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87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Notes" sheetId="1" state="visible" r:id="rId2"/>
    <sheet name="2020_Trend_Production" sheetId="2" state="visible" r:id="rId3"/>
    <sheet name="Cold_Production_No_Reloc" sheetId="3" state="visible" r:id="rId4"/>
    <sheet name="Cold_Production_Reloc" sheetId="4" state="visible" r:id="rId5"/>
    <sheet name="2005_production" sheetId="5" state="visible" r:id="rId6"/>
    <sheet name="2014_production" sheetId="6" state="visible" r:id="rId7"/>
    <sheet name="2015_production" sheetId="7" state="visible" r:id="rId8"/>
    <sheet name="2016_production" sheetId="8" state="visible" r:id="rId9"/>
    <sheet name="2017_production" sheetId="9" state="visible" r:id="rId10"/>
    <sheet name="2018_production" sheetId="10" state="visible" r:id="rId11"/>
    <sheet name="FAOSTAT nutrition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<sst xmlns="http://schemas.openxmlformats.org/spreadsheetml/2006/main" count="9705" uniqueCount="1473">
  <si>
    <t xml:space="preserve">Tab</t>
  </si>
  <si>
    <t xml:space="preserve">description</t>
  </si>
  <si>
    <t xml:space="preserve">2020_Trend_Production</t>
  </si>
  <si>
    <t xml:space="preserve">Expected production for top 11 crops of interest plus others linearly extrapolated to 2020</t>
  </si>
  <si>
    <t xml:space="preserve">Cold_Production_Reloc</t>
  </si>
  <si>
    <t xml:space="preserve">what DSSAT thinks 150 tg nuclear winter production would be, to determine fat and protein</t>
  </si>
  <si>
    <t xml:space="preserve">2020_cold_trends</t>
  </si>
  <si>
    <t xml:space="preserve">use all the years to get an estimate of the 2020 trends in fat, kcals, protein with no relocation</t>
  </si>
  <si>
    <t xml:space="preserve">Cold_Production_No_Reloc</t>
  </si>
  <si>
    <t xml:space="preserve">Using 2005 cropland, plant a fraction of it based on the rotation fraction, and determine total calories, fat, and protein</t>
  </si>
  <si>
    <t xml:space="preserve">[YEAR]_production</t>
  </si>
  <si>
    <t xml:space="preserve">see query picture, with given year selected</t>
  </si>
  <si>
    <t xml:space="preserve">all the blue cells are data directly  from MINK DSSAT runs</t>
  </si>
  <si>
    <t xml:space="preserve">all the orange cells are constants calculated in this document which are used as inputs to the simulation</t>
  </si>
  <si>
    <t xml:space="preserve">intermediate constants for calculation are pink</t>
  </si>
  <si>
    <t xml:space="preserve">“Cold” refers to year 3 of the 150 Tg nuclear winter scenario</t>
  </si>
  <si>
    <t xml:space="preserve">only non-faostat data is the MINK DSSAT allpotatoes, allmaize, allwheat, allcanola, (all =&gt; all 2005 cropland) and the 11 crops 2005 annual production on their 2005 cropland</t>
  </si>
  <si>
    <t xml:space="preserve">This is what the faostat query looks like</t>
  </si>
  <si>
    <t xml:space="preserve">Year</t>
  </si>
  <si>
    <t xml:space="preserve">Crop</t>
  </si>
  <si>
    <t xml:space="preserve">Production (dry caloric tons)</t>
  </si>
  <si>
    <t xml:space="preserve"> Production (dry caloric tons)</t>
  </si>
  <si>
    <t xml:space="preserve">Trend Kcals (dry caloric tons)</t>
  </si>
  <si>
    <t xml:space="preserve">Trend Fat (tons)</t>
  </si>
  <si>
    <t xml:space="preserve">Trend Protein (tons)</t>
  </si>
  <si>
    <t xml:space="preserve">Maize</t>
  </si>
  <si>
    <t xml:space="preserve">Rice, paddy</t>
  </si>
  <si>
    <t xml:space="preserve">Wheat</t>
  </si>
  <si>
    <t xml:space="preserve">Soybeans</t>
  </si>
  <si>
    <t xml:space="preserve">Barley</t>
  </si>
  <si>
    <t xml:space="preserve">Rapeseed</t>
  </si>
  <si>
    <t xml:space="preserve">Potatoes</t>
  </si>
  <si>
    <t xml:space="preserve">Sorghum</t>
  </si>
  <si>
    <t xml:space="preserve">Sugar beet</t>
  </si>
  <si>
    <t xml:space="preserve">Sunflower seed</t>
  </si>
  <si>
    <t xml:space="preserve">Chick peas</t>
  </si>
  <si>
    <t xml:space="preserve">Other</t>
  </si>
  <si>
    <t xml:space="preserve">Total</t>
  </si>
  <si>
    <t xml:space="preserve">Production (tons)</t>
  </si>
  <si>
    <t xml:space="preserve">Trend Production (tons)</t>
  </si>
  <si>
    <t xml:space="preserve">Total Fat</t>
  </si>
  <si>
    <t xml:space="preserve">Total Protein</t>
  </si>
  <si>
    <t xml:space="preserve">Estimated Million dry caloric tons 2020</t>
  </si>
  <si>
    <t xml:space="preserve">Estimated Million tons fat 2020</t>
  </si>
  <si>
    <t xml:space="preserve">Estimated Million tons protein 2020</t>
  </si>
  <si>
    <t xml:space="preserve">More accurate production 2020 dry caloric tons</t>
  </si>
  <si>
    <t xml:space="preserve">More accurate production 2020 fat  tons</t>
  </si>
  <si>
    <t xml:space="preserve">More accurate production 2020 protein tons</t>
  </si>
  <si>
    <t xml:space="preserve">Kcal correction factor</t>
  </si>
  <si>
    <t xml:space="preserve">fat correction factor</t>
  </si>
  <si>
    <t xml:space="preserve">protein correction factor</t>
  </si>
  <si>
    <t xml:space="preserve">Note: see Cold_production tab for less condensed formulas</t>
  </si>
  <si>
    <t xml:space="preserve">~2005</t>
  </si>
  <si>
    <t xml:space="preserve">~2020</t>
  </si>
  <si>
    <t xml:space="preserve">Fraction Dry Weight</t>
  </si>
  <si>
    <t xml:space="preserve">Production (tons wet weight)</t>
  </si>
  <si>
    <t xml:space="preserve">Cold Production (tons dry weight)</t>
  </si>
  <si>
    <t xml:space="preserve">Cold Production Wet Weight (tons)</t>
  </si>
  <si>
    <t xml:space="preserve">Cold Production (dry caloric tons)</t>
  </si>
  <si>
    <t xml:space="preserve">Cold to Baseline Production Ratio</t>
  </si>
  <si>
    <t xml:space="preserve">No Relocation Kcals  (dry caloric tons)</t>
  </si>
  <si>
    <t xml:space="preserve">No Relocation Fat (tons)</t>
  </si>
  <si>
    <t xml:space="preserve">No Relocation Protein (tons)</t>
  </si>
  <si>
    <t xml:space="preserve">(not used) crops ratio 2005 to 2020</t>
  </si>
  <si>
    <t xml:space="preserve">Ratio to 2020 baseline</t>
  </si>
  <si>
    <t xml:space="preserve">No Nitrogen Stress Cold To Baseline Ratio kcals</t>
  </si>
  <si>
    <t xml:space="preserve">No Nitrogen Stress Cold To Baseline reduction fat</t>
  </si>
  <si>
    <t xml:space="preserve">No Nitrogen Stress Cold To Baseline reduction protein</t>
  </si>
  <si>
    <t xml:space="preserve">Major 4 crops average reduction</t>
  </si>
  <si>
    <t xml:space="preserve">Fraction 2005 kcals these 11 crops</t>
  </si>
  <si>
    <t xml:space="preserve">Ratio fat  reduced compared to kcals</t>
  </si>
  <si>
    <t xml:space="preserve">Ratio protein  reduced compared to kcals</t>
  </si>
  <si>
    <t xml:space="preserve">fraction cold production wheat</t>
  </si>
  <si>
    <t xml:space="preserve">11 crops listed average reduction</t>
  </si>
  <si>
    <t xml:space="preserve">Fraction 2005 kcals top 4 crops (maize, wheat, rice, soybean)</t>
  </si>
  <si>
    <t xml:space="preserve">Adjusted to Xia et al Cold To Baseline Ratio kcals</t>
  </si>
  <si>
    <t xml:space="preserve">Adjusted to Xia et al Cold To Baseline Ratio fat</t>
  </si>
  <si>
    <t xml:space="preserve">Adjusted to Xia et al Cold To Baseline Ratio protein</t>
  </si>
  <si>
    <t xml:space="preserve">Percent reduction from 4 to 11 crops averaging</t>
  </si>
  <si>
    <t xml:space="preserve">from ratio</t>
  </si>
  <si>
    <t xml:space="preserve">to ratio</t>
  </si>
  <si>
    <t xml:space="preserve">https://www.feedtables.com/content/dry-matter</t>
  </si>
  <si>
    <t xml:space="preserve">https://www.ag.ndsu.edu/publications/livestock/feeding-sugar-beet-byproducts-to-cattle#section-2</t>
  </si>
  <si>
    <t xml:space="preserve">https://www.ag.ndsu.edu/publications/livestock/alternative-feeds-for-ruminants</t>
  </si>
  <si>
    <t xml:space="preserve">Cold Production (tons dry weight, all crop area)</t>
  </si>
  <si>
    <t xml:space="preserve">Cold Production (dry caloric tons, all crop area)</t>
  </si>
  <si>
    <t xml:space="preserve">Rotation fraction</t>
  </si>
  <si>
    <t xml:space="preserve">Rotation Cold Production (Dry Caloric tons)</t>
  </si>
  <si>
    <t xml:space="preserve">Rotation Cold Production (fat, tons)</t>
  </si>
  <si>
    <t xml:space="preserve">Rotation Cold Production (protein, tons)</t>
  </si>
  <si>
    <t xml:space="preserve">kcals per kg</t>
  </si>
  <si>
    <t xml:space="preserve">fat kg per kg</t>
  </si>
  <si>
    <t xml:space="preserve">protein kg per kg</t>
  </si>
  <si>
    <t xml:space="preserve">Ratio to 2020 Baseline</t>
  </si>
  <si>
    <t xml:space="preserve">(not used) Overall Kcal Production Ratio 2020 to 2005</t>
  </si>
  <si>
    <t xml:space="preserve">Ratio 2020 to 2005 cropland area</t>
  </si>
  <si>
    <t xml:space="preserve">Kcal Reduction Relocated compared to baseline, after 3 years</t>
  </si>
  <si>
    <t xml:space="preserve">Fat Reduction Relocated compared to baseline, after 3 years</t>
  </si>
  <si>
    <t xml:space="preserve">Protein Reduction Relocated compared to baseline, after 3 years</t>
  </si>
  <si>
    <t xml:space="preserve">Ratio kcals production, after 3 years</t>
  </si>
  <si>
    <t xml:space="preserve">Ratio fat production, after 3 years</t>
  </si>
  <si>
    <t xml:space="preserve">Ratio protein production, after 3 years</t>
  </si>
  <si>
    <t xml:space="preserve">xia et al reduction after 3 years </t>
  </si>
  <si>
    <t xml:space="preserve">Ratio reduction kcals resilient foods to no resilient scenario</t>
  </si>
  <si>
    <t xml:space="preserve">Ratio reduction fat resilient foods to no resilient scenario</t>
  </si>
  <si>
    <t xml:space="preserve">Ratio reduction protein resilient foods to no resilient scenario</t>
  </si>
  <si>
    <r>
      <rPr>
        <b val="true"/>
        <sz val="10"/>
        <rFont val="Arial"/>
        <family val="2"/>
        <charset val="1"/>
      </rPr>
      <t xml:space="preserve">Ratio fat to </t>
    </r>
    <r>
      <rPr>
        <b val="true"/>
        <sz val="10"/>
        <rFont val="Arial"/>
        <family val="2"/>
      </rPr>
      <t xml:space="preserve"> kcals improvements</t>
    </r>
  </si>
  <si>
    <r>
      <rPr>
        <b val="true"/>
        <sz val="10"/>
        <rFont val="Arial"/>
        <family val="2"/>
        <charset val="1"/>
      </rPr>
      <t xml:space="preserve">Ratio protein to </t>
    </r>
    <r>
      <rPr>
        <b val="true"/>
        <sz val="10"/>
        <rFont val="Arial"/>
        <family val="2"/>
      </rPr>
      <t xml:space="preserve"> kcals improvements</t>
    </r>
  </si>
  <si>
    <t xml:space="preserve">The estimated improvement from relocation was run between a scenario with no nitrogen stress cold all current cropland world planted with each crop, and no nitrogen stress in 2005.</t>
  </si>
  <si>
    <t xml:space="preserve">We did not find a significant improvement in estimated yields for the cold nonrelocation baseline with no nitrogen stress compared to present-day nitrogen stress, probably because nitrogen stress was not the limiting factor for existing crops in these climates.</t>
  </si>
  <si>
    <t xml:space="preserve">While it may be interesting to compare to a baseline in normal times with normal nitrogen stress, the ratios listed are a more conservative estimate of the improvement.</t>
  </si>
  <si>
    <t xml:space="preserve">Domain Code</t>
  </si>
  <si>
    <t xml:space="preserve">Domain</t>
  </si>
  <si>
    <t xml:space="preserve">Area Code (FAO)</t>
  </si>
  <si>
    <t xml:space="preserve">Area</t>
  </si>
  <si>
    <t xml:space="preserve">Element Code</t>
  </si>
  <si>
    <t xml:space="preserve">Element</t>
  </si>
  <si>
    <t xml:space="preserve">Item Code (FAO)</t>
  </si>
  <si>
    <t xml:space="preserve">Item</t>
  </si>
  <si>
    <t xml:space="preserve">Year Code</t>
  </si>
  <si>
    <t xml:space="preserve">Unit</t>
  </si>
  <si>
    <t xml:space="preserve">Value</t>
  </si>
  <si>
    <t xml:space="preserve">Flag</t>
  </si>
  <si>
    <t xml:space="preserve">Flag Description</t>
  </si>
  <si>
    <t xml:space="preserve">Dry caloric tons</t>
  </si>
  <si>
    <t xml:space="preserve">fat</t>
  </si>
  <si>
    <t xml:space="preserve">protein</t>
  </si>
  <si>
    <t xml:space="preserve">QCL</t>
  </si>
  <si>
    <t xml:space="preserve">Crops and livestock products</t>
  </si>
  <si>
    <t xml:space="preserve">World</t>
  </si>
  <si>
    <t xml:space="preserve">Production</t>
  </si>
  <si>
    <t xml:space="preserve">Agave fibres nes</t>
  </si>
  <si>
    <t xml:space="preserve">tonnes</t>
  </si>
  <si>
    <t xml:space="preserve">A</t>
  </si>
  <si>
    <t xml:space="preserve">Aggregate, may include official, semi-official, estimated or calculated data</t>
  </si>
  <si>
    <t xml:space="preserve">Almonds, with shell</t>
  </si>
  <si>
    <t xml:space="preserve">Anise, badian, fennel, coriander</t>
  </si>
  <si>
    <t xml:space="preserve">Apples</t>
  </si>
  <si>
    <t xml:space="preserve">Apricots</t>
  </si>
  <si>
    <t xml:space="preserve">Areca nuts</t>
  </si>
  <si>
    <t xml:space="preserve">Artichokes</t>
  </si>
  <si>
    <t xml:space="preserve">Asparagus</t>
  </si>
  <si>
    <t xml:space="preserve">Avocados</t>
  </si>
  <si>
    <t xml:space="preserve">Bambara beans</t>
  </si>
  <si>
    <t xml:space="preserve">Bananas</t>
  </si>
  <si>
    <t xml:space="preserve">Bastfibres, other</t>
  </si>
  <si>
    <t xml:space="preserve">Beans, dry</t>
  </si>
  <si>
    <t xml:space="preserve">Beans, green</t>
  </si>
  <si>
    <t xml:space="preserve">Berries nes</t>
  </si>
  <si>
    <t xml:space="preserve">Blueberries</t>
  </si>
  <si>
    <t xml:space="preserve">Brazil nuts, with shell</t>
  </si>
  <si>
    <t xml:space="preserve">Broad beans, horse beans, dry</t>
  </si>
  <si>
    <t xml:space="preserve">Buckwheat</t>
  </si>
  <si>
    <t xml:space="preserve">Cabbages and other brassicas</t>
  </si>
  <si>
    <t xml:space="preserve">Canary seed</t>
  </si>
  <si>
    <t xml:space="preserve">Carobs</t>
  </si>
  <si>
    <t xml:space="preserve">Carrots and turnips</t>
  </si>
  <si>
    <t xml:space="preserve">Cashew nuts, with shell</t>
  </si>
  <si>
    <t xml:space="preserve">Cashewapple</t>
  </si>
  <si>
    <t xml:space="preserve">Cassava</t>
  </si>
  <si>
    <t xml:space="preserve">Cassava leaves</t>
  </si>
  <si>
    <t xml:space="preserve">Castor oil seed</t>
  </si>
  <si>
    <t xml:space="preserve">Cauliflowers and broccoli</t>
  </si>
  <si>
    <t xml:space="preserve">Cereals nes</t>
  </si>
  <si>
    <t xml:space="preserve">Cherries</t>
  </si>
  <si>
    <t xml:space="preserve">Cherries, sour</t>
  </si>
  <si>
    <t xml:space="preserve">Chestnut</t>
  </si>
  <si>
    <t xml:space="preserve">Chicory roots</t>
  </si>
  <si>
    <t xml:space="preserve">Chillies and peppers, dry</t>
  </si>
  <si>
    <t xml:space="preserve">Chillies and peppers, green</t>
  </si>
  <si>
    <t xml:space="preserve">Cinnamon (cannella)</t>
  </si>
  <si>
    <t xml:space="preserve">Cloves</t>
  </si>
  <si>
    <t xml:space="preserve">Cocoa, beans</t>
  </si>
  <si>
    <t xml:space="preserve">Coconuts</t>
  </si>
  <si>
    <t xml:space="preserve">Coffee, green</t>
  </si>
  <si>
    <t xml:space="preserve">Coir</t>
  </si>
  <si>
    <t xml:space="preserve">Cow peas, dry</t>
  </si>
  <si>
    <t xml:space="preserve">Cranberries</t>
  </si>
  <si>
    <t xml:space="preserve">Cucumbers and gherkins</t>
  </si>
  <si>
    <t xml:space="preserve">Currants</t>
  </si>
  <si>
    <t xml:space="preserve">Dates</t>
  </si>
  <si>
    <t xml:space="preserve">Eggplants (aubergines)</t>
  </si>
  <si>
    <t xml:space="preserve">Fibre crops nes</t>
  </si>
  <si>
    <t xml:space="preserve">Figs</t>
  </si>
  <si>
    <t xml:space="preserve">Flax fibre and tow</t>
  </si>
  <si>
    <t xml:space="preserve">Fonio</t>
  </si>
  <si>
    <t xml:space="preserve">Fruit, citrus nes</t>
  </si>
  <si>
    <t xml:space="preserve">Fruit, fresh nes</t>
  </si>
  <si>
    <t xml:space="preserve">Fruit, pome nes</t>
  </si>
  <si>
    <t xml:space="preserve">Fruit, stone nes</t>
  </si>
  <si>
    <t xml:space="preserve">Fruit, tropical fresh nes</t>
  </si>
  <si>
    <t xml:space="preserve">Garlic</t>
  </si>
  <si>
    <t xml:space="preserve">Ginger</t>
  </si>
  <si>
    <t xml:space="preserve">Gooseberries</t>
  </si>
  <si>
    <t xml:space="preserve">Grain, mixed</t>
  </si>
  <si>
    <t xml:space="preserve">Grapefruit (inc. pomelos)</t>
  </si>
  <si>
    <t xml:space="preserve">Grapes</t>
  </si>
  <si>
    <t xml:space="preserve">Groundnuts, with shell</t>
  </si>
  <si>
    <t xml:space="preserve">Hazelnuts, with shell</t>
  </si>
  <si>
    <t xml:space="preserve">Hemp tow waste</t>
  </si>
  <si>
    <t xml:space="preserve">Hempseed</t>
  </si>
  <si>
    <t xml:space="preserve">Honey, natural</t>
  </si>
  <si>
    <t xml:space="preserve">Hops</t>
  </si>
  <si>
    <t xml:space="preserve">Jojoba seed</t>
  </si>
  <si>
    <t xml:space="preserve">Jute</t>
  </si>
  <si>
    <t xml:space="preserve">Kapok fruit</t>
  </si>
  <si>
    <t xml:space="preserve">Karite nuts (sheanuts)</t>
  </si>
  <si>
    <t xml:space="preserve">Kiwi fruit</t>
  </si>
  <si>
    <t xml:space="preserve">Kola nuts</t>
  </si>
  <si>
    <t xml:space="preserve">Leeks, other alliaceous vegetables</t>
  </si>
  <si>
    <t xml:space="preserve">Lemons and limes</t>
  </si>
  <si>
    <t xml:space="preserve">Lentils</t>
  </si>
  <si>
    <t xml:space="preserve">Lettuce and chicory</t>
  </si>
  <si>
    <t xml:space="preserve">Linseed</t>
  </si>
  <si>
    <t xml:space="preserve">Lupins</t>
  </si>
  <si>
    <t xml:space="preserve">Maize, green</t>
  </si>
  <si>
    <t xml:space="preserve">Mangoes, mangosteens, guavas</t>
  </si>
  <si>
    <t xml:space="preserve">Manila fibre (abaca)</t>
  </si>
  <si>
    <t xml:space="preserve">Maté</t>
  </si>
  <si>
    <t xml:space="preserve">Melons, other (inc.cantaloupes)</t>
  </si>
  <si>
    <t xml:space="preserve">Melonseed</t>
  </si>
  <si>
    <t xml:space="preserve">Millet</t>
  </si>
  <si>
    <t xml:space="preserve">Mushrooms and truffles</t>
  </si>
  <si>
    <t xml:space="preserve">Mustard seed</t>
  </si>
  <si>
    <t xml:space="preserve">Nutmeg, mace and cardamoms</t>
  </si>
  <si>
    <t xml:space="preserve">Nuts nes</t>
  </si>
  <si>
    <t xml:space="preserve">Oats</t>
  </si>
  <si>
    <t xml:space="preserve">Oil palm fruit</t>
  </si>
  <si>
    <t xml:space="preserve">Oil, palm kernel</t>
  </si>
  <si>
    <t xml:space="preserve">Okra</t>
  </si>
  <si>
    <t xml:space="preserve">Olives</t>
  </si>
  <si>
    <t xml:space="preserve">Onions, dry</t>
  </si>
  <si>
    <t xml:space="preserve">Onions, shallots, green</t>
  </si>
  <si>
    <t xml:space="preserve">Oranges</t>
  </si>
  <si>
    <t xml:space="preserve">Papayas</t>
  </si>
  <si>
    <t xml:space="preserve">Peaches and nectarines</t>
  </si>
  <si>
    <t xml:space="preserve">Pears</t>
  </si>
  <si>
    <t xml:space="preserve">Peas, dry</t>
  </si>
  <si>
    <t xml:space="preserve">Peas, green</t>
  </si>
  <si>
    <t xml:space="preserve">Pepper (piper spp.)</t>
  </si>
  <si>
    <t xml:space="preserve">Peppermint</t>
  </si>
  <si>
    <t xml:space="preserve">Persimmons</t>
  </si>
  <si>
    <t xml:space="preserve">Pigeon peas</t>
  </si>
  <si>
    <t xml:space="preserve">Pineapples</t>
  </si>
  <si>
    <t xml:space="preserve">Pistachios</t>
  </si>
  <si>
    <t xml:space="preserve">Plantains and others</t>
  </si>
  <si>
    <t xml:space="preserve">Plums and sloes</t>
  </si>
  <si>
    <t xml:space="preserve">Poppy seed</t>
  </si>
  <si>
    <t xml:space="preserve">Pulses nes</t>
  </si>
  <si>
    <t xml:space="preserve">Pumpkins, squash and gourds</t>
  </si>
  <si>
    <t xml:space="preserve">Pyrethrum, dried</t>
  </si>
  <si>
    <t xml:space="preserve">Quinces</t>
  </si>
  <si>
    <t xml:space="preserve">Quinoa</t>
  </si>
  <si>
    <t xml:space="preserve">Ramie</t>
  </si>
  <si>
    <t xml:space="preserve">Raspberries</t>
  </si>
  <si>
    <t xml:space="preserve">Rice, paddy (rice milled equivalent)</t>
  </si>
  <si>
    <t xml:space="preserve">Roots and tubers nes</t>
  </si>
  <si>
    <t xml:space="preserve">Rubber, natural</t>
  </si>
  <si>
    <t xml:space="preserve">Rye</t>
  </si>
  <si>
    <t xml:space="preserve">Safflower seed</t>
  </si>
  <si>
    <t xml:space="preserve">Seed cotton</t>
  </si>
  <si>
    <t xml:space="preserve">Sesame seed</t>
  </si>
  <si>
    <t xml:space="preserve">Spices nes</t>
  </si>
  <si>
    <t xml:space="preserve">Spinach</t>
  </si>
  <si>
    <t xml:space="preserve">Strawberries</t>
  </si>
  <si>
    <t xml:space="preserve">String beans</t>
  </si>
  <si>
    <t xml:space="preserve">Sugar cane</t>
  </si>
  <si>
    <t xml:space="preserve">Sugar crops nes</t>
  </si>
  <si>
    <t xml:space="preserve">Sweet potatoes</t>
  </si>
  <si>
    <t xml:space="preserve">Tallowtree seed</t>
  </si>
  <si>
    <t xml:space="preserve">Tangerines, mandarins, clementines, satsumas</t>
  </si>
  <si>
    <t xml:space="preserve">Taro (cocoyam)</t>
  </si>
  <si>
    <t xml:space="preserve">Tea</t>
  </si>
  <si>
    <t xml:space="preserve">Tobacco, unmanufactured</t>
  </si>
  <si>
    <t xml:space="preserve">Tomatoes</t>
  </si>
  <si>
    <t xml:space="preserve">Triticale</t>
  </si>
  <si>
    <t xml:space="preserve">Tung nuts</t>
  </si>
  <si>
    <t xml:space="preserve">Vanilla</t>
  </si>
  <si>
    <t xml:space="preserve">Vegetables, fresh nes</t>
  </si>
  <si>
    <t xml:space="preserve">Vegetables, leguminous nes</t>
  </si>
  <si>
    <t xml:space="preserve">Vetches</t>
  </si>
  <si>
    <t xml:space="preserve">Walnuts, with shell</t>
  </si>
  <si>
    <t xml:space="preserve">Watermelons</t>
  </si>
  <si>
    <t xml:space="preserve">Yams</t>
  </si>
  <si>
    <t xml:space="preserve">Yautia (cocoyam)</t>
  </si>
  <si>
    <t xml:space="preserve">Calories</t>
  </si>
  <si>
    <t xml:space="preserve">Protein</t>
  </si>
  <si>
    <t xml:space="preserve">Fat</t>
  </si>
  <si>
    <t xml:space="preserve">https://www.fao.org/3/X9892E/X9892e05.htm</t>
  </si>
  <si>
    <t xml:space="preserve">Crop categories</t>
  </si>
  <si>
    <t xml:space="preserve">Country codes</t>
  </si>
  <si>
    <t xml:space="preserve">Alcohol non food</t>
  </si>
  <si>
    <t xml:space="preserve">ITEM</t>
  </si>
  <si>
    <t xml:space="preserve">CALORIES</t>
  </si>
  <si>
    <t xml:space="preserve">PROTEIN</t>
  </si>
  <si>
    <t xml:space="preserve">FAT</t>
  </si>
  <si>
    <t xml:space="preserve">Cereals</t>
  </si>
  <si>
    <t xml:space="preserve">AFG</t>
  </si>
  <si>
    <t xml:space="preserve">Afghanistan</t>
  </si>
  <si>
    <t xml:space="preserve">Almonds shelled</t>
  </si>
  <si>
    <t xml:space="preserve">kcal</t>
  </si>
  <si>
    <t xml:space="preserve">Grams</t>
  </si>
  <si>
    <t xml:space="preserve">ALB</t>
  </si>
  <si>
    <t xml:space="preserve">Albania</t>
  </si>
  <si>
    <t xml:space="preserve">Citrus fruit</t>
  </si>
  <si>
    <t xml:space="preserve">CEREALS AND PRODUCTS</t>
  </si>
  <si>
    <t xml:space="preserve">DZA</t>
  </si>
  <si>
    <t xml:space="preserve">Algeria</t>
  </si>
  <si>
    <t xml:space="preserve">Fruit</t>
  </si>
  <si>
    <t xml:space="preserve">WHEAT</t>
  </si>
  <si>
    <t xml:space="preserve">AGO</t>
  </si>
  <si>
    <t xml:space="preserve">Angola</t>
  </si>
  <si>
    <t xml:space="preserve">Oilseeds</t>
  </si>
  <si>
    <t xml:space="preserve">FLOUR OF WHEAT</t>
  </si>
  <si>
    <t xml:space="preserve">ATG</t>
  </si>
  <si>
    <t xml:space="preserve">Antigua and Barbuda</t>
  </si>
  <si>
    <t xml:space="preserve">Pulses</t>
  </si>
  <si>
    <t xml:space="preserve">BRAN OF WHEAT</t>
  </si>
  <si>
    <t xml:space="preserve">ARG</t>
  </si>
  <si>
    <t xml:space="preserve">Argentina</t>
  </si>
  <si>
    <t xml:space="preserve">Roots and tubers</t>
  </si>
  <si>
    <t xml:space="preserve">Apricots, dry</t>
  </si>
  <si>
    <t xml:space="preserve">MACARONI</t>
  </si>
  <si>
    <t xml:space="preserve">ARM</t>
  </si>
  <si>
    <t xml:space="preserve">Armenia</t>
  </si>
  <si>
    <t xml:space="preserve">Sugar crops</t>
  </si>
  <si>
    <t xml:space="preserve">GERM OF WHEAT</t>
  </si>
  <si>
    <t xml:space="preserve">AUS</t>
  </si>
  <si>
    <t xml:space="preserve">Australia</t>
  </si>
  <si>
    <t xml:space="preserve">Nuts</t>
  </si>
  <si>
    <t xml:space="preserve">BREAD</t>
  </si>
  <si>
    <t xml:space="preserve">AUT</t>
  </si>
  <si>
    <t xml:space="preserve">Austria</t>
  </si>
  <si>
    <t xml:space="preserve">Vegetables</t>
  </si>
  <si>
    <t xml:space="preserve">BULGUR WHOLEMEAL</t>
  </si>
  <si>
    <t xml:space="preserve">AZE</t>
  </si>
  <si>
    <t xml:space="preserve">Azerbaijan</t>
  </si>
  <si>
    <t xml:space="preserve">Meat</t>
  </si>
  <si>
    <t xml:space="preserve">PASTRY</t>
  </si>
  <si>
    <t xml:space="preserve">BHS</t>
  </si>
  <si>
    <t xml:space="preserve">Bahamas</t>
  </si>
  <si>
    <t xml:space="preserve">Milk</t>
  </si>
  <si>
    <t xml:space="preserve">Bacon and ham</t>
  </si>
  <si>
    <t xml:space="preserve">WHEAT STARCH</t>
  </si>
  <si>
    <t xml:space="preserve">BGD</t>
  </si>
  <si>
    <t xml:space="preserve">Bangladesh</t>
  </si>
  <si>
    <t xml:space="preserve">Eggs</t>
  </si>
  <si>
    <t xml:space="preserve">WHEAT GLUTEN</t>
  </si>
  <si>
    <t xml:space="preserve">BRB</t>
  </si>
  <si>
    <t xml:space="preserve">Barbados</t>
  </si>
  <si>
    <t xml:space="preserve">RICE PADDY</t>
  </si>
  <si>
    <t xml:space="preserve">BLR</t>
  </si>
  <si>
    <t xml:space="preserve">Belarus</t>
  </si>
  <si>
    <t xml:space="preserve">RICE HUSKED</t>
  </si>
  <si>
    <t xml:space="preserve">BEL</t>
  </si>
  <si>
    <t xml:space="preserve">Belgium</t>
  </si>
  <si>
    <t xml:space="preserve">Barley, pearled</t>
  </si>
  <si>
    <t xml:space="preserve">RICE MILLED</t>
  </si>
  <si>
    <t xml:space="preserve">BLZ</t>
  </si>
  <si>
    <t xml:space="preserve">Belize</t>
  </si>
  <si>
    <t xml:space="preserve">Barley, pot</t>
  </si>
  <si>
    <t xml:space="preserve">RICE BROKEN</t>
  </si>
  <si>
    <t xml:space="preserve">BEN</t>
  </si>
  <si>
    <t xml:space="preserve">Benin</t>
  </si>
  <si>
    <t xml:space="preserve">RICE FLOUR</t>
  </si>
  <si>
    <t xml:space="preserve">BOL</t>
  </si>
  <si>
    <t xml:space="preserve">Bolivia (Plurinational State of)</t>
  </si>
  <si>
    <t xml:space="preserve">RICE GLUTEN</t>
  </si>
  <si>
    <t xml:space="preserve">BIH</t>
  </si>
  <si>
    <t xml:space="preserve">Bosnia and Herzegovina</t>
  </si>
  <si>
    <t xml:space="preserve">Beer of barley</t>
  </si>
  <si>
    <t xml:space="preserve">RICE STARCH</t>
  </si>
  <si>
    <t xml:space="preserve">BWA</t>
  </si>
  <si>
    <t xml:space="preserve">Botswana</t>
  </si>
  <si>
    <t xml:space="preserve">Beer of maize</t>
  </si>
  <si>
    <t xml:space="preserve">BRAN OF RICE</t>
  </si>
  <si>
    <t xml:space="preserve">BRA</t>
  </si>
  <si>
    <t xml:space="preserve">Brazil</t>
  </si>
  <si>
    <t xml:space="preserve">Beer of millet</t>
  </si>
  <si>
    <t xml:space="preserve">BARLEY</t>
  </si>
  <si>
    <t xml:space="preserve">BGR</t>
  </si>
  <si>
    <t xml:space="preserve">Bulgaria</t>
  </si>
  <si>
    <t xml:space="preserve">Beer of sorghum</t>
  </si>
  <si>
    <t xml:space="preserve">POT BARLEY</t>
  </si>
  <si>
    <t xml:space="preserve">BFA</t>
  </si>
  <si>
    <t xml:space="preserve">Burkina Faso</t>
  </si>
  <si>
    <t xml:space="preserve">BARLEY PEARLED</t>
  </si>
  <si>
    <t xml:space="preserve">CPV</t>
  </si>
  <si>
    <t xml:space="preserve">Cabo Verde</t>
  </si>
  <si>
    <t xml:space="preserve">Beverages, distilled alcoholic</t>
  </si>
  <si>
    <t xml:space="preserve">BARLEY FLOUR AND GRITS</t>
  </si>
  <si>
    <t xml:space="preserve">KHM</t>
  </si>
  <si>
    <t xml:space="preserve">Cambodia</t>
  </si>
  <si>
    <t xml:space="preserve">Beverages, fermented rice</t>
  </si>
  <si>
    <t xml:space="preserve">MALT OF BARLEY</t>
  </si>
  <si>
    <t xml:space="preserve">CMR</t>
  </si>
  <si>
    <t xml:space="preserve">Cameroon</t>
  </si>
  <si>
    <t xml:space="preserve">Beverages, fermented wheat</t>
  </si>
  <si>
    <t xml:space="preserve">MALT EXTRACTS</t>
  </si>
  <si>
    <t xml:space="preserve">CAN</t>
  </si>
  <si>
    <t xml:space="preserve">Canada</t>
  </si>
  <si>
    <t xml:space="preserve">MAIZE</t>
  </si>
  <si>
    <t xml:space="preserve">CAF</t>
  </si>
  <si>
    <t xml:space="preserve">Central African Republic</t>
  </si>
  <si>
    <t xml:space="preserve">Bran, barley</t>
  </si>
  <si>
    <t xml:space="preserve">GERM OF MAIZE</t>
  </si>
  <si>
    <t xml:space="preserve">TCD</t>
  </si>
  <si>
    <t xml:space="preserve">Chad</t>
  </si>
  <si>
    <t xml:space="preserve">Bran, buckwheat</t>
  </si>
  <si>
    <t xml:space="preserve">FLOUR OF MAIZE</t>
  </si>
  <si>
    <t xml:space="preserve">CHL</t>
  </si>
  <si>
    <t xml:space="preserve">Chile</t>
  </si>
  <si>
    <t xml:space="preserve">Bran, cereals nes</t>
  </si>
  <si>
    <t xml:space="preserve">MAIZE GLUTEN</t>
  </si>
  <si>
    <t xml:space="preserve">HKG</t>
  </si>
  <si>
    <t xml:space="preserve">China, Hong Kong SAR</t>
  </si>
  <si>
    <t xml:space="preserve">Bran, fonio</t>
  </si>
  <si>
    <t xml:space="preserve">STARCH OF MAIZE</t>
  </si>
  <si>
    <t xml:space="preserve">MAC</t>
  </si>
  <si>
    <t xml:space="preserve">China, Macao SAR</t>
  </si>
  <si>
    <t xml:space="preserve">Bran, maize</t>
  </si>
  <si>
    <t xml:space="preserve">POP CORN</t>
  </si>
  <si>
    <t xml:space="preserve">CHN</t>
  </si>
  <si>
    <t xml:space="preserve">China, mainland</t>
  </si>
  <si>
    <t xml:space="preserve">Bran, millet</t>
  </si>
  <si>
    <t xml:space="preserve">RYE</t>
  </si>
  <si>
    <t xml:space="preserve">TWN</t>
  </si>
  <si>
    <t xml:space="preserve">China, Taiwan Province of</t>
  </si>
  <si>
    <t xml:space="preserve">Bran, mixed grains</t>
  </si>
  <si>
    <t xml:space="preserve">FLOUR OF RYE</t>
  </si>
  <si>
    <t xml:space="preserve">COL</t>
  </si>
  <si>
    <t xml:space="preserve">Colombia</t>
  </si>
  <si>
    <t xml:space="preserve">Bran, oats</t>
  </si>
  <si>
    <t xml:space="preserve">OATS</t>
  </si>
  <si>
    <t xml:space="preserve">COM</t>
  </si>
  <si>
    <t xml:space="preserve">Comoros</t>
  </si>
  <si>
    <t xml:space="preserve">Bran, pulses</t>
  </si>
  <si>
    <t xml:space="preserve">OATS ROLLED</t>
  </si>
  <si>
    <t xml:space="preserve">COG</t>
  </si>
  <si>
    <t xml:space="preserve">Congo</t>
  </si>
  <si>
    <t xml:space="preserve">Bran, rice</t>
  </si>
  <si>
    <t xml:space="preserve">MILLET</t>
  </si>
  <si>
    <t xml:space="preserve">CRI</t>
  </si>
  <si>
    <t xml:space="preserve">Costa Rica</t>
  </si>
  <si>
    <t xml:space="preserve">Bran, rye</t>
  </si>
  <si>
    <t xml:space="preserve">FLOUR OF MILLET</t>
  </si>
  <si>
    <t xml:space="preserve">CIV</t>
  </si>
  <si>
    <t xml:space="preserve">Côte d'Ivoire</t>
  </si>
  <si>
    <t xml:space="preserve">Bran, sorghum</t>
  </si>
  <si>
    <t xml:space="preserve">SORGHUM</t>
  </si>
  <si>
    <t xml:space="preserve">HRV</t>
  </si>
  <si>
    <t xml:space="preserve">Croatia</t>
  </si>
  <si>
    <t xml:space="preserve">Bran, triticale</t>
  </si>
  <si>
    <t xml:space="preserve">FLOUR OF SORGHM</t>
  </si>
  <si>
    <t xml:space="preserve">CUB</t>
  </si>
  <si>
    <t xml:space="preserve">Cuba</t>
  </si>
  <si>
    <t xml:space="preserve">Bran, wheat</t>
  </si>
  <si>
    <t xml:space="preserve">BUCKWHEAT</t>
  </si>
  <si>
    <t xml:space="preserve">CYP</t>
  </si>
  <si>
    <t xml:space="preserve">Cyprus</t>
  </si>
  <si>
    <t xml:space="preserve">Brazil nuts, shelled</t>
  </si>
  <si>
    <t xml:space="preserve">FLOUR OF BUCKWHEAT</t>
  </si>
  <si>
    <t xml:space="preserve">CZE</t>
  </si>
  <si>
    <t xml:space="preserve">Czechia</t>
  </si>
  <si>
    <t xml:space="preserve">Feed and meal, gluten</t>
  </si>
  <si>
    <t xml:space="preserve">PRK</t>
  </si>
  <si>
    <t xml:space="preserve">Democratic People's Republic of Korea</t>
  </si>
  <si>
    <t xml:space="preserve">Bread</t>
  </si>
  <si>
    <t xml:space="preserve">Gluten, maize</t>
  </si>
  <si>
    <t xml:space="preserve">DNK</t>
  </si>
  <si>
    <t xml:space="preserve">Denmark</t>
  </si>
  <si>
    <t xml:space="preserve">DJI</t>
  </si>
  <si>
    <t xml:space="preserve">Djibouti</t>
  </si>
  <si>
    <t xml:space="preserve">SUGAR, NONCENTRIFUGAL</t>
  </si>
  <si>
    <t xml:space="preserve">DMA</t>
  </si>
  <si>
    <t xml:space="preserve">Dominica</t>
  </si>
  <si>
    <t xml:space="preserve">Bulgur</t>
  </si>
  <si>
    <t xml:space="preserve">MOLASSES</t>
  </si>
  <si>
    <t xml:space="preserve">DOM</t>
  </si>
  <si>
    <t xml:space="preserve">Dominican Republic</t>
  </si>
  <si>
    <t xml:space="preserve">Butter and ghee, sheep milk</t>
  </si>
  <si>
    <t xml:space="preserve">MAPLE SUGAR</t>
  </si>
  <si>
    <t xml:space="preserve">ECU</t>
  </si>
  <si>
    <t xml:space="preserve">Ecuador</t>
  </si>
  <si>
    <t xml:space="preserve">Butter of karite nuts</t>
  </si>
  <si>
    <t xml:space="preserve">SUGAR AND SYRUP NES</t>
  </si>
  <si>
    <t xml:space="preserve">EGY</t>
  </si>
  <si>
    <t xml:space="preserve">Egypt</t>
  </si>
  <si>
    <t xml:space="preserve">Butter, buffalo milk</t>
  </si>
  <si>
    <t xml:space="preserve">SUGAR CONFECTIONERY</t>
  </si>
  <si>
    <t xml:space="preserve">SLV</t>
  </si>
  <si>
    <t xml:space="preserve">El Salvador</t>
  </si>
  <si>
    <t xml:space="preserve">Butter, cow milk</t>
  </si>
  <si>
    <t xml:space="preserve">SUGARS FLAVOURED</t>
  </si>
  <si>
    <t xml:space="preserve">EST</t>
  </si>
  <si>
    <t xml:space="preserve">Estonia</t>
  </si>
  <si>
    <t xml:space="preserve">Butter, goat milk</t>
  </si>
  <si>
    <t xml:space="preserve">GLUCOSE AND DEXTROSE</t>
  </si>
  <si>
    <t xml:space="preserve">SWZ</t>
  </si>
  <si>
    <t xml:space="preserve">Eswatini</t>
  </si>
  <si>
    <t xml:space="preserve">Buttermilk, curdled, acidified milk</t>
  </si>
  <si>
    <t xml:space="preserve">LACTOSE</t>
  </si>
  <si>
    <t xml:space="preserve">ETH</t>
  </si>
  <si>
    <t xml:space="preserve">Ethiopia</t>
  </si>
  <si>
    <t xml:space="preserve">ISOGLUCOSE</t>
  </si>
  <si>
    <t xml:space="preserve">FJI</t>
  </si>
  <si>
    <t xml:space="preserve">Fiji</t>
  </si>
  <si>
    <t xml:space="preserve">FRUCTOSE CHEMICAL</t>
  </si>
  <si>
    <t xml:space="preserve">FIN</t>
  </si>
  <si>
    <t xml:space="preserve">Finland</t>
  </si>
  <si>
    <t xml:space="preserve">OTHER FRUCTOSE</t>
  </si>
  <si>
    <t xml:space="preserve">FRA</t>
  </si>
  <si>
    <t xml:space="preserve">France</t>
  </si>
  <si>
    <t xml:space="preserve">MALTOSE CHEMICAL</t>
  </si>
  <si>
    <t xml:space="preserve">PYF</t>
  </si>
  <si>
    <t xml:space="preserve">French Polynesia</t>
  </si>
  <si>
    <t xml:space="preserve">Casein</t>
  </si>
  <si>
    <t xml:space="preserve">HONEY</t>
  </si>
  <si>
    <t xml:space="preserve">GAB</t>
  </si>
  <si>
    <t xml:space="preserve">Gabon</t>
  </si>
  <si>
    <t xml:space="preserve">Cashew nuts, shelled</t>
  </si>
  <si>
    <t xml:space="preserve">GMB</t>
  </si>
  <si>
    <t xml:space="preserve">Gambia</t>
  </si>
  <si>
    <t xml:space="preserve">PULSES</t>
  </si>
  <si>
    <t xml:space="preserve">GEO</t>
  </si>
  <si>
    <t xml:space="preserve">Georgia</t>
  </si>
  <si>
    <t xml:space="preserve">BEANS, DRY</t>
  </si>
  <si>
    <t xml:space="preserve">DEU</t>
  </si>
  <si>
    <t xml:space="preserve">Germany</t>
  </si>
  <si>
    <t xml:space="preserve">BROAD BEANS DRY</t>
  </si>
  <si>
    <t xml:space="preserve">GHA</t>
  </si>
  <si>
    <t xml:space="preserve">Ghana</t>
  </si>
  <si>
    <t xml:space="preserve">Cassava dried</t>
  </si>
  <si>
    <t xml:space="preserve">PEAS, DRY</t>
  </si>
  <si>
    <t xml:space="preserve">GRC</t>
  </si>
  <si>
    <t xml:space="preserve">Greece</t>
  </si>
  <si>
    <t xml:space="preserve">CHICK-PEAS</t>
  </si>
  <si>
    <t xml:space="preserve">GRD</t>
  </si>
  <si>
    <t xml:space="preserve">Grenada</t>
  </si>
  <si>
    <t xml:space="preserve">COW PEAS DRY</t>
  </si>
  <si>
    <t xml:space="preserve">GTM</t>
  </si>
  <si>
    <t xml:space="preserve">Guatemala</t>
  </si>
  <si>
    <t xml:space="preserve">Castor oil, hydrogenated (opal wax)</t>
  </si>
  <si>
    <t xml:space="preserve">PIGEON PEAS</t>
  </si>
  <si>
    <t xml:space="preserve">GIN</t>
  </si>
  <si>
    <t xml:space="preserve">Guinea</t>
  </si>
  <si>
    <t xml:space="preserve">LENTILS</t>
  </si>
  <si>
    <t xml:space="preserve">GNB</t>
  </si>
  <si>
    <t xml:space="preserve">Guinea-Bissau</t>
  </si>
  <si>
    <t xml:space="preserve">Cereal preparations nes</t>
  </si>
  <si>
    <t xml:space="preserve">BAMBARA BEANS</t>
  </si>
  <si>
    <t xml:space="preserve">GUY</t>
  </si>
  <si>
    <t xml:space="preserve">Guyana</t>
  </si>
  <si>
    <t xml:space="preserve">VETCHES</t>
  </si>
  <si>
    <t xml:space="preserve">HTI</t>
  </si>
  <si>
    <t xml:space="preserve">Haiti</t>
  </si>
  <si>
    <t xml:space="preserve">Cereals, breakfast</t>
  </si>
  <si>
    <t xml:space="preserve">LUPINS</t>
  </si>
  <si>
    <t xml:space="preserve">HND</t>
  </si>
  <si>
    <t xml:space="preserve">Honduras</t>
  </si>
  <si>
    <t xml:space="preserve">Cheese, buffalo milk</t>
  </si>
  <si>
    <t xml:space="preserve">PULSES NES</t>
  </si>
  <si>
    <t xml:space="preserve">HUN</t>
  </si>
  <si>
    <t xml:space="preserve">Hungary</t>
  </si>
  <si>
    <t xml:space="preserve">Cheese, goat milk</t>
  </si>
  <si>
    <t xml:space="preserve">FLOUR OF PULSES</t>
  </si>
  <si>
    <t xml:space="preserve">Oilseeds nes</t>
  </si>
  <si>
    <t xml:space="preserve">ISL</t>
  </si>
  <si>
    <t xml:space="preserve">Iceland</t>
  </si>
  <si>
    <t xml:space="preserve">Cheese, processed</t>
  </si>
  <si>
    <t xml:space="preserve">IND</t>
  </si>
  <si>
    <t xml:space="preserve">India</t>
  </si>
  <si>
    <t xml:space="preserve">Cheese, sheep milk</t>
  </si>
  <si>
    <t xml:space="preserve">TREENUTS</t>
  </si>
  <si>
    <t xml:space="preserve">IDN</t>
  </si>
  <si>
    <t xml:space="preserve">Indonesia</t>
  </si>
  <si>
    <t xml:space="preserve">Cheese, skimmed cow milk</t>
  </si>
  <si>
    <t xml:space="preserve">BRAZIL NUTS</t>
  </si>
  <si>
    <t xml:space="preserve">IRN</t>
  </si>
  <si>
    <t xml:space="preserve">Iran (Islamic Republic of)</t>
  </si>
  <si>
    <t xml:space="preserve">Cheese, whole cow milk</t>
  </si>
  <si>
    <t xml:space="preserve">CASHEW NUTS</t>
  </si>
  <si>
    <t xml:space="preserve">IRQ</t>
  </si>
  <si>
    <t xml:space="preserve">Iraq</t>
  </si>
  <si>
    <t xml:space="preserve">CHESTNUTS</t>
  </si>
  <si>
    <t xml:space="preserve">IRL</t>
  </si>
  <si>
    <t xml:space="preserve">Ireland</t>
  </si>
  <si>
    <t xml:space="preserve">ALMONDS</t>
  </si>
  <si>
    <t xml:space="preserve">ISR</t>
  </si>
  <si>
    <t xml:space="preserve">Israel</t>
  </si>
  <si>
    <t xml:space="preserve">WALNUTS</t>
  </si>
  <si>
    <t xml:space="preserve">ITA</t>
  </si>
  <si>
    <t xml:space="preserve">Italy</t>
  </si>
  <si>
    <t xml:space="preserve">PISTACHIOS</t>
  </si>
  <si>
    <t xml:space="preserve">JAM</t>
  </si>
  <si>
    <t xml:space="preserve">Jamaica</t>
  </si>
  <si>
    <t xml:space="preserve">KOLANUTS</t>
  </si>
  <si>
    <t xml:space="preserve">JPN</t>
  </si>
  <si>
    <t xml:space="preserve">Japan</t>
  </si>
  <si>
    <t xml:space="preserve">HAZELNUTS</t>
  </si>
  <si>
    <t xml:space="preserve">JOR</t>
  </si>
  <si>
    <t xml:space="preserve">Jordan</t>
  </si>
  <si>
    <t xml:space="preserve">ARECANUTS</t>
  </si>
  <si>
    <t xml:space="preserve">KAZ</t>
  </si>
  <si>
    <t xml:space="preserve">Kazakhstan</t>
  </si>
  <si>
    <t xml:space="preserve">Chocolate products nes</t>
  </si>
  <si>
    <t xml:space="preserve">BRAZILNUT SHELLED</t>
  </si>
  <si>
    <t xml:space="preserve">KEN</t>
  </si>
  <si>
    <t xml:space="preserve">Kenya</t>
  </si>
  <si>
    <t xml:space="preserve">Cider etc</t>
  </si>
  <si>
    <t xml:space="preserve">CASHEW NUTS SHELLED</t>
  </si>
  <si>
    <t xml:space="preserve">KIR</t>
  </si>
  <si>
    <t xml:space="preserve">Kiribati</t>
  </si>
  <si>
    <t xml:space="preserve">ALMONDS SHELLED</t>
  </si>
  <si>
    <t xml:space="preserve">KWT</t>
  </si>
  <si>
    <t xml:space="preserve">Kuwait</t>
  </si>
  <si>
    <t xml:space="preserve">WALNUTS SHELLED</t>
  </si>
  <si>
    <t xml:space="preserve">KGZ</t>
  </si>
  <si>
    <t xml:space="preserve">Kyrgyzstan</t>
  </si>
  <si>
    <t xml:space="preserve">HAZELNUTS SHELLED</t>
  </si>
  <si>
    <t xml:space="preserve">LAO</t>
  </si>
  <si>
    <t xml:space="preserve">Lao People's Democratic Republic</t>
  </si>
  <si>
    <t xml:space="preserve">Cocoa, butter</t>
  </si>
  <si>
    <t xml:space="preserve">NUTS NES</t>
  </si>
  <si>
    <t xml:space="preserve">LVA</t>
  </si>
  <si>
    <t xml:space="preserve">Latvia</t>
  </si>
  <si>
    <t xml:space="preserve">Cocoa, paste</t>
  </si>
  <si>
    <t xml:space="preserve">PREPARED NUTS</t>
  </si>
  <si>
    <t xml:space="preserve">LBN</t>
  </si>
  <si>
    <t xml:space="preserve">Lebanon</t>
  </si>
  <si>
    <t xml:space="preserve">Cocoa, powder &amp; cake</t>
  </si>
  <si>
    <t xml:space="preserve">SOYBEANS</t>
  </si>
  <si>
    <t xml:space="preserve">LSO</t>
  </si>
  <si>
    <t xml:space="preserve">Lesotho</t>
  </si>
  <si>
    <t xml:space="preserve">LBR</t>
  </si>
  <si>
    <t xml:space="preserve">Liberia</t>
  </si>
  <si>
    <t xml:space="preserve">Coconuts, desiccated</t>
  </si>
  <si>
    <t xml:space="preserve">LTU</t>
  </si>
  <si>
    <t xml:space="preserve">Lithuania</t>
  </si>
  <si>
    <t xml:space="preserve">Coffee, extracts</t>
  </si>
  <si>
    <t xml:space="preserve">LUX</t>
  </si>
  <si>
    <t xml:space="preserve">Luxembourg</t>
  </si>
  <si>
    <t xml:space="preserve">EGGPLANTS</t>
  </si>
  <si>
    <t xml:space="preserve">MDG</t>
  </si>
  <si>
    <t xml:space="preserve">Madagascar</t>
  </si>
  <si>
    <t xml:space="preserve">Coffee, roasted</t>
  </si>
  <si>
    <t xml:space="preserve">CHILLIES, PEPPERS,GREEN</t>
  </si>
  <si>
    <t xml:space="preserve">MWI</t>
  </si>
  <si>
    <t xml:space="preserve">Malawi</t>
  </si>
  <si>
    <t xml:space="preserve">Coffee, substitutes containing coffee</t>
  </si>
  <si>
    <t xml:space="preserve">ONIONS,SHALLOTS, GREEN</t>
  </si>
  <si>
    <t xml:space="preserve">MYS</t>
  </si>
  <si>
    <t xml:space="preserve">Malaysia</t>
  </si>
  <si>
    <t xml:space="preserve">Copra</t>
  </si>
  <si>
    <t xml:space="preserve">ONIONS, DRY</t>
  </si>
  <si>
    <t xml:space="preserve">MDV</t>
  </si>
  <si>
    <t xml:space="preserve">Maldives</t>
  </si>
  <si>
    <t xml:space="preserve">Cottonseed</t>
  </si>
  <si>
    <t xml:space="preserve">GARLIC</t>
  </si>
  <si>
    <t xml:space="preserve">MLI</t>
  </si>
  <si>
    <t xml:space="preserve">Mali</t>
  </si>
  <si>
    <t xml:space="preserve">LEEKS</t>
  </si>
  <si>
    <t xml:space="preserve">MLT</t>
  </si>
  <si>
    <t xml:space="preserve">Malta</t>
  </si>
  <si>
    <t xml:space="preserve">BEANS, GREEN</t>
  </si>
  <si>
    <t xml:space="preserve">MRT</t>
  </si>
  <si>
    <t xml:space="preserve">Mauritania</t>
  </si>
  <si>
    <t xml:space="preserve">Cream fresh</t>
  </si>
  <si>
    <t xml:space="preserve">PEAS, GREEN</t>
  </si>
  <si>
    <t xml:space="preserve">MUS</t>
  </si>
  <si>
    <t xml:space="preserve">Mauritius</t>
  </si>
  <si>
    <t xml:space="preserve">BROAD BEANS,GREEN</t>
  </si>
  <si>
    <t xml:space="preserve">MEX</t>
  </si>
  <si>
    <t xml:space="preserve">Mexico</t>
  </si>
  <si>
    <t xml:space="preserve">STRING BEANS</t>
  </si>
  <si>
    <t xml:space="preserve">MNG</t>
  </si>
  <si>
    <t xml:space="preserve">Mongolia</t>
  </si>
  <si>
    <t xml:space="preserve">CARROTS</t>
  </si>
  <si>
    <t xml:space="preserve">MNE</t>
  </si>
  <si>
    <t xml:space="preserve">Montenegro</t>
  </si>
  <si>
    <t xml:space="preserve">Degras</t>
  </si>
  <si>
    <t xml:space="preserve">OKRA</t>
  </si>
  <si>
    <t xml:space="preserve">MAR</t>
  </si>
  <si>
    <t xml:space="preserve">Morocco</t>
  </si>
  <si>
    <t xml:space="preserve">Egg albumine</t>
  </si>
  <si>
    <t xml:space="preserve">GREEN CORN</t>
  </si>
  <si>
    <t xml:space="preserve">MOZ</t>
  </si>
  <si>
    <t xml:space="preserve">Mozambique</t>
  </si>
  <si>
    <t xml:space="preserve">SWEET CORN FROZEN</t>
  </si>
  <si>
    <t xml:space="preserve">MMR</t>
  </si>
  <si>
    <t xml:space="preserve">Myanmar</t>
  </si>
  <si>
    <t xml:space="preserve">Eggs, dried</t>
  </si>
  <si>
    <t xml:space="preserve">SWEET CORN PREPARED</t>
  </si>
  <si>
    <t xml:space="preserve">NAM</t>
  </si>
  <si>
    <t xml:space="preserve">Namibia</t>
  </si>
  <si>
    <t xml:space="preserve">Eggs, hen, in shell</t>
  </si>
  <si>
    <t xml:space="preserve">MUSHROOMS</t>
  </si>
  <si>
    <t xml:space="preserve">NPL</t>
  </si>
  <si>
    <t xml:space="preserve">Nepal</t>
  </si>
  <si>
    <t xml:space="preserve">Eggs, liquid</t>
  </si>
  <si>
    <t xml:space="preserve">MUSHROOMS CANNED</t>
  </si>
  <si>
    <t xml:space="preserve">NLD</t>
  </si>
  <si>
    <t xml:space="preserve">Netherlands</t>
  </si>
  <si>
    <t xml:space="preserve">Eggs, other bird, in shell</t>
  </si>
  <si>
    <t xml:space="preserve">MUSHROOMS DRIED</t>
  </si>
  <si>
    <t xml:space="preserve">NCL</t>
  </si>
  <si>
    <t xml:space="preserve">New Caledonia</t>
  </si>
  <si>
    <t xml:space="preserve">Fat nes, prepared</t>
  </si>
  <si>
    <t xml:space="preserve">VEGETABLES NES FRESH</t>
  </si>
  <si>
    <t xml:space="preserve">NZL</t>
  </si>
  <si>
    <t xml:space="preserve">New Zealand</t>
  </si>
  <si>
    <t xml:space="preserve">Fat, buffaloes</t>
  </si>
  <si>
    <t xml:space="preserve">VEGETABLES NES DRIED</t>
  </si>
  <si>
    <t xml:space="preserve">NIC</t>
  </si>
  <si>
    <t xml:space="preserve">Nicaragua</t>
  </si>
  <si>
    <t xml:space="preserve">Fat, camels</t>
  </si>
  <si>
    <t xml:space="preserve">VEGETABLES NES CANNED</t>
  </si>
  <si>
    <t xml:space="preserve">NER</t>
  </si>
  <si>
    <t xml:space="preserve">Niger</t>
  </si>
  <si>
    <t xml:space="preserve">Fat, cattle</t>
  </si>
  <si>
    <t xml:space="preserve">VEGETABLES NES JUICE</t>
  </si>
  <si>
    <t xml:space="preserve">NGA</t>
  </si>
  <si>
    <t xml:space="preserve">Nigeria</t>
  </si>
  <si>
    <t xml:space="preserve">Fat, cattle butcher</t>
  </si>
  <si>
    <t xml:space="preserve">VEGETABLES DEHYDRATED</t>
  </si>
  <si>
    <t xml:space="preserve">MKD</t>
  </si>
  <si>
    <t xml:space="preserve">North Macedonia</t>
  </si>
  <si>
    <t xml:space="preserve">Fat, goats</t>
  </si>
  <si>
    <t xml:space="preserve">VEGETABLES PREPARED BY VINEGAR</t>
  </si>
  <si>
    <t xml:space="preserve">NOR</t>
  </si>
  <si>
    <t xml:space="preserve">Norway</t>
  </si>
  <si>
    <t xml:space="preserve">Fat, liver prepared (foie gras)</t>
  </si>
  <si>
    <t xml:space="preserve">VEGETABLES PREPARED NES</t>
  </si>
  <si>
    <t xml:space="preserve">OMN</t>
  </si>
  <si>
    <t xml:space="preserve">Oman</t>
  </si>
  <si>
    <t xml:space="preserve">Fat, other camelids</t>
  </si>
  <si>
    <t xml:space="preserve">VEGETABLES FROZEN</t>
  </si>
  <si>
    <t xml:space="preserve">PAK</t>
  </si>
  <si>
    <t xml:space="preserve">Pakistan</t>
  </si>
  <si>
    <t xml:space="preserve">Fat, pig butcher</t>
  </si>
  <si>
    <t xml:space="preserve">VEGETABLES PROVISIONALLY PRESERVED</t>
  </si>
  <si>
    <t xml:space="preserve">PAN</t>
  </si>
  <si>
    <t xml:space="preserve">Panama</t>
  </si>
  <si>
    <t xml:space="preserve">Fat, pigs</t>
  </si>
  <si>
    <t xml:space="preserve">VEGETABLES PREPARED OR PRES.FROZEN</t>
  </si>
  <si>
    <t xml:space="preserve">PNG</t>
  </si>
  <si>
    <t xml:space="preserve">Papua New Guinea</t>
  </si>
  <si>
    <t xml:space="preserve">Fat, poultry</t>
  </si>
  <si>
    <t xml:space="preserve">HOMOGENIZED VEGETABLES PREPARED</t>
  </si>
  <si>
    <t xml:space="preserve">PRY</t>
  </si>
  <si>
    <t xml:space="preserve">Paraguay</t>
  </si>
  <si>
    <t xml:space="preserve">Fat, poultry, rendered</t>
  </si>
  <si>
    <t xml:space="preserve">PER</t>
  </si>
  <si>
    <t xml:space="preserve">Peru</t>
  </si>
  <si>
    <t xml:space="preserve">Fat, sheep</t>
  </si>
  <si>
    <t xml:space="preserve">FRUITS AND PRODUCTS</t>
  </si>
  <si>
    <t xml:space="preserve">PHL</t>
  </si>
  <si>
    <t xml:space="preserve">Philippines</t>
  </si>
  <si>
    <t xml:space="preserve">Fatty acids</t>
  </si>
  <si>
    <t xml:space="preserve">BANANAS</t>
  </si>
  <si>
    <t xml:space="preserve">POL</t>
  </si>
  <si>
    <t xml:space="preserve">Poland</t>
  </si>
  <si>
    <t xml:space="preserve">Fatty substance residues</t>
  </si>
  <si>
    <t xml:space="preserve">PLANTAINS</t>
  </si>
  <si>
    <t xml:space="preserve">PRT</t>
  </si>
  <si>
    <t xml:space="preserve">Portugal</t>
  </si>
  <si>
    <t xml:space="preserve">ORANGES</t>
  </si>
  <si>
    <t xml:space="preserve">KOR</t>
  </si>
  <si>
    <t xml:space="preserve">Republic of Korea</t>
  </si>
  <si>
    <t xml:space="preserve">ORANGE JUICE</t>
  </si>
  <si>
    <t xml:space="preserve">MDA</t>
  </si>
  <si>
    <t xml:space="preserve">Republic of Moldova</t>
  </si>
  <si>
    <t xml:space="preserve">Figs dried</t>
  </si>
  <si>
    <t xml:space="preserve">ORANGE JUICE CONCENTRATED</t>
  </si>
  <si>
    <t xml:space="preserve">ROU</t>
  </si>
  <si>
    <t xml:space="preserve">Romania</t>
  </si>
  <si>
    <t xml:space="preserve">Flour, barley and grits</t>
  </si>
  <si>
    <t xml:space="preserve">TANGERINES, MANDARINES, CLEMENTINES</t>
  </si>
  <si>
    <t xml:space="preserve">RUS</t>
  </si>
  <si>
    <t xml:space="preserve">Russian Federation</t>
  </si>
  <si>
    <t xml:space="preserve">Flour, buckwheat</t>
  </si>
  <si>
    <t xml:space="preserve">TANGERINES JUICE</t>
  </si>
  <si>
    <t xml:space="preserve">RWA</t>
  </si>
  <si>
    <t xml:space="preserve">Rwanda</t>
  </si>
  <si>
    <t xml:space="preserve">Flour, cassava</t>
  </si>
  <si>
    <t xml:space="preserve">LEMONS AND LIMES</t>
  </si>
  <si>
    <t xml:space="preserve">KNA</t>
  </si>
  <si>
    <t xml:space="preserve">Saint Kitts and Nevis</t>
  </si>
  <si>
    <t xml:space="preserve">Flour, cereals</t>
  </si>
  <si>
    <t xml:space="preserve">LEMON JUICE</t>
  </si>
  <si>
    <t xml:space="preserve">Meat, camel</t>
  </si>
  <si>
    <t xml:space="preserve">LCA</t>
  </si>
  <si>
    <t xml:space="preserve">Saint Lucia</t>
  </si>
  <si>
    <t xml:space="preserve">Flour, fonio</t>
  </si>
  <si>
    <t xml:space="preserve">LEMON JUICE CONCENTRATED</t>
  </si>
  <si>
    <t xml:space="preserve">Meat, cattle</t>
  </si>
  <si>
    <t xml:space="preserve">VCT</t>
  </si>
  <si>
    <t xml:space="preserve">Saint Vincent and the Grenadines</t>
  </si>
  <si>
    <t xml:space="preserve">Flour, fruit</t>
  </si>
  <si>
    <t xml:space="preserve">GRAPEFRUIT AND POMELO</t>
  </si>
  <si>
    <t xml:space="preserve">Meat, chicken</t>
  </si>
  <si>
    <t xml:space="preserve">WSM</t>
  </si>
  <si>
    <t xml:space="preserve">Samoa</t>
  </si>
  <si>
    <t xml:space="preserve">Flour, maize</t>
  </si>
  <si>
    <t xml:space="preserve">GRAPEFRUIT JUICE</t>
  </si>
  <si>
    <t xml:space="preserve">Meat, game</t>
  </si>
  <si>
    <t xml:space="preserve">STP</t>
  </si>
  <si>
    <t xml:space="preserve">Sao Tome and Principe</t>
  </si>
  <si>
    <t xml:space="preserve">Flour, millet</t>
  </si>
  <si>
    <t xml:space="preserve">GRAPEFRUIT JUICE CONCENTRATED</t>
  </si>
  <si>
    <t xml:space="preserve">Meat, goat</t>
  </si>
  <si>
    <t xml:space="preserve">SAU</t>
  </si>
  <si>
    <t xml:space="preserve">Saudi Arabia</t>
  </si>
  <si>
    <t xml:space="preserve">Flour, mixed grain</t>
  </si>
  <si>
    <t xml:space="preserve">CITRUS FRUIT NES</t>
  </si>
  <si>
    <t xml:space="preserve">Meat, sheep</t>
  </si>
  <si>
    <t xml:space="preserve">SEN</t>
  </si>
  <si>
    <t xml:space="preserve">Senegal</t>
  </si>
  <si>
    <t xml:space="preserve">Flour, mustard</t>
  </si>
  <si>
    <t xml:space="preserve">CITRUS FRUIT NES JUICE</t>
  </si>
  <si>
    <t xml:space="preserve">Meat nes</t>
  </si>
  <si>
    <t xml:space="preserve">SRB</t>
  </si>
  <si>
    <t xml:space="preserve">Serbia</t>
  </si>
  <si>
    <t xml:space="preserve">Flour, oilseeds</t>
  </si>
  <si>
    <t xml:space="preserve">Meat, pig</t>
  </si>
  <si>
    <t xml:space="preserve">SYC</t>
  </si>
  <si>
    <t xml:space="preserve">Seychelles</t>
  </si>
  <si>
    <t xml:space="preserve">Flour, potatoes</t>
  </si>
  <si>
    <t xml:space="preserve">FRUIT COOKED HOMOGENIZED</t>
  </si>
  <si>
    <t xml:space="preserve">Meat, horse</t>
  </si>
  <si>
    <t xml:space="preserve">SLE</t>
  </si>
  <si>
    <t xml:space="preserve">Sierra Leone</t>
  </si>
  <si>
    <t xml:space="preserve">Flour, pulses</t>
  </si>
  <si>
    <t xml:space="preserve">Meat, rabbit</t>
  </si>
  <si>
    <t xml:space="preserve">SVK</t>
  </si>
  <si>
    <t xml:space="preserve">Slovakia</t>
  </si>
  <si>
    <t xml:space="preserve">Flour, rice</t>
  </si>
  <si>
    <t xml:space="preserve">Dried fruits</t>
  </si>
  <si>
    <t xml:space="preserve">Meat, turkey</t>
  </si>
  <si>
    <t xml:space="preserve">SVN</t>
  </si>
  <si>
    <t xml:space="preserve">Slovenia</t>
  </si>
  <si>
    <t xml:space="preserve">Flour, roots and tubers nes</t>
  </si>
  <si>
    <t xml:space="preserve">APRICOTS DRIED</t>
  </si>
  <si>
    <t xml:space="preserve">Meat, ass</t>
  </si>
  <si>
    <t xml:space="preserve">SLB</t>
  </si>
  <si>
    <t xml:space="preserve">Solomon Islands</t>
  </si>
  <si>
    <t xml:space="preserve">Flour, rye</t>
  </si>
  <si>
    <t xml:space="preserve">PLUMS DRIED</t>
  </si>
  <si>
    <t xml:space="preserve">Meat, duck</t>
  </si>
  <si>
    <t xml:space="preserve">ZAF</t>
  </si>
  <si>
    <t xml:space="preserve">South Africa</t>
  </si>
  <si>
    <t xml:space="preserve">Flour, sorghum</t>
  </si>
  <si>
    <t xml:space="preserve">RAISINS</t>
  </si>
  <si>
    <t xml:space="preserve">Meat, goose and guinea fowl</t>
  </si>
  <si>
    <t xml:space="preserve">ESP</t>
  </si>
  <si>
    <t xml:space="preserve">Spain</t>
  </si>
  <si>
    <t xml:space="preserve">Flour, triticale</t>
  </si>
  <si>
    <t xml:space="preserve">FIGS DRIED</t>
  </si>
  <si>
    <t xml:space="preserve">Meat, mule</t>
  </si>
  <si>
    <t xml:space="preserve">LKA</t>
  </si>
  <si>
    <t xml:space="preserve">Sri Lanka</t>
  </si>
  <si>
    <t xml:space="preserve">Flour, wheat</t>
  </si>
  <si>
    <t xml:space="preserve">DATES</t>
  </si>
  <si>
    <t xml:space="preserve">Meat, buffalo</t>
  </si>
  <si>
    <t xml:space="preserve">SDN</t>
  </si>
  <si>
    <t xml:space="preserve">Sudan</t>
  </si>
  <si>
    <t xml:space="preserve">FRUIT TROPICAL NES DRIED</t>
  </si>
  <si>
    <t xml:space="preserve">Meat, other camelids</t>
  </si>
  <si>
    <t xml:space="preserve">SUR</t>
  </si>
  <si>
    <t xml:space="preserve">Suriname</t>
  </si>
  <si>
    <t xml:space="preserve">Food prep nes</t>
  </si>
  <si>
    <t xml:space="preserve">FRUIT NES DRIED</t>
  </si>
  <si>
    <t xml:space="preserve">Meat, other rodents</t>
  </si>
  <si>
    <t xml:space="preserve">SWE</t>
  </si>
  <si>
    <t xml:space="preserve">Sweden</t>
  </si>
  <si>
    <t xml:space="preserve">Food preparations, flour, malt extract</t>
  </si>
  <si>
    <t xml:space="preserve">Meat, bird nes</t>
  </si>
  <si>
    <t xml:space="preserve">CHE</t>
  </si>
  <si>
    <t xml:space="preserve">Switzerland</t>
  </si>
  <si>
    <t xml:space="preserve">Fructose and syrup, other</t>
  </si>
  <si>
    <t xml:space="preserve">STIMULANTS</t>
  </si>
  <si>
    <t xml:space="preserve">Snails, not sea</t>
  </si>
  <si>
    <t xml:space="preserve">TJK</t>
  </si>
  <si>
    <t xml:space="preserve">Tajikistan</t>
  </si>
  <si>
    <t xml:space="preserve">Fructose chemically pure</t>
  </si>
  <si>
    <t xml:space="preserve">COFFEE GREEN</t>
  </si>
  <si>
    <t xml:space="preserve">Milk, whole fresh camel</t>
  </si>
  <si>
    <t xml:space="preserve">THA</t>
  </si>
  <si>
    <t xml:space="preserve">Thailand</t>
  </si>
  <si>
    <t xml:space="preserve">COFFEE ROASTED</t>
  </si>
  <si>
    <t xml:space="preserve">Milk, whole fresh cow</t>
  </si>
  <si>
    <t xml:space="preserve">TLS</t>
  </si>
  <si>
    <t xml:space="preserve">Timor-Leste</t>
  </si>
  <si>
    <t xml:space="preserve">Fruit, cooked, homogenized preparations</t>
  </si>
  <si>
    <t xml:space="preserve">COFFEE SUBSTITUTES</t>
  </si>
  <si>
    <t xml:space="preserve">Milk, whole fresh goat</t>
  </si>
  <si>
    <t xml:space="preserve">TGO</t>
  </si>
  <si>
    <t xml:space="preserve">Togo</t>
  </si>
  <si>
    <t xml:space="preserve">Fruit, dried nes</t>
  </si>
  <si>
    <t xml:space="preserve">COFFEE EXTRACTS</t>
  </si>
  <si>
    <t xml:space="preserve">Milk, whole fresh sheep</t>
  </si>
  <si>
    <t xml:space="preserve">TTO</t>
  </si>
  <si>
    <t xml:space="preserve">Trinidad and Tobago</t>
  </si>
  <si>
    <t xml:space="preserve">CHICORY ROOTS</t>
  </si>
  <si>
    <t xml:space="preserve">Milk, whole fresh buffalo</t>
  </si>
  <si>
    <t xml:space="preserve">TUN</t>
  </si>
  <si>
    <t xml:space="preserve">Tunisia</t>
  </si>
  <si>
    <t xml:space="preserve">COCOA BEANS</t>
  </si>
  <si>
    <t xml:space="preserve">TUR</t>
  </si>
  <si>
    <t xml:space="preserve">Turkey</t>
  </si>
  <si>
    <t xml:space="preserve">Fruit, prepared nes</t>
  </si>
  <si>
    <t xml:space="preserve">COCOA PASTE</t>
  </si>
  <si>
    <t xml:space="preserve">TKM</t>
  </si>
  <si>
    <t xml:space="preserve">Turkmenistan</t>
  </si>
  <si>
    <t xml:space="preserve">COCOA BUTTER</t>
  </si>
  <si>
    <t xml:space="preserve">UGA</t>
  </si>
  <si>
    <t xml:space="preserve">Uganda</t>
  </si>
  <si>
    <t xml:space="preserve">Fruit, tropical dried nes</t>
  </si>
  <si>
    <t xml:space="preserve">COCOA POWDER</t>
  </si>
  <si>
    <t xml:space="preserve">UKR</t>
  </si>
  <si>
    <t xml:space="preserve">Ukraine</t>
  </si>
  <si>
    <t xml:space="preserve">CHOCOLATE PRODUCTS NES</t>
  </si>
  <si>
    <t xml:space="preserve">ARE</t>
  </si>
  <si>
    <t xml:space="preserve">United Arab Emirates</t>
  </si>
  <si>
    <t xml:space="preserve">Fruits, nuts, peel, sugar preserved</t>
  </si>
  <si>
    <t xml:space="preserve">TEA</t>
  </si>
  <si>
    <t xml:space="preserve">GBR</t>
  </si>
  <si>
    <t xml:space="preserve">United Kingdom of Great Britain and Northern Ireland</t>
  </si>
  <si>
    <t xml:space="preserve">EXTRACT TEA</t>
  </si>
  <si>
    <t xml:space="preserve">TZA</t>
  </si>
  <si>
    <t xml:space="preserve">United Republic of Tanzania</t>
  </si>
  <si>
    <t xml:space="preserve">Germ, maize</t>
  </si>
  <si>
    <t xml:space="preserve">TEA NES</t>
  </si>
  <si>
    <t xml:space="preserve">USA</t>
  </si>
  <si>
    <t xml:space="preserve">United States of America</t>
  </si>
  <si>
    <t xml:space="preserve">Germ, wheat</t>
  </si>
  <si>
    <t xml:space="preserve">MATE</t>
  </si>
  <si>
    <t xml:space="preserve">URY</t>
  </si>
  <si>
    <t xml:space="preserve">Uruguay</t>
  </si>
  <si>
    <t xml:space="preserve">Ghee, buffalo milk</t>
  </si>
  <si>
    <t xml:space="preserve">UZB</t>
  </si>
  <si>
    <t xml:space="preserve">Uzbekistan</t>
  </si>
  <si>
    <t xml:space="preserve">Ghee, butteroil of cow milk</t>
  </si>
  <si>
    <t xml:space="preserve">SPICES </t>
  </si>
  <si>
    <t xml:space="preserve">VUT</t>
  </si>
  <si>
    <t xml:space="preserve">Vanuatu</t>
  </si>
  <si>
    <t xml:space="preserve">PEPPER WHITE/LONG/BLACK</t>
  </si>
  <si>
    <t xml:space="preserve">VEN</t>
  </si>
  <si>
    <t xml:space="preserve">Venezuela (Bolivarian Republic of)</t>
  </si>
  <si>
    <t xml:space="preserve">Glucose and dextrose</t>
  </si>
  <si>
    <t xml:space="preserve">PIMENTO</t>
  </si>
  <si>
    <t xml:space="preserve">VNM</t>
  </si>
  <si>
    <t xml:space="preserve">Viet Nam</t>
  </si>
  <si>
    <t xml:space="preserve">CINNAMON</t>
  </si>
  <si>
    <t xml:space="preserve">YEM</t>
  </si>
  <si>
    <t xml:space="preserve">Yemen</t>
  </si>
  <si>
    <t xml:space="preserve">Gluten, rice</t>
  </si>
  <si>
    <t xml:space="preserve">CLOVES</t>
  </si>
  <si>
    <t xml:space="preserve">ZMB</t>
  </si>
  <si>
    <t xml:space="preserve">Zambia</t>
  </si>
  <si>
    <t xml:space="preserve">Gluten, wheat</t>
  </si>
  <si>
    <t xml:space="preserve">NUTMEG</t>
  </si>
  <si>
    <t xml:space="preserve">ZWE</t>
  </si>
  <si>
    <t xml:space="preserve">Zimbabwe</t>
  </si>
  <si>
    <t xml:space="preserve">ANISE</t>
  </si>
  <si>
    <t xml:space="preserve">GINGER</t>
  </si>
  <si>
    <t xml:space="preserve">SPICES NES</t>
  </si>
  <si>
    <t xml:space="preserve">Grapes, must</t>
  </si>
  <si>
    <t xml:space="preserve">ALCOHOLIC BEVERAGES</t>
  </si>
  <si>
    <t xml:space="preserve">Grease incl. lanolin wool</t>
  </si>
  <si>
    <t xml:space="preserve">WHEAT FERMENTED BEVERAGE</t>
  </si>
  <si>
    <t xml:space="preserve">Groundnuts, prepared</t>
  </si>
  <si>
    <t xml:space="preserve">RICE FERMENTED BEVERAGE</t>
  </si>
  <si>
    <t xml:space="preserve">Groundnuts, shelled</t>
  </si>
  <si>
    <t xml:space="preserve">BEER BARLEY</t>
  </si>
  <si>
    <t xml:space="preserve">BEER MAIZE</t>
  </si>
  <si>
    <t xml:space="preserve">Hazelnuts, shelled</t>
  </si>
  <si>
    <t xml:space="preserve">BEER MILLET</t>
  </si>
  <si>
    <t xml:space="preserve">BEER SORGHUM</t>
  </si>
  <si>
    <t xml:space="preserve">FERMENTED BEVERAGES, CIDER ETC.</t>
  </si>
  <si>
    <t xml:space="preserve">MUST OF GRAPES</t>
  </si>
  <si>
    <t xml:space="preserve">Ice cream and edible ice</t>
  </si>
  <si>
    <t xml:space="preserve">Infant food</t>
  </si>
  <si>
    <t xml:space="preserve">Isoglucose</t>
  </si>
  <si>
    <t xml:space="preserve">MEAT OF OTHER RODENTS</t>
  </si>
  <si>
    <t xml:space="preserve">Juice, apple, concentrated</t>
  </si>
  <si>
    <t xml:space="preserve">MEAT OF OTHER CAMELIDS</t>
  </si>
  <si>
    <t xml:space="preserve">Juice, apple, single strength</t>
  </si>
  <si>
    <t xml:space="preserve">OFFALS OF OTHER CAMELIDS</t>
  </si>
  <si>
    <t xml:space="preserve">Juice, citrus, concentrated</t>
  </si>
  <si>
    <t xml:space="preserve">GAME MEAT</t>
  </si>
  <si>
    <t xml:space="preserve">Juice, citrus, single strength</t>
  </si>
  <si>
    <t xml:space="preserve">MEAT NES</t>
  </si>
  <si>
    <t xml:space="preserve">Juice, fruit nes</t>
  </si>
  <si>
    <t xml:space="preserve">MEAT NES DRIED</t>
  </si>
  <si>
    <t xml:space="preserve">Juice, grape</t>
  </si>
  <si>
    <t xml:space="preserve">MEAT PREPARED NES</t>
  </si>
  <si>
    <t xml:space="preserve">Juice, grapefruit</t>
  </si>
  <si>
    <t xml:space="preserve">OFFALS NES</t>
  </si>
  <si>
    <t xml:space="preserve">Juice, grapefruit, concentrated</t>
  </si>
  <si>
    <t xml:space="preserve">SNAILS NOT SEA</t>
  </si>
  <si>
    <t xml:space="preserve">Juice, lemon, concentrated</t>
  </si>
  <si>
    <t xml:space="preserve">Juice, lemon, single strength</t>
  </si>
  <si>
    <t xml:space="preserve">EGGS</t>
  </si>
  <si>
    <t xml:space="preserve">Juice, mango</t>
  </si>
  <si>
    <t xml:space="preserve">HEN EGGS</t>
  </si>
  <si>
    <t xml:space="preserve">Juice, orange, concentrated</t>
  </si>
  <si>
    <t xml:space="preserve">EGGS LIQUID HEN</t>
  </si>
  <si>
    <t xml:space="preserve">Juice, orange, single strength</t>
  </si>
  <si>
    <t xml:space="preserve">EGGS DRY HEN</t>
  </si>
  <si>
    <t xml:space="preserve">Juice, pineapple</t>
  </si>
  <si>
    <t xml:space="preserve">EGG ALBUMINE</t>
  </si>
  <si>
    <t xml:space="preserve">Juice, pineapple, concentrated</t>
  </si>
  <si>
    <t xml:space="preserve">EGGS EXCLUDING HEN EGGS</t>
  </si>
  <si>
    <t xml:space="preserve">Juice, plum, concentrated</t>
  </si>
  <si>
    <t xml:space="preserve">Juice, plum, single strength</t>
  </si>
  <si>
    <t xml:space="preserve">FISH AND FISHERIES PRODUCTS</t>
  </si>
  <si>
    <t xml:space="preserve">Juice, tangerine</t>
  </si>
  <si>
    <t xml:space="preserve">FRESHWATER DIADROMOUS FISH FRESH</t>
  </si>
  <si>
    <t xml:space="preserve">Juice, tomato</t>
  </si>
  <si>
    <t xml:space="preserve">FRESHWATER DIADROMOUS FISH FILLET</t>
  </si>
  <si>
    <t xml:space="preserve">Juice, vegetables nes</t>
  </si>
  <si>
    <t xml:space="preserve">FRESHWATER DIADROMOUS FISH CURED</t>
  </si>
  <si>
    <t xml:space="preserve">FRESHWATER DIADROMOUS FISH CANNED</t>
  </si>
  <si>
    <t xml:space="preserve">Kapokseed in shell</t>
  </si>
  <si>
    <t xml:space="preserve">FRESHWATER DIADROM. FISH PREPARED NES</t>
  </si>
  <si>
    <t xml:space="preserve">Kapokseed shelled</t>
  </si>
  <si>
    <t xml:space="preserve">DEMERSAL FISH FRESH</t>
  </si>
  <si>
    <t xml:space="preserve">DEMERSAL FISH FILLET</t>
  </si>
  <si>
    <t xml:space="preserve">DEMERSAL FISH CURED</t>
  </si>
  <si>
    <t xml:space="preserve">DEMERSAL FISH CANNED</t>
  </si>
  <si>
    <t xml:space="preserve">Lactose</t>
  </si>
  <si>
    <t xml:space="preserve">DEMERSAL FISH PREPARED NES</t>
  </si>
  <si>
    <t xml:space="preserve">Lard</t>
  </si>
  <si>
    <t xml:space="preserve">PELAGIC FISH FRESH</t>
  </si>
  <si>
    <t xml:space="preserve">Lard stearine oil</t>
  </si>
  <si>
    <t xml:space="preserve">PELAGIC FISH FILLET</t>
  </si>
  <si>
    <t xml:space="preserve">PELAGIC FISH CURED</t>
  </si>
  <si>
    <t xml:space="preserve">PELAGIC FISH CANNED</t>
  </si>
  <si>
    <t xml:space="preserve">PELAGIC FISH PREPARED NES</t>
  </si>
  <si>
    <t xml:space="preserve">MARINE FISH NES FRESH</t>
  </si>
  <si>
    <t xml:space="preserve">MARINE FISH NES FILLET</t>
  </si>
  <si>
    <t xml:space="preserve">Liver prep.</t>
  </si>
  <si>
    <t xml:space="preserve">MARINE FISH NES CURED</t>
  </si>
  <si>
    <t xml:space="preserve">MARINE FISH NES CANNED</t>
  </si>
  <si>
    <t xml:space="preserve">Macaroni</t>
  </si>
  <si>
    <t xml:space="preserve">MARINE FISH PREPARED NES</t>
  </si>
  <si>
    <t xml:space="preserve">CRUSTACEANS FRESH</t>
  </si>
  <si>
    <t xml:space="preserve">CRUSTACEANS FROZEN</t>
  </si>
  <si>
    <t xml:space="preserve">Malt</t>
  </si>
  <si>
    <t xml:space="preserve">CRUSTACEANS CURED</t>
  </si>
  <si>
    <t xml:space="preserve">Malt extract</t>
  </si>
  <si>
    <t xml:space="preserve">CRUSTACEANS CANNED</t>
  </si>
  <si>
    <t xml:space="preserve">Maltose chemically pure</t>
  </si>
  <si>
    <t xml:space="preserve">CRUSTACEANS PREPARED NES</t>
  </si>
  <si>
    <t xml:space="preserve">MOLLUSCS FRESH</t>
  </si>
  <si>
    <t xml:space="preserve">Maple sugar and syrups</t>
  </si>
  <si>
    <t xml:space="preserve">MOLLUSCS FROZEN</t>
  </si>
  <si>
    <t xml:space="preserve">Margarine, liquid</t>
  </si>
  <si>
    <t xml:space="preserve">MOLLUSCS CURED</t>
  </si>
  <si>
    <t xml:space="preserve">Margarine, short</t>
  </si>
  <si>
    <t xml:space="preserve">Meat nes, preparations</t>
  </si>
  <si>
    <t xml:space="preserve">CHEESE GOAT MILK</t>
  </si>
  <si>
    <t xml:space="preserve">SKIM MILK OF GOAT</t>
  </si>
  <si>
    <t xml:space="preserve">Meat, beef and veal sausages</t>
  </si>
  <si>
    <t xml:space="preserve">CAMEL MILK</t>
  </si>
  <si>
    <t xml:space="preserve">Meat, beef, dried, salted, smoked</t>
  </si>
  <si>
    <t xml:space="preserve">Meat, beef, preparations</t>
  </si>
  <si>
    <t xml:space="preserve">OILS AND FATS</t>
  </si>
  <si>
    <t xml:space="preserve">VEGETABLE OILS</t>
  </si>
  <si>
    <t xml:space="preserve">OIL OF RICE BRAN</t>
  </si>
  <si>
    <t xml:space="preserve">OIL OF MAIZE</t>
  </si>
  <si>
    <t xml:space="preserve">Meat, cattle, boneless (beef &amp; veal)</t>
  </si>
  <si>
    <t xml:space="preserve">OIL OF SOYABEANS</t>
  </si>
  <si>
    <t xml:space="preserve">OIL OF GROUNDNUTS</t>
  </si>
  <si>
    <t xml:space="preserve">Meat, chicken, canned</t>
  </si>
  <si>
    <t xml:space="preserve">OIL OF COCONUTS</t>
  </si>
  <si>
    <t xml:space="preserve">Meat, dried nes</t>
  </si>
  <si>
    <t xml:space="preserve">PALM OIL</t>
  </si>
  <si>
    <t xml:space="preserve">OIL OF PALM KERNELS</t>
  </si>
  <si>
    <t xml:space="preserve">Meat, extracts</t>
  </si>
  <si>
    <t xml:space="preserve">OLIVE OIL</t>
  </si>
  <si>
    <t xml:space="preserve">BUTTER OF KARITE NUTS</t>
  </si>
  <si>
    <t xml:space="preserve">OIL OF CASTOR BEANS</t>
  </si>
  <si>
    <t xml:space="preserve">OIL OF SUNFLOWER SEED</t>
  </si>
  <si>
    <t xml:space="preserve">Meat, homogenized preparations</t>
  </si>
  <si>
    <t xml:space="preserve">OIL OF RAPESEED</t>
  </si>
  <si>
    <t xml:space="preserve">OIL OF OLIVE RESIDUES</t>
  </si>
  <si>
    <t xml:space="preserve">TUNG OIL</t>
  </si>
  <si>
    <t xml:space="preserve">OIL OF SAFFLOWER</t>
  </si>
  <si>
    <t xml:space="preserve">OIL OF SESAME SEED</t>
  </si>
  <si>
    <t xml:space="preserve">Meat, pig sausages</t>
  </si>
  <si>
    <t xml:space="preserve">OIL OF MUSTARD SEED</t>
  </si>
  <si>
    <t xml:space="preserve">Meat, pig, preparations</t>
  </si>
  <si>
    <t xml:space="preserve">OIL OF POPPY SEED</t>
  </si>
  <si>
    <t xml:space="preserve">Meat, pork</t>
  </si>
  <si>
    <t xml:space="preserve">STILLINGIA OIL</t>
  </si>
  <si>
    <t xml:space="preserve">OIL OF KAPOK</t>
  </si>
  <si>
    <t xml:space="preserve">OIL OF COTTON SEED</t>
  </si>
  <si>
    <t xml:space="preserve">OIL OF LINSEED</t>
  </si>
  <si>
    <t xml:space="preserve">OIL OF HEMPSEED</t>
  </si>
  <si>
    <t xml:space="preserve">OIL OF VEGETABLE ORIGIN NES</t>
  </si>
  <si>
    <t xml:space="preserve">Milk, dry buttermilk</t>
  </si>
  <si>
    <t xml:space="preserve">MARGARINE</t>
  </si>
  <si>
    <t xml:space="preserve">Milk, products of natural constituents nes</t>
  </si>
  <si>
    <t xml:space="preserve">OILS BOILED</t>
  </si>
  <si>
    <t xml:space="preserve">Milk, reconstituted</t>
  </si>
  <si>
    <t xml:space="preserve">OILS HYDROGENATED</t>
  </si>
  <si>
    <t xml:space="preserve">Milk, skimmed buffalo</t>
  </si>
  <si>
    <t xml:space="preserve">ANIMALS FATS</t>
  </si>
  <si>
    <t xml:space="preserve">Milk, skimmed condensed</t>
  </si>
  <si>
    <t xml:space="preserve">FAT OF CATTLE</t>
  </si>
  <si>
    <t xml:space="preserve">Milk, skimmed cow</t>
  </si>
  <si>
    <t xml:space="preserve">CATTLE BUTCHER FAT</t>
  </si>
  <si>
    <t xml:space="preserve">Milk, skimmed dried</t>
  </si>
  <si>
    <t xml:space="preserve">BUTTER OF COW MILK</t>
  </si>
  <si>
    <t xml:space="preserve">Milk, skimmed evaporated</t>
  </si>
  <si>
    <t xml:space="preserve">GHEE FROM COW MILK</t>
  </si>
  <si>
    <t xml:space="preserve">Milk, skimmed goat</t>
  </si>
  <si>
    <t xml:space="preserve">FAT OF BUFFALO</t>
  </si>
  <si>
    <t xml:space="preserve">Milk, skimmed sheep</t>
  </si>
  <si>
    <t xml:space="preserve">BUTTER OF BUFFALO MILK</t>
  </si>
  <si>
    <t xml:space="preserve">Milk, whole condensed</t>
  </si>
  <si>
    <t xml:space="preserve">GHEE FROM BUFFALO MILK</t>
  </si>
  <si>
    <t xml:space="preserve">Milk, whole dried</t>
  </si>
  <si>
    <t xml:space="preserve">FAT OF SHEEP</t>
  </si>
  <si>
    <t xml:space="preserve">Milk, whole evaporated</t>
  </si>
  <si>
    <t xml:space="preserve">BUTTER OF SHEEP MILK</t>
  </si>
  <si>
    <t xml:space="preserve">GHEE, buffalo milk</t>
  </si>
  <si>
    <t xml:space="preserve">1 kg FPCM= 1 kg 
milk  *  (0.337  +  0.116  *  Fat%  +  0.06  *  Protein%) </t>
  </si>
  <si>
    <t xml:space="preserve">QUINOA</t>
  </si>
  <si>
    <t xml:space="preserve">FONIO</t>
  </si>
  <si>
    <t xml:space="preserve">FLOUR OF FONIO</t>
  </si>
  <si>
    <t xml:space="preserve">Mixes and doughs</t>
  </si>
  <si>
    <t xml:space="preserve">TRITICALE</t>
  </si>
  <si>
    <t xml:space="preserve">Molasses</t>
  </si>
  <si>
    <t xml:space="preserve">FLOUR OF TRITICALE</t>
  </si>
  <si>
    <t xml:space="preserve">CANARY SEED</t>
  </si>
  <si>
    <t xml:space="preserve">Mushrooms, canned</t>
  </si>
  <si>
    <t xml:space="preserve">MIXED GRAIN</t>
  </si>
  <si>
    <t xml:space="preserve">Mushrooms, dried</t>
  </si>
  <si>
    <t xml:space="preserve">FLOUR OF MIXED GRAIN</t>
  </si>
  <si>
    <t xml:space="preserve">CEREALS NES</t>
  </si>
  <si>
    <t xml:space="preserve">WAFERS</t>
  </si>
  <si>
    <t xml:space="preserve">FLOUR OF CEREALS</t>
  </si>
  <si>
    <t xml:space="preserve">Nuts, prepared (exc. groundnuts)</t>
  </si>
  <si>
    <t xml:space="preserve">BREAKFAST CEREALS</t>
  </si>
  <si>
    <t xml:space="preserve">CEREALS PREPARED NES</t>
  </si>
  <si>
    <t xml:space="preserve">Oats rolled</t>
  </si>
  <si>
    <t xml:space="preserve">MIXES AND DOUGHS</t>
  </si>
  <si>
    <t xml:space="preserve">Offals nes</t>
  </si>
  <si>
    <t xml:space="preserve">FOOD PREPARATIONS FLOUR</t>
  </si>
  <si>
    <t xml:space="preserve">Offals, edible, buffaloes</t>
  </si>
  <si>
    <t xml:space="preserve">Offals, edible, camels</t>
  </si>
  <si>
    <t xml:space="preserve">ROOTS, TUBERS AND PRODUCTS</t>
  </si>
  <si>
    <t xml:space="preserve">Offals, edible, cattle</t>
  </si>
  <si>
    <t xml:space="preserve">POTATOES</t>
  </si>
  <si>
    <t xml:space="preserve">Offals, edible, goats</t>
  </si>
  <si>
    <t xml:space="preserve">FLOUR OF POTATOES</t>
  </si>
  <si>
    <t xml:space="preserve">Offals, horses</t>
  </si>
  <si>
    <t xml:space="preserve">POTATOES FROZEN</t>
  </si>
  <si>
    <t xml:space="preserve">Offals, liver chicken</t>
  </si>
  <si>
    <t xml:space="preserve">POTATO STARCH</t>
  </si>
  <si>
    <t xml:space="preserve">Offals, liver duck</t>
  </si>
  <si>
    <t xml:space="preserve">POTATO TAPIOCA</t>
  </si>
  <si>
    <t xml:space="preserve">Offals, liver geese</t>
  </si>
  <si>
    <t xml:space="preserve">SWEET POTATOES</t>
  </si>
  <si>
    <t xml:space="preserve">Offals, liver turkeys</t>
  </si>
  <si>
    <t xml:space="preserve">CASSAVA</t>
  </si>
  <si>
    <t xml:space="preserve">Offals, pigs, edible</t>
  </si>
  <si>
    <t xml:space="preserve">FLOUR OF CASSAVA</t>
  </si>
  <si>
    <t xml:space="preserve">Offals, sheep,edible</t>
  </si>
  <si>
    <t xml:space="preserve">CASSAVA TAPIOCA</t>
  </si>
  <si>
    <t xml:space="preserve">CASSAVA DRIED</t>
  </si>
  <si>
    <t xml:space="preserve">Oil, boiled etc</t>
  </si>
  <si>
    <t xml:space="preserve">CASSAVA STARCH</t>
  </si>
  <si>
    <t xml:space="preserve">Oil, castor beans</t>
  </si>
  <si>
    <t xml:space="preserve">YAUTIA (COCOYAM)</t>
  </si>
  <si>
    <t xml:space="preserve">Oil, coconut (copra)</t>
  </si>
  <si>
    <t xml:space="preserve">TARO (COCOYAM)</t>
  </si>
  <si>
    <t xml:space="preserve">Oil, cottonseed</t>
  </si>
  <si>
    <t xml:space="preserve">YAMS</t>
  </si>
  <si>
    <t xml:space="preserve">Oil, groundnut</t>
  </si>
  <si>
    <t xml:space="preserve">ROOTS, TUBERS NES</t>
  </si>
  <si>
    <t xml:space="preserve">Oil, hempseed</t>
  </si>
  <si>
    <t xml:space="preserve">FLOUR OF ROOTS AND TUBERS</t>
  </si>
  <si>
    <t xml:space="preserve">Oil, hydrogenated</t>
  </si>
  <si>
    <t xml:space="preserve">ROOTS, TUBERS DRIED</t>
  </si>
  <si>
    <t xml:space="preserve">Oil, jojoba</t>
  </si>
  <si>
    <t xml:space="preserve">Oil, kapok</t>
  </si>
  <si>
    <t xml:space="preserve">SUGAR AND SYRUPS</t>
  </si>
  <si>
    <t xml:space="preserve">Oil, linseed</t>
  </si>
  <si>
    <t xml:space="preserve">SUGAR CANE</t>
  </si>
  <si>
    <t xml:space="preserve">Oil, maize</t>
  </si>
  <si>
    <t xml:space="preserve">SUGAR BEETS</t>
  </si>
  <si>
    <t xml:space="preserve">Oil, mustard</t>
  </si>
  <si>
    <t xml:space="preserve">SUGAR CROPS NES</t>
  </si>
  <si>
    <t xml:space="preserve">Oil, olive residues</t>
  </si>
  <si>
    <t xml:space="preserve">SUGAR, CENTRIFUGAL RAW</t>
  </si>
  <si>
    <t xml:space="preserve">Oil, olive, virgin</t>
  </si>
  <si>
    <t xml:space="preserve">SUGAR REFINED</t>
  </si>
  <si>
    <t xml:space="preserve">Oil, palm</t>
  </si>
  <si>
    <t xml:space="preserve">Oil, poppy</t>
  </si>
  <si>
    <t xml:space="preserve">Oil, rapeseed</t>
  </si>
  <si>
    <t xml:space="preserve">CAKE OF SOYA BEANS</t>
  </si>
  <si>
    <t xml:space="preserve">Oil, rice bran</t>
  </si>
  <si>
    <t xml:space="preserve">SOYA SAUCE</t>
  </si>
  <si>
    <t xml:space="preserve">Oil, safflower</t>
  </si>
  <si>
    <t xml:space="preserve">SOYA PASTE</t>
  </si>
  <si>
    <t xml:space="preserve">Oil, sesame</t>
  </si>
  <si>
    <t xml:space="preserve">SOYA CURD</t>
  </si>
  <si>
    <t xml:space="preserve">Oil, soybean</t>
  </si>
  <si>
    <t xml:space="preserve">GROUNDNUTS IN SHELL</t>
  </si>
  <si>
    <t xml:space="preserve">Oil, sunflower</t>
  </si>
  <si>
    <t xml:space="preserve">GROUNDNUTS SHELLED</t>
  </si>
  <si>
    <t xml:space="preserve">Oil, tung nuts</t>
  </si>
  <si>
    <t xml:space="preserve">CAKE OF GROUNDNUTS</t>
  </si>
  <si>
    <t xml:space="preserve">Oil, vegetable origin nes</t>
  </si>
  <si>
    <t xml:space="preserve">GROUNDNUTS PREPARED</t>
  </si>
  <si>
    <t xml:space="preserve">Oils, fats of animal nes</t>
  </si>
  <si>
    <t xml:space="preserve">PEANUT BUTTER</t>
  </si>
  <si>
    <t xml:space="preserve">COCONUTS</t>
  </si>
  <si>
    <t xml:space="preserve">COCONUTS DESICCATED</t>
  </si>
  <si>
    <t xml:space="preserve">COPRA</t>
  </si>
  <si>
    <t xml:space="preserve">Olives preserved</t>
  </si>
  <si>
    <t xml:space="preserve">OIL PALM FRUIT</t>
  </si>
  <si>
    <t xml:space="preserve">PALM KERNELS</t>
  </si>
  <si>
    <t xml:space="preserve">OLIVES</t>
  </si>
  <si>
    <t xml:space="preserve">OLIVES,PRESERVED</t>
  </si>
  <si>
    <t xml:space="preserve">Palm kernels</t>
  </si>
  <si>
    <t xml:space="preserve">KARITE NUTS</t>
  </si>
  <si>
    <t xml:space="preserve">SUNFLOWER SEED</t>
  </si>
  <si>
    <t xml:space="preserve">Pastry</t>
  </si>
  <si>
    <t xml:space="preserve">RAPESEED</t>
  </si>
  <si>
    <t xml:space="preserve">SAFFLOWER</t>
  </si>
  <si>
    <t xml:space="preserve">Peanut butter</t>
  </si>
  <si>
    <t xml:space="preserve">SESAME SEED</t>
  </si>
  <si>
    <t xml:space="preserve">CAKE OF SESAME SEED</t>
  </si>
  <si>
    <t xml:space="preserve">MUSTARD SEED</t>
  </si>
  <si>
    <t xml:space="preserve">FLOUR OF MUSTARD SEED</t>
  </si>
  <si>
    <t xml:space="preserve">POPPY SEED</t>
  </si>
  <si>
    <t xml:space="preserve">MELONSEED</t>
  </si>
  <si>
    <t xml:space="preserve">COTTONSEED</t>
  </si>
  <si>
    <t xml:space="preserve">LINSEED</t>
  </si>
  <si>
    <t xml:space="preserve">Pineapples canned</t>
  </si>
  <si>
    <t xml:space="preserve">OILSEEDS NES</t>
  </si>
  <si>
    <t xml:space="preserve">FLOUR/MEAL OF OILSEEDS</t>
  </si>
  <si>
    <t xml:space="preserve">SAFFLOWER seed</t>
  </si>
  <si>
    <t xml:space="preserve">VEGETABLES AND PRODUCTS</t>
  </si>
  <si>
    <t xml:space="preserve">Plums dried (prunes)</t>
  </si>
  <si>
    <t xml:space="preserve">CABBAGES</t>
  </si>
  <si>
    <t xml:space="preserve">ARTICHOKES</t>
  </si>
  <si>
    <t xml:space="preserve">ASPARAGUS</t>
  </si>
  <si>
    <t xml:space="preserve">Potatoes, frozen</t>
  </si>
  <si>
    <t xml:space="preserve">LETTUCE</t>
  </si>
  <si>
    <t xml:space="preserve">SPINACH</t>
  </si>
  <si>
    <t xml:space="preserve">CASSAVA LEAVES</t>
  </si>
  <si>
    <t xml:space="preserve">TOMATOES</t>
  </si>
  <si>
    <t xml:space="preserve">TOMATO JUICE</t>
  </si>
  <si>
    <t xml:space="preserve">Raisins</t>
  </si>
  <si>
    <t xml:space="preserve">TOMATO JUICE CONCENTRATED</t>
  </si>
  <si>
    <t xml:space="preserve">TOMATO PASTE</t>
  </si>
  <si>
    <t xml:space="preserve">TOMATOES PEELED</t>
  </si>
  <si>
    <t xml:space="preserve">Rice, broken</t>
  </si>
  <si>
    <t xml:space="preserve">CAULIFLOWER</t>
  </si>
  <si>
    <t xml:space="preserve">Rice, husked</t>
  </si>
  <si>
    <t xml:space="preserve">PUMPKINS, SQUASH, GOURDS</t>
  </si>
  <si>
    <t xml:space="preserve">Rice, milled</t>
  </si>
  <si>
    <t xml:space="preserve">CUCUMBERS, GHERINKS</t>
  </si>
  <si>
    <t xml:space="preserve">Rice, milled/husked</t>
  </si>
  <si>
    <t xml:space="preserve">Roots and tubers dried</t>
  </si>
  <si>
    <t xml:space="preserve">CITRUS FRUIT NES JUICE CONCENTRATED</t>
  </si>
  <si>
    <t xml:space="preserve">APPLES</t>
  </si>
  <si>
    <t xml:space="preserve">APPLES JUICE</t>
  </si>
  <si>
    <t xml:space="preserve">APPLES JUICE CONCENTRATED</t>
  </si>
  <si>
    <t xml:space="preserve">PEARS</t>
  </si>
  <si>
    <t xml:space="preserve">QUINCES</t>
  </si>
  <si>
    <t xml:space="preserve">Soya curd</t>
  </si>
  <si>
    <t xml:space="preserve">APRICOTS</t>
  </si>
  <si>
    <t xml:space="preserve">Soya paste</t>
  </si>
  <si>
    <t xml:space="preserve">SOUR CHERRY</t>
  </si>
  <si>
    <t xml:space="preserve">Soya sauce</t>
  </si>
  <si>
    <t xml:space="preserve">CHERRIES</t>
  </si>
  <si>
    <t xml:space="preserve">PEACHES AND NECTARINES</t>
  </si>
  <si>
    <t xml:space="preserve">PLUMS</t>
  </si>
  <si>
    <t xml:space="preserve">PLUM JUICE</t>
  </si>
  <si>
    <t xml:space="preserve">Starch, cassava</t>
  </si>
  <si>
    <t xml:space="preserve">PLUM JUICE CONCENTRATED</t>
  </si>
  <si>
    <t xml:space="preserve">Starch, maize</t>
  </si>
  <si>
    <t xml:space="preserve">STONE FRUIT NES</t>
  </si>
  <si>
    <t xml:space="preserve">Starch, potatoes</t>
  </si>
  <si>
    <t xml:space="preserve">POME FRUIT NES</t>
  </si>
  <si>
    <t xml:space="preserve">Starch, rice</t>
  </si>
  <si>
    <t xml:space="preserve">CAROBS</t>
  </si>
  <si>
    <t xml:space="preserve">Starch, wheat</t>
  </si>
  <si>
    <t xml:space="preserve">STRAWBERRIES</t>
  </si>
  <si>
    <t xml:space="preserve">RASPBERRIES</t>
  </si>
  <si>
    <t xml:space="preserve">GOOSEBERRIES</t>
  </si>
  <si>
    <t xml:space="preserve">CURRANTS</t>
  </si>
  <si>
    <t xml:space="preserve">BLUEBERRIES</t>
  </si>
  <si>
    <t xml:space="preserve">Sugar confectionery</t>
  </si>
  <si>
    <t xml:space="preserve">CRANBERRIES</t>
  </si>
  <si>
    <t xml:space="preserve">BERRIES NES</t>
  </si>
  <si>
    <t xml:space="preserve">Sugar nes</t>
  </si>
  <si>
    <t xml:space="preserve">GRAPES</t>
  </si>
  <si>
    <t xml:space="preserve">Sugar non-centrifugal</t>
  </si>
  <si>
    <t xml:space="preserve">GRAPE JUICE</t>
  </si>
  <si>
    <t xml:space="preserve">Sugar Raw Centrifugal</t>
  </si>
  <si>
    <t xml:space="preserve">WATERMELONS</t>
  </si>
  <si>
    <t xml:space="preserve">Sugar refined</t>
  </si>
  <si>
    <t xml:space="preserve">MELONS</t>
  </si>
  <si>
    <t xml:space="preserve">FIGS</t>
  </si>
  <si>
    <t xml:space="preserve">Sweet corn frozen</t>
  </si>
  <si>
    <t xml:space="preserve">MANGOES</t>
  </si>
  <si>
    <t xml:space="preserve">Sweet corn prep or preserved</t>
  </si>
  <si>
    <t xml:space="preserve">MANGO JUICE</t>
  </si>
  <si>
    <t xml:space="preserve">MANGO PULP</t>
  </si>
  <si>
    <t xml:space="preserve">Tallow</t>
  </si>
  <si>
    <t xml:space="preserve">AVOCADOS</t>
  </si>
  <si>
    <t xml:space="preserve">PINEAPPLES</t>
  </si>
  <si>
    <t xml:space="preserve">PINEAPPLES CANNED</t>
  </si>
  <si>
    <t xml:space="preserve">Tapioca, cassava</t>
  </si>
  <si>
    <t xml:space="preserve">PINEAPPLES JUICE</t>
  </si>
  <si>
    <t xml:space="preserve">Tapioca, potatoes</t>
  </si>
  <si>
    <t xml:space="preserve">PINEAPPLES JUICE CONCENTRATED</t>
  </si>
  <si>
    <t xml:space="preserve">PERSIMMONS</t>
  </si>
  <si>
    <t xml:space="preserve">CASHEWAPPLE</t>
  </si>
  <si>
    <t xml:space="preserve">Tea, mate extracts</t>
  </si>
  <si>
    <t xml:space="preserve">KIWI</t>
  </si>
  <si>
    <t xml:space="preserve">PAPAYAS</t>
  </si>
  <si>
    <t xml:space="preserve">Tomatoes, paste</t>
  </si>
  <si>
    <t xml:space="preserve">FRUIT TROPICAL NES</t>
  </si>
  <si>
    <t xml:space="preserve">Tomatoes, peeled</t>
  </si>
  <si>
    <t xml:space="preserve">FRUIT NES FRESH</t>
  </si>
  <si>
    <t xml:space="preserve">FRUIT NES JUICE</t>
  </si>
  <si>
    <t xml:space="preserve">FRUIT NES PREPARED</t>
  </si>
  <si>
    <t xml:space="preserve">FLOUR OF FRUIT</t>
  </si>
  <si>
    <t xml:space="preserve">Vegetable tallow</t>
  </si>
  <si>
    <t xml:space="preserve">FRUIT,NUTS,FRUIT PEEL PRESERVED BY SUGAR</t>
  </si>
  <si>
    <t xml:space="preserve">Vegetables in vinegar</t>
  </si>
  <si>
    <t xml:space="preserve">Vegetables, dehydrated</t>
  </si>
  <si>
    <t xml:space="preserve">WINE</t>
  </si>
  <si>
    <t xml:space="preserve">VERMOUTHS AND SIMILAR</t>
  </si>
  <si>
    <t xml:space="preserve">Vegetables, frozen</t>
  </si>
  <si>
    <t xml:space="preserve">BEVERAGES DIST. ALCOHOL</t>
  </si>
  <si>
    <t xml:space="preserve">Vegetables, homogenized preparations</t>
  </si>
  <si>
    <t xml:space="preserve">MEAT AND PRODUCTS</t>
  </si>
  <si>
    <t xml:space="preserve">Vegetables, preserved nes</t>
  </si>
  <si>
    <t xml:space="preserve">Vegetables, preserved, frozen</t>
  </si>
  <si>
    <t xml:space="preserve">BEEF BONELESS</t>
  </si>
  <si>
    <t xml:space="preserve">Vegetables, temporarily preserved</t>
  </si>
  <si>
    <t xml:space="preserve">BEEF DRIED SALTED SMOKED</t>
  </si>
  <si>
    <t xml:space="preserve">Vermouths &amp; similar</t>
  </si>
  <si>
    <t xml:space="preserve">MEAT EXTRACTS</t>
  </si>
  <si>
    <t xml:space="preserve">BEEF SAUSAGES</t>
  </si>
  <si>
    <t xml:space="preserve">Wafers</t>
  </si>
  <si>
    <t xml:space="preserve">BEEF PREPARATIONS</t>
  </si>
  <si>
    <t xml:space="preserve">Walnuts, shelled</t>
  </si>
  <si>
    <t xml:space="preserve">BEEF CANNED</t>
  </si>
  <si>
    <t xml:space="preserve">HOMOGENIZED MEAT PREPARED</t>
  </si>
  <si>
    <t xml:space="preserve">LIVER PREPARATIONS</t>
  </si>
  <si>
    <t xml:space="preserve">OFFALS OF CATTLE</t>
  </si>
  <si>
    <t xml:space="preserve">Whey, cheese</t>
  </si>
  <si>
    <t xml:space="preserve">BUFFALO MEAT</t>
  </si>
  <si>
    <t xml:space="preserve">Whey, condensed</t>
  </si>
  <si>
    <t xml:space="preserve">OFFALS OF BUFFALO</t>
  </si>
  <si>
    <t xml:space="preserve">Whey, dry</t>
  </si>
  <si>
    <t xml:space="preserve">MUTTON AND LAMB</t>
  </si>
  <si>
    <t xml:space="preserve">Whey, fresh</t>
  </si>
  <si>
    <t xml:space="preserve">OFFALS OF SHEEP</t>
  </si>
  <si>
    <t xml:space="preserve">Wine</t>
  </si>
  <si>
    <t xml:space="preserve">GOAT MEAT</t>
  </si>
  <si>
    <t xml:space="preserve">OFFALS OF GOATS</t>
  </si>
  <si>
    <t xml:space="preserve">PIGMEAT</t>
  </si>
  <si>
    <t xml:space="preserve">Yoghurt</t>
  </si>
  <si>
    <t xml:space="preserve">PORK</t>
  </si>
  <si>
    <t xml:space="preserve">Yoghurt, concentrated or not</t>
  </si>
  <si>
    <t xml:space="preserve">BACON - HAM OF PIGS</t>
  </si>
  <si>
    <t xml:space="preserve">PIG MEAT SAUSAGES</t>
  </si>
  <si>
    <t xml:space="preserve">PIG MEAT PREPARATIONS</t>
  </si>
  <si>
    <t xml:space="preserve">OFFALS OF PIGS</t>
  </si>
  <si>
    <t xml:space="preserve">CHICKEN MEAT</t>
  </si>
  <si>
    <t xml:space="preserve">CHICKEN MEAT CANNED</t>
  </si>
  <si>
    <t xml:space="preserve">OFFAL OF CHICKENS</t>
  </si>
  <si>
    <t xml:space="preserve">FAT LIVER PREPARATIONS</t>
  </si>
  <si>
    <t xml:space="preserve">DUCK MEAT</t>
  </si>
  <si>
    <t xml:space="preserve">OFFALS LIVER DUCKS</t>
  </si>
  <si>
    <t xml:space="preserve">GOOSE MEAT</t>
  </si>
  <si>
    <t xml:space="preserve">OFFALS LIVER GEESE</t>
  </si>
  <si>
    <t xml:space="preserve">TURKEY MEAT</t>
  </si>
  <si>
    <t xml:space="preserve">OFFALS LIVER TURKEYS</t>
  </si>
  <si>
    <t xml:space="preserve">PIGEONS OTHER BIRDS</t>
  </si>
  <si>
    <t xml:space="preserve">POULTRY MEAT</t>
  </si>
  <si>
    <t xml:space="preserve">HORSEMEAT</t>
  </si>
  <si>
    <t xml:space="preserve">OFFALS OF HORSES</t>
  </si>
  <si>
    <t xml:space="preserve">MEAT OF ASSES</t>
  </si>
  <si>
    <t xml:space="preserve">MEAT OF MULES</t>
  </si>
  <si>
    <t xml:space="preserve">MEAT OF CAMELS</t>
  </si>
  <si>
    <t xml:space="preserve">OFFALS OF CAMELS</t>
  </si>
  <si>
    <t xml:space="preserve">RABBIT MEAT</t>
  </si>
  <si>
    <t xml:space="preserve">MOLLUSCS CANNED</t>
  </si>
  <si>
    <t xml:space="preserve">CEPHALOPODS FRESH</t>
  </si>
  <si>
    <t xml:space="preserve">CEPHALOPODS FROZEN</t>
  </si>
  <si>
    <t xml:space="preserve">CEPHALOPODS CURED</t>
  </si>
  <si>
    <t xml:space="preserve">CEPHALOPODS CANNED</t>
  </si>
  <si>
    <t xml:space="preserve">CEPHALOPODS PREPARED NES</t>
  </si>
  <si>
    <t xml:space="preserve">AQUATIC MAMMALS MEAT</t>
  </si>
  <si>
    <t xml:space="preserve">AQUATIC MAMMALS PREPARED NES</t>
  </si>
  <si>
    <t xml:space="preserve">AQUATIC ANIMALS NES FRESH</t>
  </si>
  <si>
    <t xml:space="preserve">AQUATIC ANIMALS NES CURED</t>
  </si>
  <si>
    <t xml:space="preserve">AQUATIC ANIMALS PREPARED NES</t>
  </si>
  <si>
    <t xml:space="preserve">AQUATIC PLANTS</t>
  </si>
  <si>
    <t xml:space="preserve">AQUATIC PLANTS DRIED</t>
  </si>
  <si>
    <t xml:space="preserve">AQUATIC PLANTS PREPARED NES</t>
  </si>
  <si>
    <t xml:space="preserve">MILK AND CHEESE</t>
  </si>
  <si>
    <t xml:space="preserve">COW MILK, WHOLE FRESH</t>
  </si>
  <si>
    <t xml:space="preserve">STANDARDIZED MILK</t>
  </si>
  <si>
    <t xml:space="preserve">CREAM, FRESH</t>
  </si>
  <si>
    <t xml:space="preserve">WHOLE COW MILK EVAPORATED</t>
  </si>
  <si>
    <t xml:space="preserve">WHOLE COW MILK CONDENSED</t>
  </si>
  <si>
    <t xml:space="preserve">WHOLE COW MILK DRY</t>
  </si>
  <si>
    <t xml:space="preserve">SKIM MILK OF COWS</t>
  </si>
  <si>
    <t xml:space="preserve">SKIM MILK EVAPORATED</t>
  </si>
  <si>
    <t xml:space="preserve">SKIM MILK CONDENSED</t>
  </si>
  <si>
    <t xml:space="preserve">SKIM MILK DRY</t>
  </si>
  <si>
    <t xml:space="preserve">BUTTERMILK CURDLED</t>
  </si>
  <si>
    <t xml:space="preserve">BUTTERMILK DRY</t>
  </si>
  <si>
    <t xml:space="preserve">YOGHURT</t>
  </si>
  <si>
    <t xml:space="preserve">YOGHURT CONCENTRATED</t>
  </si>
  <si>
    <t xml:space="preserve">RECONSTITUTED MILK</t>
  </si>
  <si>
    <t xml:space="preserve">CHEESE WHOLE COW MILK</t>
  </si>
  <si>
    <t xml:space="preserve">CHEESE SKIM COW MILK</t>
  </si>
  <si>
    <t xml:space="preserve">WHEY CHEESE</t>
  </si>
  <si>
    <t xml:space="preserve">PROCESSED CHEESE</t>
  </si>
  <si>
    <t xml:space="preserve">WHEY FRESH</t>
  </si>
  <si>
    <t xml:space="preserve">WHEY CONDENSED</t>
  </si>
  <si>
    <t xml:space="preserve">WHEY DRY</t>
  </si>
  <si>
    <t xml:space="preserve">CASEIN</t>
  </si>
  <si>
    <t xml:space="preserve">BUFFALO MILK</t>
  </si>
  <si>
    <t xml:space="preserve">SKIM MILK OF BUFFALO</t>
  </si>
  <si>
    <t xml:space="preserve">CHEESE BUFFALO MILK</t>
  </si>
  <si>
    <t xml:space="preserve">SHEEP MILK</t>
  </si>
  <si>
    <t xml:space="preserve">CHEESE SHEEP MILK</t>
  </si>
  <si>
    <t xml:space="preserve">SKIM MILK OF SHEEP</t>
  </si>
  <si>
    <t xml:space="preserve">GOAT MILK</t>
  </si>
  <si>
    <t xml:space="preserve">Vegetable Tallow</t>
  </si>
  <si>
    <t xml:space="preserve">Ghee</t>
  </si>
  <si>
    <t xml:space="preserve">FAT OF GOATS</t>
  </si>
  <si>
    <t xml:space="preserve">BUTTER OF GOAT MILK</t>
  </si>
  <si>
    <t xml:space="preserve">FAT OF PIGS</t>
  </si>
  <si>
    <t xml:space="preserve">PIG BUTCHER FAT</t>
  </si>
  <si>
    <t xml:space="preserve">LARD</t>
  </si>
  <si>
    <t xml:space="preserve">FAT OF POULTRY</t>
  </si>
  <si>
    <t xml:space="preserve">FAT OF POULTRY RENDERED</t>
  </si>
  <si>
    <t xml:space="preserve">FAT OF CAMELS</t>
  </si>
  <si>
    <t xml:space="preserve">FAT OF OTHER CAMELIDS</t>
  </si>
  <si>
    <t xml:space="preserve">ANIMAL OILS AND FATS NES</t>
  </si>
  <si>
    <t xml:space="preserve">TALLOW</t>
  </si>
  <si>
    <t xml:space="preserve">FATS PREPARATION NES</t>
  </si>
  <si>
    <t xml:space="preserve">FRESHWATER DIADROMOUS FISH BODY OIL</t>
  </si>
  <si>
    <t xml:space="preserve">FRESHWATER DIADROMOUS FISH LIVER OIL</t>
  </si>
  <si>
    <t xml:space="preserve">DEMERSAL FISH BODY OIL</t>
  </si>
  <si>
    <t xml:space="preserve">DEMERSAL FISH LIVER OIL</t>
  </si>
  <si>
    <t xml:space="preserve">PELAGIC FISH BODY OIL</t>
  </si>
  <si>
    <t xml:space="preserve">PELAGIC FISH LIVER OIL</t>
  </si>
  <si>
    <t xml:space="preserve">MARINE FISH NES BODY OIL</t>
  </si>
  <si>
    <t xml:space="preserve">MARINE FISH L221NES LIVER OIL</t>
  </si>
  <si>
    <t xml:space="preserve">AQUATIC MAMMALS OILS</t>
  </si>
  <si>
    <t xml:space="preserve">MISCELLANOUS</t>
  </si>
  <si>
    <t xml:space="preserve">INFANT FOOD</t>
  </si>
  <si>
    <t xml:space="preserve">BEVERAGES NON-ALCOHOLIC</t>
  </si>
  <si>
    <t xml:space="preserve">ICE CREAM</t>
  </si>
  <si>
    <t xml:space="preserve">FOOD PREPARATIONS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</si>
</sst>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E+00"/>
    <numFmt numFmtId="166" formatCode="0.000E+00"/>
    <numFmt numFmtId="167" formatCode="#,##0"/>
    <numFmt numFmtId="168" formatCode="#,##0.00"/>
    <numFmt numFmtId="169" formatCode="0.00%"/>
    <numFmt numFmtId="170" formatCode="0.0%"/>
    <numFmt numFmtId="171" formatCode="0.00"/>
    <numFmt numFmtId="172" formatCode="0%"/>
    <numFmt numFmtId="173" formatCode="0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EB Garamond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name val="Arial"/>
      <family val="2"/>
    </font>
    <font>
      <b val="true"/>
      <sz val="10"/>
      <name val="Arial"/>
      <family val="2"/>
    </font>
    <font>
      <b val="true"/>
      <sz val="11"/>
      <color rgb="FF000000"/>
      <name val="EB Garamond"/>
      <family val="0"/>
      <charset val="1"/>
    </font>
    <font>
      <u val="single"/>
      <sz val="11"/>
      <color rgb="FF0563C1"/>
      <name val="EB Garamond"/>
      <family val="2"/>
      <charset val="1"/>
    </font>
    <font>
      <sz val="11"/>
      <color rgb="FF000000"/>
      <name val="EB Garamond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B4C7DC"/>
        <bgColor rgb="FF99CCFF"/>
      </patternFill>
    </fill>
    <fill>
      <patternFill patternType="solid">
        <fgColor rgb="FFFF972F"/>
        <bgColor rgb="FFFF8000"/>
      </patternFill>
    </fill>
    <fill>
      <patternFill patternType="solid">
        <fgColor rgb="FFFF8000"/>
        <bgColor rgb="FFFF972F"/>
      </patternFill>
    </fill>
    <fill>
      <patternFill patternType="solid">
        <fgColor rgb="FFFFFF00"/>
        <bgColor rgb="FFFFFF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3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4" xfId="3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24" fillId="1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2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1"/>
    <cellStyle name="Accent 16" xfId="22"/>
    <cellStyle name="Accent 2 18" xfId="23"/>
    <cellStyle name="Accent 3 19" xfId="24"/>
    <cellStyle name="Bad 13" xfId="25"/>
    <cellStyle name="Error 15" xfId="26"/>
    <cellStyle name="Footnote 8" xfId="27"/>
    <cellStyle name="Good 11" xfId="28"/>
    <cellStyle name="Heading 1 4" xfId="29"/>
    <cellStyle name="Heading 2 5" xfId="30"/>
    <cellStyle name="Heading 3" xfId="31"/>
    <cellStyle name="Hyperlink 9" xfId="32"/>
    <cellStyle name="Neutral 12" xfId="33"/>
    <cellStyle name="Note 7" xfId="34"/>
    <cellStyle name="Pivot Table Value" xfId="35"/>
    <cellStyle name="Status 10" xfId="36"/>
    <cellStyle name="Text 6" xfId="37"/>
    <cellStyle name="Warning 14" xfId="38"/>
    <cellStyle name="*unknown*" xfId="20" builtinId="8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72F"/>
      <rgbColor rgb="FFFF8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1744200</xdr:colOff>
      <xdr:row>13</xdr:row>
      <xdr:rowOff>158040</xdr:rowOff>
    </xdr:from>
    <xdr:to>
      <xdr:col>8</xdr:col>
      <xdr:colOff>792720</xdr:colOff>
      <xdr:row>48</xdr:row>
      <xdr:rowOff>118080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744200" y="2271240"/>
          <a:ext cx="6688800" cy="5649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www.fao.org/3/X9892E/X9892e05.ht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28" colorId="64" zoomScale="120" zoomScaleNormal="120" zoomScalePageLayoutView="100" workbookViewId="0">
      <selection pane="topLeft" activeCell="F5" activeCellId="0" sqref="F5"/>
    </sheetView>
  </sheetViews>
  <sheetFormatPr defaultRowHeight="12.8" zeroHeight="false" outlineLevelRow="0" outlineLevelCol="0"/>
  <cols>
    <col collapsed="false" customWidth="true" hidden="false" outlineLevel="0" max="1" min="1" style="0" width="27.65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s">
        <v>4</v>
      </c>
      <c r="B3" s="0" t="s">
        <v>5</v>
      </c>
    </row>
    <row r="4" customFormat="false" ht="12.8" hidden="false" customHeight="false" outlineLevel="0" collapsed="false">
      <c r="A4" s="0" t="s">
        <v>6</v>
      </c>
      <c r="B4" s="0" t="s">
        <v>7</v>
      </c>
    </row>
    <row r="5" customFormat="false" ht="12.8" hidden="false" customHeight="false" outlineLevel="0" collapsed="false">
      <c r="A5" s="0" t="s">
        <v>8</v>
      </c>
      <c r="B5" s="0" t="s">
        <v>9</v>
      </c>
    </row>
    <row r="6" customFormat="false" ht="12.8" hidden="false" customHeight="false" outlineLevel="0" collapsed="false">
      <c r="A6" s="2" t="s">
        <v>10</v>
      </c>
      <c r="B6" s="0" t="s">
        <v>11</v>
      </c>
    </row>
    <row r="7" customFormat="false" ht="12.8" hidden="false" customHeight="false" outlineLevel="0" collapsed="false">
      <c r="A7" s="3" t="s">
        <v>12</v>
      </c>
    </row>
    <row r="8" customFormat="false" ht="12.8" hidden="false" customHeight="false" outlineLevel="0" collapsed="false">
      <c r="A8" s="4" t="s">
        <v>13</v>
      </c>
    </row>
    <row r="9" customFormat="false" ht="12.8" hidden="false" customHeight="false" outlineLevel="0" collapsed="false">
      <c r="A9" s="2" t="s">
        <v>14</v>
      </c>
    </row>
    <row r="11" customFormat="false" ht="12.8" hidden="false" customHeight="false" outlineLevel="0" collapsed="false">
      <c r="B11" s="0" t="s">
        <v>15</v>
      </c>
    </row>
    <row r="12" customFormat="false" ht="12.8" hidden="false" customHeight="false" outlineLevel="0" collapsed="false">
      <c r="B12" s="0" t="s">
        <v>16</v>
      </c>
    </row>
    <row r="14" customFormat="false" ht="12.8" hidden="false" customHeight="false" outlineLevel="0" collapsed="false">
      <c r="B14" s="0" t="s">
        <v>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76"/>
  <sheetViews>
    <sheetView showFormulas="false" showGridLines="true" showRowColHeaders="true" showZeros="true" rightToLeft="false" tabSelected="false" showOutlineSymbols="true" defaultGridColor="true" view="normal" topLeftCell="I94" colorId="64" zoomScale="120" zoomScaleNormal="120" zoomScalePageLayoutView="100" workbookViewId="0">
      <selection pane="topLeft" activeCell="Q99" activeCellId="0" sqref="Q99"/>
    </sheetView>
  </sheetViews>
  <sheetFormatPr defaultRowHeight="12.8" zeroHeight="false" outlineLevelRow="0" outlineLevelCol="0"/>
  <cols>
    <col collapsed="false" customWidth="true" hidden="false" outlineLevel="0" max="1" min="1" style="0" width="12.41"/>
    <col collapsed="false" customWidth="true" hidden="false" outlineLevel="0" max="2" min="2" style="0" width="25.06"/>
    <col collapsed="false" customWidth="true" hidden="false" outlineLevel="0" max="3" min="3" style="0" width="15.34"/>
    <col collapsed="false" customWidth="true" hidden="false" outlineLevel="0" max="4" min="4" style="0" width="6.16"/>
    <col collapsed="false" customWidth="true" hidden="false" outlineLevel="0" max="5" min="5" style="0" width="12.96"/>
    <col collapsed="false" customWidth="true" hidden="false" outlineLevel="0" max="6" min="6" style="0" width="10.19"/>
    <col collapsed="false" customWidth="true" hidden="false" outlineLevel="0" max="7" min="7" style="0" width="15.18"/>
    <col collapsed="false" customWidth="true" hidden="false" outlineLevel="0" max="8" min="8" style="0" width="39.62"/>
    <col collapsed="false" customWidth="true" hidden="false" outlineLevel="0" max="9" min="9" style="0" width="9.78"/>
    <col collapsed="false" customWidth="true" hidden="false" outlineLevel="0" max="10" min="10" style="0" width="5.04"/>
    <col collapsed="false" customWidth="true" hidden="false" outlineLevel="0" max="11" min="11" style="0" width="8.21"/>
    <col collapsed="false" customWidth="true" hidden="false" outlineLevel="0" max="12" min="12" style="0" width="11.3"/>
    <col collapsed="false" customWidth="true" hidden="false" outlineLevel="0" max="13" min="13" style="0" width="5.04"/>
    <col collapsed="false" customWidth="true" hidden="false" outlineLevel="0" max="14" min="14" style="0" width="60.9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111</v>
      </c>
      <c r="B1" s="0" t="s">
        <v>112</v>
      </c>
      <c r="C1" s="0" t="s">
        <v>113</v>
      </c>
      <c r="D1" s="0" t="s">
        <v>114</v>
      </c>
      <c r="E1" s="0" t="s">
        <v>115</v>
      </c>
      <c r="F1" s="0" t="s">
        <v>116</v>
      </c>
      <c r="G1" s="0" t="s">
        <v>117</v>
      </c>
      <c r="H1" s="0" t="s">
        <v>118</v>
      </c>
      <c r="I1" s="0" t="s">
        <v>119</v>
      </c>
      <c r="J1" s="0" t="s">
        <v>18</v>
      </c>
      <c r="K1" s="0" t="s">
        <v>120</v>
      </c>
      <c r="L1" s="0" t="s">
        <v>121</v>
      </c>
      <c r="M1" s="0" t="s">
        <v>122</v>
      </c>
      <c r="N1" s="0" t="s">
        <v>123</v>
      </c>
      <c r="O1" s="0" t="s">
        <v>124</v>
      </c>
      <c r="P1" s="0" t="s">
        <v>125</v>
      </c>
      <c r="Q1" s="0" t="s">
        <v>126</v>
      </c>
    </row>
    <row r="2" customFormat="false" ht="12.8" hidden="false" customHeight="false" outlineLevel="0" collapsed="false">
      <c r="A2" s="0" t="s">
        <v>127</v>
      </c>
      <c r="B2" s="0" t="s">
        <v>128</v>
      </c>
      <c r="C2" s="0" t="n">
        <v>5000</v>
      </c>
      <c r="D2" s="0" t="s">
        <v>129</v>
      </c>
      <c r="E2" s="0" t="n">
        <v>5510</v>
      </c>
      <c r="F2" s="0" t="s">
        <v>130</v>
      </c>
      <c r="G2" s="0" t="n">
        <v>800</v>
      </c>
      <c r="H2" s="0" t="s">
        <v>131</v>
      </c>
      <c r="I2" s="0" t="n">
        <v>2018</v>
      </c>
      <c r="J2" s="0" t="n">
        <v>2018</v>
      </c>
      <c r="K2" s="0" t="s">
        <v>132</v>
      </c>
      <c r="L2" s="0" t="n">
        <v>38845</v>
      </c>
      <c r="M2" s="0" t="s">
        <v>133</v>
      </c>
      <c r="N2" s="0" t="s">
        <v>134</v>
      </c>
      <c r="O2" s="0" t="e">
        <f aca="false">VLOOKUP($H2,'FAOSTAT nutrition'!$A:$C,2,0)*$L2/4000</f>
        <v>#N/A</v>
      </c>
      <c r="P2" s="10" t="e">
        <f aca="false">VLOOKUP($H2,'FAOSTAT nutrition'!$A:$D,4,0)*$L2/4000</f>
        <v>#N/A</v>
      </c>
      <c r="Q2" s="10" t="e">
        <f aca="false">VLOOKUP($H2,'FAOSTAT nutrition'!$A:$D,3,0)*$L2/4000</f>
        <v>#N/A</v>
      </c>
    </row>
    <row r="3" customFormat="false" ht="12.8" hidden="false" customHeight="false" outlineLevel="0" collapsed="false">
      <c r="A3" s="0" t="s">
        <v>127</v>
      </c>
      <c r="B3" s="0" t="s">
        <v>128</v>
      </c>
      <c r="C3" s="0" t="n">
        <v>5000</v>
      </c>
      <c r="D3" s="0" t="s">
        <v>129</v>
      </c>
      <c r="E3" s="0" t="n">
        <v>5510</v>
      </c>
      <c r="F3" s="0" t="s">
        <v>130</v>
      </c>
      <c r="G3" s="0" t="n">
        <v>221</v>
      </c>
      <c r="H3" s="0" t="s">
        <v>135</v>
      </c>
      <c r="I3" s="0" t="n">
        <v>2018</v>
      </c>
      <c r="J3" s="0" t="n">
        <v>2018</v>
      </c>
      <c r="K3" s="0" t="s">
        <v>132</v>
      </c>
      <c r="L3" s="0" t="n">
        <v>3224900</v>
      </c>
      <c r="M3" s="0" t="s">
        <v>133</v>
      </c>
      <c r="N3" s="0" t="s">
        <v>134</v>
      </c>
      <c r="O3" s="10" t="n">
        <f aca="false">VLOOKUP($H3,'FAOSTAT nutrition'!$A:$C,2,0)*$L3/4000</f>
        <v>1991366.36512421</v>
      </c>
      <c r="P3" s="10" t="n">
        <f aca="false">VLOOKUP($H3,'FAOSTAT nutrition'!$A:$D,4,0)*$L3</f>
        <v>741709.994925927</v>
      </c>
      <c r="Q3" s="10" t="n">
        <f aca="false">VLOOKUP($H3,'FAOSTAT nutrition'!$A:$D,3,0)*$L3</f>
        <v>209611.601715235</v>
      </c>
    </row>
    <row r="4" customFormat="false" ht="12.8" hidden="false" customHeight="false" outlineLevel="0" collapsed="false">
      <c r="A4" s="0" t="s">
        <v>127</v>
      </c>
      <c r="B4" s="0" t="s">
        <v>128</v>
      </c>
      <c r="C4" s="0" t="n">
        <v>5000</v>
      </c>
      <c r="D4" s="0" t="s">
        <v>129</v>
      </c>
      <c r="E4" s="0" t="n">
        <v>5510</v>
      </c>
      <c r="F4" s="0" t="s">
        <v>130</v>
      </c>
      <c r="G4" s="0" t="n">
        <v>711</v>
      </c>
      <c r="H4" s="0" t="s">
        <v>136</v>
      </c>
      <c r="I4" s="0" t="n">
        <v>2018</v>
      </c>
      <c r="J4" s="0" t="n">
        <v>2018</v>
      </c>
      <c r="K4" s="0" t="s">
        <v>132</v>
      </c>
      <c r="L4" s="0" t="n">
        <v>2073365</v>
      </c>
      <c r="M4" s="0" t="s">
        <v>133</v>
      </c>
      <c r="N4" s="0" t="s">
        <v>134</v>
      </c>
      <c r="O4" s="10" t="n">
        <f aca="false">VLOOKUP($H4,'FAOSTAT nutrition'!$A:$C,2,0)*$L4/4000</f>
        <v>276866.530194304</v>
      </c>
      <c r="P4" s="10" t="n">
        <f aca="false">VLOOKUP($H4,'FAOSTAT nutrition'!$A:$D,4,0)*$L4</f>
        <v>47829.5206548755</v>
      </c>
      <c r="Q4" s="10" t="n">
        <f aca="false">VLOOKUP($H4,'FAOSTAT nutrition'!$A:$D,3,0)*$L4</f>
        <v>50720.9659027364</v>
      </c>
    </row>
    <row r="5" customFormat="false" ht="12.8" hidden="false" customHeight="false" outlineLevel="0" collapsed="false">
      <c r="A5" s="0" t="s">
        <v>127</v>
      </c>
      <c r="B5" s="0" t="s">
        <v>128</v>
      </c>
      <c r="C5" s="0" t="n">
        <v>5000</v>
      </c>
      <c r="D5" s="0" t="s">
        <v>129</v>
      </c>
      <c r="E5" s="0" t="n">
        <v>5510</v>
      </c>
      <c r="F5" s="0" t="s">
        <v>130</v>
      </c>
      <c r="G5" s="0" t="n">
        <v>515</v>
      </c>
      <c r="H5" s="0" t="s">
        <v>137</v>
      </c>
      <c r="I5" s="0" t="n">
        <v>2018</v>
      </c>
      <c r="J5" s="0" t="n">
        <v>2018</v>
      </c>
      <c r="K5" s="0" t="s">
        <v>132</v>
      </c>
      <c r="L5" s="0" t="n">
        <v>85823680</v>
      </c>
      <c r="M5" s="0" t="s">
        <v>133</v>
      </c>
      <c r="N5" s="0" t="s">
        <v>134</v>
      </c>
      <c r="O5" s="10" t="n">
        <f aca="false">VLOOKUP($H5,'FAOSTAT nutrition'!$A:$C,2,0)*$L5/4000</f>
        <v>10298841.6</v>
      </c>
      <c r="P5" s="10" t="n">
        <f aca="false">VLOOKUP($H5,'FAOSTAT nutrition'!$A:$D,4,0)*$L5</f>
        <v>257471.04</v>
      </c>
      <c r="Q5" s="10" t="n">
        <f aca="false">VLOOKUP($H5,'FAOSTAT nutrition'!$A:$D,3,0)*$L5</f>
        <v>85823.68</v>
      </c>
    </row>
    <row r="6" customFormat="false" ht="12.8" hidden="false" customHeight="false" outlineLevel="0" collapsed="false">
      <c r="A6" s="0" t="s">
        <v>127</v>
      </c>
      <c r="B6" s="0" t="s">
        <v>128</v>
      </c>
      <c r="C6" s="0" t="n">
        <v>5000</v>
      </c>
      <c r="D6" s="0" t="s">
        <v>129</v>
      </c>
      <c r="E6" s="0" t="n">
        <v>5510</v>
      </c>
      <c r="F6" s="0" t="s">
        <v>130</v>
      </c>
      <c r="G6" s="0" t="n">
        <v>526</v>
      </c>
      <c r="H6" s="0" t="s">
        <v>138</v>
      </c>
      <c r="I6" s="0" t="n">
        <v>2018</v>
      </c>
      <c r="J6" s="0" t="n">
        <v>2018</v>
      </c>
      <c r="K6" s="0" t="s">
        <v>132</v>
      </c>
      <c r="L6" s="0" t="n">
        <v>3901256</v>
      </c>
      <c r="M6" s="0" t="s">
        <v>133</v>
      </c>
      <c r="N6" s="0" t="s">
        <v>134</v>
      </c>
      <c r="O6" s="10" t="n">
        <f aca="false">VLOOKUP($H6,'FAOSTAT nutrition'!$A:$C,2,0)*$L6/4000</f>
        <v>438891.3</v>
      </c>
      <c r="P6" s="10" t="n">
        <f aca="false">VLOOKUP($H6,'FAOSTAT nutrition'!$A:$D,4,0)*$L6</f>
        <v>15605.024</v>
      </c>
      <c r="Q6" s="10" t="n">
        <f aca="false">VLOOKUP($H6,'FAOSTAT nutrition'!$A:$D,3,0)*$L6</f>
        <v>50716.328</v>
      </c>
    </row>
    <row r="7" customFormat="false" ht="12.8" hidden="false" customHeight="false" outlineLevel="0" collapsed="false">
      <c r="A7" s="0" t="s">
        <v>127</v>
      </c>
      <c r="B7" s="0" t="s">
        <v>128</v>
      </c>
      <c r="C7" s="0" t="n">
        <v>5000</v>
      </c>
      <c r="D7" s="0" t="s">
        <v>129</v>
      </c>
      <c r="E7" s="0" t="n">
        <v>5510</v>
      </c>
      <c r="F7" s="0" t="s">
        <v>130</v>
      </c>
      <c r="G7" s="0" t="n">
        <v>226</v>
      </c>
      <c r="H7" s="0" t="s">
        <v>139</v>
      </c>
      <c r="I7" s="0" t="n">
        <v>2018</v>
      </c>
      <c r="J7" s="0" t="n">
        <v>2018</v>
      </c>
      <c r="K7" s="0" t="s">
        <v>132</v>
      </c>
      <c r="L7" s="0" t="n">
        <v>1553880</v>
      </c>
      <c r="M7" s="0" t="s">
        <v>133</v>
      </c>
      <c r="N7" s="0" t="s">
        <v>134</v>
      </c>
      <c r="O7" s="10" t="n">
        <f aca="false">VLOOKUP($H7,'FAOSTAT nutrition'!$A:$C,2,0)*$L7/4000</f>
        <v>951306.6870229</v>
      </c>
      <c r="P7" s="10" t="n">
        <f aca="false">VLOOKUP($H7,'FAOSTAT nutrition'!$A:$D,4,0)*$L7</f>
        <v>12486.3783720266</v>
      </c>
      <c r="Q7" s="10" t="n">
        <f aca="false">VLOOKUP($H7,'FAOSTAT nutrition'!$A:$D,3,0)*$L7</f>
        <v>13906.7808768533</v>
      </c>
    </row>
    <row r="8" customFormat="false" ht="12.8" hidden="false" customHeight="false" outlineLevel="0" collapsed="false">
      <c r="A8" s="0" t="s">
        <v>127</v>
      </c>
      <c r="B8" s="0" t="s">
        <v>128</v>
      </c>
      <c r="C8" s="0" t="n">
        <v>5000</v>
      </c>
      <c r="D8" s="0" t="s">
        <v>129</v>
      </c>
      <c r="E8" s="0" t="n">
        <v>5510</v>
      </c>
      <c r="F8" s="0" t="s">
        <v>130</v>
      </c>
      <c r="G8" s="0" t="n">
        <v>366</v>
      </c>
      <c r="H8" s="0" t="s">
        <v>140</v>
      </c>
      <c r="I8" s="0" t="n">
        <v>2018</v>
      </c>
      <c r="J8" s="0" t="n">
        <v>2018</v>
      </c>
      <c r="K8" s="0" t="s">
        <v>132</v>
      </c>
      <c r="L8" s="0" t="n">
        <v>1625742</v>
      </c>
      <c r="M8" s="0" t="s">
        <v>133</v>
      </c>
      <c r="N8" s="0" t="s">
        <v>134</v>
      </c>
      <c r="O8" s="10" t="n">
        <f aca="false">VLOOKUP($H8,'FAOSTAT nutrition'!$A:$C,2,0)*$L8/4000</f>
        <v>81287.1</v>
      </c>
      <c r="P8" s="10" t="n">
        <f aca="false">VLOOKUP($H8,'FAOSTAT nutrition'!$A:$D,4,0)*$L8</f>
        <v>1625.742</v>
      </c>
      <c r="Q8" s="10" t="n">
        <f aca="false">VLOOKUP($H8,'FAOSTAT nutrition'!$A:$D,3,0)*$L8</f>
        <v>17883.162</v>
      </c>
    </row>
    <row r="9" customFormat="false" ht="12.8" hidden="false" customHeight="false" outlineLevel="0" collapsed="false">
      <c r="A9" s="0" t="s">
        <v>127</v>
      </c>
      <c r="B9" s="0" t="s">
        <v>128</v>
      </c>
      <c r="C9" s="0" t="n">
        <v>5000</v>
      </c>
      <c r="D9" s="0" t="s">
        <v>129</v>
      </c>
      <c r="E9" s="0" t="n">
        <v>5510</v>
      </c>
      <c r="F9" s="0" t="s">
        <v>130</v>
      </c>
      <c r="G9" s="0" t="n">
        <v>367</v>
      </c>
      <c r="H9" s="0" t="s">
        <v>141</v>
      </c>
      <c r="I9" s="0" t="n">
        <v>2018</v>
      </c>
      <c r="J9" s="0" t="n">
        <v>2018</v>
      </c>
      <c r="K9" s="0" t="s">
        <v>132</v>
      </c>
      <c r="L9" s="0" t="n">
        <v>9275581</v>
      </c>
      <c r="M9" s="0" t="s">
        <v>133</v>
      </c>
      <c r="N9" s="0" t="s">
        <v>134</v>
      </c>
      <c r="O9" s="10" t="n">
        <f aca="false">VLOOKUP($H9,'FAOSTAT nutrition'!$A:$C,2,0)*$L9/4000</f>
        <v>278267.43</v>
      </c>
      <c r="P9" s="10" t="n">
        <f aca="false">VLOOKUP($H9,'FAOSTAT nutrition'!$A:$D,4,0)*$L9</f>
        <v>9275.581</v>
      </c>
      <c r="Q9" s="10" t="n">
        <f aca="false">VLOOKUP($H9,'FAOSTAT nutrition'!$A:$D,3,0)*$L9</f>
        <v>148409.296</v>
      </c>
    </row>
    <row r="10" customFormat="false" ht="12.8" hidden="false" customHeight="false" outlineLevel="0" collapsed="false">
      <c r="A10" s="0" t="s">
        <v>127</v>
      </c>
      <c r="B10" s="0" t="s">
        <v>128</v>
      </c>
      <c r="C10" s="0" t="n">
        <v>5000</v>
      </c>
      <c r="D10" s="0" t="s">
        <v>129</v>
      </c>
      <c r="E10" s="0" t="n">
        <v>5510</v>
      </c>
      <c r="F10" s="0" t="s">
        <v>130</v>
      </c>
      <c r="G10" s="0" t="n">
        <v>572</v>
      </c>
      <c r="H10" s="0" t="s">
        <v>142</v>
      </c>
      <c r="I10" s="0" t="n">
        <v>2018</v>
      </c>
      <c r="J10" s="0" t="n">
        <v>2018</v>
      </c>
      <c r="K10" s="0" t="s">
        <v>132</v>
      </c>
      <c r="L10" s="0" t="n">
        <v>6766484</v>
      </c>
      <c r="M10" s="0" t="s">
        <v>133</v>
      </c>
      <c r="N10" s="0" t="s">
        <v>134</v>
      </c>
      <c r="O10" s="10" t="n">
        <f aca="false">VLOOKUP($H10,'FAOSTAT nutrition'!$A:$C,2,0)*$L10/4000</f>
        <v>2013028.99</v>
      </c>
      <c r="P10" s="10" t="n">
        <f aca="false">VLOOKUP($H10,'FAOSTAT nutrition'!$A:$D,4,0)*$L10</f>
        <v>764612.692</v>
      </c>
      <c r="Q10" s="10" t="n">
        <f aca="false">VLOOKUP($H10,'FAOSTAT nutrition'!$A:$D,3,0)*$L10</f>
        <v>101497.26</v>
      </c>
    </row>
    <row r="11" customFormat="false" ht="12.8" hidden="false" customHeight="false" outlineLevel="0" collapsed="false">
      <c r="A11" s="0" t="s">
        <v>127</v>
      </c>
      <c r="B11" s="0" t="s">
        <v>128</v>
      </c>
      <c r="C11" s="0" t="n">
        <v>5000</v>
      </c>
      <c r="D11" s="0" t="s">
        <v>129</v>
      </c>
      <c r="E11" s="0" t="n">
        <v>5510</v>
      </c>
      <c r="F11" s="0" t="s">
        <v>130</v>
      </c>
      <c r="G11" s="0" t="n">
        <v>203</v>
      </c>
      <c r="H11" s="0" t="s">
        <v>143</v>
      </c>
      <c r="I11" s="0" t="n">
        <v>2018</v>
      </c>
      <c r="J11" s="0" t="n">
        <v>2018</v>
      </c>
      <c r="K11" s="0" t="s">
        <v>132</v>
      </c>
      <c r="L11" s="0" t="n">
        <v>235276</v>
      </c>
      <c r="M11" s="0" t="s">
        <v>133</v>
      </c>
      <c r="N11" s="0" t="s">
        <v>134</v>
      </c>
      <c r="O11" s="10" t="n">
        <f aca="false">VLOOKUP($H11,'FAOSTAT nutrition'!$A:$C,2,0)*$L11/4000</f>
        <v>214689.35</v>
      </c>
      <c r="P11" s="10" t="n">
        <f aca="false">VLOOKUP($H11,'FAOSTAT nutrition'!$A:$D,4,0)*$L11</f>
        <v>14822.388</v>
      </c>
      <c r="Q11" s="10" t="n">
        <f aca="false">VLOOKUP($H11,'FAOSTAT nutrition'!$A:$D,3,0)*$L11</f>
        <v>41643.852</v>
      </c>
    </row>
    <row r="12" customFormat="false" ht="12.8" hidden="false" customHeight="false" outlineLevel="0" collapsed="false">
      <c r="A12" s="0" t="s">
        <v>127</v>
      </c>
      <c r="B12" s="0" t="s">
        <v>128</v>
      </c>
      <c r="C12" s="0" t="n">
        <v>5000</v>
      </c>
      <c r="D12" s="0" t="s">
        <v>129</v>
      </c>
      <c r="E12" s="0" t="n">
        <v>5510</v>
      </c>
      <c r="F12" s="0" t="s">
        <v>130</v>
      </c>
      <c r="G12" s="0" t="n">
        <v>486</v>
      </c>
      <c r="H12" s="0" t="s">
        <v>144</v>
      </c>
      <c r="I12" s="0" t="n">
        <v>2018</v>
      </c>
      <c r="J12" s="0" t="n">
        <v>2018</v>
      </c>
      <c r="K12" s="0" t="s">
        <v>132</v>
      </c>
      <c r="L12" s="0" t="n">
        <v>115766423</v>
      </c>
      <c r="M12" s="0" t="s">
        <v>133</v>
      </c>
      <c r="N12" s="0" t="s">
        <v>134</v>
      </c>
      <c r="O12" s="10" t="n">
        <f aca="false">VLOOKUP($H12,'FAOSTAT nutrition'!$A:$C,2,0)*$L12/4000</f>
        <v>17364963.45</v>
      </c>
      <c r="P12" s="10" t="n">
        <f aca="false">VLOOKUP($H12,'FAOSTAT nutrition'!$A:$D,4,0)*$L12</f>
        <v>347299.269</v>
      </c>
      <c r="Q12" s="10" t="n">
        <f aca="false">VLOOKUP($H12,'FAOSTAT nutrition'!$A:$D,3,0)*$L12</f>
        <v>810364.961</v>
      </c>
    </row>
    <row r="13" customFormat="false" ht="12.8" hidden="false" customHeight="false" outlineLevel="0" collapsed="false">
      <c r="A13" s="0" t="s">
        <v>127</v>
      </c>
      <c r="B13" s="0" t="s">
        <v>128</v>
      </c>
      <c r="C13" s="0" t="n">
        <v>5000</v>
      </c>
      <c r="D13" s="0" t="s">
        <v>129</v>
      </c>
      <c r="E13" s="0" t="n">
        <v>5510</v>
      </c>
      <c r="F13" s="0" t="s">
        <v>130</v>
      </c>
      <c r="G13" s="0" t="n">
        <v>44</v>
      </c>
      <c r="H13" s="0" t="s">
        <v>29</v>
      </c>
      <c r="I13" s="0" t="n">
        <v>2018</v>
      </c>
      <c r="J13" s="0" t="n">
        <v>2018</v>
      </c>
      <c r="K13" s="0" t="s">
        <v>132</v>
      </c>
      <c r="L13" s="0" t="n">
        <v>139743307</v>
      </c>
      <c r="M13" s="0" t="s">
        <v>133</v>
      </c>
      <c r="N13" s="0" t="s">
        <v>134</v>
      </c>
      <c r="O13" s="10" t="n">
        <f aca="false">VLOOKUP($H13,'FAOSTAT nutrition'!$A:$C,2,0)*$L13/4000</f>
        <v>115986944.81</v>
      </c>
      <c r="P13" s="10" t="n">
        <f aca="false">VLOOKUP($H13,'FAOSTAT nutrition'!$A:$D,4,0)*$L13</f>
        <v>2515379.526</v>
      </c>
      <c r="Q13" s="10" t="n">
        <f aca="false">VLOOKUP($H13,'FAOSTAT nutrition'!$A:$D,3,0)*$L13</f>
        <v>15371763.77</v>
      </c>
    </row>
    <row r="14" customFormat="false" ht="12.8" hidden="false" customHeight="false" outlineLevel="0" collapsed="false">
      <c r="A14" s="0" t="s">
        <v>127</v>
      </c>
      <c r="B14" s="0" t="s">
        <v>128</v>
      </c>
      <c r="C14" s="0" t="n">
        <v>5000</v>
      </c>
      <c r="D14" s="0" t="s">
        <v>129</v>
      </c>
      <c r="E14" s="0" t="n">
        <v>5510</v>
      </c>
      <c r="F14" s="0" t="s">
        <v>130</v>
      </c>
      <c r="G14" s="0" t="n">
        <v>782</v>
      </c>
      <c r="H14" s="0" t="s">
        <v>145</v>
      </c>
      <c r="I14" s="0" t="n">
        <v>2018</v>
      </c>
      <c r="J14" s="0" t="n">
        <v>2018</v>
      </c>
      <c r="K14" s="0" t="s">
        <v>132</v>
      </c>
      <c r="L14" s="0" t="n">
        <v>207585</v>
      </c>
      <c r="M14" s="0" t="s">
        <v>133</v>
      </c>
      <c r="N14" s="0" t="s">
        <v>134</v>
      </c>
      <c r="O14" s="10" t="e">
        <f aca="false">VLOOKUP($H14,'FAOSTAT nutrition'!$A:$C,2,0)*$L14/4000</f>
        <v>#N/A</v>
      </c>
      <c r="P14" s="10" t="e">
        <f aca="false">VLOOKUP($H14,'FAOSTAT nutrition'!$A:$D,4,0)*$L14</f>
        <v>#N/A</v>
      </c>
      <c r="Q14" s="10" t="e">
        <f aca="false">VLOOKUP($H14,'FAOSTAT nutrition'!$A:$D,3,0)*$L14</f>
        <v>#N/A</v>
      </c>
    </row>
    <row r="15" customFormat="false" ht="12.8" hidden="false" customHeight="false" outlineLevel="0" collapsed="false">
      <c r="A15" s="0" t="s">
        <v>127</v>
      </c>
      <c r="B15" s="0" t="s">
        <v>128</v>
      </c>
      <c r="C15" s="0" t="n">
        <v>5000</v>
      </c>
      <c r="D15" s="0" t="s">
        <v>129</v>
      </c>
      <c r="E15" s="0" t="n">
        <v>5510</v>
      </c>
      <c r="F15" s="0" t="s">
        <v>130</v>
      </c>
      <c r="G15" s="0" t="n">
        <v>176</v>
      </c>
      <c r="H15" s="0" t="s">
        <v>146</v>
      </c>
      <c r="I15" s="0" t="n">
        <v>2018</v>
      </c>
      <c r="J15" s="0" t="n">
        <v>2018</v>
      </c>
      <c r="K15" s="0" t="s">
        <v>132</v>
      </c>
      <c r="L15" s="0" t="n">
        <v>29969871</v>
      </c>
      <c r="M15" s="0" t="s">
        <v>133</v>
      </c>
      <c r="N15" s="0" t="s">
        <v>134</v>
      </c>
      <c r="O15" s="10" t="n">
        <f aca="false">VLOOKUP($H15,'FAOSTAT nutrition'!$A:$C,2,0)*$L15/4000</f>
        <v>25549315.0275</v>
      </c>
      <c r="P15" s="10" t="n">
        <f aca="false">VLOOKUP($H15,'FAOSTAT nutrition'!$A:$D,4,0)*$L15</f>
        <v>509487.807</v>
      </c>
      <c r="Q15" s="10" t="n">
        <f aca="false">VLOOKUP($H15,'FAOSTAT nutrition'!$A:$D,3,0)*$L15</f>
        <v>6623341.491</v>
      </c>
    </row>
    <row r="16" customFormat="false" ht="12.8" hidden="false" customHeight="false" outlineLevel="0" collapsed="false">
      <c r="A16" s="0" t="s">
        <v>127</v>
      </c>
      <c r="B16" s="0" t="s">
        <v>128</v>
      </c>
      <c r="C16" s="0" t="n">
        <v>5000</v>
      </c>
      <c r="D16" s="0" t="s">
        <v>129</v>
      </c>
      <c r="E16" s="0" t="n">
        <v>5510</v>
      </c>
      <c r="F16" s="0" t="s">
        <v>130</v>
      </c>
      <c r="G16" s="0" t="n">
        <v>414</v>
      </c>
      <c r="H16" s="0" t="s">
        <v>147</v>
      </c>
      <c r="I16" s="0" t="n">
        <v>2018</v>
      </c>
      <c r="J16" s="0" t="n">
        <v>2018</v>
      </c>
      <c r="K16" s="0" t="s">
        <v>132</v>
      </c>
      <c r="L16" s="0" t="n">
        <v>26269262</v>
      </c>
      <c r="M16" s="0" t="s">
        <v>133</v>
      </c>
      <c r="N16" s="0" t="s">
        <v>134</v>
      </c>
      <c r="O16" s="10" t="n">
        <f aca="false">VLOOKUP($H16,'FAOSTAT nutrition'!$A:$C,2,0)*$L16/4000</f>
        <v>3283657.75</v>
      </c>
      <c r="P16" s="10" t="n">
        <f aca="false">VLOOKUP($H16,'FAOSTAT nutrition'!$A:$D,4,0)*$L16</f>
        <v>105077.048</v>
      </c>
      <c r="Q16" s="10" t="n">
        <f aca="false">VLOOKUP($H16,'FAOSTAT nutrition'!$A:$D,3,0)*$L16</f>
        <v>788077.86</v>
      </c>
    </row>
    <row r="17" customFormat="false" ht="12.8" hidden="false" customHeight="false" outlineLevel="0" collapsed="false">
      <c r="A17" s="0" t="s">
        <v>127</v>
      </c>
      <c r="B17" s="0" t="s">
        <v>128</v>
      </c>
      <c r="C17" s="0" t="n">
        <v>5000</v>
      </c>
      <c r="D17" s="0" t="s">
        <v>129</v>
      </c>
      <c r="E17" s="0" t="n">
        <v>5510</v>
      </c>
      <c r="F17" s="0" t="s">
        <v>130</v>
      </c>
      <c r="G17" s="0" t="n">
        <v>558</v>
      </c>
      <c r="H17" s="0" t="s">
        <v>148</v>
      </c>
      <c r="I17" s="0" t="n">
        <v>2018</v>
      </c>
      <c r="J17" s="0" t="n">
        <v>2018</v>
      </c>
      <c r="K17" s="0" t="s">
        <v>132</v>
      </c>
      <c r="L17" s="0" t="n">
        <v>906880</v>
      </c>
      <c r="M17" s="0" t="s">
        <v>133</v>
      </c>
      <c r="N17" s="0" t="s">
        <v>134</v>
      </c>
      <c r="O17" s="10" t="n">
        <f aca="false">VLOOKUP($H17,'FAOSTAT nutrition'!$A:$C,2,0)*$L17/4000</f>
        <v>111092.8</v>
      </c>
      <c r="P17" s="10" t="n">
        <f aca="false">VLOOKUP($H17,'FAOSTAT nutrition'!$A:$D,4,0)*$L17</f>
        <v>6348.16</v>
      </c>
      <c r="Q17" s="10" t="n">
        <f aca="false">VLOOKUP($H17,'FAOSTAT nutrition'!$A:$D,3,0)*$L17</f>
        <v>9068.8</v>
      </c>
    </row>
    <row r="18" customFormat="false" ht="12.8" hidden="false" customHeight="false" outlineLevel="0" collapsed="false">
      <c r="A18" s="0" t="s">
        <v>127</v>
      </c>
      <c r="B18" s="0" t="s">
        <v>128</v>
      </c>
      <c r="C18" s="0" t="n">
        <v>5000</v>
      </c>
      <c r="D18" s="0" t="s">
        <v>129</v>
      </c>
      <c r="E18" s="0" t="n">
        <v>5510</v>
      </c>
      <c r="F18" s="0" t="s">
        <v>130</v>
      </c>
      <c r="G18" s="0" t="n">
        <v>552</v>
      </c>
      <c r="H18" s="0" t="s">
        <v>149</v>
      </c>
      <c r="I18" s="0" t="n">
        <v>2018</v>
      </c>
      <c r="J18" s="0" t="n">
        <v>2018</v>
      </c>
      <c r="K18" s="0" t="s">
        <v>132</v>
      </c>
      <c r="L18" s="0" t="n">
        <v>666451</v>
      </c>
      <c r="M18" s="0" t="s">
        <v>133</v>
      </c>
      <c r="N18" s="0" t="s">
        <v>134</v>
      </c>
      <c r="O18" s="10" t="n">
        <f aca="false">VLOOKUP($H18,'FAOSTAT nutrition'!$A:$C,2,0)*$L18/4000</f>
        <v>91637.0125</v>
      </c>
      <c r="P18" s="10" t="n">
        <f aca="false">VLOOKUP($H18,'FAOSTAT nutrition'!$A:$D,4,0)*$L18</f>
        <v>2665.804</v>
      </c>
      <c r="Q18" s="10" t="n">
        <f aca="false">VLOOKUP($H18,'FAOSTAT nutrition'!$A:$D,3,0)*$L18</f>
        <v>4665.157</v>
      </c>
    </row>
    <row r="19" customFormat="false" ht="12.8" hidden="false" customHeight="false" outlineLevel="0" collapsed="false">
      <c r="A19" s="0" t="s">
        <v>127</v>
      </c>
      <c r="B19" s="0" t="s">
        <v>128</v>
      </c>
      <c r="C19" s="0" t="n">
        <v>5000</v>
      </c>
      <c r="D19" s="0" t="s">
        <v>129</v>
      </c>
      <c r="E19" s="0" t="n">
        <v>5510</v>
      </c>
      <c r="F19" s="0" t="s">
        <v>130</v>
      </c>
      <c r="G19" s="0" t="n">
        <v>216</v>
      </c>
      <c r="H19" s="0" t="s">
        <v>150</v>
      </c>
      <c r="I19" s="0" t="n">
        <v>2018</v>
      </c>
      <c r="J19" s="0" t="n">
        <v>2018</v>
      </c>
      <c r="K19" s="0" t="s">
        <v>132</v>
      </c>
      <c r="L19" s="0" t="n">
        <v>74517</v>
      </c>
      <c r="M19" s="0" t="s">
        <v>133</v>
      </c>
      <c r="N19" s="0" t="s">
        <v>134</v>
      </c>
      <c r="O19" s="10" t="n">
        <f aca="false">VLOOKUP($H19,'FAOSTAT nutrition'!$A:$C,2,0)*$L19/4000</f>
        <v>121987.088888889</v>
      </c>
      <c r="P19" s="10" t="n">
        <f aca="false">VLOOKUP($H19,'FAOSTAT nutrition'!$A:$D,4,0)*$L19</f>
        <v>49126.0222222222</v>
      </c>
      <c r="Q19" s="10" t="n">
        <f aca="false">VLOOKUP($H19,'FAOSTAT nutrition'!$A:$D,3,0)*$L19</f>
        <v>10487.5777777778</v>
      </c>
    </row>
    <row r="20" customFormat="false" ht="12.8" hidden="false" customHeight="false" outlineLevel="0" collapsed="false">
      <c r="A20" s="0" t="s">
        <v>127</v>
      </c>
      <c r="B20" s="0" t="s">
        <v>128</v>
      </c>
      <c r="C20" s="0" t="n">
        <v>5000</v>
      </c>
      <c r="D20" s="0" t="s">
        <v>129</v>
      </c>
      <c r="E20" s="0" t="n">
        <v>5510</v>
      </c>
      <c r="F20" s="0" t="s">
        <v>130</v>
      </c>
      <c r="G20" s="0" t="n">
        <v>181</v>
      </c>
      <c r="H20" s="0" t="s">
        <v>151</v>
      </c>
      <c r="I20" s="0" t="n">
        <v>2018</v>
      </c>
      <c r="J20" s="0" t="n">
        <v>2018</v>
      </c>
      <c r="K20" s="0" t="s">
        <v>132</v>
      </c>
      <c r="L20" s="0" t="n">
        <v>5362895</v>
      </c>
      <c r="M20" s="0" t="s">
        <v>133</v>
      </c>
      <c r="N20" s="0" t="s">
        <v>134</v>
      </c>
      <c r="O20" s="10" t="n">
        <f aca="false">VLOOKUP($H20,'FAOSTAT nutrition'!$A:$C,2,0)*$L20/4000</f>
        <v>4695620.59251904</v>
      </c>
      <c r="P20" s="10" t="n">
        <f aca="false">VLOOKUP($H20,'FAOSTAT nutrition'!$A:$D,4,0)*$L20</f>
        <v>109520.049824308</v>
      </c>
      <c r="Q20" s="10" t="n">
        <f aca="false">VLOOKUP($H20,'FAOSTAT nutrition'!$A:$D,3,0)*$L20</f>
        <v>1281371.18158288</v>
      </c>
    </row>
    <row r="21" customFormat="false" ht="12.8" hidden="false" customHeight="false" outlineLevel="0" collapsed="false">
      <c r="A21" s="0" t="s">
        <v>127</v>
      </c>
      <c r="B21" s="0" t="s">
        <v>128</v>
      </c>
      <c r="C21" s="0" t="n">
        <v>5000</v>
      </c>
      <c r="D21" s="0" t="s">
        <v>129</v>
      </c>
      <c r="E21" s="0" t="n">
        <v>5510</v>
      </c>
      <c r="F21" s="0" t="s">
        <v>130</v>
      </c>
      <c r="G21" s="0" t="n">
        <v>89</v>
      </c>
      <c r="H21" s="0" t="s">
        <v>152</v>
      </c>
      <c r="I21" s="0" t="n">
        <v>2018</v>
      </c>
      <c r="J21" s="0" t="n">
        <v>2018</v>
      </c>
      <c r="K21" s="0" t="s">
        <v>132</v>
      </c>
      <c r="L21" s="0" t="n">
        <v>1832114</v>
      </c>
      <c r="M21" s="0" t="s">
        <v>133</v>
      </c>
      <c r="N21" s="0" t="s">
        <v>134</v>
      </c>
      <c r="O21" s="10" t="n">
        <f aca="false">VLOOKUP($H21,'FAOSTAT nutrition'!$A:$C,2,0)*$L21/4000</f>
        <v>1511494.05</v>
      </c>
      <c r="P21" s="10" t="n">
        <f aca="false">VLOOKUP($H21,'FAOSTAT nutrition'!$A:$D,4,0)*$L21</f>
        <v>36642.28</v>
      </c>
      <c r="Q21" s="10" t="n">
        <f aca="false">VLOOKUP($H21,'FAOSTAT nutrition'!$A:$D,3,0)*$L21</f>
        <v>201532.54</v>
      </c>
    </row>
    <row r="22" customFormat="false" ht="12.8" hidden="false" customHeight="false" outlineLevel="0" collapsed="false">
      <c r="A22" s="0" t="s">
        <v>127</v>
      </c>
      <c r="B22" s="0" t="s">
        <v>128</v>
      </c>
      <c r="C22" s="0" t="n">
        <v>5000</v>
      </c>
      <c r="D22" s="0" t="s">
        <v>129</v>
      </c>
      <c r="E22" s="0" t="n">
        <v>5510</v>
      </c>
      <c r="F22" s="0" t="s">
        <v>130</v>
      </c>
      <c r="G22" s="0" t="n">
        <v>358</v>
      </c>
      <c r="H22" s="0" t="s">
        <v>153</v>
      </c>
      <c r="I22" s="0" t="n">
        <v>2018</v>
      </c>
      <c r="J22" s="0" t="n">
        <v>2018</v>
      </c>
      <c r="K22" s="0" t="s">
        <v>132</v>
      </c>
      <c r="L22" s="0" t="n">
        <v>69260147</v>
      </c>
      <c r="M22" s="0" t="s">
        <v>133</v>
      </c>
      <c r="N22" s="0" t="s">
        <v>134</v>
      </c>
      <c r="O22" s="10" t="n">
        <f aca="false">VLOOKUP($H22,'FAOSTAT nutrition'!$A:$C,2,0)*$L22/4000</f>
        <v>3289858.52483004</v>
      </c>
      <c r="P22" s="10" t="n">
        <f aca="false">VLOOKUP($H22,'FAOSTAT nutrition'!$A:$D,4,0)*$L22</f>
        <v>69233.4818272962</v>
      </c>
      <c r="Q22" s="10" t="n">
        <f aca="false">VLOOKUP($H22,'FAOSTAT nutrition'!$A:$D,3,0)*$L22</f>
        <v>692609.010280201</v>
      </c>
    </row>
    <row r="23" customFormat="false" ht="12.8" hidden="false" customHeight="false" outlineLevel="0" collapsed="false">
      <c r="A23" s="0" t="s">
        <v>127</v>
      </c>
      <c r="B23" s="0" t="s">
        <v>128</v>
      </c>
      <c r="C23" s="0" t="n">
        <v>5000</v>
      </c>
      <c r="D23" s="0" t="s">
        <v>129</v>
      </c>
      <c r="E23" s="0" t="n">
        <v>5510</v>
      </c>
      <c r="F23" s="0" t="s">
        <v>130</v>
      </c>
      <c r="G23" s="0" t="n">
        <v>101</v>
      </c>
      <c r="H23" s="0" t="s">
        <v>154</v>
      </c>
      <c r="I23" s="0" t="n">
        <v>2018</v>
      </c>
      <c r="J23" s="0" t="n">
        <v>2018</v>
      </c>
      <c r="K23" s="0" t="s">
        <v>132</v>
      </c>
      <c r="L23" s="0" t="n">
        <v>226225</v>
      </c>
      <c r="M23" s="0" t="s">
        <v>133</v>
      </c>
      <c r="N23" s="0" t="s">
        <v>134</v>
      </c>
      <c r="O23" s="10" t="n">
        <f aca="false">VLOOKUP($H23,'FAOSTAT nutrition'!$A:$C,2,0)*$L23/4000</f>
        <v>219438.25</v>
      </c>
      <c r="P23" s="10" t="n">
        <f aca="false">VLOOKUP($H23,'FAOSTAT nutrition'!$A:$D,4,0)*$L23</f>
        <v>13573.5</v>
      </c>
      <c r="Q23" s="10" t="n">
        <f aca="false">VLOOKUP($H23,'FAOSTAT nutrition'!$A:$D,3,0)*$L23</f>
        <v>36196</v>
      </c>
    </row>
    <row r="24" customFormat="false" ht="12.8" hidden="false" customHeight="false" outlineLevel="0" collapsed="false">
      <c r="A24" s="0" t="s">
        <v>127</v>
      </c>
      <c r="B24" s="0" t="s">
        <v>128</v>
      </c>
      <c r="C24" s="0" t="n">
        <v>5000</v>
      </c>
      <c r="D24" s="0" t="s">
        <v>129</v>
      </c>
      <c r="E24" s="0" t="n">
        <v>5510</v>
      </c>
      <c r="F24" s="0" t="s">
        <v>130</v>
      </c>
      <c r="G24" s="0" t="n">
        <v>461</v>
      </c>
      <c r="H24" s="0" t="s">
        <v>155</v>
      </c>
      <c r="I24" s="0" t="n">
        <v>2018</v>
      </c>
      <c r="J24" s="0" t="n">
        <v>2018</v>
      </c>
      <c r="K24" s="0" t="s">
        <v>132</v>
      </c>
      <c r="L24" s="0" t="n">
        <v>46141</v>
      </c>
      <c r="M24" s="0" t="s">
        <v>133</v>
      </c>
      <c r="N24" s="0" t="s">
        <v>134</v>
      </c>
      <c r="O24" s="10" t="n">
        <f aca="false">VLOOKUP($H24,'FAOSTAT nutrition'!$A:$C,2,0)*$L24/4000</f>
        <v>12804.1275</v>
      </c>
      <c r="P24" s="10" t="n">
        <f aca="false">VLOOKUP($H24,'FAOSTAT nutrition'!$A:$D,4,0)*$L24</f>
        <v>230.705</v>
      </c>
      <c r="Q24" s="10" t="n">
        <f aca="false">VLOOKUP($H24,'FAOSTAT nutrition'!$A:$D,3,0)*$L24</f>
        <v>738.256</v>
      </c>
    </row>
    <row r="25" customFormat="false" ht="12.8" hidden="false" customHeight="false" outlineLevel="0" collapsed="false">
      <c r="A25" s="0" t="s">
        <v>127</v>
      </c>
      <c r="B25" s="0" t="s">
        <v>128</v>
      </c>
      <c r="C25" s="0" t="n">
        <v>5000</v>
      </c>
      <c r="D25" s="0" t="s">
        <v>129</v>
      </c>
      <c r="E25" s="0" t="n">
        <v>5510</v>
      </c>
      <c r="F25" s="0" t="s">
        <v>130</v>
      </c>
      <c r="G25" s="0" t="n">
        <v>426</v>
      </c>
      <c r="H25" s="0" t="s">
        <v>156</v>
      </c>
      <c r="I25" s="0" t="n">
        <v>2018</v>
      </c>
      <c r="J25" s="0" t="n">
        <v>2018</v>
      </c>
      <c r="K25" s="0" t="s">
        <v>132</v>
      </c>
      <c r="L25" s="0" t="n">
        <v>41904105</v>
      </c>
      <c r="M25" s="0" t="s">
        <v>133</v>
      </c>
      <c r="N25" s="0" t="s">
        <v>134</v>
      </c>
      <c r="O25" s="10" t="n">
        <f aca="false">VLOOKUP($H25,'FAOSTAT nutrition'!$A:$C,2,0)*$L25/4000</f>
        <v>3980891.38164061</v>
      </c>
      <c r="P25" s="10" t="n">
        <f aca="false">VLOOKUP($H25,'FAOSTAT nutrition'!$A:$D,4,0)*$L25</f>
        <v>83807.6473437573</v>
      </c>
      <c r="Q25" s="10" t="n">
        <f aca="false">VLOOKUP($H25,'FAOSTAT nutrition'!$A:$D,3,0)*$L25</f>
        <v>377148.479452974</v>
      </c>
    </row>
    <row r="26" customFormat="false" ht="12.8" hidden="false" customHeight="false" outlineLevel="0" collapsed="false">
      <c r="A26" s="0" t="s">
        <v>127</v>
      </c>
      <c r="B26" s="0" t="s">
        <v>128</v>
      </c>
      <c r="C26" s="0" t="n">
        <v>5000</v>
      </c>
      <c r="D26" s="0" t="s">
        <v>129</v>
      </c>
      <c r="E26" s="0" t="n">
        <v>5510</v>
      </c>
      <c r="F26" s="0" t="s">
        <v>130</v>
      </c>
      <c r="G26" s="0" t="n">
        <v>217</v>
      </c>
      <c r="H26" s="0" t="s">
        <v>157</v>
      </c>
      <c r="I26" s="0" t="n">
        <v>2018</v>
      </c>
      <c r="J26" s="0" t="n">
        <v>2018</v>
      </c>
      <c r="K26" s="0" t="s">
        <v>132</v>
      </c>
      <c r="L26" s="0" t="n">
        <v>4092959</v>
      </c>
      <c r="M26" s="0" t="s">
        <v>133</v>
      </c>
      <c r="N26" s="0" t="s">
        <v>134</v>
      </c>
      <c r="O26" s="10" t="n">
        <f aca="false">VLOOKUP($H26,'FAOSTAT nutrition'!$A:$C,2,0)*$L26/4000</f>
        <v>870462.051226945</v>
      </c>
      <c r="P26" s="10" t="n">
        <f aca="false">VLOOKUP($H26,'FAOSTAT nutrition'!$A:$D,4,0)*$L26</f>
        <v>284628.998139143</v>
      </c>
      <c r="Q26" s="10" t="n">
        <f aca="false">VLOOKUP($H26,'FAOSTAT nutrition'!$A:$D,3,0)*$L26</f>
        <v>106380.025624912</v>
      </c>
    </row>
    <row r="27" customFormat="false" ht="12.8" hidden="false" customHeight="false" outlineLevel="0" collapsed="false">
      <c r="A27" s="0" t="s">
        <v>127</v>
      </c>
      <c r="B27" s="0" t="s">
        <v>128</v>
      </c>
      <c r="C27" s="0" t="n">
        <v>5000</v>
      </c>
      <c r="D27" s="0" t="s">
        <v>129</v>
      </c>
      <c r="E27" s="0" t="n">
        <v>5510</v>
      </c>
      <c r="F27" s="0" t="s">
        <v>130</v>
      </c>
      <c r="G27" s="0" t="n">
        <v>591</v>
      </c>
      <c r="H27" s="0" t="s">
        <v>158</v>
      </c>
      <c r="I27" s="0" t="n">
        <v>2018</v>
      </c>
      <c r="J27" s="0" t="n">
        <v>2018</v>
      </c>
      <c r="K27" s="0" t="s">
        <v>132</v>
      </c>
      <c r="L27" s="0" t="n">
        <v>1352964</v>
      </c>
      <c r="M27" s="0" t="s">
        <v>133</v>
      </c>
      <c r="N27" s="0" t="s">
        <v>134</v>
      </c>
      <c r="O27" s="10" t="n">
        <f aca="false">VLOOKUP($H27,'FAOSTAT nutrition'!$A:$C,2,0)*$L27/4000</f>
        <v>145443.63</v>
      </c>
      <c r="P27" s="10" t="n">
        <f aca="false">VLOOKUP($H27,'FAOSTAT nutrition'!$A:$D,4,0)*$L27</f>
        <v>8117.784</v>
      </c>
      <c r="Q27" s="10" t="n">
        <f aca="false">VLOOKUP($H27,'FAOSTAT nutrition'!$A:$D,3,0)*$L27</f>
        <v>10823.712</v>
      </c>
    </row>
    <row r="28" customFormat="false" ht="12.8" hidden="false" customHeight="false" outlineLevel="0" collapsed="false">
      <c r="A28" s="0" t="s">
        <v>127</v>
      </c>
      <c r="B28" s="0" t="s">
        <v>128</v>
      </c>
      <c r="C28" s="0" t="n">
        <v>5000</v>
      </c>
      <c r="D28" s="0" t="s">
        <v>129</v>
      </c>
      <c r="E28" s="0" t="n">
        <v>5510</v>
      </c>
      <c r="F28" s="0" t="s">
        <v>130</v>
      </c>
      <c r="G28" s="0" t="n">
        <v>125</v>
      </c>
      <c r="H28" s="0" t="s">
        <v>159</v>
      </c>
      <c r="I28" s="0" t="n">
        <v>2018</v>
      </c>
      <c r="J28" s="0" t="n">
        <v>2018</v>
      </c>
      <c r="K28" s="0" t="s">
        <v>132</v>
      </c>
      <c r="L28" s="0" t="n">
        <v>295052341</v>
      </c>
      <c r="M28" s="0" t="s">
        <v>133</v>
      </c>
      <c r="N28" s="0" t="s">
        <v>134</v>
      </c>
      <c r="O28" s="10" t="n">
        <f aca="false">VLOOKUP($H28,'FAOSTAT nutrition'!$A:$C,2,0)*$L28/4000</f>
        <v>80401762.9225</v>
      </c>
      <c r="P28" s="10" t="n">
        <f aca="false">VLOOKUP($H28,'FAOSTAT nutrition'!$A:$D,4,0)*$L28</f>
        <v>590104.682</v>
      </c>
      <c r="Q28" s="10" t="n">
        <f aca="false">VLOOKUP($H28,'FAOSTAT nutrition'!$A:$D,3,0)*$L28</f>
        <v>2655471.069</v>
      </c>
    </row>
    <row r="29" customFormat="false" ht="12.8" hidden="false" customHeight="false" outlineLevel="0" collapsed="false">
      <c r="A29" s="0" t="s">
        <v>127</v>
      </c>
      <c r="B29" s="0" t="s">
        <v>128</v>
      </c>
      <c r="C29" s="0" t="n">
        <v>5000</v>
      </c>
      <c r="D29" s="0" t="s">
        <v>129</v>
      </c>
      <c r="E29" s="0" t="n">
        <v>5510</v>
      </c>
      <c r="F29" s="0" t="s">
        <v>130</v>
      </c>
      <c r="G29" s="0" t="n">
        <v>378</v>
      </c>
      <c r="H29" s="0" t="s">
        <v>160</v>
      </c>
      <c r="I29" s="0" t="n">
        <v>2018</v>
      </c>
      <c r="J29" s="0" t="n">
        <v>2018</v>
      </c>
      <c r="K29" s="0" t="s">
        <v>132</v>
      </c>
      <c r="L29" s="0" t="n">
        <v>90297</v>
      </c>
      <c r="M29" s="0" t="s">
        <v>133</v>
      </c>
      <c r="N29" s="0" t="s">
        <v>134</v>
      </c>
      <c r="O29" s="10" t="n">
        <f aca="false">VLOOKUP($H29,'FAOSTAT nutrition'!$A:$C,2,0)*$L29/4000</f>
        <v>11964.3525</v>
      </c>
      <c r="P29" s="10" t="n">
        <f aca="false">VLOOKUP($H29,'FAOSTAT nutrition'!$A:$D,4,0)*$L29</f>
        <v>993.267</v>
      </c>
      <c r="Q29" s="10" t="n">
        <f aca="false">VLOOKUP($H29,'FAOSTAT nutrition'!$A:$D,3,0)*$L29</f>
        <v>5237.226</v>
      </c>
    </row>
    <row r="30" customFormat="false" ht="12.8" hidden="false" customHeight="false" outlineLevel="0" collapsed="false">
      <c r="A30" s="0" t="s">
        <v>127</v>
      </c>
      <c r="B30" s="0" t="s">
        <v>128</v>
      </c>
      <c r="C30" s="0" t="n">
        <v>5000</v>
      </c>
      <c r="D30" s="0" t="s">
        <v>129</v>
      </c>
      <c r="E30" s="0" t="n">
        <v>5510</v>
      </c>
      <c r="F30" s="0" t="s">
        <v>130</v>
      </c>
      <c r="G30" s="0" t="n">
        <v>265</v>
      </c>
      <c r="H30" s="0" t="s">
        <v>161</v>
      </c>
      <c r="I30" s="0" t="n">
        <v>2018</v>
      </c>
      <c r="J30" s="0" t="n">
        <v>2018</v>
      </c>
      <c r="K30" s="0" t="s">
        <v>132</v>
      </c>
      <c r="L30" s="0" t="n">
        <v>1765067</v>
      </c>
      <c r="M30" s="0" t="s">
        <v>133</v>
      </c>
      <c r="N30" s="0" t="s">
        <v>134</v>
      </c>
      <c r="O30" s="10" t="n">
        <f aca="false">VLOOKUP($H30,'FAOSTAT nutrition'!$A:$C,2,0)*$L30/4000</f>
        <v>2440205.1275</v>
      </c>
      <c r="P30" s="10" t="n">
        <f aca="false">VLOOKUP($H30,'FAOSTAT nutrition'!$A:$D,4,0)*$L30</f>
        <v>388314.74</v>
      </c>
      <c r="Q30" s="10" t="n">
        <f aca="false">VLOOKUP($H30,'FAOSTAT nutrition'!$A:$D,3,0)*$L30</f>
        <v>277367.671428571</v>
      </c>
    </row>
    <row r="31" customFormat="false" ht="12.8" hidden="false" customHeight="false" outlineLevel="0" collapsed="false">
      <c r="A31" s="0" t="s">
        <v>127</v>
      </c>
      <c r="B31" s="0" t="s">
        <v>128</v>
      </c>
      <c r="C31" s="0" t="n">
        <v>5000</v>
      </c>
      <c r="D31" s="0" t="s">
        <v>129</v>
      </c>
      <c r="E31" s="0" t="n">
        <v>5510</v>
      </c>
      <c r="F31" s="0" t="s">
        <v>130</v>
      </c>
      <c r="G31" s="0" t="n">
        <v>393</v>
      </c>
      <c r="H31" s="0" t="s">
        <v>162</v>
      </c>
      <c r="I31" s="0" t="n">
        <v>2018</v>
      </c>
      <c r="J31" s="0" t="n">
        <v>2018</v>
      </c>
      <c r="K31" s="0" t="s">
        <v>132</v>
      </c>
      <c r="L31" s="0" t="n">
        <v>26210885</v>
      </c>
      <c r="M31" s="0" t="s">
        <v>133</v>
      </c>
      <c r="N31" s="0" t="s">
        <v>134</v>
      </c>
      <c r="O31" s="10" t="n">
        <f aca="false">VLOOKUP($H31,'FAOSTAT nutrition'!$A:$C,2,0)*$L31/4000</f>
        <v>589746.277725244</v>
      </c>
      <c r="P31" s="10" t="n">
        <f aca="false">VLOOKUP($H31,'FAOSTAT nutrition'!$A:$D,4,0)*$L31</f>
        <v>26212.3246920758</v>
      </c>
      <c r="Q31" s="10" t="n">
        <f aca="false">VLOOKUP($H31,'FAOSTAT nutrition'!$A:$D,3,0)*$L31</f>
        <v>209698.597536607</v>
      </c>
    </row>
    <row r="32" customFormat="false" ht="12.8" hidden="false" customHeight="false" outlineLevel="0" collapsed="false">
      <c r="A32" s="0" t="s">
        <v>127</v>
      </c>
      <c r="B32" s="0" t="s">
        <v>128</v>
      </c>
      <c r="C32" s="0" t="n">
        <v>5000</v>
      </c>
      <c r="D32" s="0" t="s">
        <v>129</v>
      </c>
      <c r="E32" s="0" t="n">
        <v>5510</v>
      </c>
      <c r="F32" s="0" t="s">
        <v>130</v>
      </c>
      <c r="G32" s="0" t="n">
        <v>108</v>
      </c>
      <c r="H32" s="0" t="s">
        <v>163</v>
      </c>
      <c r="I32" s="0" t="n">
        <v>2018</v>
      </c>
      <c r="J32" s="0" t="n">
        <v>2018</v>
      </c>
      <c r="K32" s="0" t="s">
        <v>132</v>
      </c>
      <c r="L32" s="0" t="n">
        <v>7512887</v>
      </c>
      <c r="M32" s="0" t="s">
        <v>133</v>
      </c>
      <c r="N32" s="0" t="s">
        <v>134</v>
      </c>
      <c r="O32" s="10" t="n">
        <f aca="false">VLOOKUP($H32,'FAOSTAT nutrition'!$A:$C,2,0)*$L32/4000</f>
        <v>6385953.95</v>
      </c>
      <c r="P32" s="10" t="n">
        <f aca="false">VLOOKUP($H32,'FAOSTAT nutrition'!$A:$D,4,0)*$L32</f>
        <v>112693.305</v>
      </c>
      <c r="Q32" s="10" t="n">
        <f aca="false">VLOOKUP($H32,'FAOSTAT nutrition'!$A:$D,3,0)*$L32</f>
        <v>601030.96</v>
      </c>
    </row>
    <row r="33" customFormat="false" ht="12.8" hidden="false" customHeight="false" outlineLevel="0" collapsed="false">
      <c r="A33" s="0" t="s">
        <v>127</v>
      </c>
      <c r="B33" s="0" t="s">
        <v>128</v>
      </c>
      <c r="C33" s="0" t="n">
        <v>5000</v>
      </c>
      <c r="D33" s="0" t="s">
        <v>129</v>
      </c>
      <c r="E33" s="0" t="n">
        <v>5510</v>
      </c>
      <c r="F33" s="0" t="s">
        <v>130</v>
      </c>
      <c r="G33" s="0" t="n">
        <v>531</v>
      </c>
      <c r="H33" s="0" t="s">
        <v>164</v>
      </c>
      <c r="I33" s="0" t="n">
        <v>2018</v>
      </c>
      <c r="J33" s="0" t="n">
        <v>2018</v>
      </c>
      <c r="K33" s="0" t="s">
        <v>132</v>
      </c>
      <c r="L33" s="0" t="n">
        <v>2568446</v>
      </c>
      <c r="M33" s="0" t="s">
        <v>133</v>
      </c>
      <c r="N33" s="0" t="s">
        <v>134</v>
      </c>
      <c r="O33" s="10" t="n">
        <f aca="false">VLOOKUP($H33,'FAOSTAT nutrition'!$A:$C,2,0)*$L33/4000</f>
        <v>417372.475</v>
      </c>
      <c r="P33" s="10" t="n">
        <f aca="false">VLOOKUP($H33,'FAOSTAT nutrition'!$A:$D,4,0)*$L33</f>
        <v>23116.014</v>
      </c>
      <c r="Q33" s="10" t="n">
        <f aca="false">VLOOKUP($H33,'FAOSTAT nutrition'!$A:$D,3,0)*$L33</f>
        <v>28252.906</v>
      </c>
    </row>
    <row r="34" customFormat="false" ht="12.8" hidden="false" customHeight="false" outlineLevel="0" collapsed="false">
      <c r="A34" s="0" t="s">
        <v>127</v>
      </c>
      <c r="B34" s="0" t="s">
        <v>128</v>
      </c>
      <c r="C34" s="0" t="n">
        <v>5000</v>
      </c>
      <c r="D34" s="0" t="s">
        <v>129</v>
      </c>
      <c r="E34" s="0" t="n">
        <v>5510</v>
      </c>
      <c r="F34" s="0" t="s">
        <v>130</v>
      </c>
      <c r="G34" s="0" t="n">
        <v>530</v>
      </c>
      <c r="H34" s="0" t="s">
        <v>165</v>
      </c>
      <c r="I34" s="0" t="n">
        <v>2018</v>
      </c>
      <c r="J34" s="0" t="n">
        <v>2018</v>
      </c>
      <c r="K34" s="0" t="s">
        <v>132</v>
      </c>
      <c r="L34" s="0" t="n">
        <v>1582391</v>
      </c>
      <c r="M34" s="0" t="s">
        <v>133</v>
      </c>
      <c r="N34" s="0" t="s">
        <v>134</v>
      </c>
      <c r="O34" s="10" t="n">
        <f aca="false">VLOOKUP($H34,'FAOSTAT nutrition'!$A:$C,2,0)*$L34/4000</f>
        <v>178017.357781989</v>
      </c>
      <c r="P34" s="10" t="n">
        <f aca="false">VLOOKUP($H34,'FAOSTAT nutrition'!$A:$D,4,0)*$L34</f>
        <v>4745.73884815028</v>
      </c>
      <c r="Q34" s="10" t="n">
        <f aca="false">VLOOKUP($H34,'FAOSTAT nutrition'!$A:$D,3,0)*$L34</f>
        <v>14237.2165444509</v>
      </c>
    </row>
    <row r="35" customFormat="false" ht="12.8" hidden="false" customHeight="false" outlineLevel="0" collapsed="false">
      <c r="A35" s="0" t="s">
        <v>127</v>
      </c>
      <c r="B35" s="0" t="s">
        <v>128</v>
      </c>
      <c r="C35" s="0" t="n">
        <v>5000</v>
      </c>
      <c r="D35" s="0" t="s">
        <v>129</v>
      </c>
      <c r="E35" s="0" t="n">
        <v>5510</v>
      </c>
      <c r="F35" s="0" t="s">
        <v>130</v>
      </c>
      <c r="G35" s="0" t="n">
        <v>220</v>
      </c>
      <c r="H35" s="0" t="s">
        <v>166</v>
      </c>
      <c r="I35" s="0" t="n">
        <v>2018</v>
      </c>
      <c r="J35" s="0" t="n">
        <v>2018</v>
      </c>
      <c r="K35" s="0" t="s">
        <v>132</v>
      </c>
      <c r="L35" s="0" t="n">
        <v>2363396</v>
      </c>
      <c r="M35" s="0" t="s">
        <v>133</v>
      </c>
      <c r="N35" s="0" t="s">
        <v>134</v>
      </c>
      <c r="O35" s="10" t="n">
        <f aca="false">VLOOKUP($H35,'FAOSTAT nutrition'!$A:$C,2,0)*$L35/4000</f>
        <v>1258726.54333082</v>
      </c>
      <c r="P35" s="10" t="n">
        <f aca="false">VLOOKUP($H35,'FAOSTAT nutrition'!$A:$D,4,0)*$L35</f>
        <v>54320.7068575734</v>
      </c>
      <c r="Q35" s="10" t="n">
        <f aca="false">VLOOKUP($H35,'FAOSTAT nutrition'!$A:$D,3,0)*$L35</f>
        <v>56992.2170308968</v>
      </c>
    </row>
    <row r="36" customFormat="false" ht="12.8" hidden="false" customHeight="false" outlineLevel="0" collapsed="false">
      <c r="A36" s="0" t="s">
        <v>127</v>
      </c>
      <c r="B36" s="0" t="s">
        <v>128</v>
      </c>
      <c r="C36" s="0" t="n">
        <v>5000</v>
      </c>
      <c r="D36" s="0" t="s">
        <v>129</v>
      </c>
      <c r="E36" s="0" t="n">
        <v>5510</v>
      </c>
      <c r="F36" s="0" t="s">
        <v>130</v>
      </c>
      <c r="G36" s="0" t="n">
        <v>191</v>
      </c>
      <c r="H36" s="0" t="s">
        <v>35</v>
      </c>
      <c r="I36" s="0" t="n">
        <v>2018</v>
      </c>
      <c r="J36" s="0" t="n">
        <v>2018</v>
      </c>
      <c r="K36" s="0" t="s">
        <v>132</v>
      </c>
      <c r="L36" s="0" t="n">
        <v>16135405</v>
      </c>
      <c r="M36" s="0" t="s">
        <v>133</v>
      </c>
      <c r="N36" s="0" t="s">
        <v>134</v>
      </c>
      <c r="O36" s="10" t="n">
        <f aca="false">VLOOKUP($H36,'FAOSTAT nutrition'!$A:$C,2,0)*$L36/4000</f>
        <v>479115.014403099</v>
      </c>
      <c r="P36" s="10" t="n">
        <f aca="false">VLOOKUP($H36,'FAOSTAT nutrition'!$A:$D,4,0)*$L36</f>
        <v>27127.1918695136</v>
      </c>
      <c r="Q36" s="10" t="n">
        <f aca="false">VLOOKUP($H36,'FAOSTAT nutrition'!$A:$D,3,0)*$L36</f>
        <v>111122.275837857</v>
      </c>
    </row>
    <row r="37" customFormat="false" ht="12.8" hidden="false" customHeight="false" outlineLevel="0" collapsed="false">
      <c r="A37" s="0" t="s">
        <v>127</v>
      </c>
      <c r="B37" s="0" t="s">
        <v>128</v>
      </c>
      <c r="C37" s="0" t="n">
        <v>5000</v>
      </c>
      <c r="D37" s="0" t="s">
        <v>129</v>
      </c>
      <c r="E37" s="0" t="n">
        <v>5510</v>
      </c>
      <c r="F37" s="0" t="s">
        <v>130</v>
      </c>
      <c r="G37" s="0" t="n">
        <v>459</v>
      </c>
      <c r="H37" s="0" t="s">
        <v>167</v>
      </c>
      <c r="I37" s="0" t="n">
        <v>2018</v>
      </c>
      <c r="J37" s="0" t="n">
        <v>2018</v>
      </c>
      <c r="K37" s="0" t="s">
        <v>132</v>
      </c>
      <c r="L37" s="0" t="n">
        <v>21344</v>
      </c>
      <c r="M37" s="0" t="s">
        <v>133</v>
      </c>
      <c r="N37" s="0" t="s">
        <v>134</v>
      </c>
      <c r="O37" s="10" t="n">
        <f aca="false">VLOOKUP($H37,'FAOSTAT nutrition'!$A:$C,2,0)*$L37/4000</f>
        <v>3201.6</v>
      </c>
      <c r="P37" s="10" t="n">
        <f aca="false">VLOOKUP($H37,'FAOSTAT nutrition'!$A:$D,4,0)*$L37</f>
        <v>42.688</v>
      </c>
      <c r="Q37" s="10" t="n">
        <f aca="false">VLOOKUP($H37,'FAOSTAT nutrition'!$A:$D,3,0)*$L37</f>
        <v>234.784</v>
      </c>
    </row>
    <row r="38" customFormat="false" ht="12.8" hidden="false" customHeight="false" outlineLevel="0" collapsed="false">
      <c r="A38" s="0" t="s">
        <v>127</v>
      </c>
      <c r="B38" s="0" t="s">
        <v>128</v>
      </c>
      <c r="C38" s="0" t="n">
        <v>5000</v>
      </c>
      <c r="D38" s="0" t="s">
        <v>129</v>
      </c>
      <c r="E38" s="0" t="n">
        <v>5510</v>
      </c>
      <c r="F38" s="0" t="s">
        <v>130</v>
      </c>
      <c r="G38" s="0" t="n">
        <v>689</v>
      </c>
      <c r="H38" s="0" t="s">
        <v>168</v>
      </c>
      <c r="I38" s="0" t="n">
        <v>2018</v>
      </c>
      <c r="J38" s="0" t="n">
        <v>2018</v>
      </c>
      <c r="K38" s="0" t="s">
        <v>132</v>
      </c>
      <c r="L38" s="0" t="n">
        <v>4629426</v>
      </c>
      <c r="M38" s="0" t="s">
        <v>133</v>
      </c>
      <c r="N38" s="0" t="s">
        <v>134</v>
      </c>
      <c r="O38" s="10" t="n">
        <f aca="false">VLOOKUP($H38,'FAOSTAT nutrition'!$A:$C,2,0)*$L38/4000</f>
        <v>3680375.61359783</v>
      </c>
      <c r="P38" s="10" t="n">
        <f aca="false">VLOOKUP($H38,'FAOSTAT nutrition'!$A:$D,4,0)*$L38</f>
        <v>800879.942664792</v>
      </c>
      <c r="Q38" s="10" t="n">
        <f aca="false">VLOOKUP($H38,'FAOSTAT nutrition'!$A:$D,3,0)*$L38</f>
        <v>555548.391341211</v>
      </c>
    </row>
    <row r="39" customFormat="false" ht="12.8" hidden="false" customHeight="false" outlineLevel="0" collapsed="false">
      <c r="A39" s="0" t="s">
        <v>127</v>
      </c>
      <c r="B39" s="0" t="s">
        <v>128</v>
      </c>
      <c r="C39" s="0" t="n">
        <v>5000</v>
      </c>
      <c r="D39" s="0" t="s">
        <v>129</v>
      </c>
      <c r="E39" s="0" t="n">
        <v>5510</v>
      </c>
      <c r="F39" s="0" t="s">
        <v>130</v>
      </c>
      <c r="G39" s="0" t="n">
        <v>401</v>
      </c>
      <c r="H39" s="0" t="s">
        <v>169</v>
      </c>
      <c r="I39" s="0" t="n">
        <v>2018</v>
      </c>
      <c r="J39" s="0" t="n">
        <v>2018</v>
      </c>
      <c r="K39" s="0" t="s">
        <v>132</v>
      </c>
      <c r="L39" s="0" t="n">
        <v>37341843</v>
      </c>
      <c r="M39" s="0" t="s">
        <v>133</v>
      </c>
      <c r="N39" s="0" t="s">
        <v>134</v>
      </c>
      <c r="O39" s="10" t="n">
        <f aca="false">VLOOKUP($H39,'FAOSTAT nutrition'!$A:$C,2,0)*$L39/4000</f>
        <v>2333863.789873</v>
      </c>
      <c r="P39" s="10" t="n">
        <f aca="false">VLOOKUP($H39,'FAOSTAT nutrition'!$A:$D,4,0)*$L39</f>
        <v>112033.780589828</v>
      </c>
      <c r="Q39" s="10" t="n">
        <f aca="false">VLOOKUP($H39,'FAOSTAT nutrition'!$A:$D,3,0)*$L39</f>
        <v>410768.166797317</v>
      </c>
    </row>
    <row r="40" customFormat="false" ht="12.8" hidden="false" customHeight="false" outlineLevel="0" collapsed="false">
      <c r="A40" s="0" t="s">
        <v>127</v>
      </c>
      <c r="B40" s="0" t="s">
        <v>128</v>
      </c>
      <c r="C40" s="0" t="n">
        <v>5000</v>
      </c>
      <c r="D40" s="0" t="s">
        <v>129</v>
      </c>
      <c r="E40" s="0" t="n">
        <v>5510</v>
      </c>
      <c r="F40" s="0" t="s">
        <v>130</v>
      </c>
      <c r="G40" s="0" t="n">
        <v>693</v>
      </c>
      <c r="H40" s="0" t="s">
        <v>170</v>
      </c>
      <c r="I40" s="0" t="n">
        <v>2018</v>
      </c>
      <c r="J40" s="0" t="n">
        <v>2018</v>
      </c>
      <c r="K40" s="0" t="s">
        <v>132</v>
      </c>
      <c r="L40" s="0" t="n">
        <v>237895</v>
      </c>
      <c r="M40" s="0" t="s">
        <v>133</v>
      </c>
      <c r="N40" s="0" t="s">
        <v>134</v>
      </c>
      <c r="O40" s="10" t="n">
        <f aca="false">VLOOKUP($H40,'FAOSTAT nutrition'!$A:$C,2,0)*$L40/4000</f>
        <v>155228.748511962</v>
      </c>
      <c r="P40" s="10" t="n">
        <f aca="false">VLOOKUP($H40,'FAOSTAT nutrition'!$A:$D,4,0)*$L40</f>
        <v>7609.78975461773</v>
      </c>
      <c r="Q40" s="10" t="n">
        <f aca="false">VLOOKUP($H40,'FAOSTAT nutrition'!$A:$D,3,0)*$L40</f>
        <v>9281.56829614838</v>
      </c>
    </row>
    <row r="41" customFormat="false" ht="12.8" hidden="false" customHeight="false" outlineLevel="0" collapsed="false">
      <c r="A41" s="0" t="s">
        <v>127</v>
      </c>
      <c r="B41" s="0" t="s">
        <v>128</v>
      </c>
      <c r="C41" s="0" t="n">
        <v>5000</v>
      </c>
      <c r="D41" s="0" t="s">
        <v>129</v>
      </c>
      <c r="E41" s="0" t="n">
        <v>5510</v>
      </c>
      <c r="F41" s="0" t="s">
        <v>130</v>
      </c>
      <c r="G41" s="0" t="n">
        <v>698</v>
      </c>
      <c r="H41" s="0" t="s">
        <v>171</v>
      </c>
      <c r="I41" s="0" t="n">
        <v>2018</v>
      </c>
      <c r="J41" s="0" t="n">
        <v>2018</v>
      </c>
      <c r="K41" s="0" t="s">
        <v>132</v>
      </c>
      <c r="L41" s="0" t="n">
        <v>179886</v>
      </c>
      <c r="M41" s="0" t="s">
        <v>133</v>
      </c>
      <c r="N41" s="0" t="s">
        <v>134</v>
      </c>
      <c r="O41" s="10" t="n">
        <f aca="false">VLOOKUP($H41,'FAOSTAT nutrition'!$A:$C,2,0)*$L41/4000</f>
        <v>145257.945</v>
      </c>
      <c r="P41" s="10" t="n">
        <f aca="false">VLOOKUP($H41,'FAOSTAT nutrition'!$A:$D,4,0)*$L41</f>
        <v>36157.086</v>
      </c>
      <c r="Q41" s="10" t="n">
        <f aca="false">VLOOKUP($H41,'FAOSTAT nutrition'!$A:$D,3,0)*$L41</f>
        <v>10793.16</v>
      </c>
    </row>
    <row r="42" customFormat="false" ht="12.8" hidden="false" customHeight="false" outlineLevel="0" collapsed="false">
      <c r="A42" s="0" t="s">
        <v>127</v>
      </c>
      <c r="B42" s="0" t="s">
        <v>128</v>
      </c>
      <c r="C42" s="0" t="n">
        <v>5000</v>
      </c>
      <c r="D42" s="0" t="s">
        <v>129</v>
      </c>
      <c r="E42" s="0" t="n">
        <v>5510</v>
      </c>
      <c r="F42" s="0" t="s">
        <v>130</v>
      </c>
      <c r="G42" s="0" t="n">
        <v>661</v>
      </c>
      <c r="H42" s="0" t="s">
        <v>172</v>
      </c>
      <c r="I42" s="0" t="n">
        <v>2018</v>
      </c>
      <c r="J42" s="0" t="n">
        <v>2018</v>
      </c>
      <c r="K42" s="0" t="s">
        <v>132</v>
      </c>
      <c r="L42" s="0" t="n">
        <v>5573392</v>
      </c>
      <c r="M42" s="0" t="s">
        <v>133</v>
      </c>
      <c r="N42" s="0" t="s">
        <v>134</v>
      </c>
      <c r="O42" s="10" t="n">
        <f aca="false">VLOOKUP($H42,'FAOSTAT nutrition'!$A:$C,2,0)*$L42/4000</f>
        <v>5768485.29027064</v>
      </c>
      <c r="P42" s="10" t="n">
        <f aca="false">VLOOKUP($H42,'FAOSTAT nutrition'!$A:$D,4,0)*$L42</f>
        <v>2229378.16545273</v>
      </c>
      <c r="Q42" s="10" t="n">
        <f aca="false">VLOOKUP($H42,'FAOSTAT nutrition'!$A:$D,3,0)*$L42</f>
        <v>222948.49927164</v>
      </c>
    </row>
    <row r="43" customFormat="false" ht="12.8" hidden="false" customHeight="false" outlineLevel="0" collapsed="false">
      <c r="A43" s="0" t="s">
        <v>127</v>
      </c>
      <c r="B43" s="0" t="s">
        <v>128</v>
      </c>
      <c r="C43" s="0" t="n">
        <v>5000</v>
      </c>
      <c r="D43" s="0" t="s">
        <v>129</v>
      </c>
      <c r="E43" s="0" t="n">
        <v>5510</v>
      </c>
      <c r="F43" s="0" t="s">
        <v>130</v>
      </c>
      <c r="G43" s="0" t="n">
        <v>249</v>
      </c>
      <c r="H43" s="0" t="s">
        <v>173</v>
      </c>
      <c r="I43" s="0" t="n">
        <v>2018</v>
      </c>
      <c r="J43" s="0" t="n">
        <v>2018</v>
      </c>
      <c r="K43" s="0" t="s">
        <v>132</v>
      </c>
      <c r="L43" s="0" t="n">
        <v>63765799</v>
      </c>
      <c r="M43" s="0" t="s">
        <v>133</v>
      </c>
      <c r="N43" s="0" t="s">
        <v>134</v>
      </c>
      <c r="O43" s="10" t="n">
        <f aca="false">VLOOKUP($H43,'FAOSTAT nutrition'!$A:$C,2,0)*$L43/4000</f>
        <v>29332267.54</v>
      </c>
      <c r="P43" s="10" t="n">
        <f aca="false">VLOOKUP($H43,'FAOSTAT nutrition'!$A:$D,4,0)*$L43</f>
        <v>11095249.026</v>
      </c>
      <c r="Q43" s="10" t="n">
        <f aca="false">VLOOKUP($H43,'FAOSTAT nutrition'!$A:$D,3,0)*$L43</f>
        <v>1084018.583</v>
      </c>
    </row>
    <row r="44" customFormat="false" ht="12.8" hidden="false" customHeight="false" outlineLevel="0" collapsed="false">
      <c r="A44" s="0" t="s">
        <v>127</v>
      </c>
      <c r="B44" s="0" t="s">
        <v>128</v>
      </c>
      <c r="C44" s="0" t="n">
        <v>5000</v>
      </c>
      <c r="D44" s="0" t="s">
        <v>129</v>
      </c>
      <c r="E44" s="0" t="n">
        <v>5510</v>
      </c>
      <c r="F44" s="0" t="s">
        <v>130</v>
      </c>
      <c r="G44" s="0" t="n">
        <v>656</v>
      </c>
      <c r="H44" s="0" t="s">
        <v>174</v>
      </c>
      <c r="I44" s="0" t="n">
        <v>2018</v>
      </c>
      <c r="J44" s="0" t="n">
        <v>2018</v>
      </c>
      <c r="K44" s="0" t="s">
        <v>132</v>
      </c>
      <c r="L44" s="0" t="n">
        <v>10412185</v>
      </c>
      <c r="M44" s="0" t="s">
        <v>133</v>
      </c>
      <c r="N44" s="0" t="s">
        <v>134</v>
      </c>
      <c r="O44" s="10" t="n">
        <f aca="false">VLOOKUP($H44,'FAOSTAT nutrition'!$A:$C,2,0)*$L44/4000</f>
        <v>1223431.27563278</v>
      </c>
      <c r="P44" s="10" t="n">
        <f aca="false">VLOOKUP($H44,'FAOSTAT nutrition'!$A:$D,4,0)*$L44</f>
        <v>0</v>
      </c>
      <c r="Q44" s="10" t="n">
        <f aca="false">VLOOKUP($H44,'FAOSTAT nutrition'!$A:$D,3,0)*$L44</f>
        <v>697613.04316362</v>
      </c>
    </row>
    <row r="45" customFormat="false" ht="12.8" hidden="false" customHeight="false" outlineLevel="0" collapsed="false">
      <c r="A45" s="0" t="s">
        <v>127</v>
      </c>
      <c r="B45" s="0" t="s">
        <v>128</v>
      </c>
      <c r="C45" s="0" t="n">
        <v>5000</v>
      </c>
      <c r="D45" s="0" t="s">
        <v>129</v>
      </c>
      <c r="E45" s="0" t="n">
        <v>5510</v>
      </c>
      <c r="F45" s="0" t="s">
        <v>130</v>
      </c>
      <c r="G45" s="0" t="n">
        <v>813</v>
      </c>
      <c r="H45" s="0" t="s">
        <v>175</v>
      </c>
      <c r="I45" s="0" t="n">
        <v>2018</v>
      </c>
      <c r="J45" s="0" t="n">
        <v>2018</v>
      </c>
      <c r="K45" s="0" t="s">
        <v>132</v>
      </c>
      <c r="L45" s="0" t="n">
        <v>1244712</v>
      </c>
      <c r="M45" s="0" t="s">
        <v>133</v>
      </c>
      <c r="N45" s="0" t="s">
        <v>134</v>
      </c>
      <c r="O45" s="10" t="e">
        <f aca="false">VLOOKUP($H45,'FAOSTAT nutrition'!$A:$C,2,0)*$L45/4000</f>
        <v>#N/A</v>
      </c>
      <c r="P45" s="10" t="e">
        <f aca="false">VLOOKUP($H45,'FAOSTAT nutrition'!$A:$D,4,0)*$L45</f>
        <v>#N/A</v>
      </c>
      <c r="Q45" s="10" t="e">
        <f aca="false">VLOOKUP($H45,'FAOSTAT nutrition'!$A:$D,3,0)*$L45</f>
        <v>#N/A</v>
      </c>
    </row>
    <row r="46" customFormat="false" ht="12.8" hidden="false" customHeight="false" outlineLevel="0" collapsed="false">
      <c r="A46" s="0" t="s">
        <v>127</v>
      </c>
      <c r="B46" s="0" t="s">
        <v>128</v>
      </c>
      <c r="C46" s="0" t="n">
        <v>5000</v>
      </c>
      <c r="D46" s="0" t="s">
        <v>129</v>
      </c>
      <c r="E46" s="0" t="n">
        <v>5510</v>
      </c>
      <c r="F46" s="0" t="s">
        <v>130</v>
      </c>
      <c r="G46" s="0" t="n">
        <v>195</v>
      </c>
      <c r="H46" s="0" t="s">
        <v>176</v>
      </c>
      <c r="I46" s="0" t="n">
        <v>2018</v>
      </c>
      <c r="J46" s="0" t="n">
        <v>2018</v>
      </c>
      <c r="K46" s="0" t="s">
        <v>132</v>
      </c>
      <c r="L46" s="0" t="n">
        <v>8785925</v>
      </c>
      <c r="M46" s="0" t="s">
        <v>133</v>
      </c>
      <c r="N46" s="0" t="s">
        <v>134</v>
      </c>
      <c r="O46" s="10" t="n">
        <f aca="false">VLOOKUP($H46,'FAOSTAT nutrition'!$A:$C,2,0)*$L46/4000</f>
        <v>2754001.65791833</v>
      </c>
      <c r="P46" s="10" t="n">
        <f aca="false">VLOOKUP($H46,'FAOSTAT nutrition'!$A:$D,4,0)*$L46</f>
        <v>45360.0273068901</v>
      </c>
      <c r="Q46" s="10" t="n">
        <f aca="false">VLOOKUP($H46,'FAOSTAT nutrition'!$A:$D,3,0)*$L46</f>
        <v>738720.444712212</v>
      </c>
    </row>
    <row r="47" customFormat="false" ht="12.8" hidden="false" customHeight="false" outlineLevel="0" collapsed="false">
      <c r="A47" s="0" t="s">
        <v>127</v>
      </c>
      <c r="B47" s="0" t="s">
        <v>128</v>
      </c>
      <c r="C47" s="0" t="n">
        <v>5000</v>
      </c>
      <c r="D47" s="0" t="s">
        <v>129</v>
      </c>
      <c r="E47" s="0" t="n">
        <v>5510</v>
      </c>
      <c r="F47" s="0" t="s">
        <v>130</v>
      </c>
      <c r="G47" s="0" t="n">
        <v>554</v>
      </c>
      <c r="H47" s="0" t="s">
        <v>177</v>
      </c>
      <c r="I47" s="0" t="n">
        <v>2018</v>
      </c>
      <c r="J47" s="0" t="n">
        <v>2018</v>
      </c>
      <c r="K47" s="0" t="s">
        <v>132</v>
      </c>
      <c r="L47" s="0" t="n">
        <v>716938</v>
      </c>
      <c r="M47" s="0" t="s">
        <v>133</v>
      </c>
      <c r="N47" s="0" t="s">
        <v>134</v>
      </c>
      <c r="O47" s="10" t="n">
        <f aca="false">VLOOKUP($H47,'FAOSTAT nutrition'!$A:$C,2,0)*$L47/4000</f>
        <v>84240.215</v>
      </c>
      <c r="P47" s="10" t="n">
        <f aca="false">VLOOKUP($H47,'FAOSTAT nutrition'!$A:$D,4,0)*$L47</f>
        <v>1433.876</v>
      </c>
      <c r="Q47" s="10" t="n">
        <f aca="false">VLOOKUP($H47,'FAOSTAT nutrition'!$A:$D,3,0)*$L47</f>
        <v>2867.752</v>
      </c>
    </row>
    <row r="48" customFormat="false" ht="12.8" hidden="false" customHeight="false" outlineLevel="0" collapsed="false">
      <c r="A48" s="0" t="s">
        <v>127</v>
      </c>
      <c r="B48" s="0" t="s">
        <v>128</v>
      </c>
      <c r="C48" s="0" t="n">
        <v>5000</v>
      </c>
      <c r="D48" s="0" t="s">
        <v>129</v>
      </c>
      <c r="E48" s="0" t="n">
        <v>5510</v>
      </c>
      <c r="F48" s="0" t="s">
        <v>130</v>
      </c>
      <c r="G48" s="0" t="n">
        <v>397</v>
      </c>
      <c r="H48" s="0" t="s">
        <v>178</v>
      </c>
      <c r="I48" s="0" t="n">
        <v>2018</v>
      </c>
      <c r="J48" s="0" t="n">
        <v>2018</v>
      </c>
      <c r="K48" s="0" t="s">
        <v>132</v>
      </c>
      <c r="L48" s="0" t="n">
        <v>84832296</v>
      </c>
      <c r="M48" s="0" t="s">
        <v>133</v>
      </c>
      <c r="N48" s="0" t="s">
        <v>134</v>
      </c>
      <c r="O48" s="10" t="n">
        <f aca="false">VLOOKUP($H48,'FAOSTAT nutrition'!$A:$C,2,0)*$L48/4000</f>
        <v>2120807.44116392</v>
      </c>
      <c r="P48" s="10" t="n">
        <f aca="false">VLOOKUP($H48,'FAOSTAT nutrition'!$A:$D,4,0)*$L48</f>
        <v>84832.2647154164</v>
      </c>
      <c r="Q48" s="10" t="n">
        <f aca="false">VLOOKUP($H48,'FAOSTAT nutrition'!$A:$D,3,0)*$L48</f>
        <v>424161.323577082</v>
      </c>
    </row>
    <row r="49" customFormat="false" ht="12.8" hidden="false" customHeight="false" outlineLevel="0" collapsed="false">
      <c r="A49" s="0" t="s">
        <v>127</v>
      </c>
      <c r="B49" s="0" t="s">
        <v>128</v>
      </c>
      <c r="C49" s="0" t="n">
        <v>5000</v>
      </c>
      <c r="D49" s="0" t="s">
        <v>129</v>
      </c>
      <c r="E49" s="0" t="n">
        <v>5510</v>
      </c>
      <c r="F49" s="0" t="s">
        <v>130</v>
      </c>
      <c r="G49" s="0" t="n">
        <v>550</v>
      </c>
      <c r="H49" s="0" t="s">
        <v>179</v>
      </c>
      <c r="I49" s="0" t="n">
        <v>2018</v>
      </c>
      <c r="J49" s="0" t="n">
        <v>2018</v>
      </c>
      <c r="K49" s="0" t="s">
        <v>132</v>
      </c>
      <c r="L49" s="0" t="n">
        <v>680541</v>
      </c>
      <c r="M49" s="0" t="s">
        <v>133</v>
      </c>
      <c r="N49" s="0" t="s">
        <v>134</v>
      </c>
      <c r="O49" s="10" t="n">
        <f aca="false">VLOOKUP($H49,'FAOSTAT nutrition'!$A:$C,2,0)*$L49/4000</f>
        <v>100379.7975</v>
      </c>
      <c r="P49" s="10" t="n">
        <f aca="false">VLOOKUP($H49,'FAOSTAT nutrition'!$A:$D,4,0)*$L49</f>
        <v>2041.623</v>
      </c>
      <c r="Q49" s="10" t="n">
        <f aca="false">VLOOKUP($H49,'FAOSTAT nutrition'!$A:$D,3,0)*$L49</f>
        <v>9527.574</v>
      </c>
    </row>
    <row r="50" customFormat="false" ht="12.8" hidden="false" customHeight="false" outlineLevel="0" collapsed="false">
      <c r="A50" s="0" t="s">
        <v>127</v>
      </c>
      <c r="B50" s="0" t="s">
        <v>128</v>
      </c>
      <c r="C50" s="0" t="n">
        <v>5000</v>
      </c>
      <c r="D50" s="0" t="s">
        <v>129</v>
      </c>
      <c r="E50" s="0" t="n">
        <v>5510</v>
      </c>
      <c r="F50" s="0" t="s">
        <v>130</v>
      </c>
      <c r="G50" s="0" t="n">
        <v>577</v>
      </c>
      <c r="H50" s="0" t="s">
        <v>180</v>
      </c>
      <c r="I50" s="0" t="n">
        <v>2018</v>
      </c>
      <c r="J50" s="0" t="n">
        <v>2018</v>
      </c>
      <c r="K50" s="0" t="s">
        <v>132</v>
      </c>
      <c r="L50" s="0" t="n">
        <v>8871351</v>
      </c>
      <c r="M50" s="0" t="s">
        <v>133</v>
      </c>
      <c r="N50" s="0" t="s">
        <v>134</v>
      </c>
      <c r="O50" s="10" t="n">
        <f aca="false">VLOOKUP($H50,'FAOSTAT nutrition'!$A:$C,2,0)*$L50/4000</f>
        <v>3459826.89</v>
      </c>
      <c r="P50" s="10" t="n">
        <f aca="false">VLOOKUP($H50,'FAOSTAT nutrition'!$A:$D,4,0)*$L50</f>
        <v>35485.404</v>
      </c>
      <c r="Q50" s="10" t="n">
        <f aca="false">VLOOKUP($H50,'FAOSTAT nutrition'!$A:$D,3,0)*$L50</f>
        <v>133070.265</v>
      </c>
    </row>
    <row r="51" customFormat="false" ht="12.8" hidden="false" customHeight="false" outlineLevel="0" collapsed="false">
      <c r="A51" s="0" t="s">
        <v>127</v>
      </c>
      <c r="B51" s="0" t="s">
        <v>128</v>
      </c>
      <c r="C51" s="0" t="n">
        <v>5000</v>
      </c>
      <c r="D51" s="0" t="s">
        <v>129</v>
      </c>
      <c r="E51" s="0" t="n">
        <v>5510</v>
      </c>
      <c r="F51" s="0" t="s">
        <v>130</v>
      </c>
      <c r="G51" s="0" t="n">
        <v>399</v>
      </c>
      <c r="H51" s="0" t="s">
        <v>181</v>
      </c>
      <c r="I51" s="0" t="n">
        <v>2018</v>
      </c>
      <c r="J51" s="0" t="n">
        <v>2018</v>
      </c>
      <c r="K51" s="0" t="s">
        <v>132</v>
      </c>
      <c r="L51" s="0" t="n">
        <v>54101724</v>
      </c>
      <c r="M51" s="0" t="s">
        <v>133</v>
      </c>
      <c r="N51" s="0" t="s">
        <v>134</v>
      </c>
      <c r="O51" s="10" t="n">
        <f aca="false">VLOOKUP($H51,'FAOSTAT nutrition'!$A:$C,2,0)*$L51/4000</f>
        <v>2840332.65799302</v>
      </c>
      <c r="P51" s="10" t="n">
        <f aca="false">VLOOKUP($H51,'FAOSTAT nutrition'!$A:$D,4,0)*$L51</f>
        <v>54091.6036354489</v>
      </c>
      <c r="Q51" s="10" t="n">
        <f aca="false">VLOOKUP($H51,'FAOSTAT nutrition'!$A:$D,3,0)*$L51</f>
        <v>486824.43271904</v>
      </c>
    </row>
    <row r="52" customFormat="false" ht="12.8" hidden="false" customHeight="false" outlineLevel="0" collapsed="false">
      <c r="A52" s="0" t="s">
        <v>127</v>
      </c>
      <c r="B52" s="0" t="s">
        <v>128</v>
      </c>
      <c r="C52" s="0" t="n">
        <v>5000</v>
      </c>
      <c r="D52" s="0" t="s">
        <v>129</v>
      </c>
      <c r="E52" s="0" t="n">
        <v>5510</v>
      </c>
      <c r="F52" s="0" t="s">
        <v>130</v>
      </c>
      <c r="G52" s="0" t="n">
        <v>821</v>
      </c>
      <c r="H52" s="0" t="s">
        <v>182</v>
      </c>
      <c r="I52" s="0" t="n">
        <v>2018</v>
      </c>
      <c r="J52" s="0" t="n">
        <v>2018</v>
      </c>
      <c r="K52" s="0" t="s">
        <v>132</v>
      </c>
      <c r="L52" s="0" t="n">
        <v>274897</v>
      </c>
      <c r="M52" s="0" t="s">
        <v>133</v>
      </c>
      <c r="N52" s="0" t="s">
        <v>134</v>
      </c>
      <c r="O52" s="10" t="e">
        <f aca="false">VLOOKUP($H52,'FAOSTAT nutrition'!$A:$C,2,0)*$L52/4000</f>
        <v>#N/A</v>
      </c>
      <c r="P52" s="10" t="e">
        <f aca="false">VLOOKUP($H52,'FAOSTAT nutrition'!$A:$D,4,0)*$L52</f>
        <v>#N/A</v>
      </c>
      <c r="Q52" s="10" t="e">
        <f aca="false">VLOOKUP($H52,'FAOSTAT nutrition'!$A:$D,3,0)*$L52</f>
        <v>#N/A</v>
      </c>
    </row>
    <row r="53" customFormat="false" ht="12.8" hidden="false" customHeight="false" outlineLevel="0" collapsed="false">
      <c r="A53" s="0" t="s">
        <v>127</v>
      </c>
      <c r="B53" s="0" t="s">
        <v>128</v>
      </c>
      <c r="C53" s="0" t="n">
        <v>5000</v>
      </c>
      <c r="D53" s="0" t="s">
        <v>129</v>
      </c>
      <c r="E53" s="0" t="n">
        <v>5510</v>
      </c>
      <c r="F53" s="0" t="s">
        <v>130</v>
      </c>
      <c r="G53" s="0" t="n">
        <v>569</v>
      </c>
      <c r="H53" s="0" t="s">
        <v>183</v>
      </c>
      <c r="I53" s="0" t="n">
        <v>2018</v>
      </c>
      <c r="J53" s="0" t="n">
        <v>2018</v>
      </c>
      <c r="K53" s="0" t="s">
        <v>132</v>
      </c>
      <c r="L53" s="0" t="n">
        <v>1224852</v>
      </c>
      <c r="M53" s="0" t="s">
        <v>133</v>
      </c>
      <c r="N53" s="0" t="s">
        <v>134</v>
      </c>
      <c r="O53" s="10" t="n">
        <f aca="false">VLOOKUP($H53,'FAOSTAT nutrition'!$A:$C,2,0)*$L53/4000</f>
        <v>223535.49</v>
      </c>
      <c r="P53" s="10" t="n">
        <f aca="false">VLOOKUP($H53,'FAOSTAT nutrition'!$A:$D,4,0)*$L53</f>
        <v>3674.556</v>
      </c>
      <c r="Q53" s="10" t="n">
        <f aca="false">VLOOKUP($H53,'FAOSTAT nutrition'!$A:$D,3,0)*$L53</f>
        <v>9798.816</v>
      </c>
    </row>
    <row r="54" customFormat="false" ht="12.8" hidden="false" customHeight="false" outlineLevel="0" collapsed="false">
      <c r="A54" s="0" t="s">
        <v>127</v>
      </c>
      <c r="B54" s="0" t="s">
        <v>128</v>
      </c>
      <c r="C54" s="0" t="n">
        <v>5000</v>
      </c>
      <c r="D54" s="0" t="s">
        <v>129</v>
      </c>
      <c r="E54" s="0" t="n">
        <v>5510</v>
      </c>
      <c r="F54" s="0" t="s">
        <v>130</v>
      </c>
      <c r="G54" s="0" t="n">
        <v>773</v>
      </c>
      <c r="H54" s="0" t="s">
        <v>184</v>
      </c>
      <c r="I54" s="0" t="n">
        <v>2018</v>
      </c>
      <c r="J54" s="0" t="n">
        <v>2018</v>
      </c>
      <c r="K54" s="0" t="s">
        <v>132</v>
      </c>
      <c r="L54" s="0" t="n">
        <v>887688</v>
      </c>
      <c r="M54" s="0" t="s">
        <v>133</v>
      </c>
      <c r="N54" s="0" t="s">
        <v>134</v>
      </c>
      <c r="O54" s="10" t="e">
        <f aca="false">VLOOKUP($H54,'FAOSTAT nutrition'!$A:$C,2,0)*$L54/4000</f>
        <v>#N/A</v>
      </c>
      <c r="P54" s="10" t="e">
        <f aca="false">VLOOKUP($H54,'FAOSTAT nutrition'!$A:$D,4,0)*$L54</f>
        <v>#N/A</v>
      </c>
      <c r="Q54" s="10" t="e">
        <f aca="false">VLOOKUP($H54,'FAOSTAT nutrition'!$A:$D,3,0)*$L54</f>
        <v>#N/A</v>
      </c>
    </row>
    <row r="55" customFormat="false" ht="12.8" hidden="false" customHeight="false" outlineLevel="0" collapsed="false">
      <c r="A55" s="0" t="s">
        <v>127</v>
      </c>
      <c r="B55" s="0" t="s">
        <v>128</v>
      </c>
      <c r="C55" s="0" t="n">
        <v>5000</v>
      </c>
      <c r="D55" s="0" t="s">
        <v>129</v>
      </c>
      <c r="E55" s="0" t="n">
        <v>5510</v>
      </c>
      <c r="F55" s="0" t="s">
        <v>130</v>
      </c>
      <c r="G55" s="0" t="n">
        <v>94</v>
      </c>
      <c r="H55" s="0" t="s">
        <v>185</v>
      </c>
      <c r="I55" s="0" t="n">
        <v>2018</v>
      </c>
      <c r="J55" s="0" t="n">
        <v>2018</v>
      </c>
      <c r="K55" s="0" t="s">
        <v>132</v>
      </c>
      <c r="L55" s="0" t="n">
        <v>637612</v>
      </c>
      <c r="M55" s="0" t="s">
        <v>133</v>
      </c>
      <c r="N55" s="0" t="s">
        <v>134</v>
      </c>
      <c r="O55" s="10" t="n">
        <f aca="false">VLOOKUP($H55,'FAOSTAT nutrition'!$A:$C,2,0)*$L55/4000</f>
        <v>538782.14</v>
      </c>
      <c r="P55" s="10" t="n">
        <f aca="false">VLOOKUP($H55,'FAOSTAT nutrition'!$A:$D,4,0)*$L55</f>
        <v>19128.36</v>
      </c>
      <c r="Q55" s="10" t="n">
        <f aca="false">VLOOKUP($H55,'FAOSTAT nutrition'!$A:$D,3,0)*$L55</f>
        <v>51008.96</v>
      </c>
    </row>
    <row r="56" customFormat="false" ht="12.8" hidden="false" customHeight="false" outlineLevel="0" collapsed="false">
      <c r="A56" s="0" t="s">
        <v>127</v>
      </c>
      <c r="B56" s="0" t="s">
        <v>128</v>
      </c>
      <c r="C56" s="0" t="n">
        <v>5000</v>
      </c>
      <c r="D56" s="0" t="s">
        <v>129</v>
      </c>
      <c r="E56" s="0" t="n">
        <v>5510</v>
      </c>
      <c r="F56" s="0" t="s">
        <v>130</v>
      </c>
      <c r="G56" s="0" t="n">
        <v>512</v>
      </c>
      <c r="H56" s="0" t="s">
        <v>186</v>
      </c>
      <c r="I56" s="0" t="n">
        <v>2018</v>
      </c>
      <c r="J56" s="0" t="n">
        <v>2018</v>
      </c>
      <c r="K56" s="0" t="s">
        <v>132</v>
      </c>
      <c r="L56" s="0" t="n">
        <v>14399458</v>
      </c>
      <c r="M56" s="0" t="s">
        <v>133</v>
      </c>
      <c r="N56" s="0" t="s">
        <v>134</v>
      </c>
      <c r="O56" s="10" t="n">
        <f aca="false">VLOOKUP($H56,'FAOSTAT nutrition'!$A:$C,2,0)*$L56/4000</f>
        <v>936093.701126698</v>
      </c>
      <c r="P56" s="10" t="n">
        <f aca="false">VLOOKUP($H56,'FAOSTAT nutrition'!$A:$D,4,0)*$L56</f>
        <v>29009.5035069392</v>
      </c>
      <c r="Q56" s="10" t="n">
        <f aca="false">VLOOKUP($H56,'FAOSTAT nutrition'!$A:$D,3,0)*$L56</f>
        <v>71986.5457394418</v>
      </c>
    </row>
    <row r="57" customFormat="false" ht="12.8" hidden="false" customHeight="false" outlineLevel="0" collapsed="false">
      <c r="A57" s="0" t="s">
        <v>127</v>
      </c>
      <c r="B57" s="0" t="s">
        <v>128</v>
      </c>
      <c r="C57" s="0" t="n">
        <v>5000</v>
      </c>
      <c r="D57" s="0" t="s">
        <v>129</v>
      </c>
      <c r="E57" s="0" t="n">
        <v>5510</v>
      </c>
      <c r="F57" s="0" t="s">
        <v>130</v>
      </c>
      <c r="G57" s="0" t="n">
        <v>619</v>
      </c>
      <c r="H57" s="0" t="s">
        <v>187</v>
      </c>
      <c r="I57" s="0" t="n">
        <v>2018</v>
      </c>
      <c r="J57" s="0" t="n">
        <v>2018</v>
      </c>
      <c r="K57" s="0" t="s">
        <v>132</v>
      </c>
      <c r="L57" s="0" t="n">
        <v>38472465</v>
      </c>
      <c r="M57" s="0" t="s">
        <v>133</v>
      </c>
      <c r="N57" s="0" t="s">
        <v>134</v>
      </c>
      <c r="O57" s="10" t="n">
        <f aca="false">VLOOKUP($H57,'FAOSTAT nutrition'!$A:$C,2,0)*$L57/4000</f>
        <v>4328166.87701778</v>
      </c>
      <c r="P57" s="10" t="n">
        <f aca="false">VLOOKUP($H57,'FAOSTAT nutrition'!$A:$D,4,0)*$L57</f>
        <v>192251.63466489</v>
      </c>
      <c r="Q57" s="10" t="n">
        <f aca="false">VLOOKUP($H57,'FAOSTAT nutrition'!$A:$D,3,0)*$L57</f>
        <v>192251.63466489</v>
      </c>
    </row>
    <row r="58" customFormat="false" ht="12.8" hidden="false" customHeight="false" outlineLevel="0" collapsed="false">
      <c r="A58" s="0" t="s">
        <v>127</v>
      </c>
      <c r="B58" s="0" t="s">
        <v>128</v>
      </c>
      <c r="C58" s="0" t="n">
        <v>5000</v>
      </c>
      <c r="D58" s="0" t="s">
        <v>129</v>
      </c>
      <c r="E58" s="0" t="n">
        <v>5510</v>
      </c>
      <c r="F58" s="0" t="s">
        <v>130</v>
      </c>
      <c r="G58" s="0" t="n">
        <v>542</v>
      </c>
      <c r="H58" s="0" t="s">
        <v>188</v>
      </c>
      <c r="I58" s="0" t="n">
        <v>2018</v>
      </c>
      <c r="J58" s="0" t="n">
        <v>2018</v>
      </c>
      <c r="K58" s="0" t="s">
        <v>132</v>
      </c>
      <c r="L58" s="0" t="n">
        <v>133729</v>
      </c>
      <c r="M58" s="0" t="s">
        <v>133</v>
      </c>
      <c r="N58" s="0" t="s">
        <v>134</v>
      </c>
      <c r="O58" s="10" t="n">
        <f aca="false">VLOOKUP($H58,'FAOSTAT nutrition'!$A:$C,2,0)*$L58/4000</f>
        <v>16047.3424022088</v>
      </c>
      <c r="P58" s="10" t="n">
        <f aca="false">VLOOKUP($H58,'FAOSTAT nutrition'!$A:$D,4,0)*$L58</f>
        <v>401.326891087751</v>
      </c>
      <c r="Q58" s="10" t="n">
        <f aca="false">VLOOKUP($H58,'FAOSTAT nutrition'!$A:$D,3,0)*$L58</f>
        <v>534.338089276834</v>
      </c>
    </row>
    <row r="59" customFormat="false" ht="12.8" hidden="false" customHeight="false" outlineLevel="0" collapsed="false">
      <c r="A59" s="0" t="s">
        <v>127</v>
      </c>
      <c r="B59" s="0" t="s">
        <v>128</v>
      </c>
      <c r="C59" s="0" t="n">
        <v>5000</v>
      </c>
      <c r="D59" s="0" t="s">
        <v>129</v>
      </c>
      <c r="E59" s="0" t="n">
        <v>5510</v>
      </c>
      <c r="F59" s="0" t="s">
        <v>130</v>
      </c>
      <c r="G59" s="0" t="n">
        <v>541</v>
      </c>
      <c r="H59" s="0" t="s">
        <v>189</v>
      </c>
      <c r="I59" s="0" t="n">
        <v>2018</v>
      </c>
      <c r="J59" s="0" t="n">
        <v>2018</v>
      </c>
      <c r="K59" s="0" t="s">
        <v>132</v>
      </c>
      <c r="L59" s="0" t="n">
        <v>602079</v>
      </c>
      <c r="M59" s="0" t="s">
        <v>133</v>
      </c>
      <c r="N59" s="0" t="s">
        <v>134</v>
      </c>
      <c r="O59" s="10" t="n">
        <f aca="false">VLOOKUP($H59,'FAOSTAT nutrition'!$A:$C,2,0)*$L59/4000</f>
        <v>78270.0802612505</v>
      </c>
      <c r="P59" s="10" t="n">
        <f aca="false">VLOOKUP($H59,'FAOSTAT nutrition'!$A:$D,4,0)*$L59</f>
        <v>1806.31289549981</v>
      </c>
      <c r="Q59" s="10" t="n">
        <f aca="false">VLOOKUP($H59,'FAOSTAT nutrition'!$A:$D,3,0)*$L59</f>
        <v>5418.93868649943</v>
      </c>
    </row>
    <row r="60" customFormat="false" ht="12.8" hidden="false" customHeight="false" outlineLevel="0" collapsed="false">
      <c r="A60" s="0" t="s">
        <v>127</v>
      </c>
      <c r="B60" s="0" t="s">
        <v>128</v>
      </c>
      <c r="C60" s="0" t="n">
        <v>5000</v>
      </c>
      <c r="D60" s="0" t="s">
        <v>129</v>
      </c>
      <c r="E60" s="0" t="n">
        <v>5510</v>
      </c>
      <c r="F60" s="0" t="s">
        <v>130</v>
      </c>
      <c r="G60" s="0" t="n">
        <v>603</v>
      </c>
      <c r="H60" s="0" t="s">
        <v>190</v>
      </c>
      <c r="I60" s="0" t="n">
        <v>2018</v>
      </c>
      <c r="J60" s="0" t="n">
        <v>2018</v>
      </c>
      <c r="K60" s="0" t="s">
        <v>132</v>
      </c>
      <c r="L60" s="0" t="n">
        <v>25114311</v>
      </c>
      <c r="M60" s="0" t="s">
        <v>133</v>
      </c>
      <c r="N60" s="0" t="s">
        <v>134</v>
      </c>
      <c r="O60" s="10" t="n">
        <f aca="false">VLOOKUP($H60,'FAOSTAT nutrition'!$A:$C,2,0)*$L60/4000</f>
        <v>1145954.00046606</v>
      </c>
      <c r="P60" s="10" t="n">
        <f aca="false">VLOOKUP($H60,'FAOSTAT nutrition'!$A:$D,4,0)*$L60</f>
        <v>78259.1754252053</v>
      </c>
      <c r="Q60" s="10" t="n">
        <f aca="false">VLOOKUP($H60,'FAOSTAT nutrition'!$A:$D,3,0)*$L60</f>
        <v>55897.9496910051</v>
      </c>
    </row>
    <row r="61" customFormat="false" ht="12.8" hidden="false" customHeight="false" outlineLevel="0" collapsed="false">
      <c r="A61" s="0" t="s">
        <v>127</v>
      </c>
      <c r="B61" s="0" t="s">
        <v>128</v>
      </c>
      <c r="C61" s="0" t="n">
        <v>5000</v>
      </c>
      <c r="D61" s="0" t="s">
        <v>129</v>
      </c>
      <c r="E61" s="0" t="n">
        <v>5510</v>
      </c>
      <c r="F61" s="0" t="s">
        <v>130</v>
      </c>
      <c r="G61" s="0" t="n">
        <v>406</v>
      </c>
      <c r="H61" s="0" t="s">
        <v>191</v>
      </c>
      <c r="I61" s="0" t="n">
        <v>2018</v>
      </c>
      <c r="J61" s="0" t="n">
        <v>2018</v>
      </c>
      <c r="K61" s="0" t="s">
        <v>132</v>
      </c>
      <c r="L61" s="0" t="n">
        <v>28811344</v>
      </c>
      <c r="M61" s="0" t="s">
        <v>133</v>
      </c>
      <c r="N61" s="0" t="s">
        <v>134</v>
      </c>
      <c r="O61" s="10" t="n">
        <f aca="false">VLOOKUP($H61,'FAOSTAT nutrition'!$A:$C,2,0)*$L61/4000</f>
        <v>9363686.8</v>
      </c>
      <c r="P61" s="10" t="n">
        <f aca="false">VLOOKUP($H61,'FAOSTAT nutrition'!$A:$D,4,0)*$L61</f>
        <v>115245.376</v>
      </c>
      <c r="Q61" s="10" t="n">
        <f aca="false">VLOOKUP($H61,'FAOSTAT nutrition'!$A:$D,3,0)*$L61</f>
        <v>1584623.92</v>
      </c>
    </row>
    <row r="62" customFormat="false" ht="12.8" hidden="false" customHeight="false" outlineLevel="0" collapsed="false">
      <c r="A62" s="0" t="s">
        <v>127</v>
      </c>
      <c r="B62" s="0" t="s">
        <v>128</v>
      </c>
      <c r="C62" s="0" t="n">
        <v>5000</v>
      </c>
      <c r="D62" s="0" t="s">
        <v>129</v>
      </c>
      <c r="E62" s="0" t="n">
        <v>5510</v>
      </c>
      <c r="F62" s="0" t="s">
        <v>130</v>
      </c>
      <c r="G62" s="0" t="n">
        <v>720</v>
      </c>
      <c r="H62" s="0" t="s">
        <v>192</v>
      </c>
      <c r="I62" s="0" t="n">
        <v>2018</v>
      </c>
      <c r="J62" s="0" t="n">
        <v>2018</v>
      </c>
      <c r="K62" s="0" t="s">
        <v>132</v>
      </c>
      <c r="L62" s="0" t="n">
        <v>4080927</v>
      </c>
      <c r="M62" s="0" t="s">
        <v>133</v>
      </c>
      <c r="N62" s="0" t="s">
        <v>134</v>
      </c>
      <c r="O62" s="10" t="n">
        <f aca="false">VLOOKUP($H62,'FAOSTAT nutrition'!$A:$C,2,0)*$L62/4000</f>
        <v>3540204.1725</v>
      </c>
      <c r="P62" s="10" t="n">
        <f aca="false">VLOOKUP($H62,'FAOSTAT nutrition'!$A:$D,4,0)*$L62</f>
        <v>244855.62</v>
      </c>
      <c r="Q62" s="10" t="n">
        <f aca="false">VLOOKUP($H62,'FAOSTAT nutrition'!$A:$D,3,0)*$L62</f>
        <v>371364.357</v>
      </c>
    </row>
    <row r="63" customFormat="false" ht="12.8" hidden="false" customHeight="false" outlineLevel="0" collapsed="false">
      <c r="A63" s="0" t="s">
        <v>127</v>
      </c>
      <c r="B63" s="0" t="s">
        <v>128</v>
      </c>
      <c r="C63" s="0" t="n">
        <v>5000</v>
      </c>
      <c r="D63" s="0" t="s">
        <v>129</v>
      </c>
      <c r="E63" s="0" t="n">
        <v>5510</v>
      </c>
      <c r="F63" s="0" t="s">
        <v>130</v>
      </c>
      <c r="G63" s="0" t="n">
        <v>549</v>
      </c>
      <c r="H63" s="0" t="s">
        <v>193</v>
      </c>
      <c r="I63" s="0" t="n">
        <v>2018</v>
      </c>
      <c r="J63" s="0" t="n">
        <v>2018</v>
      </c>
      <c r="K63" s="0" t="s">
        <v>132</v>
      </c>
      <c r="L63" s="0" t="n">
        <v>76946</v>
      </c>
      <c r="M63" s="0" t="s">
        <v>133</v>
      </c>
      <c r="N63" s="0" t="s">
        <v>134</v>
      </c>
      <c r="O63" s="10" t="n">
        <f aca="false">VLOOKUP($H63,'FAOSTAT nutrition'!$A:$C,2,0)*$L63/4000</f>
        <v>8464.06</v>
      </c>
      <c r="P63" s="10" t="n">
        <f aca="false">VLOOKUP($H63,'FAOSTAT nutrition'!$A:$D,4,0)*$L63</f>
        <v>461.676</v>
      </c>
      <c r="Q63" s="10" t="n">
        <f aca="false">VLOOKUP($H63,'FAOSTAT nutrition'!$A:$D,3,0)*$L63</f>
        <v>692.514</v>
      </c>
    </row>
    <row r="64" customFormat="false" ht="12.8" hidden="false" customHeight="false" outlineLevel="0" collapsed="false">
      <c r="A64" s="0" t="s">
        <v>127</v>
      </c>
      <c r="B64" s="0" t="s">
        <v>128</v>
      </c>
      <c r="C64" s="0" t="n">
        <v>5000</v>
      </c>
      <c r="D64" s="0" t="s">
        <v>129</v>
      </c>
      <c r="E64" s="0" t="n">
        <v>5510</v>
      </c>
      <c r="F64" s="0" t="s">
        <v>130</v>
      </c>
      <c r="G64" s="0" t="n">
        <v>103</v>
      </c>
      <c r="H64" s="0" t="s">
        <v>194</v>
      </c>
      <c r="I64" s="0" t="n">
        <v>2018</v>
      </c>
      <c r="J64" s="0" t="n">
        <v>2018</v>
      </c>
      <c r="K64" s="0" t="s">
        <v>132</v>
      </c>
      <c r="L64" s="0" t="n">
        <v>3409825</v>
      </c>
      <c r="M64" s="0" t="s">
        <v>133</v>
      </c>
      <c r="N64" s="0" t="s">
        <v>134</v>
      </c>
      <c r="O64" s="10" t="n">
        <f aca="false">VLOOKUP($H64,'FAOSTAT nutrition'!$A:$C,2,0)*$L64/4000</f>
        <v>3409825</v>
      </c>
      <c r="P64" s="10" t="n">
        <f aca="false">VLOOKUP($H64,'FAOSTAT nutrition'!$A:$D,4,0)*$L64</f>
        <v>0</v>
      </c>
      <c r="Q64" s="10" t="n">
        <f aca="false">VLOOKUP($H64,'FAOSTAT nutrition'!$A:$D,3,0)*$L64</f>
        <v>0</v>
      </c>
    </row>
    <row r="65" customFormat="false" ht="12.8" hidden="false" customHeight="false" outlineLevel="0" collapsed="false">
      <c r="A65" s="0" t="s">
        <v>127</v>
      </c>
      <c r="B65" s="0" t="s">
        <v>128</v>
      </c>
      <c r="C65" s="0" t="n">
        <v>5000</v>
      </c>
      <c r="D65" s="0" t="s">
        <v>129</v>
      </c>
      <c r="E65" s="0" t="n">
        <v>5510</v>
      </c>
      <c r="F65" s="0" t="s">
        <v>130</v>
      </c>
      <c r="G65" s="0" t="n">
        <v>507</v>
      </c>
      <c r="H65" s="0" t="s">
        <v>195</v>
      </c>
      <c r="I65" s="0" t="n">
        <v>2018</v>
      </c>
      <c r="J65" s="0" t="n">
        <v>2018</v>
      </c>
      <c r="K65" s="0" t="s">
        <v>132</v>
      </c>
      <c r="L65" s="0" t="n">
        <v>9049761</v>
      </c>
      <c r="M65" s="0" t="s">
        <v>133</v>
      </c>
      <c r="N65" s="0" t="s">
        <v>134</v>
      </c>
      <c r="O65" s="10" t="n">
        <f aca="false">VLOOKUP($H65,'FAOSTAT nutrition'!$A:$C,2,0)*$L65/4000</f>
        <v>361986.968165484</v>
      </c>
      <c r="P65" s="10" t="n">
        <f aca="false">VLOOKUP($H65,'FAOSTAT nutrition'!$A:$D,4,0)*$L65</f>
        <v>9065.34567938069</v>
      </c>
      <c r="Q65" s="10" t="n">
        <f aca="false">VLOOKUP($H65,'FAOSTAT nutrition'!$A:$D,3,0)*$L65</f>
        <v>27157.461099081</v>
      </c>
    </row>
    <row r="66" customFormat="false" ht="12.8" hidden="false" customHeight="false" outlineLevel="0" collapsed="false">
      <c r="A66" s="0" t="s">
        <v>127</v>
      </c>
      <c r="B66" s="0" t="s">
        <v>128</v>
      </c>
      <c r="C66" s="0" t="n">
        <v>5000</v>
      </c>
      <c r="D66" s="0" t="s">
        <v>129</v>
      </c>
      <c r="E66" s="0" t="n">
        <v>5510</v>
      </c>
      <c r="F66" s="0" t="s">
        <v>130</v>
      </c>
      <c r="G66" s="0" t="n">
        <v>560</v>
      </c>
      <c r="H66" s="0" t="s">
        <v>196</v>
      </c>
      <c r="I66" s="0" t="n">
        <v>2018</v>
      </c>
      <c r="J66" s="0" t="n">
        <v>2018</v>
      </c>
      <c r="K66" s="0" t="s">
        <v>132</v>
      </c>
      <c r="L66" s="0" t="n">
        <v>80047687</v>
      </c>
      <c r="M66" s="0" t="s">
        <v>133</v>
      </c>
      <c r="N66" s="0" t="s">
        <v>134</v>
      </c>
      <c r="O66" s="10" t="n">
        <f aca="false">VLOOKUP($H66,'FAOSTAT nutrition'!$A:$C,2,0)*$L66/4000</f>
        <v>10606318.5275</v>
      </c>
      <c r="P66" s="10" t="n">
        <f aca="false">VLOOKUP($H66,'FAOSTAT nutrition'!$A:$D,4,0)*$L66</f>
        <v>320190.748</v>
      </c>
      <c r="Q66" s="10" t="n">
        <f aca="false">VLOOKUP($H66,'FAOSTAT nutrition'!$A:$D,3,0)*$L66</f>
        <v>400238.435</v>
      </c>
    </row>
    <row r="67" customFormat="false" ht="12.8" hidden="false" customHeight="false" outlineLevel="0" collapsed="false">
      <c r="A67" s="0" t="s">
        <v>127</v>
      </c>
      <c r="B67" s="0" t="s">
        <v>128</v>
      </c>
      <c r="C67" s="0" t="n">
        <v>5000</v>
      </c>
      <c r="D67" s="0" t="s">
        <v>129</v>
      </c>
      <c r="E67" s="0" t="n">
        <v>5510</v>
      </c>
      <c r="F67" s="0" t="s">
        <v>130</v>
      </c>
      <c r="G67" s="0" t="n">
        <v>242</v>
      </c>
      <c r="H67" s="0" t="s">
        <v>197</v>
      </c>
      <c r="I67" s="0" t="n">
        <v>2018</v>
      </c>
      <c r="J67" s="0" t="n">
        <v>2018</v>
      </c>
      <c r="K67" s="0" t="s">
        <v>132</v>
      </c>
      <c r="L67" s="0" t="n">
        <v>50889693</v>
      </c>
      <c r="M67" s="0" t="s">
        <v>133</v>
      </c>
      <c r="N67" s="0" t="s">
        <v>134</v>
      </c>
      <c r="O67" s="10" t="n">
        <f aca="false">VLOOKUP($H67,'FAOSTAT nutrition'!$A:$C,2,0)*$L67/4000</f>
        <v>45291824.8739139</v>
      </c>
      <c r="P67" s="10" t="n">
        <f aca="false">VLOOKUP($H67,'FAOSTAT nutrition'!$A:$D,4,0)*$L67</f>
        <v>14961572.475524</v>
      </c>
      <c r="Q67" s="10" t="n">
        <f aca="false">VLOOKUP($H67,'FAOSTAT nutrition'!$A:$D,3,0)*$L67</f>
        <v>7735233.08318851</v>
      </c>
    </row>
    <row r="68" customFormat="false" ht="12.8" hidden="false" customHeight="false" outlineLevel="0" collapsed="false">
      <c r="A68" s="0" t="s">
        <v>127</v>
      </c>
      <c r="B68" s="0" t="s">
        <v>128</v>
      </c>
      <c r="C68" s="0" t="n">
        <v>5000</v>
      </c>
      <c r="D68" s="0" t="s">
        <v>129</v>
      </c>
      <c r="E68" s="0" t="n">
        <v>5510</v>
      </c>
      <c r="F68" s="0" t="s">
        <v>130</v>
      </c>
      <c r="G68" s="0" t="n">
        <v>225</v>
      </c>
      <c r="H68" s="0" t="s">
        <v>198</v>
      </c>
      <c r="I68" s="0" t="n">
        <v>2018</v>
      </c>
      <c r="J68" s="0" t="n">
        <v>2018</v>
      </c>
      <c r="K68" s="0" t="s">
        <v>132</v>
      </c>
      <c r="L68" s="0" t="n">
        <v>881061</v>
      </c>
      <c r="M68" s="0" t="s">
        <v>133</v>
      </c>
      <c r="N68" s="0" t="s">
        <v>134</v>
      </c>
      <c r="O68" s="10" t="n">
        <f aca="false">VLOOKUP($H68,'FAOSTAT nutrition'!$A:$C,2,0)*$L68/4000</f>
        <v>557276.490113463</v>
      </c>
      <c r="P68" s="10" t="n">
        <f aca="false">VLOOKUP($H68,'FAOSTAT nutrition'!$A:$D,4,0)*$L68</f>
        <v>212329.211863845</v>
      </c>
      <c r="Q68" s="10" t="n">
        <f aca="false">VLOOKUP($H68,'FAOSTAT nutrition'!$A:$D,3,0)*$L68</f>
        <v>56414.5620728551</v>
      </c>
    </row>
    <row r="69" customFormat="false" ht="12.8" hidden="false" customHeight="false" outlineLevel="0" collapsed="false">
      <c r="A69" s="0" t="s">
        <v>127</v>
      </c>
      <c r="B69" s="0" t="s">
        <v>128</v>
      </c>
      <c r="C69" s="0" t="n">
        <v>5000</v>
      </c>
      <c r="D69" s="0" t="s">
        <v>129</v>
      </c>
      <c r="E69" s="0" t="n">
        <v>5510</v>
      </c>
      <c r="F69" s="0" t="s">
        <v>130</v>
      </c>
      <c r="G69" s="0" t="n">
        <v>777</v>
      </c>
      <c r="H69" s="0" t="s">
        <v>199</v>
      </c>
      <c r="I69" s="0" t="n">
        <v>2018</v>
      </c>
      <c r="J69" s="0" t="n">
        <v>2018</v>
      </c>
      <c r="K69" s="0" t="s">
        <v>132</v>
      </c>
      <c r="L69" s="0" t="n">
        <v>194880</v>
      </c>
      <c r="M69" s="0" t="s">
        <v>133</v>
      </c>
      <c r="N69" s="0" t="s">
        <v>134</v>
      </c>
      <c r="O69" s="10" t="e">
        <f aca="false">VLOOKUP($H69,'FAOSTAT nutrition'!$A:$C,2,0)*$L69/4000</f>
        <v>#N/A</v>
      </c>
      <c r="P69" s="10" t="e">
        <f aca="false">VLOOKUP($H69,'FAOSTAT nutrition'!$A:$D,4,0)*$L69</f>
        <v>#N/A</v>
      </c>
      <c r="Q69" s="10" t="e">
        <f aca="false">VLOOKUP($H69,'FAOSTAT nutrition'!$A:$D,3,0)*$L69</f>
        <v>#N/A</v>
      </c>
    </row>
    <row r="70" customFormat="false" ht="12.8" hidden="false" customHeight="false" outlineLevel="0" collapsed="false">
      <c r="A70" s="0" t="s">
        <v>127</v>
      </c>
      <c r="B70" s="0" t="s">
        <v>128</v>
      </c>
      <c r="C70" s="0" t="n">
        <v>5000</v>
      </c>
      <c r="D70" s="0" t="s">
        <v>129</v>
      </c>
      <c r="E70" s="0" t="n">
        <v>5510</v>
      </c>
      <c r="F70" s="0" t="s">
        <v>130</v>
      </c>
      <c r="G70" s="0" t="n">
        <v>336</v>
      </c>
      <c r="H70" s="0" t="s">
        <v>200</v>
      </c>
      <c r="I70" s="0" t="n">
        <v>2018</v>
      </c>
      <c r="J70" s="0" t="n">
        <v>2018</v>
      </c>
      <c r="K70" s="0" t="s">
        <v>132</v>
      </c>
      <c r="L70" s="0" t="n">
        <v>110691</v>
      </c>
      <c r="M70" s="0" t="s">
        <v>133</v>
      </c>
      <c r="N70" s="0" t="s">
        <v>134</v>
      </c>
      <c r="O70" s="10" t="n">
        <f aca="false">VLOOKUP($H70,'FAOSTAT nutrition'!$A:$C,2,0)*$L70/4000</f>
        <v>153030.3075</v>
      </c>
      <c r="P70" s="10" t="n">
        <f aca="false">VLOOKUP($H70,'FAOSTAT nutrition'!$A:$D,4,0)*$L70</f>
        <v>24352.02</v>
      </c>
      <c r="Q70" s="10" t="n">
        <f aca="false">VLOOKUP($H70,'FAOSTAT nutrition'!$A:$D,3,0)*$L70</f>
        <v>17394.3</v>
      </c>
    </row>
    <row r="71" customFormat="false" ht="12.8" hidden="false" customHeight="false" outlineLevel="0" collapsed="false">
      <c r="A71" s="0" t="s">
        <v>127</v>
      </c>
      <c r="B71" s="0" t="s">
        <v>128</v>
      </c>
      <c r="C71" s="0" t="n">
        <v>5000</v>
      </c>
      <c r="D71" s="0" t="s">
        <v>129</v>
      </c>
      <c r="E71" s="0" t="n">
        <v>5510</v>
      </c>
      <c r="F71" s="0" t="s">
        <v>130</v>
      </c>
      <c r="G71" s="0" t="n">
        <v>1182</v>
      </c>
      <c r="H71" s="0" t="s">
        <v>201</v>
      </c>
      <c r="I71" s="0" t="n">
        <v>2018</v>
      </c>
      <c r="J71" s="0" t="n">
        <v>2018</v>
      </c>
      <c r="K71" s="0" t="s">
        <v>132</v>
      </c>
      <c r="L71" s="0" t="n">
        <v>1882001</v>
      </c>
      <c r="M71" s="0" t="s">
        <v>133</v>
      </c>
      <c r="N71" s="0" t="s">
        <v>134</v>
      </c>
      <c r="O71" s="10" t="n">
        <f aca="false">VLOOKUP($H71,'FAOSTAT nutrition'!$A:$C,2,0)*$L71/4000</f>
        <v>1430318.07468788</v>
      </c>
      <c r="P71" s="10" t="n">
        <f aca="false">VLOOKUP($H71,'FAOSTAT nutrition'!$A:$D,4,0)*$L71</f>
        <v>0</v>
      </c>
      <c r="Q71" s="10" t="n">
        <f aca="false">VLOOKUP($H71,'FAOSTAT nutrition'!$A:$D,3,0)*$L71</f>
        <v>5648.10649449477</v>
      </c>
    </row>
    <row r="72" customFormat="false" ht="12.8" hidden="false" customHeight="false" outlineLevel="0" collapsed="false">
      <c r="A72" s="0" t="s">
        <v>127</v>
      </c>
      <c r="B72" s="0" t="s">
        <v>128</v>
      </c>
      <c r="C72" s="0" t="n">
        <v>5000</v>
      </c>
      <c r="D72" s="0" t="s">
        <v>129</v>
      </c>
      <c r="E72" s="0" t="n">
        <v>5510</v>
      </c>
      <c r="F72" s="0" t="s">
        <v>130</v>
      </c>
      <c r="G72" s="0" t="n">
        <v>677</v>
      </c>
      <c r="H72" s="0" t="s">
        <v>202</v>
      </c>
      <c r="I72" s="0" t="n">
        <v>2018</v>
      </c>
      <c r="J72" s="0" t="n">
        <v>2018</v>
      </c>
      <c r="K72" s="0" t="s">
        <v>132</v>
      </c>
      <c r="L72" s="0" t="n">
        <v>168120</v>
      </c>
      <c r="M72" s="0" t="s">
        <v>133</v>
      </c>
      <c r="N72" s="0" t="s">
        <v>134</v>
      </c>
      <c r="O72" s="10" t="e">
        <f aca="false">VLOOKUP($H72,'FAOSTAT nutrition'!$A:$C,2,0)*$L72/4000</f>
        <v>#N/A</v>
      </c>
      <c r="P72" s="10" t="e">
        <f aca="false">VLOOKUP($H72,'FAOSTAT nutrition'!$A:$D,4,0)*$L72</f>
        <v>#N/A</v>
      </c>
      <c r="Q72" s="10" t="e">
        <f aca="false">VLOOKUP($H72,'FAOSTAT nutrition'!$A:$D,3,0)*$L72</f>
        <v>#N/A</v>
      </c>
    </row>
    <row r="73" customFormat="false" ht="12.8" hidden="false" customHeight="false" outlineLevel="0" collapsed="false">
      <c r="A73" s="0" t="s">
        <v>127</v>
      </c>
      <c r="B73" s="0" t="s">
        <v>128</v>
      </c>
      <c r="C73" s="0" t="n">
        <v>5000</v>
      </c>
      <c r="D73" s="0" t="s">
        <v>129</v>
      </c>
      <c r="E73" s="0" t="n">
        <v>5510</v>
      </c>
      <c r="F73" s="0" t="s">
        <v>130</v>
      </c>
      <c r="G73" s="0" t="n">
        <v>277</v>
      </c>
      <c r="H73" s="0" t="s">
        <v>203</v>
      </c>
      <c r="I73" s="0" t="n">
        <v>2018</v>
      </c>
      <c r="J73" s="0" t="n">
        <v>2018</v>
      </c>
      <c r="K73" s="0" t="s">
        <v>132</v>
      </c>
      <c r="L73" s="0" t="n">
        <v>147</v>
      </c>
      <c r="M73" s="0" t="s">
        <v>133</v>
      </c>
      <c r="N73" s="0" t="s">
        <v>134</v>
      </c>
      <c r="O73" s="10" t="n">
        <f aca="false">VLOOKUP($H73,'FAOSTAT nutrition'!$A:$C,2,0)*$L73/4000</f>
        <v>203.2275</v>
      </c>
      <c r="P73" s="10" t="n">
        <f aca="false">VLOOKUP($H73,'FAOSTAT nutrition'!$A:$D,4,0)*$L73</f>
        <v>32.34</v>
      </c>
      <c r="Q73" s="10" t="n">
        <f aca="false">VLOOKUP($H73,'FAOSTAT nutrition'!$A:$D,3,0)*$L73</f>
        <v>23.1</v>
      </c>
    </row>
    <row r="74" customFormat="false" ht="12.8" hidden="false" customHeight="false" outlineLevel="0" collapsed="false">
      <c r="A74" s="0" t="s">
        <v>127</v>
      </c>
      <c r="B74" s="0" t="s">
        <v>128</v>
      </c>
      <c r="C74" s="0" t="n">
        <v>5000</v>
      </c>
      <c r="D74" s="0" t="s">
        <v>129</v>
      </c>
      <c r="E74" s="0" t="n">
        <v>5510</v>
      </c>
      <c r="F74" s="0" t="s">
        <v>130</v>
      </c>
      <c r="G74" s="0" t="n">
        <v>780</v>
      </c>
      <c r="H74" s="0" t="s">
        <v>204</v>
      </c>
      <c r="I74" s="0" t="n">
        <v>2018</v>
      </c>
      <c r="J74" s="0" t="n">
        <v>2018</v>
      </c>
      <c r="K74" s="0" t="s">
        <v>132</v>
      </c>
      <c r="L74" s="0" t="n">
        <v>3404261</v>
      </c>
      <c r="M74" s="0" t="s">
        <v>133</v>
      </c>
      <c r="N74" s="0" t="s">
        <v>134</v>
      </c>
      <c r="O74" s="10" t="e">
        <f aca="false">VLOOKUP($H74,'FAOSTAT nutrition'!$A:$C,2,0)*$L74/4000</f>
        <v>#N/A</v>
      </c>
      <c r="P74" s="10" t="e">
        <f aca="false">VLOOKUP($H74,'FAOSTAT nutrition'!$A:$D,4,0)*$L74</f>
        <v>#N/A</v>
      </c>
      <c r="Q74" s="10" t="e">
        <f aca="false">VLOOKUP($H74,'FAOSTAT nutrition'!$A:$D,3,0)*$L74</f>
        <v>#N/A</v>
      </c>
    </row>
    <row r="75" customFormat="false" ht="12.8" hidden="false" customHeight="false" outlineLevel="0" collapsed="false">
      <c r="A75" s="0" t="s">
        <v>127</v>
      </c>
      <c r="B75" s="0" t="s">
        <v>128</v>
      </c>
      <c r="C75" s="0" t="n">
        <v>5000</v>
      </c>
      <c r="D75" s="0" t="s">
        <v>129</v>
      </c>
      <c r="E75" s="0" t="n">
        <v>5510</v>
      </c>
      <c r="F75" s="0" t="s">
        <v>130</v>
      </c>
      <c r="G75" s="0" t="n">
        <v>310</v>
      </c>
      <c r="H75" s="0" t="s">
        <v>205</v>
      </c>
      <c r="I75" s="0" t="n">
        <v>2018</v>
      </c>
      <c r="J75" s="0" t="n">
        <v>2018</v>
      </c>
      <c r="K75" s="0" t="s">
        <v>132</v>
      </c>
      <c r="L75" s="0" t="n">
        <v>238996</v>
      </c>
      <c r="M75" s="0" t="s">
        <v>133</v>
      </c>
      <c r="N75" s="0" t="s">
        <v>134</v>
      </c>
      <c r="O75" s="10" t="n">
        <f aca="false">VLOOKUP($H75,'FAOSTAT nutrition'!$A:$C,2,0)*$L75/4000</f>
        <v>0</v>
      </c>
      <c r="P75" s="10" t="n">
        <f aca="false">VLOOKUP($H75,'FAOSTAT nutrition'!$A:$D,4,0)*$L75</f>
        <v>0</v>
      </c>
      <c r="Q75" s="10" t="n">
        <f aca="false">VLOOKUP($H75,'FAOSTAT nutrition'!$A:$D,3,0)*$L75</f>
        <v>0</v>
      </c>
    </row>
    <row r="76" customFormat="false" ht="12.8" hidden="false" customHeight="false" outlineLevel="0" collapsed="false">
      <c r="A76" s="0" t="s">
        <v>127</v>
      </c>
      <c r="B76" s="0" t="s">
        <v>128</v>
      </c>
      <c r="C76" s="0" t="n">
        <v>5000</v>
      </c>
      <c r="D76" s="0" t="s">
        <v>129</v>
      </c>
      <c r="E76" s="0" t="n">
        <v>5510</v>
      </c>
      <c r="F76" s="0" t="s">
        <v>130</v>
      </c>
      <c r="G76" s="0" t="n">
        <v>263</v>
      </c>
      <c r="H76" s="0" t="s">
        <v>206</v>
      </c>
      <c r="I76" s="0" t="n">
        <v>2018</v>
      </c>
      <c r="J76" s="0" t="n">
        <v>2018</v>
      </c>
      <c r="K76" s="0" t="s">
        <v>132</v>
      </c>
      <c r="L76" s="0" t="n">
        <v>662975</v>
      </c>
      <c r="M76" s="0" t="s">
        <v>133</v>
      </c>
      <c r="N76" s="0" t="s">
        <v>134</v>
      </c>
      <c r="O76" s="10" t="n">
        <f aca="false">VLOOKUP($H76,'FAOSTAT nutrition'!$A:$C,2,0)*$L76/4000</f>
        <v>959638.327051927</v>
      </c>
      <c r="P76" s="10" t="n">
        <f aca="false">VLOOKUP($H76,'FAOSTAT nutrition'!$A:$D,4,0)*$L76</f>
        <v>324848.576214406</v>
      </c>
      <c r="Q76" s="10" t="n">
        <f aca="false">VLOOKUP($H76,'FAOSTAT nutrition'!$A:$D,3,0)*$L76</f>
        <v>45096.3986599665</v>
      </c>
    </row>
    <row r="77" customFormat="false" ht="12.8" hidden="false" customHeight="false" outlineLevel="0" collapsed="false">
      <c r="A77" s="0" t="s">
        <v>127</v>
      </c>
      <c r="B77" s="0" t="s">
        <v>128</v>
      </c>
      <c r="C77" s="0" t="n">
        <v>5000</v>
      </c>
      <c r="D77" s="0" t="s">
        <v>129</v>
      </c>
      <c r="E77" s="0" t="n">
        <v>5510</v>
      </c>
      <c r="F77" s="0" t="s">
        <v>130</v>
      </c>
      <c r="G77" s="0" t="n">
        <v>592</v>
      </c>
      <c r="H77" s="0" t="s">
        <v>207</v>
      </c>
      <c r="I77" s="0" t="n">
        <v>2018</v>
      </c>
      <c r="J77" s="0" t="n">
        <v>2018</v>
      </c>
      <c r="K77" s="0" t="s">
        <v>132</v>
      </c>
      <c r="L77" s="0" t="n">
        <v>4190771</v>
      </c>
      <c r="M77" s="0" t="s">
        <v>133</v>
      </c>
      <c r="N77" s="0" t="s">
        <v>134</v>
      </c>
      <c r="O77" s="10" t="n">
        <f aca="false">VLOOKUP($H77,'FAOSTAT nutrition'!$A:$C,2,0)*$L77/4000</f>
        <v>544800.033216108</v>
      </c>
      <c r="P77" s="10" t="n">
        <f aca="false">VLOOKUP($H77,'FAOSTAT nutrition'!$A:$D,4,0)*$L77</f>
        <v>16763.8011679644</v>
      </c>
      <c r="Q77" s="10" t="n">
        <f aca="false">VLOOKUP($H77,'FAOSTAT nutrition'!$A:$D,3,0)*$L77</f>
        <v>37716.9127621476</v>
      </c>
    </row>
    <row r="78" customFormat="false" ht="12.8" hidden="false" customHeight="false" outlineLevel="0" collapsed="false">
      <c r="A78" s="0" t="s">
        <v>127</v>
      </c>
      <c r="B78" s="0" t="s">
        <v>128</v>
      </c>
      <c r="C78" s="0" t="n">
        <v>5000</v>
      </c>
      <c r="D78" s="0" t="s">
        <v>129</v>
      </c>
      <c r="E78" s="0" t="n">
        <v>5510</v>
      </c>
      <c r="F78" s="0" t="s">
        <v>130</v>
      </c>
      <c r="G78" s="0" t="n">
        <v>224</v>
      </c>
      <c r="H78" s="0" t="s">
        <v>208</v>
      </c>
      <c r="I78" s="0" t="n">
        <v>2018</v>
      </c>
      <c r="J78" s="0" t="n">
        <v>2018</v>
      </c>
      <c r="K78" s="0" t="s">
        <v>132</v>
      </c>
      <c r="L78" s="0" t="n">
        <v>303734</v>
      </c>
      <c r="M78" s="0" t="s">
        <v>133</v>
      </c>
      <c r="N78" s="0" t="s">
        <v>134</v>
      </c>
      <c r="O78" s="10" t="n">
        <f aca="false">VLOOKUP($H78,'FAOSTAT nutrition'!$A:$C,2,0)*$L78/4000</f>
        <v>264815.105799373</v>
      </c>
      <c r="P78" s="10" t="n">
        <f aca="false">VLOOKUP($H78,'FAOSTAT nutrition'!$A:$D,4,0)*$L78</f>
        <v>6188.93730407522</v>
      </c>
      <c r="Q78" s="10" t="n">
        <f aca="false">VLOOKUP($H78,'FAOSTAT nutrition'!$A:$D,3,0)*$L78</f>
        <v>27136.1097178683</v>
      </c>
    </row>
    <row r="79" customFormat="false" ht="12.8" hidden="false" customHeight="false" outlineLevel="0" collapsed="false">
      <c r="A79" s="0" t="s">
        <v>127</v>
      </c>
      <c r="B79" s="0" t="s">
        <v>128</v>
      </c>
      <c r="C79" s="0" t="n">
        <v>5000</v>
      </c>
      <c r="D79" s="0" t="s">
        <v>129</v>
      </c>
      <c r="E79" s="0" t="n">
        <v>5510</v>
      </c>
      <c r="F79" s="0" t="s">
        <v>130</v>
      </c>
      <c r="G79" s="0" t="n">
        <v>407</v>
      </c>
      <c r="H79" s="0" t="s">
        <v>209</v>
      </c>
      <c r="I79" s="0" t="n">
        <v>2018</v>
      </c>
      <c r="J79" s="0" t="n">
        <v>2018</v>
      </c>
      <c r="K79" s="0" t="s">
        <v>132</v>
      </c>
      <c r="L79" s="0" t="n">
        <v>2147394</v>
      </c>
      <c r="M79" s="0" t="s">
        <v>133</v>
      </c>
      <c r="N79" s="0" t="s">
        <v>134</v>
      </c>
      <c r="O79" s="10" t="n">
        <f aca="false">VLOOKUP($H79,'FAOSTAT nutrition'!$A:$C,2,0)*$L79/4000</f>
        <v>198610.456246962</v>
      </c>
      <c r="P79" s="10" t="n">
        <f aca="false">VLOOKUP($H79,'FAOSTAT nutrition'!$A:$D,4,0)*$L79</f>
        <v>2087.88915896937</v>
      </c>
      <c r="Q79" s="10" t="n">
        <f aca="false">VLOOKUP($H79,'FAOSTAT nutrition'!$A:$D,3,0)*$L79</f>
        <v>14963.2056392805</v>
      </c>
    </row>
    <row r="80" customFormat="false" ht="12.8" hidden="false" customHeight="false" outlineLevel="0" collapsed="false">
      <c r="A80" s="0" t="s">
        <v>127</v>
      </c>
      <c r="B80" s="0" t="s">
        <v>128</v>
      </c>
      <c r="C80" s="0" t="n">
        <v>5000</v>
      </c>
      <c r="D80" s="0" t="s">
        <v>129</v>
      </c>
      <c r="E80" s="0" t="n">
        <v>5510</v>
      </c>
      <c r="F80" s="0" t="s">
        <v>130</v>
      </c>
      <c r="G80" s="0" t="n">
        <v>497</v>
      </c>
      <c r="H80" s="0" t="s">
        <v>210</v>
      </c>
      <c r="I80" s="0" t="n">
        <v>2018</v>
      </c>
      <c r="J80" s="0" t="n">
        <v>2018</v>
      </c>
      <c r="K80" s="0" t="s">
        <v>132</v>
      </c>
      <c r="L80" s="0" t="n">
        <v>19582115</v>
      </c>
      <c r="M80" s="0" t="s">
        <v>133</v>
      </c>
      <c r="N80" s="0" t="s">
        <v>134</v>
      </c>
      <c r="O80" s="10" t="n">
        <f aca="false">VLOOKUP($H80,'FAOSTAT nutrition'!$A:$C,2,0)*$L80/4000</f>
        <v>734329.3125</v>
      </c>
      <c r="P80" s="10" t="n">
        <f aca="false">VLOOKUP($H80,'FAOSTAT nutrition'!$A:$D,4,0)*$L80</f>
        <v>39164.23</v>
      </c>
      <c r="Q80" s="10" t="n">
        <f aca="false">VLOOKUP($H80,'FAOSTAT nutrition'!$A:$D,3,0)*$L80</f>
        <v>117492.69</v>
      </c>
    </row>
    <row r="81" customFormat="false" ht="12.8" hidden="false" customHeight="false" outlineLevel="0" collapsed="false">
      <c r="A81" s="0" t="s">
        <v>127</v>
      </c>
      <c r="B81" s="0" t="s">
        <v>128</v>
      </c>
      <c r="C81" s="0" t="n">
        <v>5000</v>
      </c>
      <c r="D81" s="0" t="s">
        <v>129</v>
      </c>
      <c r="E81" s="0" t="n">
        <v>5510</v>
      </c>
      <c r="F81" s="0" t="s">
        <v>130</v>
      </c>
      <c r="G81" s="0" t="n">
        <v>201</v>
      </c>
      <c r="H81" s="0" t="s">
        <v>211</v>
      </c>
      <c r="I81" s="0" t="n">
        <v>2018</v>
      </c>
      <c r="J81" s="0" t="n">
        <v>2018</v>
      </c>
      <c r="K81" s="0" t="s">
        <v>132</v>
      </c>
      <c r="L81" s="0" t="n">
        <v>6286722</v>
      </c>
      <c r="M81" s="0" t="s">
        <v>133</v>
      </c>
      <c r="N81" s="0" t="s">
        <v>134</v>
      </c>
      <c r="O81" s="10" t="n">
        <f aca="false">VLOOKUP($H81,'FAOSTAT nutrition'!$A:$C,2,0)*$L81/4000</f>
        <v>5438014.53</v>
      </c>
      <c r="P81" s="10" t="n">
        <f aca="false">VLOOKUP($H81,'FAOSTAT nutrition'!$A:$D,4,0)*$L81</f>
        <v>113160.996</v>
      </c>
      <c r="Q81" s="10" t="n">
        <f aca="false">VLOOKUP($H81,'FAOSTAT nutrition'!$A:$D,3,0)*$L81</f>
        <v>1521386.724</v>
      </c>
    </row>
    <row r="82" customFormat="false" ht="12.8" hidden="false" customHeight="false" outlineLevel="0" collapsed="false">
      <c r="A82" s="0" t="s">
        <v>127</v>
      </c>
      <c r="B82" s="0" t="s">
        <v>128</v>
      </c>
      <c r="C82" s="0" t="n">
        <v>5000</v>
      </c>
      <c r="D82" s="0" t="s">
        <v>129</v>
      </c>
      <c r="E82" s="0" t="n">
        <v>5510</v>
      </c>
      <c r="F82" s="0" t="s">
        <v>130</v>
      </c>
      <c r="G82" s="0" t="n">
        <v>372</v>
      </c>
      <c r="H82" s="0" t="s">
        <v>212</v>
      </c>
      <c r="I82" s="0" t="n">
        <v>2018</v>
      </c>
      <c r="J82" s="0" t="n">
        <v>2018</v>
      </c>
      <c r="K82" s="0" t="s">
        <v>132</v>
      </c>
      <c r="L82" s="0" t="n">
        <v>28581526</v>
      </c>
      <c r="M82" s="0" t="s">
        <v>133</v>
      </c>
      <c r="N82" s="0" t="s">
        <v>134</v>
      </c>
      <c r="O82" s="10" t="n">
        <f aca="false">VLOOKUP($H82,'FAOSTAT nutrition'!$A:$C,2,0)*$L82/4000</f>
        <v>857444.740381633</v>
      </c>
      <c r="P82" s="10" t="n">
        <f aca="false">VLOOKUP($H82,'FAOSTAT nutrition'!$A:$D,4,0)*$L82</f>
        <v>57161.6831691513</v>
      </c>
      <c r="Q82" s="10" t="n">
        <f aca="false">VLOOKUP($H82,'FAOSTAT nutrition'!$A:$D,3,0)*$L82</f>
        <v>314397.920916718</v>
      </c>
    </row>
    <row r="83" customFormat="false" ht="12.8" hidden="false" customHeight="false" outlineLevel="0" collapsed="false">
      <c r="A83" s="0" t="s">
        <v>127</v>
      </c>
      <c r="B83" s="0" t="s">
        <v>128</v>
      </c>
      <c r="C83" s="0" t="n">
        <v>5000</v>
      </c>
      <c r="D83" s="0" t="s">
        <v>129</v>
      </c>
      <c r="E83" s="0" t="n">
        <v>5510</v>
      </c>
      <c r="F83" s="0" t="s">
        <v>130</v>
      </c>
      <c r="G83" s="0" t="n">
        <v>333</v>
      </c>
      <c r="H83" s="0" t="s">
        <v>213</v>
      </c>
      <c r="I83" s="0" t="n">
        <v>2018</v>
      </c>
      <c r="J83" s="0" t="n">
        <v>2018</v>
      </c>
      <c r="K83" s="0" t="s">
        <v>132</v>
      </c>
      <c r="L83" s="0" t="n">
        <v>2975473</v>
      </c>
      <c r="M83" s="0" t="s">
        <v>133</v>
      </c>
      <c r="N83" s="0" t="s">
        <v>134</v>
      </c>
      <c r="O83" s="10" t="n">
        <f aca="false">VLOOKUP($H83,'FAOSTAT nutrition'!$A:$C,2,0)*$L83/4000</f>
        <v>3704463.885</v>
      </c>
      <c r="P83" s="10" t="n">
        <f aca="false">VLOOKUP($H83,'FAOSTAT nutrition'!$A:$D,4,0)*$L83</f>
        <v>1011660.82</v>
      </c>
      <c r="Q83" s="10" t="n">
        <f aca="false">VLOOKUP($H83,'FAOSTAT nutrition'!$A:$D,3,0)*$L83</f>
        <v>535585.14</v>
      </c>
    </row>
    <row r="84" customFormat="false" ht="12.8" hidden="false" customHeight="false" outlineLevel="0" collapsed="false">
      <c r="A84" s="0" t="s">
        <v>127</v>
      </c>
      <c r="B84" s="0" t="s">
        <v>128</v>
      </c>
      <c r="C84" s="0" t="n">
        <v>5000</v>
      </c>
      <c r="D84" s="0" t="s">
        <v>129</v>
      </c>
      <c r="E84" s="0" t="n">
        <v>5510</v>
      </c>
      <c r="F84" s="0" t="s">
        <v>130</v>
      </c>
      <c r="G84" s="0" t="n">
        <v>210</v>
      </c>
      <c r="H84" s="0" t="s">
        <v>214</v>
      </c>
      <c r="I84" s="0" t="n">
        <v>2018</v>
      </c>
      <c r="J84" s="0" t="n">
        <v>2018</v>
      </c>
      <c r="K84" s="0" t="s">
        <v>132</v>
      </c>
      <c r="L84" s="0" t="n">
        <v>1276846</v>
      </c>
      <c r="M84" s="0" t="s">
        <v>133</v>
      </c>
      <c r="N84" s="0" t="s">
        <v>134</v>
      </c>
      <c r="O84" s="10" t="n">
        <f aca="false">VLOOKUP($H84,'FAOSTAT nutrition'!$A:$C,2,0)*$L84/4000</f>
        <v>1244924.85</v>
      </c>
      <c r="P84" s="10" t="n">
        <f aca="false">VLOOKUP($H84,'FAOSTAT nutrition'!$A:$D,4,0)*$L84</f>
        <v>165989.98</v>
      </c>
      <c r="Q84" s="10" t="n">
        <f aca="false">VLOOKUP($H84,'FAOSTAT nutrition'!$A:$D,3,0)*$L84</f>
        <v>510738.4</v>
      </c>
    </row>
    <row r="85" customFormat="false" ht="12.8" hidden="false" customHeight="false" outlineLevel="0" collapsed="false">
      <c r="A85" s="0" t="s">
        <v>127</v>
      </c>
      <c r="B85" s="0" t="s">
        <v>128</v>
      </c>
      <c r="C85" s="0" t="n">
        <v>5000</v>
      </c>
      <c r="D85" s="0" t="s">
        <v>129</v>
      </c>
      <c r="E85" s="0" t="n">
        <v>5510</v>
      </c>
      <c r="F85" s="0" t="s">
        <v>130</v>
      </c>
      <c r="G85" s="0" t="n">
        <v>56</v>
      </c>
      <c r="H85" s="0" t="s">
        <v>25</v>
      </c>
      <c r="I85" s="0" t="n">
        <v>2018</v>
      </c>
      <c r="J85" s="0" t="n">
        <v>2018</v>
      </c>
      <c r="K85" s="0" t="s">
        <v>132</v>
      </c>
      <c r="L85" s="0" t="n">
        <v>1124721882</v>
      </c>
      <c r="M85" s="0" t="s">
        <v>133</v>
      </c>
      <c r="N85" s="0" t="s">
        <v>134</v>
      </c>
      <c r="O85" s="10" t="n">
        <f aca="false">VLOOKUP($H85,'FAOSTAT nutrition'!$A:$C,2,0)*$L85/4000</f>
        <v>1001002474.98</v>
      </c>
      <c r="P85" s="10" t="n">
        <f aca="false">VLOOKUP($H85,'FAOSTAT nutrition'!$A:$D,4,0)*$L85</f>
        <v>48363040.926</v>
      </c>
      <c r="Q85" s="10" t="n">
        <f aca="false">VLOOKUP($H85,'FAOSTAT nutrition'!$A:$D,3,0)*$L85</f>
        <v>106848578.79</v>
      </c>
    </row>
    <row r="86" customFormat="false" ht="12.8" hidden="false" customHeight="false" outlineLevel="0" collapsed="false">
      <c r="A86" s="0" t="s">
        <v>127</v>
      </c>
      <c r="B86" s="0" t="s">
        <v>128</v>
      </c>
      <c r="C86" s="0" t="n">
        <v>5000</v>
      </c>
      <c r="D86" s="0" t="s">
        <v>129</v>
      </c>
      <c r="E86" s="0" t="n">
        <v>5510</v>
      </c>
      <c r="F86" s="0" t="s">
        <v>130</v>
      </c>
      <c r="G86" s="0" t="n">
        <v>446</v>
      </c>
      <c r="H86" s="0" t="s">
        <v>215</v>
      </c>
      <c r="I86" s="0" t="n">
        <v>2018</v>
      </c>
      <c r="J86" s="0" t="n">
        <v>2018</v>
      </c>
      <c r="K86" s="0" t="s">
        <v>132</v>
      </c>
      <c r="L86" s="0" t="n">
        <v>9007151</v>
      </c>
      <c r="M86" s="0" t="s">
        <v>133</v>
      </c>
      <c r="N86" s="0" t="s">
        <v>134</v>
      </c>
      <c r="O86" s="10" t="n">
        <f aca="false">VLOOKUP($H86,'FAOSTAT nutrition'!$A:$C,2,0)*$L86/4000</f>
        <v>1261002.37942096</v>
      </c>
      <c r="P86" s="10" t="n">
        <f aca="false">VLOOKUP($H86,'FAOSTAT nutrition'!$A:$D,4,0)*$L86</f>
        <v>72056.8361737115</v>
      </c>
      <c r="Q86" s="10" t="n">
        <f aca="false">VLOOKUP($H86,'FAOSTAT nutrition'!$A:$D,3,0)*$L86</f>
        <v>189151.131551245</v>
      </c>
    </row>
    <row r="87" customFormat="false" ht="12.8" hidden="false" customHeight="false" outlineLevel="0" collapsed="false">
      <c r="A87" s="0" t="s">
        <v>127</v>
      </c>
      <c r="B87" s="0" t="s">
        <v>128</v>
      </c>
      <c r="C87" s="0" t="n">
        <v>5000</v>
      </c>
      <c r="D87" s="0" t="s">
        <v>129</v>
      </c>
      <c r="E87" s="0" t="n">
        <v>5510</v>
      </c>
      <c r="F87" s="0" t="s">
        <v>130</v>
      </c>
      <c r="G87" s="0" t="n">
        <v>571</v>
      </c>
      <c r="H87" s="0" t="s">
        <v>216</v>
      </c>
      <c r="I87" s="0" t="n">
        <v>2018</v>
      </c>
      <c r="J87" s="0" t="n">
        <v>2018</v>
      </c>
      <c r="K87" s="0" t="s">
        <v>132</v>
      </c>
      <c r="L87" s="0" t="n">
        <v>53405667</v>
      </c>
      <c r="M87" s="0" t="s">
        <v>133</v>
      </c>
      <c r="N87" s="0" t="s">
        <v>134</v>
      </c>
      <c r="O87" s="10" t="n">
        <f aca="false">VLOOKUP($H87,'FAOSTAT nutrition'!$A:$C,2,0)*$L87/4000</f>
        <v>6008128.71524997</v>
      </c>
      <c r="P87" s="10" t="n">
        <f aca="false">VLOOKUP($H87,'FAOSTAT nutrition'!$A:$D,4,0)*$L87</f>
        <v>106808.040359989</v>
      </c>
      <c r="Q87" s="10" t="n">
        <f aca="false">VLOOKUP($H87,'FAOSTAT nutrition'!$A:$D,3,0)*$L87</f>
        <v>213616.080719978</v>
      </c>
    </row>
    <row r="88" customFormat="false" ht="12.8" hidden="false" customHeight="false" outlineLevel="0" collapsed="false">
      <c r="A88" s="0" t="s">
        <v>127</v>
      </c>
      <c r="B88" s="0" t="s">
        <v>128</v>
      </c>
      <c r="C88" s="0" t="n">
        <v>5000</v>
      </c>
      <c r="D88" s="0" t="s">
        <v>129</v>
      </c>
      <c r="E88" s="0" t="n">
        <v>5510</v>
      </c>
      <c r="F88" s="0" t="s">
        <v>130</v>
      </c>
      <c r="G88" s="0" t="n">
        <v>809</v>
      </c>
      <c r="H88" s="0" t="s">
        <v>217</v>
      </c>
      <c r="I88" s="0" t="n">
        <v>2018</v>
      </c>
      <c r="J88" s="0" t="n">
        <v>2018</v>
      </c>
      <c r="K88" s="0" t="s">
        <v>132</v>
      </c>
      <c r="L88" s="0" t="n">
        <v>108021</v>
      </c>
      <c r="M88" s="0" t="s">
        <v>133</v>
      </c>
      <c r="N88" s="0" t="s">
        <v>134</v>
      </c>
      <c r="O88" s="10" t="e">
        <f aca="false">VLOOKUP($H88,'FAOSTAT nutrition'!$A:$C,2,0)*$L88/4000</f>
        <v>#N/A</v>
      </c>
      <c r="P88" s="10" t="e">
        <f aca="false">VLOOKUP($H88,'FAOSTAT nutrition'!$A:$D,4,0)*$L88</f>
        <v>#N/A</v>
      </c>
      <c r="Q88" s="10" t="e">
        <f aca="false">VLOOKUP($H88,'FAOSTAT nutrition'!$A:$D,3,0)*$L88</f>
        <v>#N/A</v>
      </c>
    </row>
    <row r="89" customFormat="false" ht="12.8" hidden="false" customHeight="false" outlineLevel="0" collapsed="false">
      <c r="A89" s="0" t="s">
        <v>127</v>
      </c>
      <c r="B89" s="0" t="s">
        <v>128</v>
      </c>
      <c r="C89" s="0" t="n">
        <v>5000</v>
      </c>
      <c r="D89" s="0" t="s">
        <v>129</v>
      </c>
      <c r="E89" s="0" t="n">
        <v>5510</v>
      </c>
      <c r="F89" s="0" t="s">
        <v>130</v>
      </c>
      <c r="G89" s="0" t="n">
        <v>671</v>
      </c>
      <c r="H89" s="0" t="s">
        <v>218</v>
      </c>
      <c r="I89" s="0" t="n">
        <v>2018</v>
      </c>
      <c r="J89" s="0" t="n">
        <v>2018</v>
      </c>
      <c r="K89" s="0" t="s">
        <v>132</v>
      </c>
      <c r="L89" s="0" t="n">
        <v>928240</v>
      </c>
      <c r="M89" s="0" t="s">
        <v>133</v>
      </c>
      <c r="N89" s="0" t="s">
        <v>134</v>
      </c>
      <c r="O89" s="10" t="n">
        <f aca="false">VLOOKUP($H89,'FAOSTAT nutrition'!$A:$C,2,0)*$L89/4000</f>
        <v>92824</v>
      </c>
      <c r="P89" s="10" t="n">
        <f aca="false">VLOOKUP($H89,'FAOSTAT nutrition'!$A:$D,4,0)*$L89</f>
        <v>0</v>
      </c>
      <c r="Q89" s="10" t="n">
        <f aca="false">VLOOKUP($H89,'FAOSTAT nutrition'!$A:$D,3,0)*$L89</f>
        <v>93209.1618257261</v>
      </c>
    </row>
    <row r="90" customFormat="false" ht="12.8" hidden="false" customHeight="false" outlineLevel="0" collapsed="false">
      <c r="A90" s="0" t="s">
        <v>127</v>
      </c>
      <c r="B90" s="0" t="s">
        <v>128</v>
      </c>
      <c r="C90" s="0" t="n">
        <v>5000</v>
      </c>
      <c r="D90" s="0" t="s">
        <v>129</v>
      </c>
      <c r="E90" s="0" t="n">
        <v>5510</v>
      </c>
      <c r="F90" s="0" t="s">
        <v>130</v>
      </c>
      <c r="G90" s="0" t="n">
        <v>568</v>
      </c>
      <c r="H90" s="0" t="s">
        <v>219</v>
      </c>
      <c r="I90" s="0" t="n">
        <v>2018</v>
      </c>
      <c r="J90" s="0" t="n">
        <v>2018</v>
      </c>
      <c r="K90" s="0" t="s">
        <v>132</v>
      </c>
      <c r="L90" s="0" t="n">
        <v>27040618</v>
      </c>
      <c r="M90" s="0" t="s">
        <v>133</v>
      </c>
      <c r="N90" s="0" t="s">
        <v>134</v>
      </c>
      <c r="O90" s="10" t="n">
        <f aca="false">VLOOKUP($H90,'FAOSTAT nutrition'!$A:$C,2,0)*$L90/4000</f>
        <v>1149225.69627035</v>
      </c>
      <c r="P90" s="10" t="n">
        <f aca="false">VLOOKUP($H90,'FAOSTAT nutrition'!$A:$D,4,0)*$L90</f>
        <v>27046.2547428108</v>
      </c>
      <c r="Q90" s="10" t="n">
        <f aca="false">VLOOKUP($H90,'FAOSTAT nutrition'!$A:$D,3,0)*$L90</f>
        <v>108159.742097652</v>
      </c>
    </row>
    <row r="91" customFormat="false" ht="12.8" hidden="false" customHeight="false" outlineLevel="0" collapsed="false">
      <c r="A91" s="0" t="s">
        <v>127</v>
      </c>
      <c r="B91" s="0" t="s">
        <v>128</v>
      </c>
      <c r="C91" s="0" t="n">
        <v>5000</v>
      </c>
      <c r="D91" s="0" t="s">
        <v>129</v>
      </c>
      <c r="E91" s="0" t="n">
        <v>5510</v>
      </c>
      <c r="F91" s="0" t="s">
        <v>130</v>
      </c>
      <c r="G91" s="0" t="n">
        <v>299</v>
      </c>
      <c r="H91" s="0" t="s">
        <v>220</v>
      </c>
      <c r="I91" s="0" t="n">
        <v>2018</v>
      </c>
      <c r="J91" s="0" t="n">
        <v>2018</v>
      </c>
      <c r="K91" s="0" t="s">
        <v>132</v>
      </c>
      <c r="L91" s="0" t="n">
        <v>1042611</v>
      </c>
      <c r="M91" s="0" t="s">
        <v>133</v>
      </c>
      <c r="N91" s="0" t="s">
        <v>134</v>
      </c>
      <c r="O91" s="10" t="n">
        <f aca="false">VLOOKUP($H91,'FAOSTAT nutrition'!$A:$C,2,0)*$L91/4000</f>
        <v>1042611</v>
      </c>
      <c r="P91" s="10" t="n">
        <f aca="false">VLOOKUP($H91,'FAOSTAT nutrition'!$A:$D,4,0)*$L91</f>
        <v>353445.129</v>
      </c>
      <c r="Q91" s="10" t="n">
        <f aca="false">VLOOKUP($H91,'FAOSTAT nutrition'!$A:$D,3,0)*$L91</f>
        <v>189755.202</v>
      </c>
    </row>
    <row r="92" customFormat="false" ht="12.8" hidden="false" customHeight="false" outlineLevel="0" collapsed="false">
      <c r="A92" s="0" t="s">
        <v>127</v>
      </c>
      <c r="B92" s="0" t="s">
        <v>128</v>
      </c>
      <c r="C92" s="0" t="n">
        <v>5000</v>
      </c>
      <c r="D92" s="0" t="s">
        <v>129</v>
      </c>
      <c r="E92" s="0" t="n">
        <v>5510</v>
      </c>
      <c r="F92" s="0" t="s">
        <v>130</v>
      </c>
      <c r="G92" s="0" t="n">
        <v>79</v>
      </c>
      <c r="H92" s="0" t="s">
        <v>221</v>
      </c>
      <c r="I92" s="0" t="n">
        <v>2018</v>
      </c>
      <c r="J92" s="0" t="n">
        <v>2018</v>
      </c>
      <c r="K92" s="0" t="s">
        <v>132</v>
      </c>
      <c r="L92" s="0" t="n">
        <v>31734121</v>
      </c>
      <c r="M92" s="0" t="s">
        <v>133</v>
      </c>
      <c r="N92" s="0" t="s">
        <v>134</v>
      </c>
      <c r="O92" s="10" t="n">
        <f aca="false">VLOOKUP($H92,'FAOSTAT nutrition'!$A:$C,2,0)*$L92/4000</f>
        <v>26974002.85</v>
      </c>
      <c r="P92" s="10" t="n">
        <f aca="false">VLOOKUP($H92,'FAOSTAT nutrition'!$A:$D,4,0)*$L92</f>
        <v>952023.63</v>
      </c>
      <c r="Q92" s="10" t="n">
        <f aca="false">VLOOKUP($H92,'FAOSTAT nutrition'!$A:$D,3,0)*$L92</f>
        <v>3078209.737</v>
      </c>
    </row>
    <row r="93" customFormat="false" ht="12.8" hidden="false" customHeight="false" outlineLevel="0" collapsed="false">
      <c r="A93" s="0" t="s">
        <v>127</v>
      </c>
      <c r="B93" s="0" t="s">
        <v>128</v>
      </c>
      <c r="C93" s="0" t="n">
        <v>5000</v>
      </c>
      <c r="D93" s="0" t="s">
        <v>129</v>
      </c>
      <c r="E93" s="0" t="n">
        <v>5510</v>
      </c>
      <c r="F93" s="0" t="s">
        <v>130</v>
      </c>
      <c r="G93" s="0" t="n">
        <v>449</v>
      </c>
      <c r="H93" s="0" t="s">
        <v>222</v>
      </c>
      <c r="I93" s="0" t="n">
        <v>2018</v>
      </c>
      <c r="J93" s="0" t="n">
        <v>2018</v>
      </c>
      <c r="K93" s="0" t="s">
        <v>132</v>
      </c>
      <c r="L93" s="0" t="n">
        <v>11277323</v>
      </c>
      <c r="M93" s="0" t="s">
        <v>133</v>
      </c>
      <c r="N93" s="0" t="s">
        <v>134</v>
      </c>
      <c r="O93" s="10" t="n">
        <f aca="false">VLOOKUP($H93,'FAOSTAT nutrition'!$A:$C,2,0)*$L93/4000</f>
        <v>676640.628541141</v>
      </c>
      <c r="P93" s="10" t="n">
        <f aca="false">VLOOKUP($H93,'FAOSTAT nutrition'!$A:$D,4,0)*$L93</f>
        <v>45097.3060050485</v>
      </c>
      <c r="Q93" s="10" t="n">
        <f aca="false">VLOOKUP($H93,'FAOSTAT nutrition'!$A:$D,3,0)*$L93</f>
        <v>225536.471670873</v>
      </c>
    </row>
    <row r="94" customFormat="false" ht="12.8" hidden="false" customHeight="false" outlineLevel="0" collapsed="false">
      <c r="A94" s="0" t="s">
        <v>127</v>
      </c>
      <c r="B94" s="0" t="s">
        <v>128</v>
      </c>
      <c r="C94" s="0" t="n">
        <v>5000</v>
      </c>
      <c r="D94" s="0" t="s">
        <v>129</v>
      </c>
      <c r="E94" s="0" t="n">
        <v>5510</v>
      </c>
      <c r="F94" s="0" t="s">
        <v>130</v>
      </c>
      <c r="G94" s="0" t="n">
        <v>292</v>
      </c>
      <c r="H94" s="0" t="s">
        <v>223</v>
      </c>
      <c r="I94" s="0" t="n">
        <v>2018</v>
      </c>
      <c r="J94" s="0" t="n">
        <v>2018</v>
      </c>
      <c r="K94" s="0" t="s">
        <v>132</v>
      </c>
      <c r="L94" s="0" t="n">
        <v>656719</v>
      </c>
      <c r="M94" s="0" t="s">
        <v>133</v>
      </c>
      <c r="N94" s="0" t="s">
        <v>134</v>
      </c>
      <c r="O94" s="10" t="n">
        <f aca="false">VLOOKUP($H94,'FAOSTAT nutrition'!$A:$C,2,0)*$L94/4000</f>
        <v>770003.0275</v>
      </c>
      <c r="P94" s="10" t="n">
        <f aca="false">VLOOKUP($H94,'FAOSTAT nutrition'!$A:$D,4,0)*$L94</f>
        <v>189135.072</v>
      </c>
      <c r="Q94" s="10" t="n">
        <f aca="false">VLOOKUP($H94,'FAOSTAT nutrition'!$A:$D,3,0)*$L94</f>
        <v>163523.031</v>
      </c>
    </row>
    <row r="95" customFormat="false" ht="12.8" hidden="false" customHeight="false" outlineLevel="0" collapsed="false">
      <c r="A95" s="0" t="s">
        <v>127</v>
      </c>
      <c r="B95" s="0" t="s">
        <v>128</v>
      </c>
      <c r="C95" s="0" t="n">
        <v>5000</v>
      </c>
      <c r="D95" s="0" t="s">
        <v>129</v>
      </c>
      <c r="E95" s="0" t="n">
        <v>5510</v>
      </c>
      <c r="F95" s="0" t="s">
        <v>130</v>
      </c>
      <c r="G95" s="0" t="n">
        <v>702</v>
      </c>
      <c r="H95" s="0" t="s">
        <v>224</v>
      </c>
      <c r="I95" s="0" t="n">
        <v>2018</v>
      </c>
      <c r="J95" s="0" t="n">
        <v>2018</v>
      </c>
      <c r="K95" s="0" t="s">
        <v>132</v>
      </c>
      <c r="L95" s="0" t="n">
        <v>145568</v>
      </c>
      <c r="M95" s="0" t="s">
        <v>133</v>
      </c>
      <c r="N95" s="0" t="s">
        <v>134</v>
      </c>
      <c r="O95" s="10" t="n">
        <f aca="false">VLOOKUP($H95,'FAOSTAT nutrition'!$A:$C,2,0)*$L95/4000</f>
        <v>191043.753210147</v>
      </c>
      <c r="P95" s="10" t="n">
        <f aca="false">VLOOKUP($H95,'FAOSTAT nutrition'!$A:$D,4,0)*$L95</f>
        <v>52838.4942060758</v>
      </c>
      <c r="Q95" s="10" t="n">
        <f aca="false">VLOOKUP($H95,'FAOSTAT nutrition'!$A:$D,3,0)*$L95</f>
        <v>8434.09959285938</v>
      </c>
    </row>
    <row r="96" customFormat="false" ht="12.8" hidden="false" customHeight="false" outlineLevel="0" collapsed="false">
      <c r="A96" s="0" t="s">
        <v>127</v>
      </c>
      <c r="B96" s="0" t="s">
        <v>128</v>
      </c>
      <c r="C96" s="0" t="n">
        <v>5000</v>
      </c>
      <c r="D96" s="0" t="s">
        <v>129</v>
      </c>
      <c r="E96" s="0" t="n">
        <v>5510</v>
      </c>
      <c r="F96" s="0" t="s">
        <v>130</v>
      </c>
      <c r="G96" s="0" t="n">
        <v>234</v>
      </c>
      <c r="H96" s="0" t="s">
        <v>225</v>
      </c>
      <c r="I96" s="0" t="n">
        <v>2018</v>
      </c>
      <c r="J96" s="0" t="n">
        <v>2018</v>
      </c>
      <c r="K96" s="0" t="s">
        <v>132</v>
      </c>
      <c r="L96" s="0" t="n">
        <v>971430</v>
      </c>
      <c r="M96" s="0" t="s">
        <v>133</v>
      </c>
      <c r="N96" s="0" t="s">
        <v>134</v>
      </c>
      <c r="O96" s="10" t="n">
        <f aca="false">VLOOKUP($H96,'FAOSTAT nutrition'!$A:$C,2,0)*$L96/4000</f>
        <v>636286.65</v>
      </c>
      <c r="P96" s="10" t="n">
        <f aca="false">VLOOKUP($H96,'FAOSTAT nutrition'!$A:$D,4,0)*$L96</f>
        <v>242857.5</v>
      </c>
      <c r="Q96" s="10" t="n">
        <f aca="false">VLOOKUP($H96,'FAOSTAT nutrition'!$A:$D,3,0)*$L96</f>
        <v>68000.1</v>
      </c>
    </row>
    <row r="97" customFormat="false" ht="12.8" hidden="false" customHeight="false" outlineLevel="0" collapsed="false">
      <c r="A97" s="0" t="s">
        <v>127</v>
      </c>
      <c r="B97" s="0" t="s">
        <v>128</v>
      </c>
      <c r="C97" s="0" t="n">
        <v>5000</v>
      </c>
      <c r="D97" s="0" t="s">
        <v>129</v>
      </c>
      <c r="E97" s="0" t="n">
        <v>5510</v>
      </c>
      <c r="F97" s="0" t="s">
        <v>130</v>
      </c>
      <c r="G97" s="0" t="n">
        <v>75</v>
      </c>
      <c r="H97" s="0" t="s">
        <v>226</v>
      </c>
      <c r="I97" s="0" t="n">
        <v>2018</v>
      </c>
      <c r="J97" s="0" t="n">
        <v>2018</v>
      </c>
      <c r="K97" s="0" t="s">
        <v>132</v>
      </c>
      <c r="L97" s="0" t="n">
        <v>22588269</v>
      </c>
      <c r="M97" s="0" t="s">
        <v>133</v>
      </c>
      <c r="N97" s="0" t="s">
        <v>134</v>
      </c>
      <c r="O97" s="10" t="n">
        <f aca="false">VLOOKUP($H97,'FAOSTAT nutrition'!$A:$C,2,0)*$L97/4000</f>
        <v>21741208.9125</v>
      </c>
      <c r="P97" s="10" t="n">
        <f aca="false">VLOOKUP($H97,'FAOSTAT nutrition'!$A:$D,4,0)*$L97</f>
        <v>1694120.175</v>
      </c>
      <c r="Q97" s="10" t="n">
        <f aca="false">VLOOKUP($H97,'FAOSTAT nutrition'!$A:$D,3,0)*$L97</f>
        <v>2936474.97</v>
      </c>
    </row>
    <row r="98" customFormat="false" ht="12.8" hidden="false" customHeight="false" outlineLevel="0" collapsed="false">
      <c r="A98" s="0" t="s">
        <v>127</v>
      </c>
      <c r="B98" s="0" t="s">
        <v>128</v>
      </c>
      <c r="C98" s="0" t="n">
        <v>5000</v>
      </c>
      <c r="D98" s="0" t="s">
        <v>129</v>
      </c>
      <c r="E98" s="0" t="n">
        <v>5510</v>
      </c>
      <c r="F98" s="0" t="s">
        <v>130</v>
      </c>
      <c r="G98" s="0" t="n">
        <v>254</v>
      </c>
      <c r="H98" s="0" t="s">
        <v>227</v>
      </c>
      <c r="I98" s="0" t="n">
        <v>2018</v>
      </c>
      <c r="J98" s="0" t="n">
        <v>2018</v>
      </c>
      <c r="K98" s="0" t="s">
        <v>132</v>
      </c>
      <c r="L98" s="0" t="n">
        <v>403583324</v>
      </c>
      <c r="M98" s="0" t="s">
        <v>133</v>
      </c>
      <c r="N98" s="0" t="s">
        <v>134</v>
      </c>
      <c r="O98" s="10" t="n">
        <f aca="false">VLOOKUP($H98,'FAOSTAT nutrition'!$A:$C,2,0)*$L98/4000</f>
        <v>159415412.98</v>
      </c>
      <c r="P98" s="10" t="n">
        <f aca="false">VLOOKUP($H98,'FAOSTAT nutrition'!$A:$D,4,0)*$L98</f>
        <v>53272998.768</v>
      </c>
      <c r="Q98" s="10" t="n">
        <f aca="false">VLOOKUP($H98,'FAOSTAT nutrition'!$A:$D,3,0)*$L98</f>
        <v>1210749.972</v>
      </c>
    </row>
    <row r="99" customFormat="false" ht="12.8" hidden="false" customHeight="false" outlineLevel="0" collapsed="false">
      <c r="A99" s="0" t="s">
        <v>127</v>
      </c>
      <c r="B99" s="0" t="s">
        <v>128</v>
      </c>
      <c r="C99" s="0" t="n">
        <v>5000</v>
      </c>
      <c r="D99" s="0" t="s">
        <v>129</v>
      </c>
      <c r="E99" s="0" t="n">
        <v>5510</v>
      </c>
      <c r="F99" s="0" t="s">
        <v>130</v>
      </c>
      <c r="G99" s="0" t="n">
        <v>258</v>
      </c>
      <c r="H99" s="0" t="s">
        <v>228</v>
      </c>
      <c r="I99" s="0" t="n">
        <v>2018</v>
      </c>
      <c r="J99" s="0" t="n">
        <v>2018</v>
      </c>
      <c r="K99" s="0" t="s">
        <v>132</v>
      </c>
      <c r="L99" s="0" t="n">
        <v>7842084</v>
      </c>
      <c r="M99" s="0" t="s">
        <v>133</v>
      </c>
      <c r="N99" s="0" t="s">
        <v>134</v>
      </c>
      <c r="O99" s="10" t="n">
        <f aca="false">VLOOKUP($H99,'FAOSTAT nutrition'!$A:$C,2,0)*$L99/4000</f>
        <v>17331218.1626016</v>
      </c>
      <c r="P99" s="10" t="n">
        <f aca="false">VLOOKUP($H99,'FAOSTAT nutrition'!$A:$D,4,0)*$L99</f>
        <v>7842084</v>
      </c>
      <c r="Q99" s="10" t="n">
        <f aca="false">VLOOKUP($H99,'FAOSTAT nutrition'!$A:$D,3,0)*$L99</f>
        <v>0</v>
      </c>
    </row>
    <row r="100" customFormat="false" ht="12.8" hidden="false" customHeight="false" outlineLevel="0" collapsed="false">
      <c r="A100" s="0" t="s">
        <v>127</v>
      </c>
      <c r="B100" s="0" t="s">
        <v>128</v>
      </c>
      <c r="C100" s="0" t="n">
        <v>5000</v>
      </c>
      <c r="D100" s="0" t="s">
        <v>129</v>
      </c>
      <c r="E100" s="0" t="n">
        <v>5510</v>
      </c>
      <c r="F100" s="0" t="s">
        <v>130</v>
      </c>
      <c r="G100" s="0" t="n">
        <v>430</v>
      </c>
      <c r="H100" s="0" t="s">
        <v>229</v>
      </c>
      <c r="I100" s="0" t="n">
        <v>2018</v>
      </c>
      <c r="J100" s="0" t="n">
        <v>2018</v>
      </c>
      <c r="K100" s="0" t="s">
        <v>132</v>
      </c>
      <c r="L100" s="0" t="n">
        <v>9533328</v>
      </c>
      <c r="M100" s="0" t="s">
        <v>133</v>
      </c>
      <c r="N100" s="0" t="s">
        <v>134</v>
      </c>
      <c r="O100" s="10" t="n">
        <f aca="false">VLOOKUP($H100,'FAOSTAT nutrition'!$A:$C,2,0)*$L100/4000</f>
        <v>738832.92</v>
      </c>
      <c r="P100" s="10" t="n">
        <f aca="false">VLOOKUP($H100,'FAOSTAT nutrition'!$A:$D,4,0)*$L100</f>
        <v>28599.984</v>
      </c>
      <c r="Q100" s="10" t="n">
        <f aca="false">VLOOKUP($H100,'FAOSTAT nutrition'!$A:$D,3,0)*$L100</f>
        <v>152533.248</v>
      </c>
    </row>
    <row r="101" customFormat="false" ht="12.8" hidden="false" customHeight="false" outlineLevel="0" collapsed="false">
      <c r="A101" s="0" t="s">
        <v>127</v>
      </c>
      <c r="B101" s="0" t="s">
        <v>128</v>
      </c>
      <c r="C101" s="0" t="n">
        <v>5000</v>
      </c>
      <c r="D101" s="0" t="s">
        <v>129</v>
      </c>
      <c r="E101" s="0" t="n">
        <v>5510</v>
      </c>
      <c r="F101" s="0" t="s">
        <v>130</v>
      </c>
      <c r="G101" s="0" t="n">
        <v>260</v>
      </c>
      <c r="H101" s="0" t="s">
        <v>230</v>
      </c>
      <c r="I101" s="0" t="n">
        <v>2018</v>
      </c>
      <c r="J101" s="0" t="n">
        <v>2018</v>
      </c>
      <c r="K101" s="0" t="s">
        <v>132</v>
      </c>
      <c r="L101" s="0" t="n">
        <v>21881716</v>
      </c>
      <c r="M101" s="0" t="s">
        <v>133</v>
      </c>
      <c r="N101" s="0" t="s">
        <v>134</v>
      </c>
      <c r="O101" s="10" t="n">
        <f aca="false">VLOOKUP($H101,'FAOSTAT nutrition'!$A:$C,2,0)*$L101/4000</f>
        <v>9573250.75</v>
      </c>
      <c r="P101" s="10" t="n">
        <f aca="false">VLOOKUP($H101,'FAOSTAT nutrition'!$A:$D,4,0)*$L101</f>
        <v>3829300.3</v>
      </c>
      <c r="Q101" s="10" t="n">
        <f aca="false">VLOOKUP($H101,'FAOSTAT nutrition'!$A:$D,3,0)*$L101</f>
        <v>284462.308</v>
      </c>
    </row>
    <row r="102" customFormat="false" ht="12.8" hidden="false" customHeight="false" outlineLevel="0" collapsed="false">
      <c r="A102" s="0" t="s">
        <v>127</v>
      </c>
      <c r="B102" s="0" t="s">
        <v>128</v>
      </c>
      <c r="C102" s="0" t="n">
        <v>5000</v>
      </c>
      <c r="D102" s="0" t="s">
        <v>129</v>
      </c>
      <c r="E102" s="0" t="n">
        <v>5510</v>
      </c>
      <c r="F102" s="0" t="s">
        <v>130</v>
      </c>
      <c r="G102" s="0" t="n">
        <v>403</v>
      </c>
      <c r="H102" s="0" t="s">
        <v>231</v>
      </c>
      <c r="I102" s="0" t="n">
        <v>2018</v>
      </c>
      <c r="J102" s="0" t="n">
        <v>2018</v>
      </c>
      <c r="K102" s="0" t="s">
        <v>132</v>
      </c>
      <c r="L102" s="0" t="n">
        <v>98070716</v>
      </c>
      <c r="M102" s="0" t="s">
        <v>133</v>
      </c>
      <c r="N102" s="0" t="s">
        <v>134</v>
      </c>
      <c r="O102" s="10" t="n">
        <f aca="false">VLOOKUP($H102,'FAOSTAT nutrition'!$A:$C,2,0)*$L102/4000</f>
        <v>7600480.49</v>
      </c>
      <c r="P102" s="10" t="n">
        <f aca="false">VLOOKUP($H102,'FAOSTAT nutrition'!$A:$D,4,0)*$L102</f>
        <v>196141.432</v>
      </c>
      <c r="Q102" s="10" t="n">
        <f aca="false">VLOOKUP($H102,'FAOSTAT nutrition'!$A:$D,3,0)*$L102</f>
        <v>1078777.876</v>
      </c>
    </row>
    <row r="103" customFormat="false" ht="12.8" hidden="false" customHeight="false" outlineLevel="0" collapsed="false">
      <c r="A103" s="0" t="s">
        <v>127</v>
      </c>
      <c r="B103" s="0" t="s">
        <v>128</v>
      </c>
      <c r="C103" s="0" t="n">
        <v>5000</v>
      </c>
      <c r="D103" s="0" t="s">
        <v>129</v>
      </c>
      <c r="E103" s="0" t="n">
        <v>5510</v>
      </c>
      <c r="F103" s="0" t="s">
        <v>130</v>
      </c>
      <c r="G103" s="0" t="n">
        <v>402</v>
      </c>
      <c r="H103" s="0" t="s">
        <v>232</v>
      </c>
      <c r="I103" s="0" t="n">
        <v>2018</v>
      </c>
      <c r="J103" s="0" t="n">
        <v>2018</v>
      </c>
      <c r="K103" s="0" t="s">
        <v>132</v>
      </c>
      <c r="L103" s="0" t="n">
        <v>4657962</v>
      </c>
      <c r="M103" s="0" t="s">
        <v>133</v>
      </c>
      <c r="N103" s="0" t="s">
        <v>134</v>
      </c>
      <c r="O103" s="10" t="n">
        <f aca="false">VLOOKUP($H103,'FAOSTAT nutrition'!$A:$C,2,0)*$L103/4000</f>
        <v>291121.97187941</v>
      </c>
      <c r="P103" s="10" t="n">
        <f aca="false">VLOOKUP($H103,'FAOSTAT nutrition'!$A:$D,4,0)*$L103</f>
        <v>18632.22419746</v>
      </c>
      <c r="Q103" s="10" t="n">
        <f aca="false">VLOOKUP($H103,'FAOSTAT nutrition'!$A:$D,3,0)*$L103</f>
        <v>65212.7846911099</v>
      </c>
    </row>
    <row r="104" customFormat="false" ht="12.8" hidden="false" customHeight="false" outlineLevel="0" collapsed="false">
      <c r="A104" s="0" t="s">
        <v>127</v>
      </c>
      <c r="B104" s="0" t="s">
        <v>128</v>
      </c>
      <c r="C104" s="0" t="n">
        <v>5000</v>
      </c>
      <c r="D104" s="0" t="s">
        <v>129</v>
      </c>
      <c r="E104" s="0" t="n">
        <v>5510</v>
      </c>
      <c r="F104" s="0" t="s">
        <v>130</v>
      </c>
      <c r="G104" s="0" t="n">
        <v>490</v>
      </c>
      <c r="H104" s="0" t="s">
        <v>233</v>
      </c>
      <c r="I104" s="0" t="n">
        <v>2018</v>
      </c>
      <c r="J104" s="0" t="n">
        <v>2018</v>
      </c>
      <c r="K104" s="0" t="s">
        <v>132</v>
      </c>
      <c r="L104" s="0" t="n">
        <v>75189362</v>
      </c>
      <c r="M104" s="0" t="s">
        <v>133</v>
      </c>
      <c r="N104" s="0" t="s">
        <v>134</v>
      </c>
      <c r="O104" s="10" t="n">
        <f aca="false">VLOOKUP($H104,'FAOSTAT nutrition'!$A:$C,2,0)*$L104/4000</f>
        <v>6391095.77</v>
      </c>
      <c r="P104" s="10" t="n">
        <f aca="false">VLOOKUP($H104,'FAOSTAT nutrition'!$A:$D,4,0)*$L104</f>
        <v>75189.362</v>
      </c>
      <c r="Q104" s="10" t="n">
        <f aca="false">VLOOKUP($H104,'FAOSTAT nutrition'!$A:$D,3,0)*$L104</f>
        <v>526325.534</v>
      </c>
    </row>
    <row r="105" customFormat="false" ht="12.8" hidden="false" customHeight="false" outlineLevel="0" collapsed="false">
      <c r="A105" s="0" t="s">
        <v>127</v>
      </c>
      <c r="B105" s="0" t="s">
        <v>128</v>
      </c>
      <c r="C105" s="0" t="n">
        <v>5000</v>
      </c>
      <c r="D105" s="0" t="s">
        <v>129</v>
      </c>
      <c r="E105" s="0" t="n">
        <v>5510</v>
      </c>
      <c r="F105" s="0" t="s">
        <v>130</v>
      </c>
      <c r="G105" s="0" t="n">
        <v>600</v>
      </c>
      <c r="H105" s="0" t="s">
        <v>234</v>
      </c>
      <c r="I105" s="0" t="n">
        <v>2018</v>
      </c>
      <c r="J105" s="0" t="n">
        <v>2018</v>
      </c>
      <c r="K105" s="0" t="s">
        <v>132</v>
      </c>
      <c r="L105" s="0" t="n">
        <v>13239028</v>
      </c>
      <c r="M105" s="0" t="s">
        <v>133</v>
      </c>
      <c r="N105" s="0" t="s">
        <v>134</v>
      </c>
      <c r="O105" s="10" t="n">
        <f aca="false">VLOOKUP($H105,'FAOSTAT nutrition'!$A:$C,2,0)*$L105/4000</f>
        <v>860536.82</v>
      </c>
      <c r="P105" s="10" t="n">
        <f aca="false">VLOOKUP($H105,'FAOSTAT nutrition'!$A:$D,4,0)*$L105</f>
        <v>13239.028</v>
      </c>
      <c r="Q105" s="10" t="n">
        <f aca="false">VLOOKUP($H105,'FAOSTAT nutrition'!$A:$D,3,0)*$L105</f>
        <v>52956.112</v>
      </c>
    </row>
    <row r="106" customFormat="false" ht="12.8" hidden="false" customHeight="false" outlineLevel="0" collapsed="false">
      <c r="A106" s="0" t="s">
        <v>127</v>
      </c>
      <c r="B106" s="0" t="s">
        <v>128</v>
      </c>
      <c r="C106" s="0" t="n">
        <v>5000</v>
      </c>
      <c r="D106" s="0" t="s">
        <v>129</v>
      </c>
      <c r="E106" s="0" t="n">
        <v>5510</v>
      </c>
      <c r="F106" s="0" t="s">
        <v>130</v>
      </c>
      <c r="G106" s="0" t="n">
        <v>534</v>
      </c>
      <c r="H106" s="0" t="s">
        <v>235</v>
      </c>
      <c r="I106" s="0" t="n">
        <v>2018</v>
      </c>
      <c r="J106" s="0" t="n">
        <v>2018</v>
      </c>
      <c r="K106" s="0" t="s">
        <v>132</v>
      </c>
      <c r="L106" s="0" t="n">
        <v>24902186</v>
      </c>
      <c r="M106" s="0" t="s">
        <v>133</v>
      </c>
      <c r="N106" s="0" t="s">
        <v>134</v>
      </c>
      <c r="O106" s="10" t="n">
        <f aca="false">VLOOKUP($H106,'FAOSTAT nutrition'!$A:$C,2,0)*$L106/4000</f>
        <v>2054430.345</v>
      </c>
      <c r="P106" s="10" t="n">
        <f aca="false">VLOOKUP($H106,'FAOSTAT nutrition'!$A:$D,4,0)*$L106</f>
        <v>24902.186</v>
      </c>
      <c r="Q106" s="10" t="n">
        <f aca="false">VLOOKUP($H106,'FAOSTAT nutrition'!$A:$D,3,0)*$L106</f>
        <v>124510.93</v>
      </c>
    </row>
    <row r="107" customFormat="false" ht="12.8" hidden="false" customHeight="false" outlineLevel="0" collapsed="false">
      <c r="A107" s="0" t="s">
        <v>127</v>
      </c>
      <c r="B107" s="0" t="s">
        <v>128</v>
      </c>
      <c r="C107" s="0" t="n">
        <v>5000</v>
      </c>
      <c r="D107" s="0" t="s">
        <v>129</v>
      </c>
      <c r="E107" s="0" t="n">
        <v>5510</v>
      </c>
      <c r="F107" s="0" t="s">
        <v>130</v>
      </c>
      <c r="G107" s="0" t="n">
        <v>521</v>
      </c>
      <c r="H107" s="0" t="s">
        <v>236</v>
      </c>
      <c r="I107" s="0" t="n">
        <v>2018</v>
      </c>
      <c r="J107" s="0" t="n">
        <v>2018</v>
      </c>
      <c r="K107" s="0" t="s">
        <v>132</v>
      </c>
      <c r="L107" s="0" t="n">
        <v>23723082</v>
      </c>
      <c r="M107" s="0" t="s">
        <v>133</v>
      </c>
      <c r="N107" s="0" t="s">
        <v>134</v>
      </c>
      <c r="O107" s="10" t="n">
        <f aca="false">VLOOKUP($H107,'FAOSTAT nutrition'!$A:$C,2,0)*$L107/4000</f>
        <v>3202616.07</v>
      </c>
      <c r="P107" s="10" t="n">
        <f aca="false">VLOOKUP($H107,'FAOSTAT nutrition'!$A:$D,4,0)*$L107</f>
        <v>94892.328</v>
      </c>
      <c r="Q107" s="10" t="n">
        <f aca="false">VLOOKUP($H107,'FAOSTAT nutrition'!$A:$D,3,0)*$L107</f>
        <v>94892.328</v>
      </c>
    </row>
    <row r="108" customFormat="false" ht="12.8" hidden="false" customHeight="false" outlineLevel="0" collapsed="false">
      <c r="A108" s="0" t="s">
        <v>127</v>
      </c>
      <c r="B108" s="0" t="s">
        <v>128</v>
      </c>
      <c r="C108" s="0" t="n">
        <v>5000</v>
      </c>
      <c r="D108" s="0" t="s">
        <v>129</v>
      </c>
      <c r="E108" s="0" t="n">
        <v>5510</v>
      </c>
      <c r="F108" s="0" t="s">
        <v>130</v>
      </c>
      <c r="G108" s="0" t="n">
        <v>187</v>
      </c>
      <c r="H108" s="0" t="s">
        <v>237</v>
      </c>
      <c r="I108" s="0" t="n">
        <v>2018</v>
      </c>
      <c r="J108" s="0" t="n">
        <v>2018</v>
      </c>
      <c r="K108" s="0" t="s">
        <v>132</v>
      </c>
      <c r="L108" s="0" t="n">
        <v>13367101</v>
      </c>
      <c r="M108" s="0" t="s">
        <v>133</v>
      </c>
      <c r="N108" s="0" t="s">
        <v>134</v>
      </c>
      <c r="O108" s="10" t="n">
        <f aca="false">VLOOKUP($H108,'FAOSTAT nutrition'!$A:$C,2,0)*$L108/4000</f>
        <v>11562542.365</v>
      </c>
      <c r="P108" s="10" t="n">
        <f aca="false">VLOOKUP($H108,'FAOSTAT nutrition'!$A:$D,4,0)*$L108</f>
        <v>240607.818</v>
      </c>
      <c r="Q108" s="10" t="n">
        <f aca="false">VLOOKUP($H108,'FAOSTAT nutrition'!$A:$D,3,0)*$L108</f>
        <v>3007597.725</v>
      </c>
    </row>
    <row r="109" customFormat="false" ht="12.8" hidden="false" customHeight="false" outlineLevel="0" collapsed="false">
      <c r="A109" s="0" t="s">
        <v>127</v>
      </c>
      <c r="B109" s="0" t="s">
        <v>128</v>
      </c>
      <c r="C109" s="0" t="n">
        <v>5000</v>
      </c>
      <c r="D109" s="0" t="s">
        <v>129</v>
      </c>
      <c r="E109" s="0" t="n">
        <v>5510</v>
      </c>
      <c r="F109" s="0" t="s">
        <v>130</v>
      </c>
      <c r="G109" s="0" t="n">
        <v>417</v>
      </c>
      <c r="H109" s="0" t="s">
        <v>238</v>
      </c>
      <c r="I109" s="0" t="n">
        <v>2018</v>
      </c>
      <c r="J109" s="0" t="n">
        <v>2018</v>
      </c>
      <c r="K109" s="0" t="s">
        <v>132</v>
      </c>
      <c r="L109" s="0" t="n">
        <v>21152870</v>
      </c>
      <c r="M109" s="0" t="s">
        <v>133</v>
      </c>
      <c r="N109" s="0" t="s">
        <v>134</v>
      </c>
      <c r="O109" s="10" t="n">
        <f aca="false">VLOOKUP($H109,'FAOSTAT nutrition'!$A:$C,2,0)*$L109/4000</f>
        <v>1639347.425</v>
      </c>
      <c r="P109" s="10" t="n">
        <f aca="false">VLOOKUP($H109,'FAOSTAT nutrition'!$A:$D,4,0)*$L109</f>
        <v>42305.74</v>
      </c>
      <c r="Q109" s="10" t="n">
        <f aca="false">VLOOKUP($H109,'FAOSTAT nutrition'!$A:$D,3,0)*$L109</f>
        <v>444210.27</v>
      </c>
    </row>
    <row r="110" customFormat="false" ht="12.8" hidden="false" customHeight="false" outlineLevel="0" collapsed="false">
      <c r="A110" s="0" t="s">
        <v>127</v>
      </c>
      <c r="B110" s="0" t="s">
        <v>128</v>
      </c>
      <c r="C110" s="0" t="n">
        <v>5000</v>
      </c>
      <c r="D110" s="0" t="s">
        <v>129</v>
      </c>
      <c r="E110" s="0" t="n">
        <v>5510</v>
      </c>
      <c r="F110" s="0" t="s">
        <v>130</v>
      </c>
      <c r="G110" s="0" t="n">
        <v>687</v>
      </c>
      <c r="H110" s="0" t="s">
        <v>239</v>
      </c>
      <c r="I110" s="0" t="n">
        <v>2018</v>
      </c>
      <c r="J110" s="0" t="n">
        <v>2018</v>
      </c>
      <c r="K110" s="0" t="s">
        <v>132</v>
      </c>
      <c r="L110" s="0" t="n">
        <v>1039283</v>
      </c>
      <c r="M110" s="0" t="s">
        <v>133</v>
      </c>
      <c r="N110" s="0" t="s">
        <v>134</v>
      </c>
      <c r="O110" s="10" t="n">
        <f aca="false">VLOOKUP($H110,'FAOSTAT nutrition'!$A:$C,2,0)*$L110/4000</f>
        <v>717101.811706731</v>
      </c>
      <c r="P110" s="10" t="n">
        <f aca="false">VLOOKUP($H110,'FAOSTAT nutrition'!$A:$D,4,0)*$L110</f>
        <v>28061.5796796019</v>
      </c>
      <c r="Q110" s="10" t="n">
        <f aca="false">VLOOKUP($H110,'FAOSTAT nutrition'!$A:$D,3,0)*$L110</f>
        <v>111208.830737296</v>
      </c>
    </row>
    <row r="111" customFormat="false" ht="12.8" hidden="false" customHeight="false" outlineLevel="0" collapsed="false">
      <c r="A111" s="0" t="s">
        <v>127</v>
      </c>
      <c r="B111" s="0" t="s">
        <v>128</v>
      </c>
      <c r="C111" s="0" t="n">
        <v>5000</v>
      </c>
      <c r="D111" s="0" t="s">
        <v>129</v>
      </c>
      <c r="E111" s="0" t="n">
        <v>5510</v>
      </c>
      <c r="F111" s="0" t="s">
        <v>130</v>
      </c>
      <c r="G111" s="0" t="n">
        <v>748</v>
      </c>
      <c r="H111" s="0" t="s">
        <v>240</v>
      </c>
      <c r="I111" s="0" t="n">
        <v>2018</v>
      </c>
      <c r="J111" s="0" t="n">
        <v>2018</v>
      </c>
      <c r="K111" s="0" t="s">
        <v>132</v>
      </c>
      <c r="L111" s="0" t="n">
        <v>106408</v>
      </c>
      <c r="M111" s="0" t="s">
        <v>133</v>
      </c>
      <c r="N111" s="0" t="s">
        <v>134</v>
      </c>
      <c r="O111" s="10" t="e">
        <f aca="false">VLOOKUP($H111,'FAOSTAT nutrition'!$A:$C,2,0)*$L111/4000</f>
        <v>#N/A</v>
      </c>
      <c r="P111" s="10" t="e">
        <f aca="false">VLOOKUP($H111,'FAOSTAT nutrition'!$A:$D,4,0)*$L111</f>
        <v>#N/A</v>
      </c>
      <c r="Q111" s="10" t="e">
        <f aca="false">VLOOKUP($H111,'FAOSTAT nutrition'!$A:$D,3,0)*$L111</f>
        <v>#N/A</v>
      </c>
    </row>
    <row r="112" customFormat="false" ht="12.8" hidden="false" customHeight="false" outlineLevel="0" collapsed="false">
      <c r="A112" s="0" t="s">
        <v>127</v>
      </c>
      <c r="B112" s="0" t="s">
        <v>128</v>
      </c>
      <c r="C112" s="0" t="n">
        <v>5000</v>
      </c>
      <c r="D112" s="0" t="s">
        <v>129</v>
      </c>
      <c r="E112" s="0" t="n">
        <v>5510</v>
      </c>
      <c r="F112" s="0" t="s">
        <v>130</v>
      </c>
      <c r="G112" s="0" t="n">
        <v>587</v>
      </c>
      <c r="H112" s="0" t="s">
        <v>241</v>
      </c>
      <c r="I112" s="0" t="n">
        <v>2018</v>
      </c>
      <c r="J112" s="0" t="n">
        <v>2018</v>
      </c>
      <c r="K112" s="0" t="s">
        <v>132</v>
      </c>
      <c r="L112" s="0" t="n">
        <v>4163044</v>
      </c>
      <c r="M112" s="0" t="s">
        <v>133</v>
      </c>
      <c r="N112" s="0" t="s">
        <v>134</v>
      </c>
      <c r="O112" s="10" t="n">
        <f aca="false">VLOOKUP($H112,'FAOSTAT nutrition'!$A:$C,2,0)*$L112/4000</f>
        <v>853424.02</v>
      </c>
      <c r="P112" s="10" t="n">
        <f aca="false">VLOOKUP($H112,'FAOSTAT nutrition'!$A:$D,4,0)*$L112</f>
        <v>12489.132</v>
      </c>
      <c r="Q112" s="10" t="n">
        <f aca="false">VLOOKUP($H112,'FAOSTAT nutrition'!$A:$D,3,0)*$L112</f>
        <v>24978.264</v>
      </c>
    </row>
    <row r="113" customFormat="false" ht="12.8" hidden="false" customHeight="false" outlineLevel="0" collapsed="false">
      <c r="A113" s="0" t="s">
        <v>127</v>
      </c>
      <c r="B113" s="0" t="s">
        <v>128</v>
      </c>
      <c r="C113" s="0" t="n">
        <v>5000</v>
      </c>
      <c r="D113" s="0" t="s">
        <v>129</v>
      </c>
      <c r="E113" s="0" t="n">
        <v>5510</v>
      </c>
      <c r="F113" s="0" t="s">
        <v>130</v>
      </c>
      <c r="G113" s="0" t="n">
        <v>197</v>
      </c>
      <c r="H113" s="0" t="s">
        <v>242</v>
      </c>
      <c r="I113" s="0" t="n">
        <v>2018</v>
      </c>
      <c r="J113" s="0" t="n">
        <v>2018</v>
      </c>
      <c r="K113" s="0" t="s">
        <v>132</v>
      </c>
      <c r="L113" s="0" t="n">
        <v>5379635</v>
      </c>
      <c r="M113" s="0" t="s">
        <v>133</v>
      </c>
      <c r="N113" s="0" t="s">
        <v>134</v>
      </c>
      <c r="O113" s="10" t="n">
        <f aca="false">VLOOKUP($H113,'FAOSTAT nutrition'!$A:$C,2,0)*$L113/4000</f>
        <v>4613037.0125</v>
      </c>
      <c r="P113" s="10" t="n">
        <f aca="false">VLOOKUP($H113,'FAOSTAT nutrition'!$A:$D,4,0)*$L113</f>
        <v>91453.795</v>
      </c>
      <c r="Q113" s="10" t="n">
        <f aca="false">VLOOKUP($H113,'FAOSTAT nutrition'!$A:$D,3,0)*$L113</f>
        <v>1124343.715</v>
      </c>
    </row>
    <row r="114" customFormat="false" ht="12.8" hidden="false" customHeight="false" outlineLevel="0" collapsed="false">
      <c r="A114" s="0" t="s">
        <v>127</v>
      </c>
      <c r="B114" s="0" t="s">
        <v>128</v>
      </c>
      <c r="C114" s="0" t="n">
        <v>5000</v>
      </c>
      <c r="D114" s="0" t="s">
        <v>129</v>
      </c>
      <c r="E114" s="0" t="n">
        <v>5510</v>
      </c>
      <c r="F114" s="0" t="s">
        <v>130</v>
      </c>
      <c r="G114" s="0" t="n">
        <v>574</v>
      </c>
      <c r="H114" s="0" t="s">
        <v>243</v>
      </c>
      <c r="I114" s="0" t="n">
        <v>2018</v>
      </c>
      <c r="J114" s="0" t="n">
        <v>2018</v>
      </c>
      <c r="K114" s="0" t="s">
        <v>132</v>
      </c>
      <c r="L114" s="0" t="n">
        <v>28430017</v>
      </c>
      <c r="M114" s="0" t="s">
        <v>133</v>
      </c>
      <c r="N114" s="0" t="s">
        <v>134</v>
      </c>
      <c r="O114" s="10" t="n">
        <f aca="false">VLOOKUP($H114,'FAOSTAT nutrition'!$A:$C,2,0)*$L114/4000</f>
        <v>1847951.105</v>
      </c>
      <c r="P114" s="10" t="n">
        <f aca="false">VLOOKUP($H114,'FAOSTAT nutrition'!$A:$D,4,0)*$L114</f>
        <v>56860.034</v>
      </c>
      <c r="Q114" s="10" t="n">
        <f aca="false">VLOOKUP($H114,'FAOSTAT nutrition'!$A:$D,3,0)*$L114</f>
        <v>56860.034</v>
      </c>
    </row>
    <row r="115" customFormat="false" ht="12.8" hidden="false" customHeight="false" outlineLevel="0" collapsed="false">
      <c r="A115" s="0" t="s">
        <v>127</v>
      </c>
      <c r="B115" s="0" t="s">
        <v>128</v>
      </c>
      <c r="C115" s="0" t="n">
        <v>5000</v>
      </c>
      <c r="D115" s="0" t="s">
        <v>129</v>
      </c>
      <c r="E115" s="0" t="n">
        <v>5510</v>
      </c>
      <c r="F115" s="0" t="s">
        <v>130</v>
      </c>
      <c r="G115" s="0" t="n">
        <v>223</v>
      </c>
      <c r="H115" s="0" t="s">
        <v>244</v>
      </c>
      <c r="I115" s="0" t="n">
        <v>2018</v>
      </c>
      <c r="J115" s="0" t="n">
        <v>2018</v>
      </c>
      <c r="K115" s="0" t="s">
        <v>132</v>
      </c>
      <c r="L115" s="0" t="n">
        <v>1008479</v>
      </c>
      <c r="M115" s="0" t="s">
        <v>133</v>
      </c>
      <c r="N115" s="0" t="s">
        <v>134</v>
      </c>
      <c r="O115" s="10" t="n">
        <f aca="false">VLOOKUP($H115,'FAOSTAT nutrition'!$A:$C,2,0)*$L115/4000</f>
        <v>728626.0775</v>
      </c>
      <c r="P115" s="10" t="n">
        <f aca="false">VLOOKUP($H115,'FAOSTAT nutrition'!$A:$D,4,0)*$L115</f>
        <v>244051.918</v>
      </c>
      <c r="Q115" s="10" t="n">
        <f aca="false">VLOOKUP($H115,'FAOSTAT nutrition'!$A:$D,3,0)*$L115</f>
        <v>103873.337</v>
      </c>
    </row>
    <row r="116" customFormat="false" ht="12.8" hidden="false" customHeight="false" outlineLevel="0" collapsed="false">
      <c r="A116" s="0" t="s">
        <v>127</v>
      </c>
      <c r="B116" s="0" t="s">
        <v>128</v>
      </c>
      <c r="C116" s="0" t="n">
        <v>5000</v>
      </c>
      <c r="D116" s="0" t="s">
        <v>129</v>
      </c>
      <c r="E116" s="0" t="n">
        <v>5510</v>
      </c>
      <c r="F116" s="0" t="s">
        <v>130</v>
      </c>
      <c r="G116" s="0" t="n">
        <v>489</v>
      </c>
      <c r="H116" s="0" t="s">
        <v>245</v>
      </c>
      <c r="I116" s="0" t="n">
        <v>2018</v>
      </c>
      <c r="J116" s="0" t="n">
        <v>2018</v>
      </c>
      <c r="K116" s="0" t="s">
        <v>132</v>
      </c>
      <c r="L116" s="0" t="n">
        <v>41225579</v>
      </c>
      <c r="M116" s="0" t="s">
        <v>133</v>
      </c>
      <c r="N116" s="0" t="s">
        <v>134</v>
      </c>
      <c r="O116" s="10" t="n">
        <f aca="false">VLOOKUP($H116,'FAOSTAT nutrition'!$A:$C,2,0)*$L116/4000</f>
        <v>7729803.06761039</v>
      </c>
      <c r="P116" s="10" t="n">
        <f aca="false">VLOOKUP($H116,'FAOSTAT nutrition'!$A:$D,4,0)*$L116</f>
        <v>123626.188123442</v>
      </c>
      <c r="Q116" s="10" t="n">
        <f aca="false">VLOOKUP($H116,'FAOSTAT nutrition'!$A:$D,3,0)*$L116</f>
        <v>329856.637939519</v>
      </c>
    </row>
    <row r="117" customFormat="false" ht="12.8" hidden="false" customHeight="false" outlineLevel="0" collapsed="false">
      <c r="A117" s="0" t="s">
        <v>127</v>
      </c>
      <c r="B117" s="0" t="s">
        <v>128</v>
      </c>
      <c r="C117" s="0" t="n">
        <v>5000</v>
      </c>
      <c r="D117" s="0" t="s">
        <v>129</v>
      </c>
      <c r="E117" s="0" t="n">
        <v>5510</v>
      </c>
      <c r="F117" s="0" t="s">
        <v>130</v>
      </c>
      <c r="G117" s="0" t="n">
        <v>536</v>
      </c>
      <c r="H117" s="0" t="s">
        <v>246</v>
      </c>
      <c r="I117" s="0" t="n">
        <v>2018</v>
      </c>
      <c r="J117" s="0" t="n">
        <v>2018</v>
      </c>
      <c r="K117" s="0" t="s">
        <v>132</v>
      </c>
      <c r="L117" s="0" t="n">
        <v>12528048</v>
      </c>
      <c r="M117" s="0" t="s">
        <v>133</v>
      </c>
      <c r="N117" s="0" t="s">
        <v>134</v>
      </c>
      <c r="O117" s="10" t="n">
        <f aca="false">VLOOKUP($H117,'FAOSTAT nutrition'!$A:$C,2,0)*$L117/4000</f>
        <v>1628736.66257669</v>
      </c>
      <c r="P117" s="10" t="n">
        <f aca="false">VLOOKUP($H117,'FAOSTAT nutrition'!$A:$D,4,0)*$L117</f>
        <v>74598.6257668712</v>
      </c>
      <c r="Q117" s="10" t="n">
        <f aca="false">VLOOKUP($H117,'FAOSTAT nutrition'!$A:$D,3,0)*$L117</f>
        <v>88162.0122699387</v>
      </c>
    </row>
    <row r="118" customFormat="false" ht="12.8" hidden="false" customHeight="false" outlineLevel="0" collapsed="false">
      <c r="A118" s="0" t="s">
        <v>127</v>
      </c>
      <c r="B118" s="0" t="s">
        <v>128</v>
      </c>
      <c r="C118" s="0" t="n">
        <v>5000</v>
      </c>
      <c r="D118" s="0" t="s">
        <v>129</v>
      </c>
      <c r="E118" s="0" t="n">
        <v>5510</v>
      </c>
      <c r="F118" s="0" t="s">
        <v>130</v>
      </c>
      <c r="G118" s="0" t="n">
        <v>296</v>
      </c>
      <c r="H118" s="0" t="s">
        <v>247</v>
      </c>
      <c r="I118" s="0" t="n">
        <v>2018</v>
      </c>
      <c r="J118" s="0" t="n">
        <v>2018</v>
      </c>
      <c r="K118" s="0" t="s">
        <v>132</v>
      </c>
      <c r="L118" s="0" t="n">
        <v>29442</v>
      </c>
      <c r="M118" s="0" t="s">
        <v>133</v>
      </c>
      <c r="N118" s="0" t="s">
        <v>134</v>
      </c>
      <c r="O118" s="10" t="n">
        <f aca="false">VLOOKUP($H118,'FAOSTAT nutrition'!$A:$C,2,0)*$L118/4000</f>
        <v>39231.465</v>
      </c>
      <c r="P118" s="10" t="n">
        <f aca="false">VLOOKUP($H118,'FAOSTAT nutrition'!$A:$D,4,0)*$L118</f>
        <v>13160.574</v>
      </c>
      <c r="Q118" s="10" t="n">
        <f aca="false">VLOOKUP($H118,'FAOSTAT nutrition'!$A:$D,3,0)*$L118</f>
        <v>5299.56</v>
      </c>
    </row>
    <row r="119" customFormat="false" ht="12.8" hidden="false" customHeight="false" outlineLevel="0" collapsed="false">
      <c r="A119" s="0" t="s">
        <v>127</v>
      </c>
      <c r="B119" s="0" t="s">
        <v>128</v>
      </c>
      <c r="C119" s="0" t="n">
        <v>5000</v>
      </c>
      <c r="D119" s="0" t="s">
        <v>129</v>
      </c>
      <c r="E119" s="0" t="n">
        <v>5510</v>
      </c>
      <c r="F119" s="0" t="s">
        <v>130</v>
      </c>
      <c r="G119" s="0" t="n">
        <v>116</v>
      </c>
      <c r="H119" s="0" t="s">
        <v>31</v>
      </c>
      <c r="I119" s="0" t="n">
        <v>2018</v>
      </c>
      <c r="J119" s="0" t="n">
        <v>2018</v>
      </c>
      <c r="K119" s="0" t="s">
        <v>132</v>
      </c>
      <c r="L119" s="0" t="n">
        <v>365316462</v>
      </c>
      <c r="M119" s="0" t="s">
        <v>133</v>
      </c>
      <c r="N119" s="0" t="s">
        <v>134</v>
      </c>
      <c r="O119" s="10" t="n">
        <f aca="false">VLOOKUP($H119,'FAOSTAT nutrition'!$A:$C,2,0)*$L119/4000</f>
        <v>61190507.385</v>
      </c>
      <c r="P119" s="10" t="n">
        <f aca="false">VLOOKUP($H119,'FAOSTAT nutrition'!$A:$D,4,0)*$L119</f>
        <v>365316.462</v>
      </c>
      <c r="Q119" s="10" t="n">
        <f aca="false">VLOOKUP($H119,'FAOSTAT nutrition'!$A:$D,3,0)*$L119</f>
        <v>5845063.392</v>
      </c>
    </row>
    <row r="120" customFormat="false" ht="12.8" hidden="false" customHeight="false" outlineLevel="0" collapsed="false">
      <c r="A120" s="0" t="s">
        <v>127</v>
      </c>
      <c r="B120" s="0" t="s">
        <v>128</v>
      </c>
      <c r="C120" s="0" t="n">
        <v>5000</v>
      </c>
      <c r="D120" s="0" t="s">
        <v>129</v>
      </c>
      <c r="E120" s="0" t="n">
        <v>5510</v>
      </c>
      <c r="F120" s="0" t="s">
        <v>130</v>
      </c>
      <c r="G120" s="0" t="n">
        <v>211</v>
      </c>
      <c r="H120" s="0" t="s">
        <v>248</v>
      </c>
      <c r="I120" s="0" t="n">
        <v>2018</v>
      </c>
      <c r="J120" s="0" t="n">
        <v>2018</v>
      </c>
      <c r="K120" s="0" t="s">
        <v>132</v>
      </c>
      <c r="L120" s="0" t="n">
        <v>4837801</v>
      </c>
      <c r="M120" s="0" t="s">
        <v>133</v>
      </c>
      <c r="N120" s="0" t="s">
        <v>134</v>
      </c>
      <c r="O120" s="10" t="n">
        <f aca="false">VLOOKUP($H120,'FAOSTAT nutrition'!$A:$C,2,0)*$L120/4000</f>
        <v>4112130.85</v>
      </c>
      <c r="P120" s="10" t="n">
        <f aca="false">VLOOKUP($H120,'FAOSTAT nutrition'!$A:$D,4,0)*$L120</f>
        <v>96756.02</v>
      </c>
      <c r="Q120" s="10" t="n">
        <f aca="false">VLOOKUP($H120,'FAOSTAT nutrition'!$A:$D,3,0)*$L120</f>
        <v>1064316.22</v>
      </c>
    </row>
    <row r="121" customFormat="false" ht="12.8" hidden="false" customHeight="false" outlineLevel="0" collapsed="false">
      <c r="A121" s="0" t="s">
        <v>127</v>
      </c>
      <c r="B121" s="0" t="s">
        <v>128</v>
      </c>
      <c r="C121" s="0" t="n">
        <v>5000</v>
      </c>
      <c r="D121" s="0" t="s">
        <v>129</v>
      </c>
      <c r="E121" s="0" t="n">
        <v>5510</v>
      </c>
      <c r="F121" s="0" t="s">
        <v>130</v>
      </c>
      <c r="G121" s="0" t="n">
        <v>394</v>
      </c>
      <c r="H121" s="0" t="s">
        <v>249</v>
      </c>
      <c r="I121" s="0" t="n">
        <v>2018</v>
      </c>
      <c r="J121" s="0" t="n">
        <v>2018</v>
      </c>
      <c r="K121" s="0" t="s">
        <v>132</v>
      </c>
      <c r="L121" s="0" t="n">
        <v>22739602</v>
      </c>
      <c r="M121" s="0" t="s">
        <v>133</v>
      </c>
      <c r="N121" s="0" t="s">
        <v>134</v>
      </c>
      <c r="O121" s="10" t="n">
        <f aca="false">VLOOKUP($H121,'FAOSTAT nutrition'!$A:$C,2,0)*$L121/4000</f>
        <v>1080129.16707255</v>
      </c>
      <c r="P121" s="10" t="n">
        <f aca="false">VLOOKUP($H121,'FAOSTAT nutrition'!$A:$D,4,0)*$L121</f>
        <v>22739.1226234461</v>
      </c>
      <c r="Q121" s="10" t="n">
        <f aca="false">VLOOKUP($H121,'FAOSTAT nutrition'!$A:$D,3,0)*$L121</f>
        <v>204652.103611015</v>
      </c>
    </row>
    <row r="122" customFormat="false" ht="12.8" hidden="false" customHeight="false" outlineLevel="0" collapsed="false">
      <c r="A122" s="0" t="s">
        <v>127</v>
      </c>
      <c r="B122" s="0" t="s">
        <v>128</v>
      </c>
      <c r="C122" s="0" t="n">
        <v>5000</v>
      </c>
      <c r="D122" s="0" t="s">
        <v>129</v>
      </c>
      <c r="E122" s="0" t="n">
        <v>5510</v>
      </c>
      <c r="F122" s="0" t="s">
        <v>130</v>
      </c>
      <c r="G122" s="0" t="n">
        <v>754</v>
      </c>
      <c r="H122" s="0" t="s">
        <v>250</v>
      </c>
      <c r="I122" s="0" t="n">
        <v>2018</v>
      </c>
      <c r="J122" s="0" t="n">
        <v>2018</v>
      </c>
      <c r="K122" s="0" t="s">
        <v>132</v>
      </c>
      <c r="L122" s="0" t="n">
        <v>10709</v>
      </c>
      <c r="M122" s="0" t="s">
        <v>133</v>
      </c>
      <c r="N122" s="0" t="s">
        <v>134</v>
      </c>
      <c r="O122" s="10" t="e">
        <f aca="false">VLOOKUP($H122,'FAOSTAT nutrition'!$A:$C,2,0)*$L122/4000</f>
        <v>#N/A</v>
      </c>
      <c r="P122" s="10" t="e">
        <f aca="false">VLOOKUP($H122,'FAOSTAT nutrition'!$A:$D,4,0)*$L122</f>
        <v>#N/A</v>
      </c>
      <c r="Q122" s="10" t="e">
        <f aca="false">VLOOKUP($H122,'FAOSTAT nutrition'!$A:$D,3,0)*$L122</f>
        <v>#N/A</v>
      </c>
    </row>
    <row r="123" customFormat="false" ht="12.8" hidden="false" customHeight="false" outlineLevel="0" collapsed="false">
      <c r="A123" s="0" t="s">
        <v>127</v>
      </c>
      <c r="B123" s="0" t="s">
        <v>128</v>
      </c>
      <c r="C123" s="0" t="n">
        <v>5000</v>
      </c>
      <c r="D123" s="0" t="s">
        <v>129</v>
      </c>
      <c r="E123" s="0" t="n">
        <v>5510</v>
      </c>
      <c r="F123" s="0" t="s">
        <v>130</v>
      </c>
      <c r="G123" s="0" t="n">
        <v>523</v>
      </c>
      <c r="H123" s="0" t="s">
        <v>251</v>
      </c>
      <c r="I123" s="0" t="n">
        <v>2018</v>
      </c>
      <c r="J123" s="0" t="n">
        <v>2018</v>
      </c>
      <c r="K123" s="0" t="s">
        <v>132</v>
      </c>
      <c r="L123" s="0" t="n">
        <v>660562</v>
      </c>
      <c r="M123" s="0" t="s">
        <v>133</v>
      </c>
      <c r="N123" s="0" t="s">
        <v>134</v>
      </c>
      <c r="O123" s="10" t="n">
        <f aca="false">VLOOKUP($H123,'FAOSTAT nutrition'!$A:$C,2,0)*$L123/4000</f>
        <v>57799.175</v>
      </c>
      <c r="P123" s="10" t="n">
        <f aca="false">VLOOKUP($H123,'FAOSTAT nutrition'!$A:$D,4,0)*$L123</f>
        <v>660.562</v>
      </c>
      <c r="Q123" s="10" t="n">
        <f aca="false">VLOOKUP($H123,'FAOSTAT nutrition'!$A:$D,3,0)*$L123</f>
        <v>1321.124</v>
      </c>
    </row>
    <row r="124" customFormat="false" ht="12.8" hidden="false" customHeight="false" outlineLevel="0" collapsed="false">
      <c r="A124" s="0" t="s">
        <v>127</v>
      </c>
      <c r="B124" s="0" t="s">
        <v>128</v>
      </c>
      <c r="C124" s="0" t="n">
        <v>5000</v>
      </c>
      <c r="D124" s="0" t="s">
        <v>129</v>
      </c>
      <c r="E124" s="0" t="n">
        <v>5510</v>
      </c>
      <c r="F124" s="0" t="s">
        <v>130</v>
      </c>
      <c r="G124" s="0" t="n">
        <v>92</v>
      </c>
      <c r="H124" s="0" t="s">
        <v>252</v>
      </c>
      <c r="I124" s="0" t="n">
        <v>2018</v>
      </c>
      <c r="J124" s="0" t="n">
        <v>2018</v>
      </c>
      <c r="K124" s="0" t="s">
        <v>132</v>
      </c>
      <c r="L124" s="0" t="n">
        <v>159647</v>
      </c>
      <c r="M124" s="0" t="s">
        <v>133</v>
      </c>
      <c r="N124" s="0" t="s">
        <v>134</v>
      </c>
      <c r="O124" s="10" t="n">
        <f aca="false">VLOOKUP($H124,'FAOSTAT nutrition'!$A:$C,2,0)*$L124/4000</f>
        <v>136498.185</v>
      </c>
      <c r="P124" s="10" t="n">
        <f aca="false">VLOOKUP($H124,'FAOSTAT nutrition'!$A:$D,4,0)*$L124</f>
        <v>7982.35</v>
      </c>
      <c r="Q124" s="10" t="n">
        <f aca="false">VLOOKUP($H124,'FAOSTAT nutrition'!$A:$D,3,0)*$L124</f>
        <v>19157.64</v>
      </c>
    </row>
    <row r="125" customFormat="false" ht="12.8" hidden="false" customHeight="false" outlineLevel="0" collapsed="false">
      <c r="A125" s="0" t="s">
        <v>127</v>
      </c>
      <c r="B125" s="0" t="s">
        <v>128</v>
      </c>
      <c r="C125" s="0" t="n">
        <v>5000</v>
      </c>
      <c r="D125" s="0" t="s">
        <v>129</v>
      </c>
      <c r="E125" s="0" t="n">
        <v>5510</v>
      </c>
      <c r="F125" s="0" t="s">
        <v>130</v>
      </c>
      <c r="G125" s="0" t="n">
        <v>788</v>
      </c>
      <c r="H125" s="0" t="s">
        <v>253</v>
      </c>
      <c r="I125" s="0" t="n">
        <v>2018</v>
      </c>
      <c r="J125" s="0" t="n">
        <v>2018</v>
      </c>
      <c r="K125" s="0" t="s">
        <v>132</v>
      </c>
      <c r="L125" s="0" t="n">
        <v>56562</v>
      </c>
      <c r="M125" s="0" t="s">
        <v>133</v>
      </c>
      <c r="N125" s="0" t="s">
        <v>134</v>
      </c>
      <c r="O125" s="10" t="e">
        <f aca="false">VLOOKUP($H125,'FAOSTAT nutrition'!$A:$C,2,0)*$L125/4000</f>
        <v>#N/A</v>
      </c>
      <c r="P125" s="10" t="e">
        <f aca="false">VLOOKUP($H125,'FAOSTAT nutrition'!$A:$D,4,0)*$L125</f>
        <v>#N/A</v>
      </c>
      <c r="Q125" s="10" t="e">
        <f aca="false">VLOOKUP($H125,'FAOSTAT nutrition'!$A:$D,3,0)*$L125</f>
        <v>#N/A</v>
      </c>
    </row>
    <row r="126" customFormat="false" ht="12.8" hidden="false" customHeight="false" outlineLevel="0" collapsed="false">
      <c r="A126" s="0" t="s">
        <v>127</v>
      </c>
      <c r="B126" s="0" t="s">
        <v>128</v>
      </c>
      <c r="C126" s="0" t="n">
        <v>5000</v>
      </c>
      <c r="D126" s="0" t="s">
        <v>129</v>
      </c>
      <c r="E126" s="0" t="n">
        <v>5510</v>
      </c>
      <c r="F126" s="0" t="s">
        <v>130</v>
      </c>
      <c r="G126" s="0" t="n">
        <v>270</v>
      </c>
      <c r="H126" s="0" t="s">
        <v>30</v>
      </c>
      <c r="I126" s="0" t="n">
        <v>2018</v>
      </c>
      <c r="J126" s="0" t="n">
        <v>2018</v>
      </c>
      <c r="K126" s="0" t="s">
        <v>132</v>
      </c>
      <c r="L126" s="0" t="n">
        <v>75152546</v>
      </c>
      <c r="M126" s="0" t="s">
        <v>133</v>
      </c>
      <c r="N126" s="0" t="s">
        <v>134</v>
      </c>
      <c r="O126" s="10" t="n">
        <f aca="false">VLOOKUP($H126,'FAOSTAT nutrition'!$A:$C,2,0)*$L126/4000</f>
        <v>92813394.31</v>
      </c>
      <c r="P126" s="10" t="n">
        <f aca="false">VLOOKUP($H126,'FAOSTAT nutrition'!$A:$D,4,0)*$L126</f>
        <v>33818645.7</v>
      </c>
      <c r="Q126" s="10" t="n">
        <f aca="false">VLOOKUP($H126,'FAOSTAT nutrition'!$A:$D,3,0)*$L126</f>
        <v>14729899.016</v>
      </c>
    </row>
    <row r="127" customFormat="false" ht="12.8" hidden="false" customHeight="false" outlineLevel="0" collapsed="false">
      <c r="A127" s="0" t="s">
        <v>127</v>
      </c>
      <c r="B127" s="0" t="s">
        <v>128</v>
      </c>
      <c r="C127" s="0" t="n">
        <v>5000</v>
      </c>
      <c r="D127" s="0" t="s">
        <v>129</v>
      </c>
      <c r="E127" s="0" t="n">
        <v>5510</v>
      </c>
      <c r="F127" s="0" t="s">
        <v>130</v>
      </c>
      <c r="G127" s="0" t="n">
        <v>547</v>
      </c>
      <c r="H127" s="0" t="s">
        <v>254</v>
      </c>
      <c r="I127" s="0" t="n">
        <v>2018</v>
      </c>
      <c r="J127" s="0" t="n">
        <v>2018</v>
      </c>
      <c r="K127" s="0" t="s">
        <v>132</v>
      </c>
      <c r="L127" s="0" t="n">
        <v>850422</v>
      </c>
      <c r="M127" s="0" t="s">
        <v>133</v>
      </c>
      <c r="N127" s="0" t="s">
        <v>134</v>
      </c>
      <c r="O127" s="10" t="n">
        <f aca="false">VLOOKUP($H127,'FAOSTAT nutrition'!$A:$C,2,0)*$L127/4000</f>
        <v>99924.585</v>
      </c>
      <c r="P127" s="10" t="n">
        <f aca="false">VLOOKUP($H127,'FAOSTAT nutrition'!$A:$D,4,0)*$L127</f>
        <v>4252.11</v>
      </c>
      <c r="Q127" s="10" t="n">
        <f aca="false">VLOOKUP($H127,'FAOSTAT nutrition'!$A:$D,3,0)*$L127</f>
        <v>7653.798</v>
      </c>
    </row>
    <row r="128" customFormat="false" ht="12.8" hidden="false" customHeight="false" outlineLevel="0" collapsed="false">
      <c r="A128" s="0" t="s">
        <v>127</v>
      </c>
      <c r="B128" s="0" t="s">
        <v>128</v>
      </c>
      <c r="C128" s="0" t="n">
        <v>5000</v>
      </c>
      <c r="D128" s="0" t="s">
        <v>129</v>
      </c>
      <c r="E128" s="0" t="n">
        <v>5510</v>
      </c>
      <c r="F128" s="0" t="s">
        <v>130</v>
      </c>
      <c r="G128" s="0" t="n">
        <v>27</v>
      </c>
      <c r="H128" s="0" t="s">
        <v>26</v>
      </c>
      <c r="I128" s="0" t="n">
        <v>2018</v>
      </c>
      <c r="J128" s="0" t="n">
        <v>2018</v>
      </c>
      <c r="K128" s="0" t="s">
        <v>132</v>
      </c>
      <c r="L128" s="0" t="n">
        <v>762838840</v>
      </c>
      <c r="M128" s="0" t="s">
        <v>133</v>
      </c>
      <c r="N128" s="0" t="s">
        <v>134</v>
      </c>
      <c r="O128" s="10" t="n">
        <f aca="false">VLOOKUP($H128,'FAOSTAT nutrition'!$A:$C,2,0)*$L128/4000</f>
        <v>692276256.678106</v>
      </c>
      <c r="P128" s="10" t="n">
        <f aca="false">VLOOKUP($H128,'FAOSTAT nutrition'!$A:$D,4,0)*$L128</f>
        <v>3051322.84923509</v>
      </c>
      <c r="Q128" s="10" t="n">
        <f aca="false">VLOOKUP($H128,'FAOSTAT nutrition'!$A:$D,3,0)*$L128</f>
        <v>51110048.4790736</v>
      </c>
    </row>
    <row r="129" customFormat="false" ht="12.8" hidden="false" customHeight="false" outlineLevel="0" collapsed="false">
      <c r="A129" s="0" t="s">
        <v>127</v>
      </c>
      <c r="B129" s="0" t="s">
        <v>128</v>
      </c>
      <c r="C129" s="0" t="n">
        <v>5000</v>
      </c>
      <c r="D129" s="0" t="s">
        <v>129</v>
      </c>
      <c r="E129" s="0" t="n">
        <v>5510</v>
      </c>
      <c r="F129" s="0" t="s">
        <v>130</v>
      </c>
      <c r="G129" s="0" t="n">
        <v>30</v>
      </c>
      <c r="H129" s="0" t="s">
        <v>255</v>
      </c>
      <c r="I129" s="0" t="n">
        <v>2018</v>
      </c>
      <c r="J129" s="0" t="n">
        <v>2018</v>
      </c>
      <c r="K129" s="0" t="s">
        <v>132</v>
      </c>
      <c r="L129" s="0" t="n">
        <v>508813506</v>
      </c>
      <c r="M129" s="0" t="s">
        <v>133</v>
      </c>
      <c r="N129" s="0" t="s">
        <v>134</v>
      </c>
      <c r="O129" s="10" t="e">
        <f aca="false">VLOOKUP($H129,'FAOSTAT nutrition'!$A:$C,2,0)*$L129/4000</f>
        <v>#N/A</v>
      </c>
      <c r="P129" s="10" t="e">
        <f aca="false">VLOOKUP($H129,'FAOSTAT nutrition'!$A:$D,4,0)*$L129</f>
        <v>#N/A</v>
      </c>
      <c r="Q129" s="10" t="e">
        <f aca="false">VLOOKUP($H129,'FAOSTAT nutrition'!$A:$D,3,0)*$L129</f>
        <v>#N/A</v>
      </c>
    </row>
    <row r="130" customFormat="false" ht="12.8" hidden="false" customHeight="false" outlineLevel="0" collapsed="false">
      <c r="A130" s="0" t="s">
        <v>127</v>
      </c>
      <c r="B130" s="0" t="s">
        <v>128</v>
      </c>
      <c r="C130" s="0" t="n">
        <v>5000</v>
      </c>
      <c r="D130" s="0" t="s">
        <v>129</v>
      </c>
      <c r="E130" s="0" t="n">
        <v>5510</v>
      </c>
      <c r="F130" s="0" t="s">
        <v>130</v>
      </c>
      <c r="G130" s="0" t="n">
        <v>149</v>
      </c>
      <c r="H130" s="0" t="s">
        <v>256</v>
      </c>
      <c r="I130" s="0" t="n">
        <v>2018</v>
      </c>
      <c r="J130" s="0" t="n">
        <v>2018</v>
      </c>
      <c r="K130" s="0" t="s">
        <v>132</v>
      </c>
      <c r="L130" s="0" t="n">
        <v>9508569</v>
      </c>
      <c r="M130" s="0" t="s">
        <v>133</v>
      </c>
      <c r="N130" s="0" t="s">
        <v>134</v>
      </c>
      <c r="O130" s="10" t="n">
        <f aca="false">VLOOKUP($H130,'FAOSTAT nutrition'!$A:$C,2,0)*$L130/4000</f>
        <v>2163208.97416967</v>
      </c>
      <c r="P130" s="10" t="n">
        <f aca="false">VLOOKUP($H130,'FAOSTAT nutrition'!$A:$D,4,0)*$L130</f>
        <v>19053.339344755</v>
      </c>
      <c r="Q130" s="10" t="n">
        <f aca="false">VLOOKUP($H130,'FAOSTAT nutrition'!$A:$D,3,0)*$L130</f>
        <v>152188.548016231</v>
      </c>
    </row>
    <row r="131" customFormat="false" ht="12.8" hidden="false" customHeight="false" outlineLevel="0" collapsed="false">
      <c r="A131" s="0" t="s">
        <v>127</v>
      </c>
      <c r="B131" s="0" t="s">
        <v>128</v>
      </c>
      <c r="C131" s="0" t="n">
        <v>5000</v>
      </c>
      <c r="D131" s="0" t="s">
        <v>129</v>
      </c>
      <c r="E131" s="0" t="n">
        <v>5510</v>
      </c>
      <c r="F131" s="0" t="s">
        <v>130</v>
      </c>
      <c r="G131" s="0" t="n">
        <v>836</v>
      </c>
      <c r="H131" s="0" t="s">
        <v>257</v>
      </c>
      <c r="I131" s="0" t="n">
        <v>2018</v>
      </c>
      <c r="J131" s="0" t="n">
        <v>2018</v>
      </c>
      <c r="K131" s="0" t="s">
        <v>132</v>
      </c>
      <c r="L131" s="0" t="n">
        <v>14675832</v>
      </c>
      <c r="M131" s="0" t="s">
        <v>133</v>
      </c>
      <c r="N131" s="0" t="s">
        <v>134</v>
      </c>
      <c r="O131" s="10" t="e">
        <f aca="false">VLOOKUP($H131,'FAOSTAT nutrition'!$A:$C,2,0)*$L131/4000</f>
        <v>#N/A</v>
      </c>
      <c r="P131" s="10" t="e">
        <f aca="false">VLOOKUP($H131,'FAOSTAT nutrition'!$A:$D,4,0)*$L131</f>
        <v>#N/A</v>
      </c>
      <c r="Q131" s="10" t="e">
        <f aca="false">VLOOKUP($H131,'FAOSTAT nutrition'!$A:$D,3,0)*$L131</f>
        <v>#N/A</v>
      </c>
    </row>
    <row r="132" customFormat="false" ht="12.8" hidden="false" customHeight="false" outlineLevel="0" collapsed="false">
      <c r="A132" s="0" t="s">
        <v>127</v>
      </c>
      <c r="B132" s="0" t="s">
        <v>128</v>
      </c>
      <c r="C132" s="0" t="n">
        <v>5000</v>
      </c>
      <c r="D132" s="0" t="s">
        <v>129</v>
      </c>
      <c r="E132" s="0" t="n">
        <v>5510</v>
      </c>
      <c r="F132" s="0" t="s">
        <v>130</v>
      </c>
      <c r="G132" s="0" t="n">
        <v>71</v>
      </c>
      <c r="H132" s="0" t="s">
        <v>258</v>
      </c>
      <c r="I132" s="0" t="n">
        <v>2018</v>
      </c>
      <c r="J132" s="0" t="n">
        <v>2018</v>
      </c>
      <c r="K132" s="0" t="s">
        <v>132</v>
      </c>
      <c r="L132" s="0" t="n">
        <v>10708958</v>
      </c>
      <c r="M132" s="0" t="s">
        <v>133</v>
      </c>
      <c r="N132" s="0" t="s">
        <v>134</v>
      </c>
      <c r="O132" s="10" t="n">
        <f aca="false">VLOOKUP($H132,'FAOSTAT nutrition'!$A:$C,2,0)*$L132/4000</f>
        <v>8540394.005</v>
      </c>
      <c r="P132" s="10" t="n">
        <f aca="false">VLOOKUP($H132,'FAOSTAT nutrition'!$A:$D,4,0)*$L132</f>
        <v>203470.202</v>
      </c>
      <c r="Q132" s="10" t="n">
        <f aca="false">VLOOKUP($H132,'FAOSTAT nutrition'!$A:$D,3,0)*$L132</f>
        <v>1177985.38</v>
      </c>
    </row>
    <row r="133" customFormat="false" ht="12.8" hidden="false" customHeight="false" outlineLevel="0" collapsed="false">
      <c r="A133" s="0" t="s">
        <v>127</v>
      </c>
      <c r="B133" s="0" t="s">
        <v>128</v>
      </c>
      <c r="C133" s="0" t="n">
        <v>5000</v>
      </c>
      <c r="D133" s="0" t="s">
        <v>129</v>
      </c>
      <c r="E133" s="0" t="n">
        <v>5510</v>
      </c>
      <c r="F133" s="0" t="s">
        <v>130</v>
      </c>
      <c r="G133" s="0" t="n">
        <v>280</v>
      </c>
      <c r="H133" s="0" t="s">
        <v>259</v>
      </c>
      <c r="I133" s="0" t="n">
        <v>2018</v>
      </c>
      <c r="J133" s="0" t="n">
        <v>2018</v>
      </c>
      <c r="K133" s="0" t="s">
        <v>132</v>
      </c>
      <c r="L133" s="0" t="n">
        <v>610854</v>
      </c>
      <c r="M133" s="0" t="s">
        <v>133</v>
      </c>
      <c r="N133" s="0" t="s">
        <v>134</v>
      </c>
      <c r="O133" s="10" t="n">
        <f aca="false">VLOOKUP($H133,'FAOSTAT nutrition'!$A:$C,2,0)*$L133/4000</f>
        <v>479520.39</v>
      </c>
      <c r="P133" s="10" t="n">
        <f aca="false">VLOOKUP($H133,'FAOSTAT nutrition'!$A:$D,4,0)*$L133</f>
        <v>185088.762</v>
      </c>
      <c r="Q133" s="10" t="n">
        <f aca="false">VLOOKUP($H133,'FAOSTAT nutrition'!$A:$D,3,0)*$L133</f>
        <v>59252.838</v>
      </c>
    </row>
    <row r="134" customFormat="false" ht="12.8" hidden="false" customHeight="false" outlineLevel="0" collapsed="false">
      <c r="A134" s="0" t="s">
        <v>127</v>
      </c>
      <c r="B134" s="0" t="s">
        <v>128</v>
      </c>
      <c r="C134" s="0" t="n">
        <v>5000</v>
      </c>
      <c r="D134" s="0" t="s">
        <v>129</v>
      </c>
      <c r="E134" s="0" t="n">
        <v>5510</v>
      </c>
      <c r="F134" s="0" t="s">
        <v>130</v>
      </c>
      <c r="G134" s="0" t="n">
        <v>328</v>
      </c>
      <c r="H134" s="0" t="s">
        <v>260</v>
      </c>
      <c r="I134" s="0" t="n">
        <v>2018</v>
      </c>
      <c r="J134" s="0" t="n">
        <v>2018</v>
      </c>
      <c r="K134" s="0" t="s">
        <v>132</v>
      </c>
      <c r="L134" s="0" t="n">
        <v>70650462</v>
      </c>
      <c r="M134" s="0" t="s">
        <v>133</v>
      </c>
      <c r="N134" s="0" t="s">
        <v>134</v>
      </c>
      <c r="O134" s="10" t="e">
        <f aca="false">VLOOKUP($H134,'FAOSTAT nutrition'!$A:$C,2,0)*$L134/4000</f>
        <v>#N/A</v>
      </c>
      <c r="P134" s="10" t="e">
        <f aca="false">VLOOKUP($H134,'FAOSTAT nutrition'!$A:$D,4,0)*$L134</f>
        <v>#N/A</v>
      </c>
      <c r="Q134" s="10" t="e">
        <f aca="false">VLOOKUP($H134,'FAOSTAT nutrition'!$A:$D,3,0)*$L134</f>
        <v>#N/A</v>
      </c>
    </row>
    <row r="135" customFormat="false" ht="12.8" hidden="false" customHeight="false" outlineLevel="0" collapsed="false">
      <c r="A135" s="0" t="s">
        <v>127</v>
      </c>
      <c r="B135" s="0" t="s">
        <v>128</v>
      </c>
      <c r="C135" s="0" t="n">
        <v>5000</v>
      </c>
      <c r="D135" s="0" t="s">
        <v>129</v>
      </c>
      <c r="E135" s="0" t="n">
        <v>5510</v>
      </c>
      <c r="F135" s="0" t="s">
        <v>130</v>
      </c>
      <c r="G135" s="0" t="n">
        <v>289</v>
      </c>
      <c r="H135" s="0" t="s">
        <v>261</v>
      </c>
      <c r="I135" s="0" t="n">
        <v>2018</v>
      </c>
      <c r="J135" s="0" t="n">
        <v>2018</v>
      </c>
      <c r="K135" s="0" t="s">
        <v>132</v>
      </c>
      <c r="L135" s="0" t="n">
        <v>5937645</v>
      </c>
      <c r="M135" s="0" t="s">
        <v>133</v>
      </c>
      <c r="N135" s="0" t="s">
        <v>134</v>
      </c>
      <c r="O135" s="10" t="n">
        <f aca="false">VLOOKUP($H135,'FAOSTAT nutrition'!$A:$C,2,0)*$L135/4000</f>
        <v>8505676.4625</v>
      </c>
      <c r="P135" s="10" t="n">
        <f aca="false">VLOOKUP($H135,'FAOSTAT nutrition'!$A:$D,4,0)*$L135</f>
        <v>2951009.565</v>
      </c>
      <c r="Q135" s="10" t="n">
        <f aca="false">VLOOKUP($H135,'FAOSTAT nutrition'!$A:$D,3,0)*$L135</f>
        <v>1050963.165</v>
      </c>
    </row>
    <row r="136" customFormat="false" ht="12.8" hidden="false" customHeight="false" outlineLevel="0" collapsed="false">
      <c r="A136" s="0" t="s">
        <v>127</v>
      </c>
      <c r="B136" s="0" t="s">
        <v>128</v>
      </c>
      <c r="C136" s="0" t="n">
        <v>5000</v>
      </c>
      <c r="D136" s="0" t="s">
        <v>129</v>
      </c>
      <c r="E136" s="0" t="n">
        <v>5510</v>
      </c>
      <c r="F136" s="0" t="s">
        <v>130</v>
      </c>
      <c r="G136" s="0" t="n">
        <v>83</v>
      </c>
      <c r="H136" s="0" t="s">
        <v>32</v>
      </c>
      <c r="I136" s="0" t="n">
        <v>2018</v>
      </c>
      <c r="J136" s="0" t="n">
        <v>2018</v>
      </c>
      <c r="K136" s="0" t="s">
        <v>132</v>
      </c>
      <c r="L136" s="0" t="n">
        <v>60389070</v>
      </c>
      <c r="M136" s="0" t="s">
        <v>133</v>
      </c>
      <c r="N136" s="0" t="s">
        <v>134</v>
      </c>
      <c r="O136" s="10" t="n">
        <f aca="false">VLOOKUP($H136,'FAOSTAT nutrition'!$A:$C,2,0)*$L136/4000</f>
        <v>51783627.525</v>
      </c>
      <c r="P136" s="10" t="n">
        <f aca="false">VLOOKUP($H136,'FAOSTAT nutrition'!$A:$D,4,0)*$L136</f>
        <v>1992839.31</v>
      </c>
      <c r="Q136" s="10" t="n">
        <f aca="false">VLOOKUP($H136,'FAOSTAT nutrition'!$A:$D,3,0)*$L136</f>
        <v>6099296.07</v>
      </c>
    </row>
    <row r="137" customFormat="false" ht="12.8" hidden="false" customHeight="false" outlineLevel="0" collapsed="false">
      <c r="A137" s="0" t="s">
        <v>127</v>
      </c>
      <c r="B137" s="0" t="s">
        <v>128</v>
      </c>
      <c r="C137" s="0" t="n">
        <v>5000</v>
      </c>
      <c r="D137" s="0" t="s">
        <v>129</v>
      </c>
      <c r="E137" s="0" t="n">
        <v>5510</v>
      </c>
      <c r="F137" s="0" t="s">
        <v>130</v>
      </c>
      <c r="G137" s="0" t="n">
        <v>236</v>
      </c>
      <c r="H137" s="0" t="s">
        <v>28</v>
      </c>
      <c r="I137" s="0" t="n">
        <v>2018</v>
      </c>
      <c r="J137" s="0" t="n">
        <v>2018</v>
      </c>
      <c r="K137" s="0" t="s">
        <v>132</v>
      </c>
      <c r="L137" s="0" t="n">
        <v>344642203</v>
      </c>
      <c r="M137" s="0" t="s">
        <v>133</v>
      </c>
      <c r="N137" s="0" t="s">
        <v>134</v>
      </c>
      <c r="O137" s="10" t="n">
        <f aca="false">VLOOKUP($H137,'FAOSTAT nutrition'!$A:$C,2,0)*$L137/4000</f>
        <v>288637845.0125</v>
      </c>
      <c r="P137" s="10" t="n">
        <f aca="false">VLOOKUP($H137,'FAOSTAT nutrition'!$A:$D,4,0)*$L137</f>
        <v>62035596.54</v>
      </c>
      <c r="Q137" s="10" t="n">
        <f aca="false">VLOOKUP($H137,'FAOSTAT nutrition'!$A:$D,3,0)*$L137</f>
        <v>130964037.14</v>
      </c>
    </row>
    <row r="138" customFormat="false" ht="12.8" hidden="false" customHeight="false" outlineLevel="0" collapsed="false">
      <c r="A138" s="0" t="s">
        <v>127</v>
      </c>
      <c r="B138" s="0" t="s">
        <v>128</v>
      </c>
      <c r="C138" s="0" t="n">
        <v>5000</v>
      </c>
      <c r="D138" s="0" t="s">
        <v>129</v>
      </c>
      <c r="E138" s="0" t="n">
        <v>5510</v>
      </c>
      <c r="F138" s="0" t="s">
        <v>130</v>
      </c>
      <c r="G138" s="0" t="n">
        <v>723</v>
      </c>
      <c r="H138" s="0" t="s">
        <v>262</v>
      </c>
      <c r="I138" s="0" t="n">
        <v>2018</v>
      </c>
      <c r="J138" s="0" t="n">
        <v>2018</v>
      </c>
      <c r="K138" s="0" t="s">
        <v>132</v>
      </c>
      <c r="L138" s="0" t="n">
        <v>2642611</v>
      </c>
      <c r="M138" s="0" t="s">
        <v>133</v>
      </c>
      <c r="N138" s="0" t="s">
        <v>134</v>
      </c>
      <c r="O138" s="10" t="n">
        <f aca="false">VLOOKUP($H138,'FAOSTAT nutrition'!$A:$C,2,0)*$L138/4000</f>
        <v>2226399.7675</v>
      </c>
      <c r="P138" s="10" t="n">
        <f aca="false">VLOOKUP($H138,'FAOSTAT nutrition'!$A:$D,4,0)*$L138</f>
        <v>409604.705</v>
      </c>
      <c r="Q138" s="10" t="n">
        <f aca="false">VLOOKUP($H138,'FAOSTAT nutrition'!$A:$D,3,0)*$L138</f>
        <v>298615.043</v>
      </c>
    </row>
    <row r="139" customFormat="false" ht="12.8" hidden="false" customHeight="false" outlineLevel="0" collapsed="false">
      <c r="A139" s="0" t="s">
        <v>127</v>
      </c>
      <c r="B139" s="0" t="s">
        <v>128</v>
      </c>
      <c r="C139" s="0" t="n">
        <v>5000</v>
      </c>
      <c r="D139" s="0" t="s">
        <v>129</v>
      </c>
      <c r="E139" s="0" t="n">
        <v>5510</v>
      </c>
      <c r="F139" s="0" t="s">
        <v>130</v>
      </c>
      <c r="G139" s="0" t="n">
        <v>373</v>
      </c>
      <c r="H139" s="0" t="s">
        <v>263</v>
      </c>
      <c r="I139" s="0" t="n">
        <v>2018</v>
      </c>
      <c r="J139" s="0" t="n">
        <v>2018</v>
      </c>
      <c r="K139" s="0" t="s">
        <v>132</v>
      </c>
      <c r="L139" s="0" t="n">
        <v>28951667</v>
      </c>
      <c r="M139" s="0" t="s">
        <v>133</v>
      </c>
      <c r="N139" s="0" t="s">
        <v>134</v>
      </c>
      <c r="O139" s="10" t="n">
        <f aca="false">VLOOKUP($H139,'FAOSTAT nutrition'!$A:$C,2,0)*$L139/4000</f>
        <v>1158066.68</v>
      </c>
      <c r="P139" s="10" t="n">
        <f aca="false">VLOOKUP($H139,'FAOSTAT nutrition'!$A:$D,4,0)*$L139</f>
        <v>86855.001</v>
      </c>
      <c r="Q139" s="10" t="n">
        <f aca="false">VLOOKUP($H139,'FAOSTAT nutrition'!$A:$D,3,0)*$L139</f>
        <v>607985.007</v>
      </c>
    </row>
    <row r="140" customFormat="false" ht="12.8" hidden="false" customHeight="false" outlineLevel="0" collapsed="false">
      <c r="A140" s="0" t="s">
        <v>127</v>
      </c>
      <c r="B140" s="0" t="s">
        <v>128</v>
      </c>
      <c r="C140" s="0" t="n">
        <v>5000</v>
      </c>
      <c r="D140" s="0" t="s">
        <v>129</v>
      </c>
      <c r="E140" s="0" t="n">
        <v>5510</v>
      </c>
      <c r="F140" s="0" t="s">
        <v>130</v>
      </c>
      <c r="G140" s="0" t="n">
        <v>544</v>
      </c>
      <c r="H140" s="0" t="s">
        <v>264</v>
      </c>
      <c r="I140" s="0" t="n">
        <v>2018</v>
      </c>
      <c r="J140" s="0" t="n">
        <v>2018</v>
      </c>
      <c r="K140" s="0" t="s">
        <v>132</v>
      </c>
      <c r="L140" s="0" t="n">
        <v>8561118</v>
      </c>
      <c r="M140" s="0" t="s">
        <v>133</v>
      </c>
      <c r="N140" s="0" t="s">
        <v>134</v>
      </c>
      <c r="O140" s="10" t="n">
        <f aca="false">VLOOKUP($H140,'FAOSTAT nutrition'!$A:$C,2,0)*$L140/4000</f>
        <v>599278.26</v>
      </c>
      <c r="P140" s="10" t="n">
        <f aca="false">VLOOKUP($H140,'FAOSTAT nutrition'!$A:$D,4,0)*$L140</f>
        <v>34244.472</v>
      </c>
      <c r="Q140" s="10" t="n">
        <f aca="false">VLOOKUP($H140,'FAOSTAT nutrition'!$A:$D,3,0)*$L140</f>
        <v>51366.708</v>
      </c>
    </row>
    <row r="141" customFormat="false" ht="12.8" hidden="false" customHeight="false" outlineLevel="0" collapsed="false">
      <c r="A141" s="0" t="s">
        <v>127</v>
      </c>
      <c r="B141" s="0" t="s">
        <v>128</v>
      </c>
      <c r="C141" s="0" t="n">
        <v>5000</v>
      </c>
      <c r="D141" s="0" t="s">
        <v>129</v>
      </c>
      <c r="E141" s="0" t="n">
        <v>5510</v>
      </c>
      <c r="F141" s="0" t="s">
        <v>130</v>
      </c>
      <c r="G141" s="0" t="n">
        <v>423</v>
      </c>
      <c r="H141" s="0" t="s">
        <v>265</v>
      </c>
      <c r="I141" s="0" t="n">
        <v>2018</v>
      </c>
      <c r="J141" s="0" t="n">
        <v>2018</v>
      </c>
      <c r="K141" s="0" t="s">
        <v>132</v>
      </c>
      <c r="L141" s="0" t="n">
        <v>1457244</v>
      </c>
      <c r="M141" s="0" t="s">
        <v>133</v>
      </c>
      <c r="N141" s="0" t="s">
        <v>134</v>
      </c>
      <c r="O141" s="10" t="n">
        <f aca="false">VLOOKUP($H141,'FAOSTAT nutrition'!$A:$C,2,0)*$L141/4000</f>
        <v>98363.97</v>
      </c>
      <c r="P141" s="10" t="n">
        <f aca="false">VLOOKUP($H141,'FAOSTAT nutrition'!$A:$D,4,0)*$L141</f>
        <v>1457.244</v>
      </c>
      <c r="Q141" s="10" t="n">
        <f aca="false">VLOOKUP($H141,'FAOSTAT nutrition'!$A:$D,3,0)*$L141</f>
        <v>23315.904</v>
      </c>
    </row>
    <row r="142" customFormat="false" ht="12.8" hidden="false" customHeight="false" outlineLevel="0" collapsed="false">
      <c r="A142" s="0" t="s">
        <v>127</v>
      </c>
      <c r="B142" s="0" t="s">
        <v>128</v>
      </c>
      <c r="C142" s="0" t="n">
        <v>5000</v>
      </c>
      <c r="D142" s="0" t="s">
        <v>129</v>
      </c>
      <c r="E142" s="0" t="n">
        <v>5510</v>
      </c>
      <c r="F142" s="0" t="s">
        <v>130</v>
      </c>
      <c r="G142" s="0" t="n">
        <v>157</v>
      </c>
      <c r="H142" s="0" t="s">
        <v>33</v>
      </c>
      <c r="I142" s="0" t="n">
        <v>2018</v>
      </c>
      <c r="J142" s="0" t="n">
        <v>2018</v>
      </c>
      <c r="K142" s="0" t="s">
        <v>132</v>
      </c>
      <c r="L142" s="0" t="n">
        <v>273711753</v>
      </c>
      <c r="M142" s="0" t="s">
        <v>133</v>
      </c>
      <c r="N142" s="0" t="s">
        <v>134</v>
      </c>
      <c r="O142" s="10" t="n">
        <f aca="false">VLOOKUP($H142,'FAOSTAT nutrition'!$A:$C,2,0)*$L142/4000</f>
        <v>47898580.0004907</v>
      </c>
      <c r="P142" s="10" t="n">
        <f aca="false">VLOOKUP($H142,'FAOSTAT nutrition'!$A:$D,4,0)*$L142</f>
        <v>273496.862607951</v>
      </c>
      <c r="Q142" s="10" t="n">
        <f aca="false">VLOOKUP($H142,'FAOSTAT nutrition'!$A:$D,3,0)*$L142</f>
        <v>3555459.21390336</v>
      </c>
    </row>
    <row r="143" customFormat="false" ht="12.8" hidden="false" customHeight="false" outlineLevel="0" collapsed="false">
      <c r="A143" s="0" t="s">
        <v>127</v>
      </c>
      <c r="B143" s="0" t="s">
        <v>128</v>
      </c>
      <c r="C143" s="0" t="n">
        <v>5000</v>
      </c>
      <c r="D143" s="0" t="s">
        <v>129</v>
      </c>
      <c r="E143" s="0" t="n">
        <v>5510</v>
      </c>
      <c r="F143" s="0" t="s">
        <v>130</v>
      </c>
      <c r="G143" s="0" t="n">
        <v>156</v>
      </c>
      <c r="H143" s="0" t="s">
        <v>266</v>
      </c>
      <c r="I143" s="0" t="n">
        <v>2018</v>
      </c>
      <c r="J143" s="0" t="n">
        <v>2018</v>
      </c>
      <c r="K143" s="0" t="s">
        <v>132</v>
      </c>
      <c r="L143" s="0" t="n">
        <v>1930507001</v>
      </c>
      <c r="M143" s="0" t="s">
        <v>133</v>
      </c>
      <c r="N143" s="0" t="s">
        <v>134</v>
      </c>
      <c r="O143" s="10" t="n">
        <f aca="false">VLOOKUP($H143,'FAOSTAT nutrition'!$A:$C,2,0)*$L143/4000</f>
        <v>144788025.075</v>
      </c>
      <c r="P143" s="10" t="n">
        <f aca="false">VLOOKUP($H143,'FAOSTAT nutrition'!$A:$D,4,0)*$L143</f>
        <v>0</v>
      </c>
      <c r="Q143" s="10" t="n">
        <f aca="false">VLOOKUP($H143,'FAOSTAT nutrition'!$A:$D,3,0)*$L143</f>
        <v>3861014.002</v>
      </c>
    </row>
    <row r="144" customFormat="false" ht="12.8" hidden="false" customHeight="false" outlineLevel="0" collapsed="false">
      <c r="A144" s="0" t="s">
        <v>127</v>
      </c>
      <c r="B144" s="0" t="s">
        <v>128</v>
      </c>
      <c r="C144" s="0" t="n">
        <v>5000</v>
      </c>
      <c r="D144" s="0" t="s">
        <v>129</v>
      </c>
      <c r="E144" s="0" t="n">
        <v>5510</v>
      </c>
      <c r="F144" s="0" t="s">
        <v>130</v>
      </c>
      <c r="G144" s="0" t="n">
        <v>161</v>
      </c>
      <c r="H144" s="0" t="s">
        <v>267</v>
      </c>
      <c r="I144" s="0" t="n">
        <v>2018</v>
      </c>
      <c r="J144" s="0" t="n">
        <v>2018</v>
      </c>
      <c r="K144" s="0" t="s">
        <v>132</v>
      </c>
      <c r="L144" s="0" t="n">
        <v>943010</v>
      </c>
      <c r="M144" s="0" t="s">
        <v>133</v>
      </c>
      <c r="N144" s="0" t="s">
        <v>134</v>
      </c>
      <c r="O144" s="10" t="n">
        <f aca="false">VLOOKUP($H144,'FAOSTAT nutrition'!$A:$C,2,0)*$L144/4000</f>
        <v>919434.75</v>
      </c>
      <c r="P144" s="10" t="n">
        <f aca="false">VLOOKUP($H144,'FAOSTAT nutrition'!$A:$D,4,0)*$L144</f>
        <v>0</v>
      </c>
      <c r="Q144" s="10" t="n">
        <f aca="false">VLOOKUP($H144,'FAOSTAT nutrition'!$A:$D,3,0)*$L144</f>
        <v>0</v>
      </c>
    </row>
    <row r="145" customFormat="false" ht="12.8" hidden="false" customHeight="false" outlineLevel="0" collapsed="false">
      <c r="A145" s="0" t="s">
        <v>127</v>
      </c>
      <c r="B145" s="0" t="s">
        <v>128</v>
      </c>
      <c r="C145" s="0" t="n">
        <v>5000</v>
      </c>
      <c r="D145" s="0" t="s">
        <v>129</v>
      </c>
      <c r="E145" s="0" t="n">
        <v>5510</v>
      </c>
      <c r="F145" s="0" t="s">
        <v>130</v>
      </c>
      <c r="G145" s="0" t="n">
        <v>267</v>
      </c>
      <c r="H145" s="0" t="s">
        <v>34</v>
      </c>
      <c r="I145" s="0" t="n">
        <v>2018</v>
      </c>
      <c r="J145" s="0" t="n">
        <v>2018</v>
      </c>
      <c r="K145" s="0" t="s">
        <v>132</v>
      </c>
      <c r="L145" s="0" t="n">
        <v>51909924</v>
      </c>
      <c r="M145" s="0" t="s">
        <v>133</v>
      </c>
      <c r="N145" s="0" t="s">
        <v>134</v>
      </c>
      <c r="O145" s="10" t="n">
        <f aca="false">VLOOKUP($H145,'FAOSTAT nutrition'!$A:$C,2,0)*$L145/4000</f>
        <v>39970641.48</v>
      </c>
      <c r="P145" s="10" t="n">
        <f aca="false">VLOOKUP($H145,'FAOSTAT nutrition'!$A:$D,4,0)*$L145</f>
        <v>13911859.632</v>
      </c>
      <c r="Q145" s="10" t="n">
        <f aca="false">VLOOKUP($H145,'FAOSTAT nutrition'!$A:$D,3,0)*$L145</f>
        <v>6384920.652</v>
      </c>
    </row>
    <row r="146" customFormat="false" ht="12.8" hidden="false" customHeight="false" outlineLevel="0" collapsed="false">
      <c r="A146" s="0" t="s">
        <v>127</v>
      </c>
      <c r="B146" s="0" t="s">
        <v>128</v>
      </c>
      <c r="C146" s="0" t="n">
        <v>5000</v>
      </c>
      <c r="D146" s="0" t="s">
        <v>129</v>
      </c>
      <c r="E146" s="0" t="n">
        <v>5510</v>
      </c>
      <c r="F146" s="0" t="s">
        <v>130</v>
      </c>
      <c r="G146" s="0" t="n">
        <v>122</v>
      </c>
      <c r="H146" s="0" t="s">
        <v>268</v>
      </c>
      <c r="I146" s="0" t="n">
        <v>2018</v>
      </c>
      <c r="J146" s="0" t="n">
        <v>2018</v>
      </c>
      <c r="K146" s="0" t="s">
        <v>132</v>
      </c>
      <c r="L146" s="0" t="n">
        <v>92020536</v>
      </c>
      <c r="M146" s="0" t="s">
        <v>133</v>
      </c>
      <c r="N146" s="0" t="s">
        <v>134</v>
      </c>
      <c r="O146" s="10" t="n">
        <f aca="false">VLOOKUP($H146,'FAOSTAT nutrition'!$A:$C,2,0)*$L146/4000</f>
        <v>21164723.28</v>
      </c>
      <c r="P146" s="10" t="n">
        <f aca="false">VLOOKUP($H146,'FAOSTAT nutrition'!$A:$D,4,0)*$L146</f>
        <v>184041.072</v>
      </c>
      <c r="Q146" s="10" t="n">
        <f aca="false">VLOOKUP($H146,'FAOSTAT nutrition'!$A:$D,3,0)*$L146</f>
        <v>644143.752</v>
      </c>
    </row>
    <row r="147" customFormat="false" ht="12.8" hidden="false" customHeight="false" outlineLevel="0" collapsed="false">
      <c r="A147" s="0" t="s">
        <v>127</v>
      </c>
      <c r="B147" s="0" t="s">
        <v>128</v>
      </c>
      <c r="C147" s="0" t="n">
        <v>5000</v>
      </c>
      <c r="D147" s="0" t="s">
        <v>129</v>
      </c>
      <c r="E147" s="0" t="n">
        <v>5510</v>
      </c>
      <c r="F147" s="0" t="s">
        <v>130</v>
      </c>
      <c r="G147" s="0" t="n">
        <v>305</v>
      </c>
      <c r="H147" s="0" t="s">
        <v>269</v>
      </c>
      <c r="I147" s="0" t="n">
        <v>2018</v>
      </c>
      <c r="J147" s="0" t="n">
        <v>2018</v>
      </c>
      <c r="K147" s="0" t="s">
        <v>132</v>
      </c>
      <c r="L147" s="0" t="n">
        <v>1045349</v>
      </c>
      <c r="M147" s="0" t="s">
        <v>133</v>
      </c>
      <c r="N147" s="0" t="s">
        <v>134</v>
      </c>
      <c r="O147" s="10" t="n">
        <f aca="false">VLOOKUP($H147,'FAOSTAT nutrition'!$A:$C,2,0)*$L147/4000</f>
        <v>1497462.4425</v>
      </c>
      <c r="P147" s="10" t="n">
        <f aca="false">VLOOKUP($H147,'FAOSTAT nutrition'!$A:$D,4,0)*$L147</f>
        <v>519538.453</v>
      </c>
      <c r="Q147" s="10" t="n">
        <f aca="false">VLOOKUP($H147,'FAOSTAT nutrition'!$A:$D,3,0)*$L147</f>
        <v>185026.773</v>
      </c>
    </row>
    <row r="148" customFormat="false" ht="12.8" hidden="false" customHeight="false" outlineLevel="0" collapsed="false">
      <c r="A148" s="0" t="s">
        <v>127</v>
      </c>
      <c r="B148" s="0" t="s">
        <v>128</v>
      </c>
      <c r="C148" s="0" t="n">
        <v>5000</v>
      </c>
      <c r="D148" s="0" t="s">
        <v>129</v>
      </c>
      <c r="E148" s="0" t="n">
        <v>5510</v>
      </c>
      <c r="F148" s="0" t="s">
        <v>130</v>
      </c>
      <c r="G148" s="0" t="n">
        <v>495</v>
      </c>
      <c r="H148" s="0" t="s">
        <v>270</v>
      </c>
      <c r="I148" s="0" t="n">
        <v>2018</v>
      </c>
      <c r="J148" s="0" t="n">
        <v>2018</v>
      </c>
      <c r="K148" s="0" t="s">
        <v>132</v>
      </c>
      <c r="L148" s="0" t="n">
        <v>34278527</v>
      </c>
      <c r="M148" s="0" t="s">
        <v>133</v>
      </c>
      <c r="N148" s="0" t="s">
        <v>134</v>
      </c>
      <c r="O148" s="10" t="n">
        <f aca="false">VLOOKUP($H148,'FAOSTAT nutrition'!$A:$C,2,0)*$L148/4000</f>
        <v>2742289.4840021</v>
      </c>
      <c r="P148" s="10" t="n">
        <f aca="false">VLOOKUP($H148,'FAOSTAT nutrition'!$A:$D,4,0)*$L148</f>
        <v>34300.7431396847</v>
      </c>
      <c r="Q148" s="10" t="n">
        <f aca="false">VLOOKUP($H148,'FAOSTAT nutrition'!$A:$D,3,0)*$L148</f>
        <v>171381.648996859</v>
      </c>
    </row>
    <row r="149" customFormat="false" ht="12.8" hidden="false" customHeight="false" outlineLevel="0" collapsed="false">
      <c r="A149" s="0" t="s">
        <v>127</v>
      </c>
      <c r="B149" s="0" t="s">
        <v>128</v>
      </c>
      <c r="C149" s="0" t="n">
        <v>5000</v>
      </c>
      <c r="D149" s="0" t="s">
        <v>129</v>
      </c>
      <c r="E149" s="0" t="n">
        <v>5510</v>
      </c>
      <c r="F149" s="0" t="s">
        <v>130</v>
      </c>
      <c r="G149" s="0" t="n">
        <v>136</v>
      </c>
      <c r="H149" s="0" t="s">
        <v>271</v>
      </c>
      <c r="I149" s="0" t="n">
        <v>2018</v>
      </c>
      <c r="J149" s="0" t="n">
        <v>2018</v>
      </c>
      <c r="K149" s="0" t="s">
        <v>132</v>
      </c>
      <c r="L149" s="0" t="n">
        <v>10460010</v>
      </c>
      <c r="M149" s="0" t="s">
        <v>133</v>
      </c>
      <c r="N149" s="0" t="s">
        <v>134</v>
      </c>
      <c r="O149" s="10" t="n">
        <f aca="false">VLOOKUP($H149,'FAOSTAT nutrition'!$A:$C,2,0)*$L149/4000</f>
        <v>2248902.15</v>
      </c>
      <c r="P149" s="10" t="n">
        <f aca="false">VLOOKUP($H149,'FAOSTAT nutrition'!$A:$D,4,0)*$L149</f>
        <v>20920.02</v>
      </c>
      <c r="Q149" s="10" t="n">
        <f aca="false">VLOOKUP($H149,'FAOSTAT nutrition'!$A:$D,3,0)*$L149</f>
        <v>156900.15</v>
      </c>
    </row>
    <row r="150" customFormat="false" ht="12.8" hidden="false" customHeight="false" outlineLevel="0" collapsed="false">
      <c r="A150" s="0" t="s">
        <v>127</v>
      </c>
      <c r="B150" s="0" t="s">
        <v>128</v>
      </c>
      <c r="C150" s="0" t="n">
        <v>5000</v>
      </c>
      <c r="D150" s="0" t="s">
        <v>129</v>
      </c>
      <c r="E150" s="0" t="n">
        <v>5510</v>
      </c>
      <c r="F150" s="0" t="s">
        <v>130</v>
      </c>
      <c r="G150" s="0" t="n">
        <v>667</v>
      </c>
      <c r="H150" s="0" t="s">
        <v>272</v>
      </c>
      <c r="I150" s="0" t="n">
        <v>2018</v>
      </c>
      <c r="J150" s="0" t="n">
        <v>2018</v>
      </c>
      <c r="K150" s="0" t="s">
        <v>132</v>
      </c>
      <c r="L150" s="0" t="n">
        <v>6326897</v>
      </c>
      <c r="M150" s="0" t="s">
        <v>133</v>
      </c>
      <c r="N150" s="0" t="s">
        <v>134</v>
      </c>
      <c r="O150" s="10" t="n">
        <f aca="false">VLOOKUP($H150,'FAOSTAT nutrition'!$A:$C,2,0)*$L150/4000</f>
        <v>632689.7</v>
      </c>
      <c r="P150" s="10" t="n">
        <f aca="false">VLOOKUP($H150,'FAOSTAT nutrition'!$A:$D,4,0)*$L150</f>
        <v>0</v>
      </c>
      <c r="Q150" s="10" t="n">
        <f aca="false">VLOOKUP($H150,'FAOSTAT nutrition'!$A:$D,3,0)*$L150</f>
        <v>632689.7</v>
      </c>
    </row>
    <row r="151" customFormat="false" ht="12.8" hidden="false" customHeight="false" outlineLevel="0" collapsed="false">
      <c r="A151" s="0" t="s">
        <v>127</v>
      </c>
      <c r="B151" s="0" t="s">
        <v>128</v>
      </c>
      <c r="C151" s="0" t="n">
        <v>5000</v>
      </c>
      <c r="D151" s="0" t="s">
        <v>129</v>
      </c>
      <c r="E151" s="0" t="n">
        <v>5510</v>
      </c>
      <c r="F151" s="0" t="s">
        <v>130</v>
      </c>
      <c r="G151" s="0" t="n">
        <v>826</v>
      </c>
      <c r="H151" s="0" t="s">
        <v>273</v>
      </c>
      <c r="I151" s="0" t="n">
        <v>2018</v>
      </c>
      <c r="J151" s="0" t="n">
        <v>2018</v>
      </c>
      <c r="K151" s="0" t="s">
        <v>132</v>
      </c>
      <c r="L151" s="0" t="n">
        <v>6238723</v>
      </c>
      <c r="M151" s="0" t="s">
        <v>133</v>
      </c>
      <c r="N151" s="0" t="s">
        <v>134</v>
      </c>
      <c r="O151" s="10" t="e">
        <f aca="false">VLOOKUP($H151,'FAOSTAT nutrition'!$A:$C,2,0)*$L151/4000</f>
        <v>#N/A</v>
      </c>
      <c r="P151" s="10" t="e">
        <f aca="false">VLOOKUP($H151,'FAOSTAT nutrition'!$A:$D,4,0)*$L151</f>
        <v>#N/A</v>
      </c>
      <c r="Q151" s="10" t="e">
        <f aca="false">VLOOKUP($H151,'FAOSTAT nutrition'!$A:$D,3,0)*$L151</f>
        <v>#N/A</v>
      </c>
    </row>
    <row r="152" customFormat="false" ht="12.8" hidden="false" customHeight="false" outlineLevel="0" collapsed="false">
      <c r="A152" s="0" t="s">
        <v>127</v>
      </c>
      <c r="B152" s="0" t="s">
        <v>128</v>
      </c>
      <c r="C152" s="0" t="n">
        <v>5000</v>
      </c>
      <c r="D152" s="0" t="s">
        <v>129</v>
      </c>
      <c r="E152" s="0" t="n">
        <v>5510</v>
      </c>
      <c r="F152" s="0" t="s">
        <v>130</v>
      </c>
      <c r="G152" s="0" t="n">
        <v>388</v>
      </c>
      <c r="H152" s="0" t="s">
        <v>274</v>
      </c>
      <c r="I152" s="0" t="n">
        <v>2018</v>
      </c>
      <c r="J152" s="0" t="n">
        <v>2018</v>
      </c>
      <c r="K152" s="0" t="s">
        <v>132</v>
      </c>
      <c r="L152" s="0" t="n">
        <v>179897928</v>
      </c>
      <c r="M152" s="0" t="s">
        <v>133</v>
      </c>
      <c r="N152" s="0" t="s">
        <v>134</v>
      </c>
      <c r="O152" s="10" t="n">
        <f aca="false">VLOOKUP($H152,'FAOSTAT nutrition'!$A:$C,2,0)*$L152/4000</f>
        <v>7645661.94</v>
      </c>
      <c r="P152" s="10" t="n">
        <f aca="false">VLOOKUP($H152,'FAOSTAT nutrition'!$A:$D,4,0)*$L152</f>
        <v>359795.856</v>
      </c>
      <c r="Q152" s="10" t="n">
        <f aca="false">VLOOKUP($H152,'FAOSTAT nutrition'!$A:$D,3,0)*$L152</f>
        <v>1439183.424</v>
      </c>
    </row>
    <row r="153" customFormat="false" ht="12.8" hidden="false" customHeight="false" outlineLevel="0" collapsed="false">
      <c r="A153" s="0" t="s">
        <v>127</v>
      </c>
      <c r="B153" s="0" t="s">
        <v>128</v>
      </c>
      <c r="C153" s="0" t="n">
        <v>5000</v>
      </c>
      <c r="D153" s="0" t="s">
        <v>129</v>
      </c>
      <c r="E153" s="0" t="n">
        <v>5510</v>
      </c>
      <c r="F153" s="0" t="s">
        <v>130</v>
      </c>
      <c r="G153" s="0" t="n">
        <v>97</v>
      </c>
      <c r="H153" s="0" t="s">
        <v>275</v>
      </c>
      <c r="I153" s="0" t="n">
        <v>2018</v>
      </c>
      <c r="J153" s="0" t="n">
        <v>2018</v>
      </c>
      <c r="K153" s="0" t="s">
        <v>132</v>
      </c>
      <c r="L153" s="0" t="n">
        <v>12362957</v>
      </c>
      <c r="M153" s="0" t="s">
        <v>133</v>
      </c>
      <c r="N153" s="0" t="s">
        <v>134</v>
      </c>
      <c r="O153" s="10" t="n">
        <f aca="false">VLOOKUP($H153,'FAOSTAT nutrition'!$A:$C,2,0)*$L153/4000</f>
        <v>10106717.3475</v>
      </c>
      <c r="P153" s="10" t="n">
        <f aca="false">VLOOKUP($H153,'FAOSTAT nutrition'!$A:$D,4,0)*$L153</f>
        <v>259622.097</v>
      </c>
      <c r="Q153" s="10" t="n">
        <f aca="false">VLOOKUP($H153,'FAOSTAT nutrition'!$A:$D,3,0)*$L153</f>
        <v>1434103.012</v>
      </c>
    </row>
    <row r="154" customFormat="false" ht="12.8" hidden="false" customHeight="false" outlineLevel="0" collapsed="false">
      <c r="A154" s="0" t="s">
        <v>127</v>
      </c>
      <c r="B154" s="0" t="s">
        <v>128</v>
      </c>
      <c r="C154" s="0" t="n">
        <v>5000</v>
      </c>
      <c r="D154" s="0" t="s">
        <v>129</v>
      </c>
      <c r="E154" s="0" t="n">
        <v>5510</v>
      </c>
      <c r="F154" s="0" t="s">
        <v>130</v>
      </c>
      <c r="G154" s="0" t="n">
        <v>275</v>
      </c>
      <c r="H154" s="0" t="s">
        <v>276</v>
      </c>
      <c r="I154" s="0" t="n">
        <v>2018</v>
      </c>
      <c r="J154" s="0" t="n">
        <v>2018</v>
      </c>
      <c r="K154" s="0" t="s">
        <v>132</v>
      </c>
      <c r="L154" s="0" t="n">
        <v>316104</v>
      </c>
      <c r="M154" s="0" t="s">
        <v>133</v>
      </c>
      <c r="N154" s="0" t="s">
        <v>134</v>
      </c>
      <c r="O154" s="10" t="n">
        <f aca="false">VLOOKUP($H154,'FAOSTAT nutrition'!$A:$C,2,0)*$L154/4000</f>
        <v>0</v>
      </c>
      <c r="P154" s="10" t="n">
        <f aca="false">VLOOKUP($H154,'FAOSTAT nutrition'!$A:$D,4,0)*$L154</f>
        <v>0</v>
      </c>
      <c r="Q154" s="10" t="n">
        <f aca="false">VLOOKUP($H154,'FAOSTAT nutrition'!$A:$D,3,0)*$L154</f>
        <v>0</v>
      </c>
    </row>
    <row r="155" customFormat="false" ht="12.8" hidden="false" customHeight="false" outlineLevel="0" collapsed="false">
      <c r="A155" s="0" t="s">
        <v>127</v>
      </c>
      <c r="B155" s="0" t="s">
        <v>128</v>
      </c>
      <c r="C155" s="0" t="n">
        <v>5000</v>
      </c>
      <c r="D155" s="0" t="s">
        <v>129</v>
      </c>
      <c r="E155" s="0" t="n">
        <v>5510</v>
      </c>
      <c r="F155" s="0" t="s">
        <v>130</v>
      </c>
      <c r="G155" s="0" t="n">
        <v>692</v>
      </c>
      <c r="H155" s="0" t="s">
        <v>277</v>
      </c>
      <c r="I155" s="0" t="n">
        <v>2018</v>
      </c>
      <c r="J155" s="0" t="n">
        <v>2018</v>
      </c>
      <c r="K155" s="0" t="s">
        <v>132</v>
      </c>
      <c r="L155" s="0" t="n">
        <v>7738</v>
      </c>
      <c r="M155" s="0" t="s">
        <v>133</v>
      </c>
      <c r="N155" s="0" t="s">
        <v>134</v>
      </c>
      <c r="O155" s="10" t="n">
        <f aca="false">VLOOKUP($H155,'FAOSTAT nutrition'!$A:$C,2,0)*$L155/4000</f>
        <v>6461.76736111112</v>
      </c>
      <c r="P155" s="10" t="n">
        <f aca="false">VLOOKUP($H155,'FAOSTAT nutrition'!$A:$D,4,0)*$L155</f>
        <v>891.123842592592</v>
      </c>
      <c r="Q155" s="10" t="n">
        <f aca="false">VLOOKUP($H155,'FAOSTAT nutrition'!$A:$D,3,0)*$L155</f>
        <v>873.211805555554</v>
      </c>
    </row>
    <row r="156" customFormat="false" ht="12.8" hidden="false" customHeight="false" outlineLevel="0" collapsed="false">
      <c r="A156" s="0" t="s">
        <v>127</v>
      </c>
      <c r="B156" s="0" t="s">
        <v>128</v>
      </c>
      <c r="C156" s="0" t="n">
        <v>5000</v>
      </c>
      <c r="D156" s="0" t="s">
        <v>129</v>
      </c>
      <c r="E156" s="0" t="n">
        <v>5510</v>
      </c>
      <c r="F156" s="0" t="s">
        <v>130</v>
      </c>
      <c r="G156" s="0" t="n">
        <v>463</v>
      </c>
      <c r="H156" s="0" t="s">
        <v>278</v>
      </c>
      <c r="I156" s="0" t="n">
        <v>2018</v>
      </c>
      <c r="J156" s="0" t="n">
        <v>2018</v>
      </c>
      <c r="K156" s="0" t="s">
        <v>132</v>
      </c>
      <c r="L156" s="0" t="n">
        <v>304959621</v>
      </c>
      <c r="M156" s="0" t="s">
        <v>133</v>
      </c>
      <c r="N156" s="0" t="s">
        <v>134</v>
      </c>
      <c r="O156" s="10" t="n">
        <f aca="false">VLOOKUP($H156,'FAOSTAT nutrition'!$A:$C,2,0)*$L156/4000</f>
        <v>16772768.8592203</v>
      </c>
      <c r="P156" s="10" t="n">
        <f aca="false">VLOOKUP($H156,'FAOSTAT nutrition'!$A:$D,4,0)*$L156</f>
        <v>609853.349010124</v>
      </c>
      <c r="Q156" s="10" t="n">
        <f aca="false">VLOOKUP($H156,'FAOSTAT nutrition'!$A:$D,3,0)*$L156</f>
        <v>4269316.63572648</v>
      </c>
    </row>
    <row r="157" customFormat="false" ht="12.8" hidden="false" customHeight="false" outlineLevel="0" collapsed="false">
      <c r="A157" s="0" t="s">
        <v>127</v>
      </c>
      <c r="B157" s="0" t="s">
        <v>128</v>
      </c>
      <c r="C157" s="0" t="n">
        <v>5000</v>
      </c>
      <c r="D157" s="0" t="s">
        <v>129</v>
      </c>
      <c r="E157" s="0" t="n">
        <v>5510</v>
      </c>
      <c r="F157" s="0" t="s">
        <v>130</v>
      </c>
      <c r="G157" s="0" t="n">
        <v>420</v>
      </c>
      <c r="H157" s="0" t="s">
        <v>279</v>
      </c>
      <c r="I157" s="0" t="n">
        <v>2018</v>
      </c>
      <c r="J157" s="0" t="n">
        <v>2018</v>
      </c>
      <c r="K157" s="0" t="s">
        <v>132</v>
      </c>
      <c r="L157" s="0" t="n">
        <v>1646295</v>
      </c>
      <c r="M157" s="0" t="s">
        <v>133</v>
      </c>
      <c r="N157" s="0" t="s">
        <v>134</v>
      </c>
      <c r="O157" s="10" t="n">
        <f aca="false">VLOOKUP($H157,'FAOSTAT nutrition'!$A:$C,2,0)*$L157/4000</f>
        <v>94659.6298700111</v>
      </c>
      <c r="P157" s="10" t="n">
        <f aca="false">VLOOKUP($H157,'FAOSTAT nutrition'!$A:$D,4,0)*$L157</f>
        <v>1655.41483079511</v>
      </c>
      <c r="Q157" s="10" t="n">
        <f aca="false">VLOOKUP($H157,'FAOSTAT nutrition'!$A:$D,3,0)*$L157</f>
        <v>37863.8519480044</v>
      </c>
    </row>
    <row r="158" customFormat="false" ht="12.8" hidden="false" customHeight="false" outlineLevel="0" collapsed="false">
      <c r="A158" s="0" t="s">
        <v>127</v>
      </c>
      <c r="B158" s="0" t="s">
        <v>128</v>
      </c>
      <c r="C158" s="0" t="n">
        <v>5000</v>
      </c>
      <c r="D158" s="0" t="s">
        <v>129</v>
      </c>
      <c r="E158" s="0" t="n">
        <v>5510</v>
      </c>
      <c r="F158" s="0" t="s">
        <v>130</v>
      </c>
      <c r="G158" s="0" t="n">
        <v>205</v>
      </c>
      <c r="H158" s="0" t="s">
        <v>280</v>
      </c>
      <c r="I158" s="0" t="n">
        <v>2018</v>
      </c>
      <c r="J158" s="0" t="n">
        <v>2018</v>
      </c>
      <c r="K158" s="0" t="s">
        <v>132</v>
      </c>
      <c r="L158" s="0" t="n">
        <v>682721</v>
      </c>
      <c r="M158" s="0" t="s">
        <v>133</v>
      </c>
      <c r="N158" s="0" t="s">
        <v>134</v>
      </c>
      <c r="O158" s="10" t="n">
        <f aca="false">VLOOKUP($H158,'FAOSTAT nutrition'!$A:$C,2,0)*$L158/4000</f>
        <v>554710.8125</v>
      </c>
      <c r="P158" s="10" t="n">
        <f aca="false">VLOOKUP($H158,'FAOSTAT nutrition'!$A:$D,4,0)*$L158</f>
        <v>12971.699</v>
      </c>
      <c r="Q158" s="10" t="n">
        <f aca="false">VLOOKUP($H158,'FAOSTAT nutrition'!$A:$D,3,0)*$L158</f>
        <v>215057.115</v>
      </c>
    </row>
    <row r="159" customFormat="false" ht="12.8" hidden="false" customHeight="false" outlineLevel="0" collapsed="false">
      <c r="A159" s="0" t="s">
        <v>127</v>
      </c>
      <c r="B159" s="0" t="s">
        <v>128</v>
      </c>
      <c r="C159" s="0" t="n">
        <v>5000</v>
      </c>
      <c r="D159" s="0" t="s">
        <v>129</v>
      </c>
      <c r="E159" s="0" t="n">
        <v>5510</v>
      </c>
      <c r="F159" s="0" t="s">
        <v>130</v>
      </c>
      <c r="G159" s="0" t="n">
        <v>222</v>
      </c>
      <c r="H159" s="0" t="s">
        <v>281</v>
      </c>
      <c r="I159" s="0" t="n">
        <v>2018</v>
      </c>
      <c r="J159" s="0" t="n">
        <v>2018</v>
      </c>
      <c r="K159" s="0" t="s">
        <v>132</v>
      </c>
      <c r="L159" s="0" t="n">
        <v>4346892</v>
      </c>
      <c r="M159" s="0" t="s">
        <v>133</v>
      </c>
      <c r="N159" s="0" t="s">
        <v>134</v>
      </c>
      <c r="O159" s="10" t="n">
        <f aca="false">VLOOKUP($H159,'FAOSTAT nutrition'!$A:$C,2,0)*$L159/4000</f>
        <v>3010226.32192887</v>
      </c>
      <c r="P159" s="10" t="n">
        <f aca="false">VLOOKUP($H159,'FAOSTAT nutrition'!$A:$D,4,0)*$L159</f>
        <v>1191051.74553428</v>
      </c>
      <c r="Q159" s="10" t="n">
        <f aca="false">VLOOKUP($H159,'FAOSTAT nutrition'!$A:$D,3,0)*$L159</f>
        <v>269511.492717515</v>
      </c>
    </row>
    <row r="160" customFormat="false" ht="12.8" hidden="false" customHeight="false" outlineLevel="0" collapsed="false">
      <c r="A160" s="0" t="s">
        <v>127</v>
      </c>
      <c r="B160" s="0" t="s">
        <v>128</v>
      </c>
      <c r="C160" s="0" t="n">
        <v>5000</v>
      </c>
      <c r="D160" s="0" t="s">
        <v>129</v>
      </c>
      <c r="E160" s="0" t="n">
        <v>5510</v>
      </c>
      <c r="F160" s="0" t="s">
        <v>130</v>
      </c>
      <c r="G160" s="0" t="n">
        <v>567</v>
      </c>
      <c r="H160" s="0" t="s">
        <v>282</v>
      </c>
      <c r="I160" s="0" t="n">
        <v>2018</v>
      </c>
      <c r="J160" s="0" t="n">
        <v>2018</v>
      </c>
      <c r="K160" s="0" t="s">
        <v>132</v>
      </c>
      <c r="L160" s="0" t="n">
        <v>100458926</v>
      </c>
      <c r="M160" s="0" t="s">
        <v>133</v>
      </c>
      <c r="N160" s="0" t="s">
        <v>134</v>
      </c>
      <c r="O160" s="10" t="n">
        <f aca="false">VLOOKUP($H160,'FAOSTAT nutrition'!$A:$C,2,0)*$L160/4000</f>
        <v>4269504.355</v>
      </c>
      <c r="P160" s="10" t="n">
        <f aca="false">VLOOKUP($H160,'FAOSTAT nutrition'!$A:$D,4,0)*$L160</f>
        <v>200917.852</v>
      </c>
      <c r="Q160" s="10" t="n">
        <f aca="false">VLOOKUP($H160,'FAOSTAT nutrition'!$A:$D,3,0)*$L160</f>
        <v>301376.778</v>
      </c>
    </row>
    <row r="161" customFormat="false" ht="12.8" hidden="false" customHeight="false" outlineLevel="0" collapsed="false">
      <c r="A161" s="0" t="s">
        <v>127</v>
      </c>
      <c r="B161" s="0" t="s">
        <v>128</v>
      </c>
      <c r="C161" s="0" t="n">
        <v>5000</v>
      </c>
      <c r="D161" s="0" t="s">
        <v>129</v>
      </c>
      <c r="E161" s="0" t="n">
        <v>5510</v>
      </c>
      <c r="F161" s="0" t="s">
        <v>130</v>
      </c>
      <c r="G161" s="0" t="n">
        <v>15</v>
      </c>
      <c r="H161" s="0" t="s">
        <v>27</v>
      </c>
      <c r="I161" s="0" t="n">
        <v>2018</v>
      </c>
      <c r="J161" s="0" t="n">
        <v>2018</v>
      </c>
      <c r="K161" s="0" t="s">
        <v>132</v>
      </c>
      <c r="L161" s="0" t="n">
        <v>733386177</v>
      </c>
      <c r="M161" s="0" t="s">
        <v>133</v>
      </c>
      <c r="N161" s="0" t="s">
        <v>134</v>
      </c>
      <c r="O161" s="10" t="n">
        <f aca="false">VLOOKUP($H161,'FAOSTAT nutrition'!$A:$C,2,0)*$L161/4000</f>
        <v>612377457.795</v>
      </c>
      <c r="P161" s="10" t="n">
        <f aca="false">VLOOKUP($H161,'FAOSTAT nutrition'!$A:$D,4,0)*$L161</f>
        <v>16867882.071</v>
      </c>
      <c r="Q161" s="10" t="n">
        <f aca="false">VLOOKUP($H161,'FAOSTAT nutrition'!$A:$D,3,0)*$L161</f>
        <v>89473113.594</v>
      </c>
    </row>
    <row r="162" customFormat="false" ht="12.8" hidden="false" customHeight="false" outlineLevel="0" collapsed="false">
      <c r="A162" s="0" t="s">
        <v>127</v>
      </c>
      <c r="B162" s="0" t="s">
        <v>128</v>
      </c>
      <c r="C162" s="0" t="n">
        <v>5000</v>
      </c>
      <c r="D162" s="0" t="s">
        <v>129</v>
      </c>
      <c r="E162" s="0" t="n">
        <v>5510</v>
      </c>
      <c r="F162" s="0" t="s">
        <v>130</v>
      </c>
      <c r="G162" s="0" t="n">
        <v>137</v>
      </c>
      <c r="H162" s="0" t="s">
        <v>283</v>
      </c>
      <c r="I162" s="0" t="n">
        <v>2018</v>
      </c>
      <c r="J162" s="0" t="n">
        <v>2018</v>
      </c>
      <c r="K162" s="0" t="s">
        <v>132</v>
      </c>
      <c r="L162" s="0" t="n">
        <v>73387350</v>
      </c>
      <c r="M162" s="0" t="s">
        <v>133</v>
      </c>
      <c r="N162" s="0" t="s">
        <v>134</v>
      </c>
      <c r="O162" s="10" t="n">
        <f aca="false">VLOOKUP($H162,'FAOSTAT nutrition'!$A:$C,2,0)*$L162/4000</f>
        <v>18530305.875</v>
      </c>
      <c r="P162" s="10" t="n">
        <f aca="false">VLOOKUP($H162,'FAOSTAT nutrition'!$A:$D,4,0)*$L162</f>
        <v>146774.7</v>
      </c>
      <c r="Q162" s="10" t="n">
        <f aca="false">VLOOKUP($H162,'FAOSTAT nutrition'!$A:$D,3,0)*$L162</f>
        <v>954035.55</v>
      </c>
    </row>
    <row r="163" customFormat="false" ht="12.8" hidden="false" customHeight="false" outlineLevel="0" collapsed="false">
      <c r="A163" s="0" t="s">
        <v>127</v>
      </c>
      <c r="B163" s="0" t="s">
        <v>128</v>
      </c>
      <c r="C163" s="0" t="n">
        <v>5000</v>
      </c>
      <c r="D163" s="0" t="s">
        <v>129</v>
      </c>
      <c r="E163" s="0" t="n">
        <v>5510</v>
      </c>
      <c r="F163" s="0" t="s">
        <v>130</v>
      </c>
      <c r="G163" s="0" t="n">
        <v>135</v>
      </c>
      <c r="H163" s="0" t="s">
        <v>284</v>
      </c>
      <c r="I163" s="0" t="n">
        <v>2018</v>
      </c>
      <c r="J163" s="0" t="n">
        <v>2018</v>
      </c>
      <c r="K163" s="0" t="s">
        <v>132</v>
      </c>
      <c r="L163" s="0" t="n">
        <v>464185</v>
      </c>
      <c r="M163" s="0" t="s">
        <v>133</v>
      </c>
      <c r="N163" s="0" t="s">
        <v>134</v>
      </c>
      <c r="O163" s="10" t="n">
        <f aca="false">VLOOKUP($H163,'FAOSTAT nutrition'!$A:$C,2,0)*$L163/4000</f>
        <v>126490.4125</v>
      </c>
      <c r="P163" s="10" t="n">
        <f aca="false">VLOOKUP($H163,'FAOSTAT nutrition'!$A:$D,4,0)*$L163</f>
        <v>1392.555</v>
      </c>
      <c r="Q163" s="10" t="n">
        <f aca="false">VLOOKUP($H163,'FAOSTAT nutrition'!$A:$D,3,0)*$L163</f>
        <v>7891.145</v>
      </c>
    </row>
    <row r="164" customFormat="false" ht="12.8" hidden="false" customHeight="false" outlineLevel="0" collapsed="false">
      <c r="O164" s="10"/>
    </row>
    <row r="165" customFormat="false" ht="12.8" hidden="false" customHeight="false" outlineLevel="0" collapsed="false">
      <c r="O165" s="10"/>
    </row>
    <row r="166" customFormat="false" ht="12.8" hidden="false" customHeight="false" outlineLevel="0" collapsed="false">
      <c r="O166" s="10"/>
    </row>
    <row r="167" customFormat="false" ht="12.8" hidden="false" customHeight="false" outlineLevel="0" collapsed="false">
      <c r="O167" s="10"/>
    </row>
    <row r="168" customFormat="false" ht="12.8" hidden="false" customHeight="false" outlineLevel="0" collapsed="false">
      <c r="O168" s="10"/>
    </row>
    <row r="169" customFormat="false" ht="12.8" hidden="false" customHeight="false" outlineLevel="0" collapsed="false">
      <c r="O169" s="10"/>
    </row>
    <row r="170" customFormat="false" ht="12.8" hidden="false" customHeight="false" outlineLevel="0" collapsed="false">
      <c r="O170" s="10"/>
    </row>
    <row r="171" customFormat="false" ht="12.8" hidden="false" customHeight="false" outlineLevel="0" collapsed="false">
      <c r="O171" s="10"/>
    </row>
    <row r="172" customFormat="false" ht="12.8" hidden="false" customHeight="false" outlineLevel="0" collapsed="false">
      <c r="O172" s="10"/>
    </row>
    <row r="173" customFormat="false" ht="12.8" hidden="false" customHeight="false" outlineLevel="0" collapsed="false">
      <c r="O173" s="10"/>
    </row>
    <row r="174" customFormat="false" ht="12.8" hidden="false" customHeight="false" outlineLevel="0" collapsed="false">
      <c r="O174" s="10"/>
    </row>
    <row r="175" customFormat="false" ht="12.8" hidden="false" customHeight="false" outlineLevel="0" collapsed="false">
      <c r="O175" s="10"/>
    </row>
    <row r="176" customFormat="false" ht="12.8" hidden="false" customHeight="false" outlineLevel="0" collapsed="false">
      <c r="O176" s="1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54"/>
  <sheetViews>
    <sheetView showFormulas="false" showGridLines="true" showRowColHeaders="true" showZeros="true" rightToLeft="false" tabSelected="false" showOutlineSymbols="true" defaultGridColor="true" view="normal" topLeftCell="A350" colorId="64" zoomScale="120" zoomScaleNormal="120" zoomScalePageLayoutView="100" workbookViewId="0">
      <selection pane="topLeft" activeCell="D367" activeCellId="0" sqref="D367"/>
    </sheetView>
  </sheetViews>
  <sheetFormatPr defaultRowHeight="12.8" zeroHeight="false" outlineLevelRow="0" outlineLevelCol="0"/>
  <cols>
    <col collapsed="false" customWidth="true" hidden="false" outlineLevel="0" max="1" min="1" style="0" width="50.6"/>
    <col collapsed="false" customWidth="true" hidden="false" outlineLevel="0" max="5" min="2" style="0" width="10.77"/>
    <col collapsed="false" customWidth="false" hidden="false" outlineLevel="0" max="6" min="6" style="0" width="11.52"/>
    <col collapsed="false" customWidth="true" hidden="false" outlineLevel="0" max="7" min="7" style="0" width="34.93"/>
    <col collapsed="false" customWidth="true" hidden="false" outlineLevel="0" max="8" min="8" style="0" width="14.58"/>
    <col collapsed="false" customWidth="true" hidden="false" outlineLevel="0" max="9" min="9" style="0" width="14.4"/>
    <col collapsed="false" customWidth="true" hidden="false" outlineLevel="0" max="10" min="10" style="0" width="8.63"/>
    <col collapsed="false" customWidth="true" hidden="false" outlineLevel="0" max="12" min="11" style="0" width="34.93"/>
    <col collapsed="false" customWidth="true" hidden="false" outlineLevel="0" max="13" min="13" style="0" width="50.6"/>
    <col collapsed="false" customWidth="true" hidden="false" outlineLevel="0" max="14" min="14" style="0" width="19.45"/>
    <col collapsed="false" customWidth="true" hidden="false" outlineLevel="0" max="15" min="15" style="0" width="8.63"/>
    <col collapsed="false" customWidth="true" hidden="false" outlineLevel="0" max="1025" min="16" style="0" width="10.77"/>
  </cols>
  <sheetData>
    <row r="1" customFormat="false" ht="14.3" hidden="false" customHeight="false" outlineLevel="0" collapsed="false">
      <c r="A1" s="80" t="s">
        <v>118</v>
      </c>
      <c r="B1" s="80" t="s">
        <v>285</v>
      </c>
      <c r="C1" s="80" t="s">
        <v>286</v>
      </c>
      <c r="D1" s="80" t="s">
        <v>287</v>
      </c>
      <c r="F1" s="80"/>
      <c r="G1" s="81" t="s">
        <v>288</v>
      </c>
      <c r="M1" s="80" t="s">
        <v>289</v>
      </c>
      <c r="R1" s="80" t="s">
        <v>290</v>
      </c>
    </row>
    <row r="2" customFormat="false" ht="14.3" hidden="false" customHeight="false" outlineLevel="0" collapsed="false">
      <c r="A2" s="0" t="s">
        <v>291</v>
      </c>
      <c r="B2" s="0" t="n">
        <v>7000</v>
      </c>
      <c r="C2" s="82" t="n">
        <v>0</v>
      </c>
      <c r="D2" s="82" t="n">
        <v>0</v>
      </c>
      <c r="G2" s="83" t="s">
        <v>292</v>
      </c>
      <c r="H2" s="84" t="s">
        <v>293</v>
      </c>
      <c r="I2" s="84" t="s">
        <v>294</v>
      </c>
      <c r="J2" s="84" t="s">
        <v>295</v>
      </c>
      <c r="K2" s="85"/>
      <c r="M2" s="0" t="s">
        <v>29</v>
      </c>
      <c r="N2" s="0" t="s">
        <v>296</v>
      </c>
      <c r="R2" s="0" t="s">
        <v>297</v>
      </c>
      <c r="S2" s="0" t="s">
        <v>298</v>
      </c>
      <c r="W2" s="0" t="s">
        <v>296</v>
      </c>
    </row>
    <row r="3" customFormat="false" ht="14.3" hidden="false" customHeight="false" outlineLevel="0" collapsed="false">
      <c r="A3" s="0" t="s">
        <v>299</v>
      </c>
      <c r="B3" s="0" t="n">
        <v>5890</v>
      </c>
      <c r="C3" s="82" t="n">
        <v>0.2</v>
      </c>
      <c r="D3" s="82" t="n">
        <v>0.522</v>
      </c>
      <c r="F3" s="82"/>
      <c r="G3" s="85"/>
      <c r="H3" s="84" t="s">
        <v>300</v>
      </c>
      <c r="I3" s="84" t="s">
        <v>301</v>
      </c>
      <c r="J3" s="84" t="s">
        <v>301</v>
      </c>
      <c r="K3" s="85"/>
      <c r="M3" s="0" t="s">
        <v>25</v>
      </c>
      <c r="N3" s="0" t="s">
        <v>296</v>
      </c>
      <c r="R3" s="0" t="s">
        <v>302</v>
      </c>
      <c r="S3" s="0" t="s">
        <v>303</v>
      </c>
      <c r="W3" s="0" t="s">
        <v>304</v>
      </c>
    </row>
    <row r="4" customFormat="false" ht="14.3" hidden="false" customHeight="false" outlineLevel="0" collapsed="false">
      <c r="A4" s="0" t="s">
        <v>135</v>
      </c>
      <c r="B4" s="86" t="n">
        <v>2469.98835948304</v>
      </c>
      <c r="C4" s="82" t="n">
        <v>0.0649978609306444</v>
      </c>
      <c r="D4" s="82" t="n">
        <v>0.229994726945309</v>
      </c>
      <c r="F4" s="82"/>
      <c r="G4" s="83" t="s">
        <v>305</v>
      </c>
      <c r="H4" s="87"/>
      <c r="I4" s="87"/>
      <c r="J4" s="87"/>
      <c r="K4" s="85"/>
      <c r="M4" s="0" t="s">
        <v>221</v>
      </c>
      <c r="N4" s="0" t="s">
        <v>296</v>
      </c>
      <c r="R4" s="0" t="s">
        <v>306</v>
      </c>
      <c r="S4" s="0" t="s">
        <v>307</v>
      </c>
      <c r="W4" s="0" t="s">
        <v>308</v>
      </c>
    </row>
    <row r="5" customFormat="false" ht="13.8" hidden="false" customHeight="false" outlineLevel="0" collapsed="false">
      <c r="A5" s="0" t="s">
        <v>136</v>
      </c>
      <c r="B5" s="86" t="n">
        <v>534.139488598107</v>
      </c>
      <c r="C5" s="82" t="n">
        <v>0.0244631147447441</v>
      </c>
      <c r="D5" s="82" t="n">
        <v>0.0230685483042665</v>
      </c>
      <c r="F5" s="82"/>
      <c r="G5" s="85" t="s">
        <v>309</v>
      </c>
      <c r="H5" s="88" t="n">
        <v>334</v>
      </c>
      <c r="I5" s="88" t="n">
        <v>12.2</v>
      </c>
      <c r="J5" s="88" t="n">
        <v>2.3</v>
      </c>
      <c r="K5" s="85"/>
      <c r="M5" s="0" t="s">
        <v>26</v>
      </c>
      <c r="N5" s="0" t="s">
        <v>296</v>
      </c>
      <c r="R5" s="0" t="s">
        <v>310</v>
      </c>
      <c r="S5" s="0" t="s">
        <v>311</v>
      </c>
      <c r="W5" s="0" t="s">
        <v>312</v>
      </c>
    </row>
    <row r="6" customFormat="false" ht="13.8" hidden="false" customHeight="false" outlineLevel="0" collapsed="false">
      <c r="A6" s="0" t="s">
        <v>137</v>
      </c>
      <c r="B6" s="86" t="n">
        <v>480</v>
      </c>
      <c r="C6" s="82" t="n">
        <v>0.001</v>
      </c>
      <c r="D6" s="82" t="n">
        <v>0.003</v>
      </c>
      <c r="F6" s="82"/>
      <c r="G6" s="85" t="s">
        <v>313</v>
      </c>
      <c r="H6" s="88" t="n">
        <v>364</v>
      </c>
      <c r="I6" s="88" t="n">
        <v>10.9</v>
      </c>
      <c r="J6" s="88" t="n">
        <v>1.1</v>
      </c>
      <c r="K6" s="85"/>
      <c r="M6" s="0" t="s">
        <v>27</v>
      </c>
      <c r="N6" s="0" t="s">
        <v>296</v>
      </c>
      <c r="R6" s="0" t="s">
        <v>314</v>
      </c>
      <c r="S6" s="0" t="s">
        <v>315</v>
      </c>
      <c r="W6" s="0" t="s">
        <v>316</v>
      </c>
    </row>
    <row r="7" customFormat="false" ht="13.8" hidden="false" customHeight="false" outlineLevel="0" collapsed="false">
      <c r="A7" s="0" t="s">
        <v>138</v>
      </c>
      <c r="B7" s="86" t="n">
        <v>450</v>
      </c>
      <c r="C7" s="82" t="n">
        <v>0.013</v>
      </c>
      <c r="D7" s="82" t="n">
        <v>0.004</v>
      </c>
      <c r="F7" s="82"/>
      <c r="G7" s="85" t="s">
        <v>317</v>
      </c>
      <c r="H7" s="88" t="n">
        <v>213</v>
      </c>
      <c r="I7" s="88" t="n">
        <v>12.1</v>
      </c>
      <c r="J7" s="88" t="n">
        <v>3.1</v>
      </c>
      <c r="K7" s="85"/>
      <c r="M7" s="0" t="s">
        <v>226</v>
      </c>
      <c r="N7" s="0" t="s">
        <v>296</v>
      </c>
      <c r="R7" s="0" t="s">
        <v>318</v>
      </c>
      <c r="S7" s="0" t="s">
        <v>319</v>
      </c>
      <c r="W7" s="0" t="s">
        <v>320</v>
      </c>
    </row>
    <row r="8" customFormat="false" ht="13.8" hidden="false" customHeight="false" outlineLevel="0" collapsed="false">
      <c r="A8" s="0" t="s">
        <v>321</v>
      </c>
      <c r="B8" s="86" t="n">
        <v>2380.08565310492</v>
      </c>
      <c r="C8" s="82" t="n">
        <v>0.036997382821794</v>
      </c>
      <c r="D8" s="82" t="n">
        <v>0.00499643112062812</v>
      </c>
      <c r="F8" s="82"/>
      <c r="G8" s="85" t="s">
        <v>322</v>
      </c>
      <c r="H8" s="88" t="n">
        <v>367</v>
      </c>
      <c r="I8" s="88" t="n">
        <v>11</v>
      </c>
      <c r="J8" s="88" t="n">
        <v>1.1</v>
      </c>
      <c r="K8" s="85"/>
      <c r="M8" s="0" t="s">
        <v>258</v>
      </c>
      <c r="N8" s="0" t="s">
        <v>296</v>
      </c>
      <c r="R8" s="0" t="s">
        <v>323</v>
      </c>
      <c r="S8" s="0" t="s">
        <v>324</v>
      </c>
      <c r="W8" s="0" t="s">
        <v>325</v>
      </c>
    </row>
    <row r="9" customFormat="false" ht="13.8" hidden="false" customHeight="false" outlineLevel="0" collapsed="false">
      <c r="A9" s="0" t="s">
        <v>139</v>
      </c>
      <c r="B9" s="86" t="n">
        <v>2448.85496183206</v>
      </c>
      <c r="C9" s="82" t="n">
        <v>0.00894971354084827</v>
      </c>
      <c r="D9" s="82" t="n">
        <v>0.00803561302805018</v>
      </c>
      <c r="F9" s="82"/>
      <c r="G9" s="85" t="s">
        <v>326</v>
      </c>
      <c r="H9" s="88" t="n">
        <v>382</v>
      </c>
      <c r="I9" s="88" t="n">
        <v>29.1</v>
      </c>
      <c r="J9" s="88" t="n">
        <v>10.7</v>
      </c>
      <c r="K9" s="85"/>
      <c r="M9" s="0" t="s">
        <v>32</v>
      </c>
      <c r="N9" s="0" t="s">
        <v>296</v>
      </c>
      <c r="R9" s="0" t="s">
        <v>327</v>
      </c>
      <c r="S9" s="0" t="s">
        <v>328</v>
      </c>
      <c r="W9" s="0" t="s">
        <v>329</v>
      </c>
    </row>
    <row r="10" customFormat="false" ht="13.8" hidden="false" customHeight="false" outlineLevel="0" collapsed="false">
      <c r="A10" s="0" t="s">
        <v>140</v>
      </c>
      <c r="B10" s="86" t="n">
        <v>200</v>
      </c>
      <c r="C10" s="82" t="n">
        <v>0.011</v>
      </c>
      <c r="D10" s="82" t="n">
        <v>0.001</v>
      </c>
      <c r="F10" s="82"/>
      <c r="G10" s="85" t="s">
        <v>330</v>
      </c>
      <c r="H10" s="88" t="n">
        <v>249</v>
      </c>
      <c r="I10" s="88" t="n">
        <v>8.2</v>
      </c>
      <c r="J10" s="88" t="n">
        <v>1.2</v>
      </c>
      <c r="K10" s="85"/>
      <c r="M10" s="0" t="s">
        <v>275</v>
      </c>
      <c r="N10" s="0" t="s">
        <v>296</v>
      </c>
      <c r="R10" s="0" t="s">
        <v>331</v>
      </c>
      <c r="S10" s="0" t="s">
        <v>332</v>
      </c>
      <c r="W10" s="0" t="s">
        <v>333</v>
      </c>
    </row>
    <row r="11" customFormat="false" ht="13.8" hidden="false" customHeight="false" outlineLevel="0" collapsed="false">
      <c r="A11" s="0" t="s">
        <v>141</v>
      </c>
      <c r="B11" s="86" t="n">
        <v>120</v>
      </c>
      <c r="C11" s="82" t="n">
        <v>0.016</v>
      </c>
      <c r="D11" s="82" t="n">
        <v>0.001</v>
      </c>
      <c r="F11" s="82"/>
      <c r="G11" s="85" t="s">
        <v>334</v>
      </c>
      <c r="H11" s="88" t="n">
        <v>345</v>
      </c>
      <c r="I11" s="88" t="n">
        <v>12.3</v>
      </c>
      <c r="J11" s="88" t="n">
        <v>2</v>
      </c>
      <c r="K11" s="85"/>
      <c r="M11" s="0" t="s">
        <v>154</v>
      </c>
      <c r="N11" s="0" t="s">
        <v>296</v>
      </c>
      <c r="R11" s="0" t="s">
        <v>335</v>
      </c>
      <c r="S11" s="0" t="s">
        <v>336</v>
      </c>
      <c r="W11" s="0" t="s">
        <v>337</v>
      </c>
    </row>
    <row r="12" customFormat="false" ht="13.8" hidden="false" customHeight="false" outlineLevel="0" collapsed="false">
      <c r="A12" s="0" t="s">
        <v>142</v>
      </c>
      <c r="B12" s="86" t="n">
        <v>1190</v>
      </c>
      <c r="C12" s="82" t="n">
        <v>0.015</v>
      </c>
      <c r="D12" s="82" t="n">
        <v>0.113</v>
      </c>
      <c r="F12" s="82"/>
      <c r="G12" s="85" t="s">
        <v>338</v>
      </c>
      <c r="H12" s="88" t="n">
        <v>369</v>
      </c>
      <c r="I12" s="88" t="n">
        <v>7.4</v>
      </c>
      <c r="J12" s="88" t="n">
        <v>17</v>
      </c>
      <c r="K12" s="85"/>
      <c r="M12" s="0" t="s">
        <v>163</v>
      </c>
      <c r="N12" s="0" t="s">
        <v>296</v>
      </c>
      <c r="R12" s="0" t="s">
        <v>339</v>
      </c>
      <c r="S12" s="0" t="s">
        <v>340</v>
      </c>
      <c r="W12" s="0" t="s">
        <v>341</v>
      </c>
    </row>
    <row r="13" customFormat="false" ht="13.8" hidden="false" customHeight="false" outlineLevel="0" collapsed="false">
      <c r="A13" s="0" t="s">
        <v>342</v>
      </c>
      <c r="B13" s="86" t="n">
        <v>4559.97948793085</v>
      </c>
      <c r="C13" s="82" t="n">
        <v>0.149005530932933</v>
      </c>
      <c r="D13" s="82" t="n">
        <v>0.432987802644592</v>
      </c>
      <c r="F13" s="82"/>
      <c r="G13" s="85" t="s">
        <v>343</v>
      </c>
      <c r="H13" s="88" t="n">
        <v>362</v>
      </c>
      <c r="I13" s="88" t="n">
        <v>0.5</v>
      </c>
      <c r="J13" s="88" t="n">
        <v>0.3</v>
      </c>
      <c r="K13" s="85"/>
      <c r="M13" s="0" t="s">
        <v>194</v>
      </c>
      <c r="N13" s="0" t="s">
        <v>296</v>
      </c>
      <c r="R13" s="0" t="s">
        <v>344</v>
      </c>
      <c r="S13" s="0" t="s">
        <v>345</v>
      </c>
      <c r="W13" s="0" t="s">
        <v>346</v>
      </c>
    </row>
    <row r="14" customFormat="false" ht="13.8" hidden="false" customHeight="false" outlineLevel="0" collapsed="false">
      <c r="A14" s="0" t="s">
        <v>143</v>
      </c>
      <c r="B14" s="86" t="n">
        <v>3650</v>
      </c>
      <c r="C14" s="82" t="n">
        <v>0.177</v>
      </c>
      <c r="D14" s="82" t="n">
        <v>0.063</v>
      </c>
      <c r="F14" s="82"/>
      <c r="G14" s="85" t="s">
        <v>347</v>
      </c>
      <c r="H14" s="88" t="n">
        <v>380</v>
      </c>
      <c r="I14" s="88" t="n">
        <v>95</v>
      </c>
      <c r="J14" s="88" t="n">
        <v>0</v>
      </c>
      <c r="K14" s="85"/>
      <c r="M14" s="0" t="s">
        <v>152</v>
      </c>
      <c r="N14" s="0" t="s">
        <v>296</v>
      </c>
      <c r="R14" s="0" t="s">
        <v>348</v>
      </c>
      <c r="S14" s="0" t="s">
        <v>349</v>
      </c>
    </row>
    <row r="15" customFormat="false" ht="13.8" hidden="false" customHeight="false" outlineLevel="0" collapsed="false">
      <c r="A15" s="0" t="s">
        <v>144</v>
      </c>
      <c r="B15" s="86" t="n">
        <v>600</v>
      </c>
      <c r="C15" s="82" t="n">
        <v>0.007</v>
      </c>
      <c r="D15" s="82" t="n">
        <v>0.003</v>
      </c>
      <c r="F15" s="82"/>
      <c r="G15" s="85" t="s">
        <v>350</v>
      </c>
      <c r="H15" s="88" t="n">
        <v>280</v>
      </c>
      <c r="I15" s="88" t="n">
        <v>6</v>
      </c>
      <c r="J15" s="88" t="n">
        <v>1.4</v>
      </c>
      <c r="K15" s="85"/>
      <c r="M15" s="0" t="s">
        <v>185</v>
      </c>
      <c r="N15" s="0" t="s">
        <v>296</v>
      </c>
      <c r="R15" s="0" t="s">
        <v>351</v>
      </c>
      <c r="S15" s="0" t="s">
        <v>352</v>
      </c>
    </row>
    <row r="16" customFormat="false" ht="13.8" hidden="false" customHeight="false" outlineLevel="0" collapsed="false">
      <c r="A16" s="0" t="s">
        <v>29</v>
      </c>
      <c r="B16" s="86" t="n">
        <v>3320</v>
      </c>
      <c r="C16" s="82" t="n">
        <v>0.11</v>
      </c>
      <c r="D16" s="82" t="n">
        <v>0.018</v>
      </c>
      <c r="F16" s="82"/>
      <c r="G16" s="85" t="s">
        <v>353</v>
      </c>
      <c r="H16" s="88" t="n">
        <v>357</v>
      </c>
      <c r="I16" s="88" t="n">
        <v>7.5</v>
      </c>
      <c r="J16" s="88" t="n">
        <v>1.8</v>
      </c>
      <c r="K16" s="85"/>
      <c r="M16" s="0" t="s">
        <v>252</v>
      </c>
      <c r="N16" s="0" t="s">
        <v>296</v>
      </c>
      <c r="R16" s="0" t="s">
        <v>354</v>
      </c>
      <c r="S16" s="0" t="s">
        <v>355</v>
      </c>
    </row>
    <row r="17" customFormat="false" ht="13.8" hidden="false" customHeight="false" outlineLevel="0" collapsed="false">
      <c r="A17" s="0" t="s">
        <v>356</v>
      </c>
      <c r="B17" s="86" t="n">
        <v>3461.53846153846</v>
      </c>
      <c r="C17" s="82" t="n">
        <v>0.0893970893970894</v>
      </c>
      <c r="D17" s="82" t="n">
        <v>0.0145530145530146</v>
      </c>
      <c r="F17" s="82"/>
      <c r="G17" s="85" t="s">
        <v>357</v>
      </c>
      <c r="H17" s="88" t="n">
        <v>360</v>
      </c>
      <c r="I17" s="88" t="n">
        <v>6.7</v>
      </c>
      <c r="J17" s="88" t="n">
        <v>0.7</v>
      </c>
      <c r="K17" s="85"/>
      <c r="M17" s="0" t="s">
        <v>186</v>
      </c>
      <c r="N17" s="0" t="s">
        <v>304</v>
      </c>
      <c r="R17" s="0" t="s">
        <v>358</v>
      </c>
      <c r="S17" s="0" t="s">
        <v>359</v>
      </c>
    </row>
    <row r="18" customFormat="false" ht="13.8" hidden="false" customHeight="false" outlineLevel="0" collapsed="false">
      <c r="A18" s="0" t="s">
        <v>360</v>
      </c>
      <c r="B18" s="86" t="n">
        <v>3479.99974226472</v>
      </c>
      <c r="C18" s="82" t="n">
        <v>0.095999948452944</v>
      </c>
      <c r="D18" s="82" t="n">
        <v>0.0110010008720044</v>
      </c>
      <c r="F18" s="82"/>
      <c r="G18" s="85" t="s">
        <v>361</v>
      </c>
      <c r="H18" s="88" t="n">
        <v>360</v>
      </c>
      <c r="I18" s="88" t="n">
        <v>6.7</v>
      </c>
      <c r="J18" s="88" t="n">
        <v>0.7</v>
      </c>
      <c r="K18" s="85"/>
      <c r="M18" s="0" t="s">
        <v>233</v>
      </c>
      <c r="N18" s="0" t="s">
        <v>304</v>
      </c>
      <c r="R18" s="0" t="s">
        <v>362</v>
      </c>
      <c r="S18" s="0" t="s">
        <v>363</v>
      </c>
    </row>
    <row r="19" customFormat="false" ht="13.8" hidden="false" customHeight="false" outlineLevel="0" collapsed="false">
      <c r="A19" s="0" t="s">
        <v>146</v>
      </c>
      <c r="B19" s="86" t="n">
        <v>3410</v>
      </c>
      <c r="C19" s="82" t="n">
        <v>0.221</v>
      </c>
      <c r="D19" s="82" t="n">
        <v>0.017</v>
      </c>
      <c r="F19" s="82"/>
      <c r="G19" s="85" t="s">
        <v>364</v>
      </c>
      <c r="H19" s="88" t="n">
        <v>366</v>
      </c>
      <c r="I19" s="88" t="n">
        <v>6.4</v>
      </c>
      <c r="J19" s="88" t="n">
        <v>0.8</v>
      </c>
      <c r="K19" s="85"/>
      <c r="M19" s="0" t="s">
        <v>210</v>
      </c>
      <c r="N19" s="0" t="s">
        <v>304</v>
      </c>
      <c r="R19" s="0" t="s">
        <v>365</v>
      </c>
      <c r="S19" s="0" t="s">
        <v>366</v>
      </c>
    </row>
    <row r="20" customFormat="false" ht="13.8" hidden="false" customHeight="false" outlineLevel="0" collapsed="false">
      <c r="A20" s="0" t="s">
        <v>147</v>
      </c>
      <c r="B20" s="86" t="n">
        <v>500</v>
      </c>
      <c r="C20" s="82" t="n">
        <v>0.03</v>
      </c>
      <c r="D20" s="82" t="n">
        <v>0.004</v>
      </c>
      <c r="F20" s="82"/>
      <c r="G20" s="85" t="s">
        <v>367</v>
      </c>
      <c r="H20" s="88" t="n">
        <v>380</v>
      </c>
      <c r="I20" s="88" t="n">
        <v>95</v>
      </c>
      <c r="J20" s="88" t="n">
        <v>0</v>
      </c>
      <c r="K20" s="85"/>
      <c r="M20" s="0" t="s">
        <v>270</v>
      </c>
      <c r="N20" s="0" t="s">
        <v>304</v>
      </c>
      <c r="R20" s="0" t="s">
        <v>368</v>
      </c>
      <c r="S20" s="0" t="s">
        <v>369</v>
      </c>
    </row>
    <row r="21" customFormat="false" ht="13.8" hidden="false" customHeight="false" outlineLevel="0" collapsed="false">
      <c r="A21" s="0" t="s">
        <v>370</v>
      </c>
      <c r="B21" s="86" t="n">
        <v>419.999991982252</v>
      </c>
      <c r="C21" s="82" t="n">
        <v>0.00300000080177481</v>
      </c>
      <c r="D21" s="82" t="n">
        <v>0</v>
      </c>
      <c r="F21" s="82"/>
      <c r="G21" s="85" t="s">
        <v>371</v>
      </c>
      <c r="H21" s="88" t="n">
        <v>362</v>
      </c>
      <c r="I21" s="88" t="n">
        <v>0.5</v>
      </c>
      <c r="J21" s="88" t="n">
        <v>0.3</v>
      </c>
      <c r="K21" s="85"/>
      <c r="M21" s="0" t="s">
        <v>195</v>
      </c>
      <c r="N21" s="0" t="s">
        <v>304</v>
      </c>
      <c r="R21" s="0" t="s">
        <v>372</v>
      </c>
      <c r="S21" s="0" t="s">
        <v>373</v>
      </c>
    </row>
    <row r="22" customFormat="false" ht="13.8" hidden="false" customHeight="false" outlineLevel="0" collapsed="false">
      <c r="A22" s="0" t="s">
        <v>374</v>
      </c>
      <c r="B22" s="86" t="n">
        <v>384.235555555556</v>
      </c>
      <c r="C22" s="82" t="n">
        <v>0.00446814814814815</v>
      </c>
      <c r="D22" s="82" t="n">
        <v>0</v>
      </c>
      <c r="F22" s="82"/>
      <c r="G22" s="85" t="s">
        <v>375</v>
      </c>
      <c r="H22" s="88" t="n">
        <v>276</v>
      </c>
      <c r="I22" s="88" t="n">
        <v>13.3</v>
      </c>
      <c r="J22" s="88" t="n">
        <v>15.8</v>
      </c>
      <c r="K22" s="85"/>
      <c r="M22" s="0" t="s">
        <v>137</v>
      </c>
      <c r="N22" s="0" t="s">
        <v>308</v>
      </c>
      <c r="R22" s="0" t="s">
        <v>376</v>
      </c>
      <c r="S22" s="0" t="s">
        <v>377</v>
      </c>
    </row>
    <row r="23" customFormat="false" ht="13.8" hidden="false" customHeight="false" outlineLevel="0" collapsed="false">
      <c r="A23" s="0" t="s">
        <v>378</v>
      </c>
      <c r="B23" s="86" t="n">
        <v>419.999991982252</v>
      </c>
      <c r="C23" s="82" t="n">
        <v>0.00300000080177481</v>
      </c>
      <c r="D23" s="82" t="n">
        <v>0</v>
      </c>
      <c r="F23" s="86"/>
      <c r="G23" s="85" t="s">
        <v>379</v>
      </c>
      <c r="H23" s="88" t="n">
        <v>332</v>
      </c>
      <c r="I23" s="88" t="n">
        <v>11</v>
      </c>
      <c r="J23" s="88" t="n">
        <v>1.8</v>
      </c>
      <c r="K23" s="85"/>
      <c r="M23" s="0" t="s">
        <v>138</v>
      </c>
      <c r="N23" s="0" t="s">
        <v>308</v>
      </c>
      <c r="R23" s="0" t="s">
        <v>380</v>
      </c>
      <c r="S23" s="0" t="s">
        <v>381</v>
      </c>
    </row>
    <row r="24" customFormat="false" ht="13.8" hidden="false" customHeight="false" outlineLevel="0" collapsed="false">
      <c r="A24" s="0" t="s">
        <v>382</v>
      </c>
      <c r="B24" s="86" t="n">
        <v>419.999991982252</v>
      </c>
      <c r="C24" s="82" t="n">
        <v>0.00300000080177481</v>
      </c>
      <c r="D24" s="82" t="n">
        <v>0</v>
      </c>
      <c r="F24" s="86"/>
      <c r="G24" s="85" t="s">
        <v>383</v>
      </c>
      <c r="H24" s="88" t="n">
        <v>348</v>
      </c>
      <c r="I24" s="88" t="n">
        <v>9.6</v>
      </c>
      <c r="J24" s="88" t="n">
        <v>1.1</v>
      </c>
      <c r="K24" s="85"/>
      <c r="M24" s="0" t="s">
        <v>148</v>
      </c>
      <c r="N24" s="0" t="s">
        <v>308</v>
      </c>
      <c r="R24" s="0" t="s">
        <v>384</v>
      </c>
      <c r="S24" s="0" t="s">
        <v>385</v>
      </c>
    </row>
    <row r="25" customFormat="false" ht="13.8" hidden="false" customHeight="false" outlineLevel="0" collapsed="false">
      <c r="A25" s="0" t="s">
        <v>148</v>
      </c>
      <c r="B25" s="86" t="n">
        <v>490</v>
      </c>
      <c r="C25" s="82" t="n">
        <v>0.01</v>
      </c>
      <c r="D25" s="82" t="n">
        <v>0.007</v>
      </c>
      <c r="F25" s="82"/>
      <c r="G25" s="85" t="s">
        <v>386</v>
      </c>
      <c r="H25" s="88" t="n">
        <v>346</v>
      </c>
      <c r="I25" s="88" t="n">
        <v>9</v>
      </c>
      <c r="J25" s="88" t="n">
        <v>1.4</v>
      </c>
      <c r="K25" s="85"/>
      <c r="M25" s="0" t="s">
        <v>183</v>
      </c>
      <c r="N25" s="0" t="s">
        <v>308</v>
      </c>
      <c r="R25" s="0" t="s">
        <v>387</v>
      </c>
      <c r="S25" s="0" t="s">
        <v>388</v>
      </c>
    </row>
    <row r="26" customFormat="false" ht="13.8" hidden="false" customHeight="false" outlineLevel="0" collapsed="false">
      <c r="A26" s="0" t="s">
        <v>389</v>
      </c>
      <c r="B26" s="86" t="n">
        <v>2950</v>
      </c>
      <c r="C26" s="82" t="n">
        <v>0</v>
      </c>
      <c r="D26" s="82" t="n">
        <v>0</v>
      </c>
      <c r="F26" s="82"/>
      <c r="G26" s="85" t="s">
        <v>390</v>
      </c>
      <c r="H26" s="88" t="n">
        <v>343</v>
      </c>
      <c r="I26" s="88" t="n">
        <v>9.2</v>
      </c>
      <c r="J26" s="88" t="n">
        <v>1.7</v>
      </c>
      <c r="K26" s="85"/>
      <c r="M26" s="0" t="s">
        <v>186</v>
      </c>
      <c r="N26" s="0" t="s">
        <v>308</v>
      </c>
      <c r="R26" s="0" t="s">
        <v>391</v>
      </c>
      <c r="S26" s="0" t="s">
        <v>392</v>
      </c>
    </row>
    <row r="27" customFormat="false" ht="13.8" hidden="false" customHeight="false" outlineLevel="0" collapsed="false">
      <c r="A27" s="0" t="s">
        <v>393</v>
      </c>
      <c r="B27" s="86" t="n">
        <v>1329.92811199395</v>
      </c>
      <c r="C27" s="82" t="n">
        <v>0.0030268634127885</v>
      </c>
      <c r="D27" s="82" t="n">
        <v>0</v>
      </c>
      <c r="F27" s="82"/>
      <c r="G27" s="85" t="s">
        <v>394</v>
      </c>
      <c r="H27" s="88" t="n">
        <v>368</v>
      </c>
      <c r="I27" s="88" t="n">
        <v>13.1</v>
      </c>
      <c r="J27" s="88" t="n">
        <v>1.9</v>
      </c>
      <c r="K27" s="85"/>
      <c r="M27" s="0" t="s">
        <v>187</v>
      </c>
      <c r="N27" s="0" t="s">
        <v>308</v>
      </c>
      <c r="R27" s="0" t="s">
        <v>395</v>
      </c>
      <c r="S27" s="0" t="s">
        <v>396</v>
      </c>
    </row>
    <row r="28" customFormat="false" ht="13.8" hidden="false" customHeight="false" outlineLevel="0" collapsed="false">
      <c r="A28" s="0" t="s">
        <v>397</v>
      </c>
      <c r="B28" s="86" t="n">
        <v>600</v>
      </c>
      <c r="C28" s="82" t="n">
        <v>0.0189998145140837</v>
      </c>
      <c r="D28" s="82" t="n">
        <v>0.00300032933213714</v>
      </c>
      <c r="F28" s="82"/>
      <c r="G28" s="85" t="s">
        <v>398</v>
      </c>
      <c r="H28" s="88" t="n">
        <v>367</v>
      </c>
      <c r="I28" s="88" t="n">
        <v>6</v>
      </c>
      <c r="J28" s="88" t="n">
        <v>0</v>
      </c>
      <c r="K28" s="85"/>
      <c r="M28" s="0" t="s">
        <v>189</v>
      </c>
      <c r="N28" s="0" t="s">
        <v>308</v>
      </c>
      <c r="R28" s="0" t="s">
        <v>399</v>
      </c>
      <c r="S28" s="0" t="s">
        <v>400</v>
      </c>
    </row>
    <row r="29" customFormat="false" ht="13.8" hidden="false" customHeight="false" outlineLevel="0" collapsed="false">
      <c r="A29" s="0" t="s">
        <v>149</v>
      </c>
      <c r="B29" s="86" t="n">
        <v>550</v>
      </c>
      <c r="C29" s="82" t="n">
        <v>0.007</v>
      </c>
      <c r="D29" s="82" t="n">
        <v>0.004</v>
      </c>
      <c r="F29" s="82"/>
      <c r="G29" s="85" t="s">
        <v>401</v>
      </c>
      <c r="H29" s="88" t="n">
        <v>356</v>
      </c>
      <c r="I29" s="88" t="n">
        <v>9.5</v>
      </c>
      <c r="J29" s="88" t="n">
        <v>4.3</v>
      </c>
      <c r="K29" s="85"/>
      <c r="M29" s="0" t="s">
        <v>196</v>
      </c>
      <c r="N29" s="0" t="s">
        <v>308</v>
      </c>
      <c r="R29" s="0" t="s">
        <v>402</v>
      </c>
      <c r="S29" s="0" t="s">
        <v>403</v>
      </c>
    </row>
    <row r="30" customFormat="false" ht="13.8" hidden="false" customHeight="false" outlineLevel="0" collapsed="false">
      <c r="A30" s="0" t="s">
        <v>404</v>
      </c>
      <c r="B30" s="86" t="n">
        <v>1967.26949941497</v>
      </c>
      <c r="C30" s="82" t="n">
        <v>0.111755710417236</v>
      </c>
      <c r="D30" s="82" t="n">
        <v>0.0286316245074929</v>
      </c>
      <c r="F30" s="82"/>
      <c r="G30" s="85" t="s">
        <v>405</v>
      </c>
      <c r="H30" s="88" t="n">
        <v>373</v>
      </c>
      <c r="I30" s="88" t="n">
        <v>11.1</v>
      </c>
      <c r="J30" s="88" t="n">
        <v>38.5</v>
      </c>
      <c r="K30" s="85"/>
      <c r="M30" s="0" t="s">
        <v>219</v>
      </c>
      <c r="N30" s="0" t="s">
        <v>308</v>
      </c>
      <c r="R30" s="0" t="s">
        <v>406</v>
      </c>
      <c r="S30" s="0" t="s">
        <v>407</v>
      </c>
    </row>
    <row r="31" customFormat="false" ht="13.8" hidden="false" customHeight="false" outlineLevel="0" collapsed="false">
      <c r="A31" s="0" t="s">
        <v>408</v>
      </c>
      <c r="B31" s="86" t="n">
        <v>1967.26949941497</v>
      </c>
      <c r="C31" s="82" t="n">
        <v>0.111755710417236</v>
      </c>
      <c r="D31" s="82" t="n">
        <v>0.0286316245074929</v>
      </c>
      <c r="F31" s="82"/>
      <c r="G31" s="85" t="s">
        <v>409</v>
      </c>
      <c r="H31" s="88" t="n">
        <v>363</v>
      </c>
      <c r="I31" s="88" t="n">
        <v>8.4</v>
      </c>
      <c r="J31" s="88" t="n">
        <v>1.2</v>
      </c>
      <c r="K31" s="85"/>
      <c r="M31" s="0" t="s">
        <v>233</v>
      </c>
      <c r="N31" s="0" t="s">
        <v>308</v>
      </c>
      <c r="R31" s="0" t="s">
        <v>410</v>
      </c>
      <c r="S31" s="0" t="s">
        <v>411</v>
      </c>
    </row>
    <row r="32" customFormat="false" ht="13.8" hidden="false" customHeight="false" outlineLevel="0" collapsed="false">
      <c r="A32" s="0" t="s">
        <v>412</v>
      </c>
      <c r="B32" s="86" t="n">
        <v>1967.26949941497</v>
      </c>
      <c r="C32" s="82" t="n">
        <v>0.111755710417236</v>
      </c>
      <c r="D32" s="82" t="n">
        <v>0.0286316245074929</v>
      </c>
      <c r="F32" s="82"/>
      <c r="G32" s="85" t="s">
        <v>413</v>
      </c>
      <c r="H32" s="88" t="n">
        <v>380</v>
      </c>
      <c r="I32" s="88" t="n">
        <v>95</v>
      </c>
      <c r="J32" s="88" t="n">
        <v>0</v>
      </c>
      <c r="K32" s="85"/>
      <c r="M32" s="0" t="s">
        <v>235</v>
      </c>
      <c r="N32" s="0" t="s">
        <v>308</v>
      </c>
      <c r="R32" s="0" t="s">
        <v>414</v>
      </c>
      <c r="S32" s="0" t="s">
        <v>415</v>
      </c>
    </row>
    <row r="33" customFormat="false" ht="13.8" hidden="false" customHeight="false" outlineLevel="0" collapsed="false">
      <c r="A33" s="0" t="s">
        <v>416</v>
      </c>
      <c r="B33" s="86" t="n">
        <v>1967.26949941497</v>
      </c>
      <c r="C33" s="82" t="n">
        <v>0.111755710417236</v>
      </c>
      <c r="D33" s="82" t="n">
        <v>0.0286316245074929</v>
      </c>
      <c r="F33" s="82"/>
      <c r="G33" s="85" t="s">
        <v>417</v>
      </c>
      <c r="H33" s="88" t="n">
        <v>362</v>
      </c>
      <c r="I33" s="88" t="n">
        <v>0.5</v>
      </c>
      <c r="J33" s="88" t="n">
        <v>0.3</v>
      </c>
      <c r="K33" s="85"/>
      <c r="M33" s="0" t="s">
        <v>236</v>
      </c>
      <c r="N33" s="0" t="s">
        <v>308</v>
      </c>
      <c r="R33" s="0" t="s">
        <v>418</v>
      </c>
      <c r="S33" s="0" t="s">
        <v>419</v>
      </c>
    </row>
    <row r="34" customFormat="false" ht="13.8" hidden="false" customHeight="false" outlineLevel="0" collapsed="false">
      <c r="A34" s="0" t="s">
        <v>420</v>
      </c>
      <c r="B34" s="86" t="n">
        <v>1967.26949941497</v>
      </c>
      <c r="C34" s="82" t="n">
        <v>0.111755710417236</v>
      </c>
      <c r="D34" s="82" t="n">
        <v>0.0286316245074929</v>
      </c>
      <c r="F34" s="82"/>
      <c r="G34" s="85" t="s">
        <v>421</v>
      </c>
      <c r="H34" s="88" t="n">
        <v>356</v>
      </c>
      <c r="I34" s="88" t="n">
        <v>9.5</v>
      </c>
      <c r="J34" s="88" t="n">
        <v>4.3</v>
      </c>
      <c r="K34" s="85"/>
      <c r="M34" s="0" t="s">
        <v>246</v>
      </c>
      <c r="N34" s="0" t="s">
        <v>308</v>
      </c>
      <c r="R34" s="0" t="s">
        <v>422</v>
      </c>
      <c r="S34" s="0" t="s">
        <v>423</v>
      </c>
    </row>
    <row r="35" customFormat="false" ht="13.8" hidden="false" customHeight="false" outlineLevel="0" collapsed="false">
      <c r="A35" s="0" t="s">
        <v>424</v>
      </c>
      <c r="B35" s="86" t="n">
        <v>1967.26949941497</v>
      </c>
      <c r="C35" s="82" t="n">
        <v>0.111755710417236</v>
      </c>
      <c r="D35" s="82" t="n">
        <v>0.0286316245074929</v>
      </c>
      <c r="F35" s="82"/>
      <c r="G35" s="85" t="s">
        <v>425</v>
      </c>
      <c r="H35" s="88" t="n">
        <v>319</v>
      </c>
      <c r="I35" s="88" t="n">
        <v>11</v>
      </c>
      <c r="J35" s="88" t="n">
        <v>1.9</v>
      </c>
      <c r="K35" s="85"/>
      <c r="M35" s="0" t="s">
        <v>282</v>
      </c>
      <c r="N35" s="0" t="s">
        <v>308</v>
      </c>
      <c r="R35" s="0" t="s">
        <v>426</v>
      </c>
      <c r="S35" s="0" t="s">
        <v>427</v>
      </c>
    </row>
    <row r="36" customFormat="false" ht="13.8" hidden="false" customHeight="false" outlineLevel="0" collapsed="false">
      <c r="A36" s="0" t="s">
        <v>428</v>
      </c>
      <c r="B36" s="86" t="n">
        <v>1967.26949941497</v>
      </c>
      <c r="C36" s="82" t="n">
        <v>0.111755710417236</v>
      </c>
      <c r="D36" s="82" t="n">
        <v>0.0286316245074929</v>
      </c>
      <c r="F36" s="82"/>
      <c r="G36" s="85" t="s">
        <v>429</v>
      </c>
      <c r="H36" s="88" t="n">
        <v>341</v>
      </c>
      <c r="I36" s="88" t="n">
        <v>9</v>
      </c>
      <c r="J36" s="88" t="n">
        <v>1.8</v>
      </c>
      <c r="K36" s="85"/>
      <c r="M36" s="0" t="s">
        <v>164</v>
      </c>
      <c r="N36" s="0" t="s">
        <v>308</v>
      </c>
      <c r="R36" s="0" t="s">
        <v>430</v>
      </c>
      <c r="S36" s="0" t="s">
        <v>431</v>
      </c>
    </row>
    <row r="37" customFormat="false" ht="13.8" hidden="false" customHeight="false" outlineLevel="0" collapsed="false">
      <c r="A37" s="0" t="s">
        <v>432</v>
      </c>
      <c r="B37" s="86" t="n">
        <v>1967.26949941497</v>
      </c>
      <c r="C37" s="82" t="n">
        <v>0.111755710417236</v>
      </c>
      <c r="D37" s="82" t="n">
        <v>0.0286316245074929</v>
      </c>
      <c r="F37" s="82"/>
      <c r="G37" s="85" t="s">
        <v>433</v>
      </c>
      <c r="H37" s="88" t="n">
        <v>385</v>
      </c>
      <c r="I37" s="88" t="n">
        <v>13</v>
      </c>
      <c r="J37" s="88" t="n">
        <v>7.5</v>
      </c>
      <c r="K37" s="85"/>
      <c r="M37" s="0" t="s">
        <v>165</v>
      </c>
      <c r="N37" s="0" t="s">
        <v>308</v>
      </c>
      <c r="R37" s="0" t="s">
        <v>434</v>
      </c>
      <c r="S37" s="0" t="s">
        <v>435</v>
      </c>
    </row>
    <row r="38" customFormat="false" ht="13.8" hidden="false" customHeight="false" outlineLevel="0" collapsed="false">
      <c r="A38" s="0" t="s">
        <v>436</v>
      </c>
      <c r="B38" s="86" t="n">
        <v>1967.26949941497</v>
      </c>
      <c r="C38" s="82" t="n">
        <v>0.111755710417236</v>
      </c>
      <c r="D38" s="82" t="n">
        <v>0.0286316245074929</v>
      </c>
      <c r="F38" s="82"/>
      <c r="G38" s="85" t="s">
        <v>437</v>
      </c>
      <c r="H38" s="88" t="n">
        <v>384</v>
      </c>
      <c r="I38" s="88" t="n">
        <v>16</v>
      </c>
      <c r="J38" s="88" t="n">
        <v>6.3</v>
      </c>
      <c r="K38" s="85"/>
      <c r="M38" s="0" t="s">
        <v>180</v>
      </c>
      <c r="N38" s="0" t="s">
        <v>308</v>
      </c>
      <c r="R38" s="0" t="s">
        <v>438</v>
      </c>
      <c r="S38" s="0" t="s">
        <v>439</v>
      </c>
    </row>
    <row r="39" customFormat="false" ht="13.8" hidden="false" customHeight="false" outlineLevel="0" collapsed="false">
      <c r="A39" s="0" t="s">
        <v>440</v>
      </c>
      <c r="B39" s="86" t="n">
        <v>2688.48001522702</v>
      </c>
      <c r="C39" s="82" t="n">
        <v>0.129553520075804</v>
      </c>
      <c r="D39" s="82" t="n">
        <v>0.153905716614692</v>
      </c>
      <c r="F39" s="82"/>
      <c r="G39" s="85" t="s">
        <v>441</v>
      </c>
      <c r="H39" s="88" t="n">
        <v>340</v>
      </c>
      <c r="I39" s="88" t="n">
        <v>9.7</v>
      </c>
      <c r="J39" s="88" t="n">
        <v>3</v>
      </c>
      <c r="K39" s="85"/>
      <c r="M39" s="0" t="s">
        <v>210</v>
      </c>
      <c r="N39" s="0" t="s">
        <v>308</v>
      </c>
      <c r="R39" s="0" t="s">
        <v>442</v>
      </c>
      <c r="S39" s="0" t="s">
        <v>443</v>
      </c>
    </row>
    <row r="40" customFormat="false" ht="13.8" hidden="false" customHeight="false" outlineLevel="0" collapsed="false">
      <c r="A40" s="0" t="s">
        <v>444</v>
      </c>
      <c r="B40" s="86" t="n">
        <v>1967.26949941497</v>
      </c>
      <c r="C40" s="82" t="n">
        <v>0.111755710417236</v>
      </c>
      <c r="D40" s="82" t="n">
        <v>0.0286316245074929</v>
      </c>
      <c r="F40" s="82"/>
      <c r="G40" s="85" t="s">
        <v>445</v>
      </c>
      <c r="H40" s="88" t="n">
        <v>340</v>
      </c>
      <c r="I40" s="88" t="n">
        <v>9.7</v>
      </c>
      <c r="J40" s="88" t="n">
        <v>3</v>
      </c>
      <c r="K40" s="85"/>
      <c r="M40" s="0" t="s">
        <v>251</v>
      </c>
      <c r="N40" s="0" t="s">
        <v>308</v>
      </c>
      <c r="R40" s="0" t="s">
        <v>446</v>
      </c>
      <c r="S40" s="0" t="s">
        <v>447</v>
      </c>
    </row>
    <row r="41" customFormat="false" ht="13.8" hidden="false" customHeight="false" outlineLevel="0" collapsed="false">
      <c r="A41" s="0" t="s">
        <v>448</v>
      </c>
      <c r="B41" s="86" t="n">
        <v>1967.26949941497</v>
      </c>
      <c r="C41" s="82" t="n">
        <v>0.111755710417236</v>
      </c>
      <c r="D41" s="82" t="n">
        <v>0.0286316245074929</v>
      </c>
      <c r="F41" s="82"/>
      <c r="G41" s="85" t="s">
        <v>449</v>
      </c>
      <c r="H41" s="88" t="n">
        <v>343</v>
      </c>
      <c r="I41" s="88" t="n">
        <v>10.1</v>
      </c>
      <c r="J41" s="88" t="n">
        <v>3.3</v>
      </c>
      <c r="K41" s="85"/>
      <c r="M41" s="0" t="s">
        <v>264</v>
      </c>
      <c r="N41" s="0" t="s">
        <v>308</v>
      </c>
      <c r="R41" s="0" t="s">
        <v>450</v>
      </c>
      <c r="S41" s="0" t="s">
        <v>451</v>
      </c>
    </row>
    <row r="42" customFormat="false" ht="13.8" hidden="false" customHeight="false" outlineLevel="0" collapsed="false">
      <c r="A42" s="0" t="s">
        <v>452</v>
      </c>
      <c r="B42" s="86" t="n">
        <v>1967.26949941497</v>
      </c>
      <c r="C42" s="82" t="n">
        <v>0.111755710417236</v>
      </c>
      <c r="D42" s="82" t="n">
        <v>0.0286316245074929</v>
      </c>
      <c r="F42" s="82"/>
      <c r="G42" s="85" t="s">
        <v>453</v>
      </c>
      <c r="H42" s="88" t="n">
        <v>343</v>
      </c>
      <c r="I42" s="88" t="n">
        <v>10.1</v>
      </c>
      <c r="J42" s="88" t="n">
        <v>3.3</v>
      </c>
      <c r="K42" s="85"/>
      <c r="M42" s="0" t="s">
        <v>270</v>
      </c>
      <c r="N42" s="0" t="s">
        <v>308</v>
      </c>
      <c r="R42" s="0" t="s">
        <v>454</v>
      </c>
      <c r="S42" s="0" t="s">
        <v>455</v>
      </c>
    </row>
    <row r="43" customFormat="false" ht="13.8" hidden="false" customHeight="false" outlineLevel="0" collapsed="false">
      <c r="A43" s="0" t="s">
        <v>456</v>
      </c>
      <c r="B43" s="86" t="n">
        <v>1967.26949941497</v>
      </c>
      <c r="C43" s="82" t="n">
        <v>0.111755710417236</v>
      </c>
      <c r="D43" s="82" t="n">
        <v>0.0286316245074929</v>
      </c>
      <c r="F43" s="82"/>
      <c r="G43" s="85" t="s">
        <v>457</v>
      </c>
      <c r="H43" s="88" t="n">
        <v>330</v>
      </c>
      <c r="I43" s="88" t="n">
        <v>11</v>
      </c>
      <c r="J43" s="88" t="n">
        <v>2</v>
      </c>
      <c r="K43" s="85"/>
      <c r="M43" s="0" t="s">
        <v>144</v>
      </c>
      <c r="N43" s="0" t="s">
        <v>308</v>
      </c>
      <c r="R43" s="0" t="s">
        <v>458</v>
      </c>
      <c r="S43" s="0" t="s">
        <v>459</v>
      </c>
    </row>
    <row r="44" customFormat="false" ht="13.8" hidden="false" customHeight="false" outlineLevel="0" collapsed="false">
      <c r="A44" s="0" t="s">
        <v>460</v>
      </c>
      <c r="B44" s="86" t="n">
        <v>6559.29791271347</v>
      </c>
      <c r="C44" s="82" t="n">
        <v>0.143026565464896</v>
      </c>
      <c r="D44" s="82" t="n">
        <v>0.662001897533207</v>
      </c>
      <c r="F44" s="82"/>
      <c r="G44" s="85" t="s">
        <v>461</v>
      </c>
      <c r="H44" s="88" t="n">
        <v>344</v>
      </c>
      <c r="I44" s="88" t="n">
        <v>6.4</v>
      </c>
      <c r="J44" s="88" t="n">
        <v>1.2</v>
      </c>
      <c r="K44" s="85"/>
      <c r="M44" s="0" t="s">
        <v>155</v>
      </c>
      <c r="N44" s="0" t="s">
        <v>308</v>
      </c>
      <c r="R44" s="0" t="s">
        <v>462</v>
      </c>
      <c r="S44" s="0" t="s">
        <v>463</v>
      </c>
    </row>
    <row r="45" customFormat="false" ht="13.8" hidden="false" customHeight="false" outlineLevel="0" collapsed="false">
      <c r="A45" s="0" t="s">
        <v>150</v>
      </c>
      <c r="B45" s="86" t="n">
        <v>6548.14814814815</v>
      </c>
      <c r="C45" s="82" t="n">
        <v>0.140740740740741</v>
      </c>
      <c r="D45" s="82" t="n">
        <v>0.659259259259259</v>
      </c>
      <c r="F45" s="82"/>
      <c r="G45" s="0" t="s">
        <v>464</v>
      </c>
      <c r="H45" s="0" t="n">
        <v>380</v>
      </c>
      <c r="I45" s="0" t="n">
        <v>95</v>
      </c>
      <c r="J45" s="0" t="n">
        <v>0</v>
      </c>
      <c r="M45" s="0" t="s">
        <v>190</v>
      </c>
      <c r="N45" s="0" t="s">
        <v>308</v>
      </c>
      <c r="R45" s="0" t="s">
        <v>465</v>
      </c>
      <c r="S45" s="0" t="s">
        <v>466</v>
      </c>
    </row>
    <row r="46" customFormat="false" ht="13.8" hidden="false" customHeight="false" outlineLevel="0" collapsed="false">
      <c r="A46" s="0" t="s">
        <v>467</v>
      </c>
      <c r="B46" s="86" t="n">
        <v>2490</v>
      </c>
      <c r="C46" s="82" t="n">
        <v>0.082</v>
      </c>
      <c r="D46" s="82" t="n">
        <v>0.012</v>
      </c>
      <c r="F46" s="82"/>
      <c r="G46" s="0" t="s">
        <v>468</v>
      </c>
      <c r="H46" s="0" t="n">
        <v>380</v>
      </c>
      <c r="I46" s="0" t="n">
        <v>95</v>
      </c>
      <c r="J46" s="0" t="n">
        <v>0</v>
      </c>
      <c r="M46" s="0" t="s">
        <v>195</v>
      </c>
      <c r="N46" s="0" t="s">
        <v>308</v>
      </c>
      <c r="R46" s="0" t="s">
        <v>469</v>
      </c>
      <c r="S46" s="0" t="s">
        <v>470</v>
      </c>
    </row>
    <row r="47" customFormat="false" ht="13.8" hidden="false" customHeight="false" outlineLevel="0" collapsed="false">
      <c r="A47" s="0" t="s">
        <v>151</v>
      </c>
      <c r="B47" s="86" t="n">
        <v>3502.30283644863</v>
      </c>
      <c r="C47" s="82" t="n">
        <v>0.238932737184465</v>
      </c>
      <c r="D47" s="82" t="n">
        <v>0.0204218150503241</v>
      </c>
      <c r="F47" s="82"/>
      <c r="M47" s="0" t="s">
        <v>243</v>
      </c>
      <c r="N47" s="0" t="s">
        <v>308</v>
      </c>
      <c r="R47" s="0" t="s">
        <v>471</v>
      </c>
      <c r="S47" s="0" t="s">
        <v>472</v>
      </c>
    </row>
    <row r="48" customFormat="false" ht="13.8" hidden="false" customHeight="false" outlineLevel="0" collapsed="false">
      <c r="A48" s="0" t="s">
        <v>152</v>
      </c>
      <c r="B48" s="86" t="n">
        <v>3300</v>
      </c>
      <c r="C48" s="82" t="n">
        <v>0.11</v>
      </c>
      <c r="D48" s="82" t="n">
        <v>0.02</v>
      </c>
      <c r="F48" s="82"/>
      <c r="G48" s="85" t="s">
        <v>473</v>
      </c>
      <c r="H48" s="88" t="n">
        <v>351</v>
      </c>
      <c r="I48" s="88" t="n">
        <v>1</v>
      </c>
      <c r="J48" s="88" t="n">
        <v>0</v>
      </c>
      <c r="K48" s="85"/>
      <c r="M48" s="0" t="s">
        <v>216</v>
      </c>
      <c r="N48" s="0" t="s">
        <v>308</v>
      </c>
      <c r="R48" s="0" t="s">
        <v>474</v>
      </c>
      <c r="S48" s="0" t="s">
        <v>475</v>
      </c>
    </row>
    <row r="49" customFormat="false" ht="13.8" hidden="false" customHeight="false" outlineLevel="0" collapsed="false">
      <c r="A49" s="0" t="s">
        <v>476</v>
      </c>
      <c r="B49" s="86" t="n">
        <v>3450.02249791091</v>
      </c>
      <c r="C49" s="82" t="n">
        <v>0.1229992929228</v>
      </c>
      <c r="D49" s="82" t="n">
        <v>0.0199910008356367</v>
      </c>
      <c r="F49" s="82"/>
      <c r="G49" s="85" t="s">
        <v>477</v>
      </c>
      <c r="H49" s="88" t="n">
        <v>232</v>
      </c>
      <c r="I49" s="88" t="n">
        <v>0</v>
      </c>
      <c r="J49" s="88" t="n">
        <v>0</v>
      </c>
      <c r="K49" s="85"/>
      <c r="M49" s="0" t="s">
        <v>142</v>
      </c>
      <c r="N49" s="0" t="s">
        <v>308</v>
      </c>
      <c r="R49" s="0" t="s">
        <v>478</v>
      </c>
      <c r="S49" s="0" t="s">
        <v>479</v>
      </c>
    </row>
    <row r="50" customFormat="false" ht="13.8" hidden="false" customHeight="false" outlineLevel="0" collapsed="false">
      <c r="A50" s="0" t="s">
        <v>480</v>
      </c>
      <c r="B50" s="86" t="n">
        <v>2284.5207571087</v>
      </c>
      <c r="C50" s="82" t="n">
        <v>0.00190141453717842</v>
      </c>
      <c r="D50" s="82" t="n">
        <v>0.258448330500418</v>
      </c>
      <c r="F50" s="82"/>
      <c r="G50" s="85" t="s">
        <v>481</v>
      </c>
      <c r="H50" s="88" t="n">
        <v>348</v>
      </c>
      <c r="I50" s="88" t="n">
        <v>0</v>
      </c>
      <c r="J50" s="88" t="n">
        <v>0</v>
      </c>
      <c r="K50" s="85"/>
      <c r="M50" s="0" t="s">
        <v>234</v>
      </c>
      <c r="N50" s="0" t="s">
        <v>308</v>
      </c>
      <c r="R50" s="0" t="s">
        <v>482</v>
      </c>
      <c r="S50" s="0" t="s">
        <v>483</v>
      </c>
    </row>
    <row r="51" customFormat="false" ht="13.8" hidden="false" customHeight="false" outlineLevel="0" collapsed="false">
      <c r="A51" s="0" t="s">
        <v>484</v>
      </c>
      <c r="B51" s="86" t="n">
        <v>7110</v>
      </c>
      <c r="C51" s="82" t="n">
        <v>0</v>
      </c>
      <c r="D51" s="82" t="n">
        <v>0.85</v>
      </c>
      <c r="F51" s="82"/>
      <c r="G51" s="85" t="s">
        <v>485</v>
      </c>
      <c r="H51" s="88" t="n">
        <v>310</v>
      </c>
      <c r="I51" s="88" t="n">
        <v>0</v>
      </c>
      <c r="J51" s="88" t="n">
        <v>0</v>
      </c>
      <c r="K51" s="85"/>
      <c r="M51" s="0" t="s">
        <v>149</v>
      </c>
      <c r="N51" s="0" t="s">
        <v>308</v>
      </c>
      <c r="R51" s="0" t="s">
        <v>486</v>
      </c>
      <c r="S51" s="0" t="s">
        <v>487</v>
      </c>
    </row>
    <row r="52" customFormat="false" ht="13.8" hidden="false" customHeight="false" outlineLevel="0" collapsed="false">
      <c r="A52" s="0" t="s">
        <v>488</v>
      </c>
      <c r="B52" s="86" t="n">
        <v>543.061478418191</v>
      </c>
      <c r="C52" s="82" t="n">
        <v>0.000681258167523045</v>
      </c>
      <c r="D52" s="82" t="n">
        <v>0.061425637787641</v>
      </c>
      <c r="F52" s="82"/>
      <c r="G52" s="85" t="s">
        <v>489</v>
      </c>
      <c r="H52" s="88" t="n">
        <v>310</v>
      </c>
      <c r="I52" s="88" t="n">
        <v>0</v>
      </c>
      <c r="J52" s="88" t="n">
        <v>0</v>
      </c>
      <c r="K52" s="85"/>
      <c r="M52" s="0" t="s">
        <v>179</v>
      </c>
      <c r="N52" s="0" t="s">
        <v>308</v>
      </c>
      <c r="R52" s="0" t="s">
        <v>490</v>
      </c>
      <c r="S52" s="0" t="s">
        <v>491</v>
      </c>
    </row>
    <row r="53" customFormat="false" ht="13.8" hidden="false" customHeight="false" outlineLevel="0" collapsed="false">
      <c r="A53" s="0" t="s">
        <v>492</v>
      </c>
      <c r="B53" s="86" t="n">
        <v>7169.99735352822</v>
      </c>
      <c r="C53" s="82" t="n">
        <v>0.0090006114262397</v>
      </c>
      <c r="D53" s="82" t="n">
        <v>0.811000196855783</v>
      </c>
      <c r="F53" s="82"/>
      <c r="G53" s="85" t="s">
        <v>493</v>
      </c>
      <c r="H53" s="88" t="n">
        <v>310</v>
      </c>
      <c r="I53" s="88" t="n">
        <v>0</v>
      </c>
      <c r="J53" s="88" t="n">
        <v>0</v>
      </c>
      <c r="K53" s="85"/>
      <c r="M53" s="0" t="s">
        <v>207</v>
      </c>
      <c r="N53" s="0" t="s">
        <v>308</v>
      </c>
      <c r="R53" s="0" t="s">
        <v>494</v>
      </c>
      <c r="S53" s="0" t="s">
        <v>495</v>
      </c>
    </row>
    <row r="54" customFormat="false" ht="13.8" hidden="false" customHeight="false" outlineLevel="0" collapsed="false">
      <c r="A54" s="0" t="s">
        <v>496</v>
      </c>
      <c r="B54" s="86" t="n">
        <v>7169.93082244427</v>
      </c>
      <c r="C54" s="82" t="n">
        <v>0.00900845503458878</v>
      </c>
      <c r="D54" s="82" t="n">
        <v>0.81097617217525</v>
      </c>
      <c r="F54" s="82"/>
      <c r="G54" s="85" t="s">
        <v>497</v>
      </c>
      <c r="H54" s="88" t="n">
        <v>368</v>
      </c>
      <c r="I54" s="88" t="n">
        <v>0</v>
      </c>
      <c r="J54" s="88" t="n">
        <v>0</v>
      </c>
      <c r="K54" s="85"/>
      <c r="M54" s="0" t="s">
        <v>241</v>
      </c>
      <c r="N54" s="0" t="s">
        <v>308</v>
      </c>
      <c r="R54" s="0" t="s">
        <v>498</v>
      </c>
      <c r="S54" s="0" t="s">
        <v>499</v>
      </c>
    </row>
    <row r="55" customFormat="false" ht="13.8" hidden="false" customHeight="false" outlineLevel="0" collapsed="false">
      <c r="A55" s="0" t="s">
        <v>500</v>
      </c>
      <c r="B55" s="86" t="n">
        <v>749.379652605459</v>
      </c>
      <c r="C55" s="82" t="n">
        <v>0.0297766749379653</v>
      </c>
      <c r="D55" s="82" t="n">
        <v>0.0521091811414392</v>
      </c>
      <c r="F55" s="82"/>
      <c r="G55" s="85" t="s">
        <v>501</v>
      </c>
      <c r="H55" s="88" t="n">
        <v>387</v>
      </c>
      <c r="I55" s="88" t="n">
        <v>0</v>
      </c>
      <c r="J55" s="88" t="n">
        <v>0</v>
      </c>
      <c r="K55" s="85"/>
      <c r="M55" s="0" t="s">
        <v>254</v>
      </c>
      <c r="N55" s="0" t="s">
        <v>308</v>
      </c>
      <c r="R55" s="0" t="s">
        <v>502</v>
      </c>
      <c r="S55" s="0" t="s">
        <v>503</v>
      </c>
    </row>
    <row r="56" customFormat="false" ht="13.8" hidden="false" customHeight="false" outlineLevel="0" collapsed="false">
      <c r="A56" s="0" t="s">
        <v>153</v>
      </c>
      <c r="B56" s="86" t="n">
        <v>190.000089074604</v>
      </c>
      <c r="C56" s="82" t="n">
        <v>0.0100001088689604</v>
      </c>
      <c r="D56" s="82" t="n">
        <v>0.000999614999767416</v>
      </c>
      <c r="F56" s="82"/>
      <c r="G56" s="85" t="s">
        <v>504</v>
      </c>
      <c r="H56" s="88" t="n">
        <v>318</v>
      </c>
      <c r="I56" s="88" t="n">
        <v>0</v>
      </c>
      <c r="J56" s="88" t="n">
        <v>0</v>
      </c>
      <c r="K56" s="85"/>
      <c r="M56" s="0" t="s">
        <v>177</v>
      </c>
      <c r="N56" s="0" t="s">
        <v>308</v>
      </c>
      <c r="R56" s="0" t="s">
        <v>505</v>
      </c>
      <c r="S56" s="0" t="s">
        <v>506</v>
      </c>
    </row>
    <row r="57" customFormat="false" ht="13.8" hidden="false" customHeight="false" outlineLevel="0" collapsed="false">
      <c r="A57" s="0" t="s">
        <v>154</v>
      </c>
      <c r="B57" s="86" t="n">
        <v>3880</v>
      </c>
      <c r="C57" s="82" t="n">
        <v>0.16</v>
      </c>
      <c r="D57" s="82" t="n">
        <v>0.06</v>
      </c>
      <c r="F57" s="82"/>
      <c r="G57" s="85" t="s">
        <v>507</v>
      </c>
      <c r="H57" s="88" t="n">
        <v>375</v>
      </c>
      <c r="I57" s="88" t="n">
        <v>0</v>
      </c>
      <c r="J57" s="88" t="n">
        <v>0</v>
      </c>
      <c r="K57" s="85"/>
      <c r="M57" s="0" t="s">
        <v>245</v>
      </c>
      <c r="N57" s="0" t="s">
        <v>308</v>
      </c>
      <c r="R57" s="0" t="s">
        <v>508</v>
      </c>
      <c r="S57" s="0" t="s">
        <v>509</v>
      </c>
    </row>
    <row r="58" customFormat="false" ht="13.8" hidden="false" customHeight="false" outlineLevel="0" collapsed="false">
      <c r="A58" s="0" t="s">
        <v>155</v>
      </c>
      <c r="B58" s="86" t="n">
        <v>1110</v>
      </c>
      <c r="C58" s="82" t="n">
        <v>0.016</v>
      </c>
      <c r="D58" s="82" t="n">
        <v>0.005</v>
      </c>
      <c r="F58" s="82"/>
      <c r="G58" s="85" t="s">
        <v>510</v>
      </c>
      <c r="H58" s="88" t="n">
        <v>298</v>
      </c>
      <c r="I58" s="88" t="n">
        <v>0.3</v>
      </c>
      <c r="J58" s="88" t="n">
        <v>0</v>
      </c>
      <c r="K58" s="85"/>
      <c r="M58" s="0" t="s">
        <v>188</v>
      </c>
      <c r="N58" s="0" t="s">
        <v>308</v>
      </c>
      <c r="R58" s="0" t="s">
        <v>511</v>
      </c>
      <c r="S58" s="0" t="s">
        <v>512</v>
      </c>
    </row>
    <row r="59" customFormat="false" ht="13.8" hidden="false" customHeight="false" outlineLevel="0" collapsed="false">
      <c r="A59" s="0" t="s">
        <v>156</v>
      </c>
      <c r="B59" s="86" t="n">
        <v>380.000134272345</v>
      </c>
      <c r="C59" s="82" t="n">
        <v>0.00900027525830642</v>
      </c>
      <c r="D59" s="82" t="n">
        <v>0.00199998657276554</v>
      </c>
      <c r="F59" s="82"/>
      <c r="G59" s="85" t="s">
        <v>513</v>
      </c>
      <c r="H59" s="88" t="n">
        <v>375</v>
      </c>
      <c r="I59" s="88" t="n">
        <v>0</v>
      </c>
      <c r="J59" s="88" t="n">
        <v>0</v>
      </c>
      <c r="K59" s="85"/>
      <c r="M59" s="0" t="s">
        <v>158</v>
      </c>
      <c r="N59" s="0" t="s">
        <v>308</v>
      </c>
      <c r="R59" s="0" t="s">
        <v>514</v>
      </c>
      <c r="S59" s="0" t="s">
        <v>515</v>
      </c>
    </row>
    <row r="60" customFormat="false" ht="13.8" hidden="false" customHeight="false" outlineLevel="0" collapsed="false">
      <c r="A60" s="0" t="s">
        <v>516</v>
      </c>
      <c r="B60" s="86" t="n">
        <v>4270</v>
      </c>
      <c r="C60" s="82" t="n">
        <v>1</v>
      </c>
      <c r="D60" s="82" t="n">
        <v>0</v>
      </c>
      <c r="F60" s="82"/>
      <c r="G60" s="85" t="s">
        <v>517</v>
      </c>
      <c r="H60" s="88" t="n">
        <v>298</v>
      </c>
      <c r="I60" s="88" t="n">
        <v>0.4</v>
      </c>
      <c r="J60" s="88" t="n">
        <v>0</v>
      </c>
      <c r="K60" s="85"/>
      <c r="M60" s="0" t="s">
        <v>193</v>
      </c>
      <c r="N60" s="0" t="s">
        <v>308</v>
      </c>
      <c r="R60" s="0" t="s">
        <v>518</v>
      </c>
      <c r="S60" s="0" t="s">
        <v>519</v>
      </c>
    </row>
    <row r="61" customFormat="false" ht="13.8" hidden="false" customHeight="false" outlineLevel="0" collapsed="false">
      <c r="A61" s="0" t="s">
        <v>520</v>
      </c>
      <c r="B61" s="86" t="n">
        <v>5740.00093371304</v>
      </c>
      <c r="C61" s="82" t="n">
        <v>0.153002220903167</v>
      </c>
      <c r="D61" s="82" t="n">
        <v>0.46400202749118</v>
      </c>
      <c r="F61" s="82"/>
      <c r="G61" s="85"/>
      <c r="H61" s="88"/>
      <c r="I61" s="88"/>
      <c r="J61" s="88"/>
      <c r="K61" s="85"/>
      <c r="M61" s="0" t="s">
        <v>213</v>
      </c>
      <c r="N61" s="0" t="s">
        <v>312</v>
      </c>
      <c r="R61" s="0" t="s">
        <v>521</v>
      </c>
      <c r="S61" s="0" t="s">
        <v>522</v>
      </c>
    </row>
    <row r="62" customFormat="false" ht="14.3" hidden="false" customHeight="false" outlineLevel="0" collapsed="false">
      <c r="A62" s="0" t="s">
        <v>157</v>
      </c>
      <c r="B62" s="86" t="n">
        <v>850.692177690463</v>
      </c>
      <c r="C62" s="82" t="n">
        <v>0.0259909824713398</v>
      </c>
      <c r="D62" s="82" t="n">
        <v>0.0695411310348194</v>
      </c>
      <c r="F62" s="82"/>
      <c r="G62" s="83" t="s">
        <v>523</v>
      </c>
      <c r="H62" s="88"/>
      <c r="I62" s="88"/>
      <c r="J62" s="88"/>
      <c r="K62" s="85"/>
      <c r="M62" s="0" t="s">
        <v>230</v>
      </c>
      <c r="N62" s="0" t="s">
        <v>312</v>
      </c>
      <c r="R62" s="0" t="s">
        <v>524</v>
      </c>
      <c r="S62" s="0" t="s">
        <v>525</v>
      </c>
    </row>
    <row r="63" customFormat="false" ht="13.8" hidden="false" customHeight="false" outlineLevel="0" collapsed="false">
      <c r="A63" s="0" t="s">
        <v>158</v>
      </c>
      <c r="B63" s="86" t="n">
        <v>430</v>
      </c>
      <c r="C63" s="82" t="n">
        <v>0.008</v>
      </c>
      <c r="D63" s="82" t="n">
        <v>0.006</v>
      </c>
      <c r="F63" s="82"/>
      <c r="G63" s="85" t="s">
        <v>526</v>
      </c>
      <c r="H63" s="88" t="n">
        <v>341</v>
      </c>
      <c r="I63" s="88" t="n">
        <v>22.1</v>
      </c>
      <c r="J63" s="88" t="n">
        <v>1.7</v>
      </c>
      <c r="K63" s="85"/>
      <c r="M63" s="0" t="s">
        <v>260</v>
      </c>
      <c r="N63" s="0" t="s">
        <v>312</v>
      </c>
      <c r="R63" s="0" t="s">
        <v>527</v>
      </c>
      <c r="S63" s="0" t="s">
        <v>528</v>
      </c>
    </row>
    <row r="64" customFormat="false" ht="13.8" hidden="false" customHeight="false" outlineLevel="0" collapsed="false">
      <c r="A64" s="0" t="s">
        <v>159</v>
      </c>
      <c r="B64" s="86" t="n">
        <v>1090</v>
      </c>
      <c r="C64" s="82" t="n">
        <v>0.009</v>
      </c>
      <c r="D64" s="82" t="n">
        <v>0.002</v>
      </c>
      <c r="F64" s="82"/>
      <c r="G64" s="85" t="s">
        <v>529</v>
      </c>
      <c r="H64" s="88" t="n">
        <v>343</v>
      </c>
      <c r="I64" s="88" t="n">
        <v>23.4</v>
      </c>
      <c r="J64" s="88" t="n">
        <v>2</v>
      </c>
      <c r="K64" s="85"/>
      <c r="M64" s="0" t="s">
        <v>261</v>
      </c>
      <c r="N64" s="0" t="s">
        <v>312</v>
      </c>
      <c r="R64" s="0" t="s">
        <v>530</v>
      </c>
      <c r="S64" s="0" t="s">
        <v>531</v>
      </c>
    </row>
    <row r="65" customFormat="false" ht="13.8" hidden="false" customHeight="false" outlineLevel="0" collapsed="false">
      <c r="A65" s="0" t="s">
        <v>532</v>
      </c>
      <c r="B65" s="86" t="n">
        <v>2550</v>
      </c>
      <c r="C65" s="82" t="n">
        <v>0.028</v>
      </c>
      <c r="D65" s="82" t="n">
        <v>0.007</v>
      </c>
      <c r="F65" s="82"/>
      <c r="G65" s="85" t="s">
        <v>533</v>
      </c>
      <c r="H65" s="88" t="n">
        <v>346</v>
      </c>
      <c r="I65" s="88" t="n">
        <v>22.5</v>
      </c>
      <c r="J65" s="88" t="n">
        <v>1.8</v>
      </c>
      <c r="K65" s="85"/>
      <c r="M65" s="0" t="s">
        <v>34</v>
      </c>
      <c r="N65" s="0" t="s">
        <v>312</v>
      </c>
      <c r="R65" s="0" t="s">
        <v>534</v>
      </c>
      <c r="S65" s="0" t="s">
        <v>535</v>
      </c>
    </row>
    <row r="66" customFormat="false" ht="13.8" hidden="false" customHeight="false" outlineLevel="0" collapsed="false">
      <c r="A66" s="0" t="s">
        <v>160</v>
      </c>
      <c r="B66" s="86" t="n">
        <v>530</v>
      </c>
      <c r="C66" s="82" t="n">
        <v>0.058</v>
      </c>
      <c r="D66" s="82" t="n">
        <v>0.011</v>
      </c>
      <c r="F66" s="82"/>
      <c r="G66" s="85" t="s">
        <v>536</v>
      </c>
      <c r="H66" s="88" t="n">
        <v>358</v>
      </c>
      <c r="I66" s="88" t="n">
        <v>20.1</v>
      </c>
      <c r="J66" s="88" t="n">
        <v>4.5</v>
      </c>
      <c r="K66" s="85"/>
      <c r="M66" s="0" t="s">
        <v>28</v>
      </c>
      <c r="N66" s="0" t="s">
        <v>312</v>
      </c>
      <c r="R66" s="0" t="s">
        <v>537</v>
      </c>
      <c r="S66" s="0" t="s">
        <v>538</v>
      </c>
    </row>
    <row r="67" customFormat="false" ht="13.8" hidden="false" customHeight="false" outlineLevel="0" collapsed="false">
      <c r="A67" s="89" t="s">
        <v>161</v>
      </c>
      <c r="B67" s="90" t="n">
        <v>5530</v>
      </c>
      <c r="C67" s="91" t="n">
        <v>0.157142857142857</v>
      </c>
      <c r="D67" s="91" t="n">
        <v>0.22</v>
      </c>
      <c r="F67" s="82"/>
      <c r="G67" s="85" t="s">
        <v>539</v>
      </c>
      <c r="H67" s="88" t="n">
        <v>342</v>
      </c>
      <c r="I67" s="88" t="n">
        <v>23.4</v>
      </c>
      <c r="J67" s="88" t="n">
        <v>1.8</v>
      </c>
      <c r="K67" s="85"/>
      <c r="M67" s="0" t="s">
        <v>197</v>
      </c>
      <c r="N67" s="0" t="s">
        <v>312</v>
      </c>
      <c r="R67" s="0" t="s">
        <v>540</v>
      </c>
      <c r="S67" s="0" t="s">
        <v>541</v>
      </c>
    </row>
    <row r="68" customFormat="false" ht="13.8" hidden="false" customHeight="false" outlineLevel="0" collapsed="false">
      <c r="A68" s="89" t="s">
        <v>542</v>
      </c>
      <c r="B68" s="90" t="n">
        <v>0</v>
      </c>
      <c r="C68" s="91" t="n">
        <v>0</v>
      </c>
      <c r="D68" s="91" t="n">
        <v>0</v>
      </c>
      <c r="F68" s="82"/>
      <c r="G68" s="85" t="s">
        <v>543</v>
      </c>
      <c r="H68" s="88" t="n">
        <v>343</v>
      </c>
      <c r="I68" s="88" t="n">
        <v>20.9</v>
      </c>
      <c r="J68" s="88" t="n">
        <v>1.7</v>
      </c>
      <c r="K68" s="85"/>
      <c r="M68" s="0" t="s">
        <v>30</v>
      </c>
      <c r="N68" s="0" t="s">
        <v>312</v>
      </c>
      <c r="R68" s="0" t="s">
        <v>544</v>
      </c>
      <c r="S68" s="0" t="s">
        <v>545</v>
      </c>
    </row>
    <row r="69" customFormat="false" ht="13.8" hidden="false" customHeight="false" outlineLevel="0" collapsed="false">
      <c r="A69" s="0" t="s">
        <v>162</v>
      </c>
      <c r="B69" s="86" t="n">
        <v>90.0002083447765</v>
      </c>
      <c r="C69" s="82" t="n">
        <v>0.0080004394180741</v>
      </c>
      <c r="D69" s="82" t="n">
        <v>0.00100005492725926</v>
      </c>
      <c r="F69" s="82"/>
      <c r="G69" s="85" t="s">
        <v>546</v>
      </c>
      <c r="H69" s="88" t="n">
        <v>346</v>
      </c>
      <c r="I69" s="88" t="n">
        <v>24.2</v>
      </c>
      <c r="J69" s="88" t="n">
        <v>1.8</v>
      </c>
      <c r="K69" s="85"/>
      <c r="M69" s="0" t="s">
        <v>161</v>
      </c>
      <c r="N69" s="0" t="s">
        <v>312</v>
      </c>
      <c r="R69" s="0" t="s">
        <v>547</v>
      </c>
      <c r="S69" s="0" t="s">
        <v>548</v>
      </c>
    </row>
    <row r="70" customFormat="false" ht="13.8" hidden="false" customHeight="false" outlineLevel="0" collapsed="false">
      <c r="A70" s="0" t="s">
        <v>549</v>
      </c>
      <c r="B70" s="86" t="n">
        <v>3641.50943396226</v>
      </c>
      <c r="C70" s="82" t="n">
        <v>0.0997304582210243</v>
      </c>
      <c r="D70" s="82" t="n">
        <v>0.0107816711590297</v>
      </c>
      <c r="F70" s="82"/>
      <c r="G70" s="85" t="s">
        <v>550</v>
      </c>
      <c r="H70" s="88" t="n">
        <v>365</v>
      </c>
      <c r="I70" s="88" t="n">
        <v>17.7</v>
      </c>
      <c r="J70" s="88" t="n">
        <v>6.3</v>
      </c>
      <c r="K70" s="85"/>
      <c r="M70" s="0" t="s">
        <v>227</v>
      </c>
      <c r="N70" s="0" t="s">
        <v>312</v>
      </c>
      <c r="R70" s="0" t="s">
        <v>551</v>
      </c>
      <c r="S70" s="0" t="s">
        <v>552</v>
      </c>
    </row>
    <row r="71" customFormat="false" ht="13.8" hidden="false" customHeight="false" outlineLevel="0" collapsed="false">
      <c r="A71" s="0" t="s">
        <v>163</v>
      </c>
      <c r="B71" s="86" t="n">
        <v>3400</v>
      </c>
      <c r="C71" s="82" t="n">
        <v>0.08</v>
      </c>
      <c r="D71" s="82" t="n">
        <v>0.015</v>
      </c>
      <c r="F71" s="82"/>
      <c r="G71" s="85" t="s">
        <v>553</v>
      </c>
      <c r="H71" s="88" t="n">
        <v>325</v>
      </c>
      <c r="I71" s="88" t="n">
        <v>31.5</v>
      </c>
      <c r="J71" s="88" t="n">
        <v>1.9</v>
      </c>
      <c r="K71" s="85"/>
      <c r="M71" s="0" t="s">
        <v>259</v>
      </c>
      <c r="N71" s="0" t="s">
        <v>312</v>
      </c>
      <c r="R71" s="0" t="s">
        <v>554</v>
      </c>
      <c r="S71" s="0" t="s">
        <v>555</v>
      </c>
    </row>
    <row r="72" customFormat="false" ht="13.8" hidden="false" customHeight="false" outlineLevel="0" collapsed="false">
      <c r="A72" s="0" t="s">
        <v>556</v>
      </c>
      <c r="B72" s="86" t="n">
        <v>3921.875</v>
      </c>
      <c r="C72" s="82" t="n">
        <v>0.078125</v>
      </c>
      <c r="D72" s="82" t="n">
        <v>0</v>
      </c>
      <c r="F72" s="82"/>
      <c r="G72" s="85" t="s">
        <v>557</v>
      </c>
      <c r="H72" s="88" t="n">
        <v>390</v>
      </c>
      <c r="I72" s="88" t="n">
        <v>40</v>
      </c>
      <c r="J72" s="88" t="n">
        <v>13</v>
      </c>
      <c r="K72" s="85"/>
      <c r="M72" s="0" t="s">
        <v>276</v>
      </c>
      <c r="N72" s="0" t="s">
        <v>312</v>
      </c>
      <c r="R72" s="0" t="s">
        <v>558</v>
      </c>
      <c r="S72" s="0" t="s">
        <v>559</v>
      </c>
    </row>
    <row r="73" customFormat="false" ht="13.8" hidden="false" customHeight="false" outlineLevel="0" collapsed="false">
      <c r="A73" s="0" t="s">
        <v>560</v>
      </c>
      <c r="B73" s="86" t="n">
        <v>1790.00152703298</v>
      </c>
      <c r="C73" s="82" t="n">
        <v>0.111001823457023</v>
      </c>
      <c r="D73" s="82" t="n">
        <v>0.125998185525524</v>
      </c>
      <c r="F73" s="82"/>
      <c r="G73" s="85" t="s">
        <v>561</v>
      </c>
      <c r="H73" s="88" t="n">
        <v>340</v>
      </c>
      <c r="I73" s="88" t="n">
        <v>22</v>
      </c>
      <c r="J73" s="88" t="n">
        <v>2</v>
      </c>
      <c r="K73" s="85"/>
      <c r="M73" s="0" t="s">
        <v>223</v>
      </c>
      <c r="N73" s="0" t="s">
        <v>312</v>
      </c>
      <c r="R73" s="0" t="s">
        <v>562</v>
      </c>
      <c r="S73" s="0" t="s">
        <v>563</v>
      </c>
    </row>
    <row r="74" customFormat="false" ht="13.8" hidden="false" customHeight="false" outlineLevel="0" collapsed="false">
      <c r="A74" s="0" t="s">
        <v>564</v>
      </c>
      <c r="B74" s="86" t="n">
        <v>2692.71303824149</v>
      </c>
      <c r="C74" s="82" t="n">
        <v>0.179514202549433</v>
      </c>
      <c r="D74" s="82" t="n">
        <v>0.210659439927733</v>
      </c>
      <c r="F74" s="82"/>
      <c r="G74" s="85" t="s">
        <v>565</v>
      </c>
      <c r="H74" s="88" t="n">
        <v>340</v>
      </c>
      <c r="I74" s="88" t="n">
        <v>22</v>
      </c>
      <c r="J74" s="88" t="n">
        <v>2</v>
      </c>
      <c r="K74" s="85"/>
      <c r="M74" s="0" t="s">
        <v>566</v>
      </c>
      <c r="N74" s="0" t="s">
        <v>312</v>
      </c>
      <c r="R74" s="0" t="s">
        <v>567</v>
      </c>
      <c r="S74" s="0" t="s">
        <v>568</v>
      </c>
    </row>
    <row r="75" customFormat="false" ht="13.8" hidden="false" customHeight="false" outlineLevel="0" collapsed="false">
      <c r="A75" s="0" t="s">
        <v>569</v>
      </c>
      <c r="B75" s="86" t="n">
        <v>1000</v>
      </c>
      <c r="C75" s="82" t="n">
        <v>0.0833333333333333</v>
      </c>
      <c r="D75" s="82" t="n">
        <v>0.0833333333333333</v>
      </c>
      <c r="F75" s="82"/>
      <c r="G75" s="85"/>
      <c r="H75" s="88"/>
      <c r="I75" s="88"/>
      <c r="J75" s="88"/>
      <c r="K75" s="85"/>
      <c r="M75" s="0" t="s">
        <v>173</v>
      </c>
      <c r="N75" s="0" t="s">
        <v>312</v>
      </c>
      <c r="R75" s="0" t="s">
        <v>570</v>
      </c>
      <c r="S75" s="0" t="s">
        <v>571</v>
      </c>
    </row>
    <row r="76" customFormat="false" ht="14.3" hidden="false" customHeight="false" outlineLevel="0" collapsed="false">
      <c r="A76" s="0" t="s">
        <v>572</v>
      </c>
      <c r="B76" s="86" t="n">
        <v>1949.25328298</v>
      </c>
      <c r="C76" s="82" t="n">
        <v>0.145881612451006</v>
      </c>
      <c r="D76" s="82" t="n">
        <v>0.143363945870169</v>
      </c>
      <c r="F76" s="82"/>
      <c r="G76" s="83" t="s">
        <v>573</v>
      </c>
      <c r="H76" s="88"/>
      <c r="I76" s="88"/>
      <c r="J76" s="88"/>
      <c r="K76" s="85"/>
      <c r="M76" s="0" t="s">
        <v>206</v>
      </c>
      <c r="N76" s="0" t="s">
        <v>312</v>
      </c>
      <c r="R76" s="0" t="s">
        <v>574</v>
      </c>
      <c r="S76" s="0" t="s">
        <v>575</v>
      </c>
    </row>
    <row r="77" customFormat="false" ht="13.8" hidden="false" customHeight="false" outlineLevel="0" collapsed="false">
      <c r="A77" s="0" t="s">
        <v>576</v>
      </c>
      <c r="B77" s="86" t="n">
        <v>1870.00283880093</v>
      </c>
      <c r="C77" s="82" t="n">
        <v>0.349999252947124</v>
      </c>
      <c r="D77" s="82" t="n">
        <v>0.0299991533400734</v>
      </c>
      <c r="F77" s="82"/>
      <c r="G77" s="85" t="s">
        <v>577</v>
      </c>
      <c r="H77" s="88" t="n">
        <v>315</v>
      </c>
      <c r="I77" s="88" t="n">
        <v>6.9</v>
      </c>
      <c r="J77" s="88" t="n">
        <v>31.8</v>
      </c>
      <c r="K77" s="85"/>
      <c r="M77" s="0" t="s">
        <v>220</v>
      </c>
      <c r="N77" s="0" t="s">
        <v>312</v>
      </c>
      <c r="R77" s="0" t="s">
        <v>578</v>
      </c>
      <c r="S77" s="0" t="s">
        <v>579</v>
      </c>
    </row>
    <row r="78" customFormat="false" ht="13.8" hidden="false" customHeight="false" outlineLevel="0" collapsed="false">
      <c r="A78" s="0" t="s">
        <v>580</v>
      </c>
      <c r="B78" s="86" t="n">
        <v>3750.00004688682</v>
      </c>
      <c r="C78" s="82" t="n">
        <v>0.222000082895895</v>
      </c>
      <c r="D78" s="82" t="n">
        <v>0.313000083083442</v>
      </c>
      <c r="F78" s="82"/>
      <c r="G78" s="85" t="s">
        <v>581</v>
      </c>
      <c r="H78" s="88" t="n">
        <v>252</v>
      </c>
      <c r="I78" s="88" t="n">
        <v>7.7</v>
      </c>
      <c r="J78" s="88" t="n">
        <v>20.6</v>
      </c>
      <c r="K78" s="85"/>
      <c r="M78" s="0" t="s">
        <v>200</v>
      </c>
      <c r="N78" s="0" t="s">
        <v>312</v>
      </c>
      <c r="R78" s="0" t="s">
        <v>582</v>
      </c>
      <c r="S78" s="0" t="s">
        <v>583</v>
      </c>
    </row>
    <row r="79" customFormat="false" ht="13.8" hidden="false" customHeight="false" outlineLevel="0" collapsed="false">
      <c r="A79" s="0" t="s">
        <v>164</v>
      </c>
      <c r="B79" s="86" t="n">
        <v>650</v>
      </c>
      <c r="C79" s="82" t="n">
        <v>0.011</v>
      </c>
      <c r="D79" s="82" t="n">
        <v>0.009</v>
      </c>
      <c r="F79" s="82"/>
      <c r="G79" s="85" t="s">
        <v>584</v>
      </c>
      <c r="H79" s="88" t="n">
        <v>158</v>
      </c>
      <c r="I79" s="88" t="n">
        <v>1.8</v>
      </c>
      <c r="J79" s="88" t="n">
        <v>1.7</v>
      </c>
      <c r="K79" s="85"/>
      <c r="M79" s="0" t="s">
        <v>247</v>
      </c>
      <c r="N79" s="0" t="s">
        <v>312</v>
      </c>
      <c r="R79" s="0" t="s">
        <v>585</v>
      </c>
      <c r="S79" s="0" t="s">
        <v>586</v>
      </c>
    </row>
    <row r="80" customFormat="false" ht="13.8" hidden="false" customHeight="false" outlineLevel="0" collapsed="false">
      <c r="A80" s="0" t="s">
        <v>165</v>
      </c>
      <c r="B80" s="86" t="n">
        <v>449.995880365823</v>
      </c>
      <c r="C80" s="82" t="n">
        <v>0.00899728104144352</v>
      </c>
      <c r="D80" s="82" t="n">
        <v>0.00299909368048117</v>
      </c>
      <c r="F80" s="82"/>
      <c r="G80" s="85" t="s">
        <v>587</v>
      </c>
      <c r="H80" s="88" t="n">
        <v>236</v>
      </c>
      <c r="I80" s="88" t="n">
        <v>8</v>
      </c>
      <c r="J80" s="88" t="n">
        <v>20.9</v>
      </c>
      <c r="K80" s="85"/>
      <c r="M80" s="0" t="s">
        <v>205</v>
      </c>
      <c r="N80" s="0" t="s">
        <v>312</v>
      </c>
      <c r="R80" s="0" t="s">
        <v>588</v>
      </c>
      <c r="S80" s="0" t="s">
        <v>589</v>
      </c>
    </row>
    <row r="81" customFormat="false" ht="13.8" hidden="false" customHeight="false" outlineLevel="0" collapsed="false">
      <c r="A81" s="0" t="s">
        <v>166</v>
      </c>
      <c r="B81" s="86" t="n">
        <v>2130.36925395629</v>
      </c>
      <c r="C81" s="82" t="n">
        <v>0.0241145440844009</v>
      </c>
      <c r="D81" s="82" t="n">
        <v>0.0229841748304446</v>
      </c>
      <c r="F81" s="82"/>
      <c r="G81" s="85" t="s">
        <v>590</v>
      </c>
      <c r="H81" s="88" t="n">
        <v>289</v>
      </c>
      <c r="I81" s="88" t="n">
        <v>6.4</v>
      </c>
      <c r="J81" s="88" t="n">
        <v>27.8</v>
      </c>
      <c r="K81" s="85"/>
      <c r="M81" s="0" t="s">
        <v>203</v>
      </c>
      <c r="N81" s="0" t="s">
        <v>312</v>
      </c>
      <c r="R81" s="0" t="s">
        <v>591</v>
      </c>
      <c r="S81" s="0" t="s">
        <v>592</v>
      </c>
    </row>
    <row r="82" customFormat="false" ht="13.8" hidden="false" customHeight="false" outlineLevel="0" collapsed="false">
      <c r="A82" s="0" t="s">
        <v>35</v>
      </c>
      <c r="B82" s="86" t="n">
        <v>118.773594936873</v>
      </c>
      <c r="C82" s="82" t="n">
        <v>0.00688686003467885</v>
      </c>
      <c r="D82" s="82" t="n">
        <v>0.00168122162843223</v>
      </c>
      <c r="F82" s="82"/>
      <c r="G82" s="85" t="s">
        <v>593</v>
      </c>
      <c r="H82" s="88" t="n">
        <v>289</v>
      </c>
      <c r="I82" s="88" t="n">
        <v>10.3</v>
      </c>
      <c r="J82" s="88" t="n">
        <v>24.2</v>
      </c>
      <c r="K82" s="85"/>
      <c r="M82" s="0" t="s">
        <v>248</v>
      </c>
      <c r="N82" s="0" t="s">
        <v>316</v>
      </c>
      <c r="R82" s="0" t="s">
        <v>594</v>
      </c>
      <c r="S82" s="0" t="s">
        <v>595</v>
      </c>
    </row>
    <row r="83" customFormat="false" ht="13.8" hidden="false" customHeight="false" outlineLevel="0" collapsed="false">
      <c r="A83" s="0" t="s">
        <v>167</v>
      </c>
      <c r="B83" s="86" t="n">
        <v>600</v>
      </c>
      <c r="C83" s="82" t="n">
        <v>0.011</v>
      </c>
      <c r="D83" s="82" t="n">
        <v>0.002</v>
      </c>
      <c r="F83" s="82"/>
      <c r="G83" s="85" t="s">
        <v>596</v>
      </c>
      <c r="H83" s="88" t="n">
        <v>349</v>
      </c>
      <c r="I83" s="88" t="n">
        <v>9</v>
      </c>
      <c r="J83" s="88" t="n">
        <v>2</v>
      </c>
      <c r="K83" s="85"/>
      <c r="M83" s="0" t="s">
        <v>146</v>
      </c>
      <c r="N83" s="0" t="s">
        <v>316</v>
      </c>
      <c r="R83" s="0" t="s">
        <v>597</v>
      </c>
      <c r="S83" s="0" t="s">
        <v>598</v>
      </c>
    </row>
    <row r="84" customFormat="false" ht="13.8" hidden="false" customHeight="false" outlineLevel="0" collapsed="false">
      <c r="A84" s="0" t="s">
        <v>168</v>
      </c>
      <c r="B84" s="86" t="n">
        <v>3179.98439858231</v>
      </c>
      <c r="C84" s="82" t="n">
        <v>0.120003730773796</v>
      </c>
      <c r="D84" s="82" t="n">
        <v>0.172997676745409</v>
      </c>
      <c r="F84" s="82"/>
      <c r="G84" s="85" t="s">
        <v>599</v>
      </c>
      <c r="H84" s="88" t="n">
        <v>291</v>
      </c>
      <c r="I84" s="88" t="n">
        <v>6</v>
      </c>
      <c r="J84" s="88" t="n">
        <v>28.8</v>
      </c>
      <c r="K84" s="85"/>
      <c r="M84" s="0" t="s">
        <v>151</v>
      </c>
      <c r="N84" s="0" t="s">
        <v>316</v>
      </c>
      <c r="R84" s="0" t="s">
        <v>600</v>
      </c>
      <c r="S84" s="0" t="s">
        <v>601</v>
      </c>
    </row>
    <row r="85" customFormat="false" ht="13.8" hidden="false" customHeight="false" outlineLevel="0" collapsed="false">
      <c r="A85" s="0" t="s">
        <v>169</v>
      </c>
      <c r="B85" s="86" t="n">
        <v>249.999850288375</v>
      </c>
      <c r="C85" s="82" t="n">
        <v>0.0110002113928152</v>
      </c>
      <c r="D85" s="82" t="n">
        <v>0.00300022097435919</v>
      </c>
      <c r="F85" s="82"/>
      <c r="G85" s="85" t="s">
        <v>602</v>
      </c>
      <c r="H85" s="88" t="n">
        <v>245</v>
      </c>
      <c r="I85" s="88" t="n">
        <v>4.9</v>
      </c>
      <c r="J85" s="88" t="n">
        <v>4.4</v>
      </c>
      <c r="K85" s="85"/>
      <c r="M85" s="0" t="s">
        <v>280</v>
      </c>
      <c r="N85" s="0" t="s">
        <v>316</v>
      </c>
      <c r="R85" s="0" t="s">
        <v>603</v>
      </c>
      <c r="S85" s="0" t="s">
        <v>604</v>
      </c>
    </row>
    <row r="86" customFormat="false" ht="13.8" hidden="false" customHeight="false" outlineLevel="0" collapsed="false">
      <c r="A86" s="0" t="s">
        <v>605</v>
      </c>
      <c r="B86" s="86" t="n">
        <v>3930</v>
      </c>
      <c r="C86" s="82" t="n">
        <v>0.042</v>
      </c>
      <c r="D86" s="82" t="n">
        <v>0.357</v>
      </c>
      <c r="F86" s="82"/>
      <c r="G86" s="85" t="s">
        <v>606</v>
      </c>
      <c r="H86" s="88" t="n">
        <v>656</v>
      </c>
      <c r="I86" s="88" t="n">
        <v>14.3</v>
      </c>
      <c r="J86" s="88" t="n">
        <v>66.2</v>
      </c>
      <c r="K86" s="85"/>
      <c r="M86" s="0" t="s">
        <v>35</v>
      </c>
      <c r="N86" s="0" t="s">
        <v>316</v>
      </c>
      <c r="R86" s="0" t="s">
        <v>607</v>
      </c>
      <c r="S86" s="0" t="s">
        <v>608</v>
      </c>
    </row>
    <row r="87" customFormat="false" ht="13.8" hidden="false" customHeight="false" outlineLevel="0" collapsed="false">
      <c r="A87" s="0" t="s">
        <v>609</v>
      </c>
      <c r="B87" s="86" t="n">
        <v>470.015287180607</v>
      </c>
      <c r="C87" s="82" t="n">
        <v>0.00100458615418214</v>
      </c>
      <c r="D87" s="82" t="n">
        <v>0</v>
      </c>
      <c r="F87" s="82"/>
      <c r="G87" s="85" t="s">
        <v>610</v>
      </c>
      <c r="H87" s="88" t="n">
        <v>574</v>
      </c>
      <c r="I87" s="88" t="n">
        <v>15.3</v>
      </c>
      <c r="J87" s="88" t="n">
        <v>46.4</v>
      </c>
      <c r="K87" s="85"/>
      <c r="M87" s="0" t="s">
        <v>211</v>
      </c>
      <c r="N87" s="0" t="s">
        <v>316</v>
      </c>
      <c r="R87" s="0" t="s">
        <v>611</v>
      </c>
      <c r="S87" s="0" t="s">
        <v>612</v>
      </c>
    </row>
    <row r="88" customFormat="false" ht="13.8" hidden="false" customHeight="false" outlineLevel="0" collapsed="false">
      <c r="A88" s="0" t="s">
        <v>170</v>
      </c>
      <c r="B88" s="86" t="n">
        <v>2610.03801697323</v>
      </c>
      <c r="C88" s="82" t="n">
        <v>0.0390153987942091</v>
      </c>
      <c r="D88" s="82" t="n">
        <v>0.0319880188932837</v>
      </c>
      <c r="F88" s="82"/>
      <c r="G88" s="85" t="s">
        <v>613</v>
      </c>
      <c r="H88" s="88" t="n">
        <v>589</v>
      </c>
      <c r="I88" s="88" t="n">
        <v>20</v>
      </c>
      <c r="J88" s="88" t="n">
        <v>52.2</v>
      </c>
      <c r="K88" s="85"/>
      <c r="M88" s="0" t="s">
        <v>237</v>
      </c>
      <c r="N88" s="0" t="s">
        <v>316</v>
      </c>
      <c r="R88" s="0" t="s">
        <v>614</v>
      </c>
      <c r="S88" s="0" t="s">
        <v>615</v>
      </c>
    </row>
    <row r="89" customFormat="false" ht="13.8" hidden="false" customHeight="false" outlineLevel="0" collapsed="false">
      <c r="A89" s="0" t="s">
        <v>171</v>
      </c>
      <c r="B89" s="86" t="n">
        <v>3230</v>
      </c>
      <c r="C89" s="82" t="n">
        <v>0.06</v>
      </c>
      <c r="D89" s="82" t="n">
        <v>0.201</v>
      </c>
      <c r="F89" s="82"/>
      <c r="G89" s="85" t="s">
        <v>616</v>
      </c>
      <c r="H89" s="88" t="n">
        <v>642</v>
      </c>
      <c r="I89" s="88" t="n">
        <v>14.3</v>
      </c>
      <c r="J89" s="88" t="n">
        <v>61.9</v>
      </c>
      <c r="K89" s="85"/>
      <c r="M89" s="0" t="s">
        <v>214</v>
      </c>
      <c r="N89" s="0" t="s">
        <v>316</v>
      </c>
      <c r="R89" s="0" t="s">
        <v>617</v>
      </c>
      <c r="S89" s="0" t="s">
        <v>618</v>
      </c>
    </row>
    <row r="90" customFormat="false" ht="13.8" hidden="false" customHeight="false" outlineLevel="0" collapsed="false">
      <c r="A90" s="0" t="s">
        <v>172</v>
      </c>
      <c r="B90" s="86" t="n">
        <v>4140.01763397991</v>
      </c>
      <c r="C90" s="82" t="n">
        <v>0.0400023000843364</v>
      </c>
      <c r="D90" s="82" t="n">
        <v>0.400003833473894</v>
      </c>
      <c r="F90" s="82"/>
      <c r="G90" s="85" t="s">
        <v>619</v>
      </c>
      <c r="H90" s="88" t="n">
        <v>632</v>
      </c>
      <c r="I90" s="88" t="n">
        <v>13</v>
      </c>
      <c r="J90" s="88" t="n">
        <v>62.6</v>
      </c>
      <c r="K90" s="85"/>
      <c r="M90" s="0" t="s">
        <v>176</v>
      </c>
      <c r="N90" s="0" t="s">
        <v>316</v>
      </c>
      <c r="R90" s="0" t="s">
        <v>620</v>
      </c>
      <c r="S90" s="0" t="s">
        <v>621</v>
      </c>
    </row>
    <row r="91" customFormat="false" ht="13.8" hidden="false" customHeight="false" outlineLevel="0" collapsed="false">
      <c r="A91" s="0" t="s">
        <v>622</v>
      </c>
      <c r="B91" s="86" t="n">
        <v>3232.82639408294</v>
      </c>
      <c r="C91" s="82" t="n">
        <v>0</v>
      </c>
      <c r="D91" s="82" t="n">
        <v>0.38648716030915</v>
      </c>
      <c r="F91" s="82"/>
      <c r="G91" s="85" t="s">
        <v>623</v>
      </c>
      <c r="H91" s="88" t="n">
        <v>262</v>
      </c>
      <c r="I91" s="88" t="n">
        <v>7</v>
      </c>
      <c r="J91" s="88" t="n">
        <v>25</v>
      </c>
      <c r="K91" s="85"/>
      <c r="M91" s="0" t="s">
        <v>242</v>
      </c>
      <c r="N91" s="0" t="s">
        <v>316</v>
      </c>
      <c r="R91" s="0" t="s">
        <v>624</v>
      </c>
      <c r="S91" s="0" t="s">
        <v>625</v>
      </c>
    </row>
    <row r="92" customFormat="false" ht="13.8" hidden="false" customHeight="false" outlineLevel="0" collapsed="false">
      <c r="A92" s="0" t="s">
        <v>626</v>
      </c>
      <c r="B92" s="86" t="n">
        <v>4720.00793615802</v>
      </c>
      <c r="C92" s="82" t="n">
        <v>0.0169966050879591</v>
      </c>
      <c r="D92" s="82" t="n">
        <v>0.439993827432653</v>
      </c>
      <c r="F92" s="82"/>
      <c r="G92" s="85" t="s">
        <v>627</v>
      </c>
      <c r="H92" s="88" t="n">
        <v>615</v>
      </c>
      <c r="I92" s="88" t="n">
        <v>15.5</v>
      </c>
      <c r="J92" s="88" t="n">
        <v>56.2</v>
      </c>
      <c r="K92" s="85"/>
      <c r="M92" s="0" t="s">
        <v>143</v>
      </c>
      <c r="N92" s="0" t="s">
        <v>316</v>
      </c>
      <c r="R92" s="0" t="s">
        <v>628</v>
      </c>
      <c r="S92" s="0" t="s">
        <v>629</v>
      </c>
    </row>
    <row r="93" customFormat="false" ht="13.8" hidden="false" customHeight="false" outlineLevel="0" collapsed="false">
      <c r="A93" s="0" t="s">
        <v>630</v>
      </c>
      <c r="B93" s="86" t="n">
        <v>2610.00291585458</v>
      </c>
      <c r="C93" s="82" t="n">
        <v>0.172999186630039</v>
      </c>
      <c r="D93" s="82" t="n">
        <v>0.19000015346603</v>
      </c>
      <c r="F93" s="82"/>
      <c r="G93" s="85" t="s">
        <v>631</v>
      </c>
      <c r="H93" s="88" t="n">
        <v>335</v>
      </c>
      <c r="I93" s="88" t="n">
        <v>38</v>
      </c>
      <c r="J93" s="88" t="n">
        <v>18</v>
      </c>
      <c r="K93" s="85"/>
      <c r="M93" s="0" t="s">
        <v>31</v>
      </c>
      <c r="N93" s="0" t="s">
        <v>320</v>
      </c>
      <c r="R93" s="0" t="s">
        <v>632</v>
      </c>
      <c r="S93" s="0" t="s">
        <v>633</v>
      </c>
    </row>
    <row r="94" customFormat="false" ht="13.8" hidden="false" customHeight="false" outlineLevel="0" collapsed="false">
      <c r="A94" s="0" t="s">
        <v>173</v>
      </c>
      <c r="B94" s="86" t="n">
        <v>1840</v>
      </c>
      <c r="C94" s="82" t="n">
        <v>0.017</v>
      </c>
      <c r="D94" s="82" t="n">
        <v>0.174</v>
      </c>
      <c r="F94" s="82"/>
      <c r="M94" s="0" t="s">
        <v>159</v>
      </c>
      <c r="N94" s="0" t="s">
        <v>320</v>
      </c>
      <c r="R94" s="0" t="s">
        <v>634</v>
      </c>
      <c r="S94" s="0" t="s">
        <v>635</v>
      </c>
    </row>
    <row r="95" customFormat="false" ht="13.8" hidden="false" customHeight="false" outlineLevel="0" collapsed="false">
      <c r="A95" s="0" t="s">
        <v>636</v>
      </c>
      <c r="B95" s="86" t="n">
        <v>6599.95590720917</v>
      </c>
      <c r="C95" s="82" t="n">
        <v>0.0690052176469147</v>
      </c>
      <c r="D95" s="82" t="n">
        <v>0.645004041839159</v>
      </c>
      <c r="F95" s="82"/>
      <c r="M95" s="0" t="s">
        <v>268</v>
      </c>
      <c r="N95" s="0" t="s">
        <v>320</v>
      </c>
      <c r="R95" s="0" t="s">
        <v>637</v>
      </c>
      <c r="S95" s="0" t="s">
        <v>638</v>
      </c>
    </row>
    <row r="96" customFormat="false" ht="13.8" hidden="false" customHeight="false" outlineLevel="0" collapsed="false">
      <c r="A96" s="0" t="s">
        <v>639</v>
      </c>
      <c r="B96" s="86" t="n">
        <v>1290.0987456632</v>
      </c>
      <c r="C96" s="82" t="n">
        <v>0.0400320256204964</v>
      </c>
      <c r="D96" s="82" t="n">
        <v>0</v>
      </c>
      <c r="F96" s="82"/>
      <c r="M96" s="0" t="s">
        <v>271</v>
      </c>
      <c r="N96" s="0" t="s">
        <v>320</v>
      </c>
      <c r="R96" s="0" t="s">
        <v>640</v>
      </c>
      <c r="S96" s="0" t="s">
        <v>641</v>
      </c>
    </row>
    <row r="97" customFormat="false" ht="13.8" hidden="false" customHeight="false" outlineLevel="0" collapsed="false">
      <c r="A97" s="0" t="s">
        <v>174</v>
      </c>
      <c r="B97" s="86" t="n">
        <v>469.999822566649</v>
      </c>
      <c r="C97" s="82" t="n">
        <v>0.0669996780852069</v>
      </c>
      <c r="D97" s="82" t="n">
        <v>0</v>
      </c>
      <c r="F97" s="82"/>
      <c r="G97" s="85" t="s">
        <v>642</v>
      </c>
      <c r="H97" s="88" t="n">
        <v>21</v>
      </c>
      <c r="I97" s="88" t="n">
        <v>0.9</v>
      </c>
      <c r="J97" s="88" t="n">
        <v>0.1</v>
      </c>
      <c r="K97" s="85"/>
      <c r="M97" s="0" t="s">
        <v>283</v>
      </c>
      <c r="N97" s="0" t="s">
        <v>320</v>
      </c>
      <c r="R97" s="0" t="s">
        <v>643</v>
      </c>
      <c r="S97" s="0" t="s">
        <v>644</v>
      </c>
    </row>
    <row r="98" customFormat="false" ht="13.8" hidden="false" customHeight="false" outlineLevel="0" collapsed="false">
      <c r="A98" s="0" t="s">
        <v>645</v>
      </c>
      <c r="B98" s="86" t="n">
        <v>560.000240997661</v>
      </c>
      <c r="C98" s="82" t="n">
        <v>0.0800000344282373</v>
      </c>
      <c r="D98" s="82" t="n">
        <v>0</v>
      </c>
      <c r="F98" s="82"/>
      <c r="G98" s="85" t="s">
        <v>646</v>
      </c>
      <c r="H98" s="88" t="n">
        <v>25</v>
      </c>
      <c r="I98" s="88" t="n">
        <v>1.1</v>
      </c>
      <c r="J98" s="88" t="n">
        <v>0.3</v>
      </c>
      <c r="K98" s="85"/>
      <c r="M98" s="0" t="s">
        <v>256</v>
      </c>
      <c r="N98" s="0" t="s">
        <v>320</v>
      </c>
      <c r="R98" s="0" t="s">
        <v>647</v>
      </c>
      <c r="S98" s="0" t="s">
        <v>648</v>
      </c>
    </row>
    <row r="99" customFormat="false" ht="13.8" hidden="false" customHeight="false" outlineLevel="0" collapsed="false">
      <c r="A99" s="0" t="s">
        <v>649</v>
      </c>
      <c r="B99" s="86" t="n">
        <v>54.2040236168817</v>
      </c>
      <c r="C99" s="82" t="n">
        <v>0.00774928930680079</v>
      </c>
      <c r="D99" s="82" t="n">
        <v>0</v>
      </c>
      <c r="F99" s="82"/>
      <c r="G99" s="85" t="s">
        <v>650</v>
      </c>
      <c r="H99" s="88" t="n">
        <v>24</v>
      </c>
      <c r="I99" s="88" t="n">
        <v>1.7</v>
      </c>
      <c r="J99" s="88" t="n">
        <v>0.1</v>
      </c>
      <c r="K99" s="85"/>
      <c r="M99" s="0" t="s">
        <v>284</v>
      </c>
      <c r="N99" s="0" t="s">
        <v>320</v>
      </c>
      <c r="R99" s="0" t="s">
        <v>651</v>
      </c>
      <c r="S99" s="0" t="s">
        <v>652</v>
      </c>
    </row>
    <row r="100" customFormat="false" ht="13.8" hidden="false" customHeight="false" outlineLevel="0" collapsed="false">
      <c r="A100" s="0" t="s">
        <v>653</v>
      </c>
      <c r="B100" s="86" t="n">
        <v>6360</v>
      </c>
      <c r="C100" s="82" t="n">
        <v>0.06</v>
      </c>
      <c r="D100" s="82" t="n">
        <v>0.614</v>
      </c>
      <c r="F100" s="82"/>
      <c r="G100" s="85" t="s">
        <v>654</v>
      </c>
      <c r="H100" s="88" t="n">
        <v>31</v>
      </c>
      <c r="I100" s="88" t="n">
        <v>1.1</v>
      </c>
      <c r="J100" s="88" t="n">
        <v>0.2</v>
      </c>
      <c r="K100" s="85"/>
      <c r="M100" s="0" t="s">
        <v>33</v>
      </c>
      <c r="N100" s="0" t="s">
        <v>325</v>
      </c>
      <c r="R100" s="0" t="s">
        <v>655</v>
      </c>
      <c r="S100" s="0" t="s">
        <v>656</v>
      </c>
    </row>
    <row r="101" customFormat="false" ht="13.8" hidden="false" customHeight="false" outlineLevel="0" collapsed="false">
      <c r="A101" s="0" t="s">
        <v>657</v>
      </c>
      <c r="B101" s="86" t="n">
        <v>2530</v>
      </c>
      <c r="C101" s="82" t="n">
        <v>0.173</v>
      </c>
      <c r="D101" s="82" t="n">
        <v>0.179</v>
      </c>
      <c r="F101" s="82"/>
      <c r="G101" s="85" t="s">
        <v>658</v>
      </c>
      <c r="H101" s="88" t="n">
        <v>130</v>
      </c>
      <c r="I101" s="88" t="n">
        <v>5.5</v>
      </c>
      <c r="J101" s="88" t="n">
        <v>0.4</v>
      </c>
      <c r="K101" s="85"/>
      <c r="M101" s="0" t="s">
        <v>266</v>
      </c>
      <c r="N101" s="0" t="s">
        <v>325</v>
      </c>
      <c r="R101" s="0" t="s">
        <v>659</v>
      </c>
      <c r="S101" s="0" t="s">
        <v>660</v>
      </c>
    </row>
    <row r="102" customFormat="false" ht="13.8" hidden="false" customHeight="false" outlineLevel="0" collapsed="false">
      <c r="A102" s="0" t="s">
        <v>176</v>
      </c>
      <c r="B102" s="86" t="n">
        <v>1253.82434196437</v>
      </c>
      <c r="C102" s="82" t="n">
        <v>0.0840799852846697</v>
      </c>
      <c r="D102" s="82" t="n">
        <v>0.00516280611397094</v>
      </c>
      <c r="F102" s="82"/>
      <c r="G102" s="85" t="s">
        <v>661</v>
      </c>
      <c r="H102" s="88" t="n">
        <v>37</v>
      </c>
      <c r="I102" s="88" t="n">
        <v>0.7</v>
      </c>
      <c r="J102" s="88" t="n">
        <v>0.1</v>
      </c>
      <c r="K102" s="85"/>
      <c r="M102" s="0" t="s">
        <v>267</v>
      </c>
      <c r="N102" s="0" t="s">
        <v>325</v>
      </c>
      <c r="R102" s="0" t="s">
        <v>662</v>
      </c>
      <c r="S102" s="0" t="s">
        <v>663</v>
      </c>
    </row>
    <row r="103" customFormat="false" ht="13.8" hidden="false" customHeight="false" outlineLevel="0" collapsed="false">
      <c r="A103" s="0" t="s">
        <v>177</v>
      </c>
      <c r="B103" s="86" t="n">
        <v>470</v>
      </c>
      <c r="C103" s="82" t="n">
        <v>0.004</v>
      </c>
      <c r="D103" s="82" t="n">
        <v>0.002</v>
      </c>
      <c r="F103" s="82"/>
      <c r="G103" s="85" t="s">
        <v>664</v>
      </c>
      <c r="H103" s="88" t="n">
        <v>50</v>
      </c>
      <c r="I103" s="88" t="n">
        <v>3</v>
      </c>
      <c r="J103" s="88" t="n">
        <v>0.4</v>
      </c>
      <c r="K103" s="85"/>
      <c r="M103" s="0" t="s">
        <v>135</v>
      </c>
      <c r="N103" s="0" t="s">
        <v>329</v>
      </c>
      <c r="R103" s="0" t="s">
        <v>665</v>
      </c>
      <c r="S103" s="0" t="s">
        <v>666</v>
      </c>
    </row>
    <row r="104" customFormat="false" ht="13.8" hidden="false" customHeight="false" outlineLevel="0" collapsed="false">
      <c r="A104" s="0" t="s">
        <v>667</v>
      </c>
      <c r="B104" s="86" t="n">
        <v>1376.06735010517</v>
      </c>
      <c r="C104" s="82" t="n">
        <v>0.0190537446386149</v>
      </c>
      <c r="D104" s="82" t="n">
        <v>0.136196202508967</v>
      </c>
      <c r="F104" s="82"/>
      <c r="G104" s="85" t="s">
        <v>668</v>
      </c>
      <c r="H104" s="88" t="n">
        <v>31</v>
      </c>
      <c r="I104" s="88" t="n">
        <v>2.1</v>
      </c>
      <c r="J104" s="88" t="n">
        <v>0.2</v>
      </c>
      <c r="K104" s="85"/>
      <c r="M104" s="0" t="s">
        <v>225</v>
      </c>
      <c r="N104" s="0" t="s">
        <v>329</v>
      </c>
      <c r="R104" s="0" t="s">
        <v>669</v>
      </c>
      <c r="S104" s="0" t="s">
        <v>670</v>
      </c>
    </row>
    <row r="105" customFormat="false" ht="13.8" hidden="false" customHeight="false" outlineLevel="0" collapsed="false">
      <c r="A105" s="0" t="s">
        <v>178</v>
      </c>
      <c r="B105" s="86" t="n">
        <v>100.000001940955</v>
      </c>
      <c r="C105" s="82" t="n">
        <v>0.00499999815609237</v>
      </c>
      <c r="D105" s="82" t="n">
        <v>0.000999999631218474</v>
      </c>
      <c r="F105" s="82"/>
      <c r="G105" s="85" t="s">
        <v>671</v>
      </c>
      <c r="H105" s="88" t="n">
        <v>23</v>
      </c>
      <c r="I105" s="88" t="n">
        <v>2.3</v>
      </c>
      <c r="J105" s="88" t="n">
        <v>0.1</v>
      </c>
      <c r="K105" s="85"/>
      <c r="M105" s="0" t="s">
        <v>244</v>
      </c>
      <c r="N105" s="0" t="s">
        <v>329</v>
      </c>
      <c r="R105" s="0" t="s">
        <v>672</v>
      </c>
      <c r="S105" s="0" t="s">
        <v>673</v>
      </c>
    </row>
    <row r="106" customFormat="false" ht="13.8" hidden="false" customHeight="false" outlineLevel="0" collapsed="false">
      <c r="A106" s="0" t="s">
        <v>179</v>
      </c>
      <c r="B106" s="86" t="n">
        <v>590</v>
      </c>
      <c r="C106" s="82" t="n">
        <v>0.014</v>
      </c>
      <c r="D106" s="82" t="n">
        <v>0.003</v>
      </c>
      <c r="F106" s="82"/>
      <c r="G106" s="85" t="s">
        <v>674</v>
      </c>
      <c r="H106" s="88" t="n">
        <v>27</v>
      </c>
      <c r="I106" s="88" t="n">
        <v>1.6</v>
      </c>
      <c r="J106" s="88" t="n">
        <v>0.1</v>
      </c>
      <c r="K106" s="85"/>
      <c r="M106" s="0" t="s">
        <v>281</v>
      </c>
      <c r="N106" s="0" t="s">
        <v>329</v>
      </c>
      <c r="R106" s="0" t="s">
        <v>675</v>
      </c>
      <c r="S106" s="0" t="s">
        <v>676</v>
      </c>
    </row>
    <row r="107" customFormat="false" ht="13.8" hidden="false" customHeight="false" outlineLevel="0" collapsed="false">
      <c r="A107" s="0" t="s">
        <v>180</v>
      </c>
      <c r="B107" s="86" t="n">
        <v>1560</v>
      </c>
      <c r="C107" s="82" t="n">
        <v>0.015</v>
      </c>
      <c r="D107" s="82" t="n">
        <v>0.004</v>
      </c>
      <c r="F107" s="82"/>
      <c r="G107" s="85" t="s">
        <v>677</v>
      </c>
      <c r="H107" s="88" t="n">
        <v>38</v>
      </c>
      <c r="I107" s="88" t="n">
        <v>0.9</v>
      </c>
      <c r="J107" s="88" t="n">
        <v>0.2</v>
      </c>
      <c r="K107" s="85"/>
      <c r="M107" s="0" t="s">
        <v>166</v>
      </c>
      <c r="N107" s="0" t="s">
        <v>329</v>
      </c>
      <c r="R107" s="0" t="s">
        <v>678</v>
      </c>
      <c r="S107" s="0" t="s">
        <v>679</v>
      </c>
    </row>
    <row r="108" customFormat="false" ht="13.8" hidden="false" customHeight="false" outlineLevel="0" collapsed="false">
      <c r="A108" s="0" t="s">
        <v>680</v>
      </c>
      <c r="B108" s="86" t="n">
        <v>0</v>
      </c>
      <c r="C108" s="82" t="n">
        <v>0</v>
      </c>
      <c r="D108" s="82" t="n">
        <v>0</v>
      </c>
      <c r="F108" s="82"/>
      <c r="G108" s="85" t="s">
        <v>681</v>
      </c>
      <c r="H108" s="88" t="n">
        <v>31</v>
      </c>
      <c r="I108" s="88" t="n">
        <v>1.6</v>
      </c>
      <c r="J108" s="88" t="n">
        <v>0.3</v>
      </c>
      <c r="K108" s="85"/>
      <c r="M108" s="0" t="s">
        <v>157</v>
      </c>
      <c r="N108" s="0" t="s">
        <v>329</v>
      </c>
      <c r="R108" s="0" t="s">
        <v>682</v>
      </c>
      <c r="S108" s="0" t="s">
        <v>683</v>
      </c>
    </row>
    <row r="109" customFormat="false" ht="13.8" hidden="false" customHeight="false" outlineLevel="0" collapsed="false">
      <c r="A109" s="0" t="s">
        <v>684</v>
      </c>
      <c r="B109" s="86" t="n">
        <v>490</v>
      </c>
      <c r="C109" s="82" t="n">
        <v>0.101</v>
      </c>
      <c r="D109" s="82" t="n">
        <v>0</v>
      </c>
      <c r="F109" s="82"/>
      <c r="G109" s="85" t="s">
        <v>685</v>
      </c>
      <c r="H109" s="88" t="n">
        <v>56</v>
      </c>
      <c r="I109" s="88" t="n">
        <v>2.1</v>
      </c>
      <c r="J109" s="88" t="n">
        <v>0.8</v>
      </c>
      <c r="K109" s="85"/>
      <c r="M109" s="0" t="s">
        <v>198</v>
      </c>
      <c r="N109" s="0" t="s">
        <v>329</v>
      </c>
      <c r="R109" s="0" t="s">
        <v>686</v>
      </c>
      <c r="S109" s="0" t="s">
        <v>687</v>
      </c>
    </row>
    <row r="110" customFormat="false" ht="13.8" hidden="false" customHeight="false" outlineLevel="0" collapsed="false">
      <c r="A110" s="0" t="s">
        <v>181</v>
      </c>
      <c r="B110" s="86" t="n">
        <v>209.999419463455</v>
      </c>
      <c r="C110" s="82" t="n">
        <v>0.00899831644402015</v>
      </c>
      <c r="D110" s="82" t="n">
        <v>0.000999812938224461</v>
      </c>
      <c r="F110" s="82"/>
      <c r="G110" s="85" t="s">
        <v>688</v>
      </c>
      <c r="H110" s="88" t="n">
        <v>54</v>
      </c>
      <c r="I110" s="88" t="n">
        <v>1.8</v>
      </c>
      <c r="J110" s="88" t="n">
        <v>0.4</v>
      </c>
      <c r="K110" s="85"/>
      <c r="M110" s="0" t="s">
        <v>150</v>
      </c>
      <c r="N110" s="0" t="s">
        <v>329</v>
      </c>
      <c r="R110" s="0" t="s">
        <v>689</v>
      </c>
      <c r="S110" s="0" t="s">
        <v>690</v>
      </c>
    </row>
    <row r="111" customFormat="false" ht="13.8" hidden="false" customHeight="false" outlineLevel="0" collapsed="false">
      <c r="A111" s="0" t="s">
        <v>691</v>
      </c>
      <c r="B111" s="86" t="n">
        <v>5919.70802919708</v>
      </c>
      <c r="C111" s="82" t="n">
        <v>0.45985401459854</v>
      </c>
      <c r="D111" s="82" t="n">
        <v>0.416058394160584</v>
      </c>
      <c r="F111" s="82"/>
      <c r="G111" s="85" t="s">
        <v>692</v>
      </c>
      <c r="H111" s="88" t="n">
        <v>77</v>
      </c>
      <c r="I111" s="88" t="n">
        <v>2.3</v>
      </c>
      <c r="J111" s="88" t="n">
        <v>0.6</v>
      </c>
      <c r="K111" s="85"/>
      <c r="M111" s="0" t="s">
        <v>231</v>
      </c>
      <c r="N111" s="0" t="s">
        <v>333</v>
      </c>
      <c r="R111" s="0" t="s">
        <v>693</v>
      </c>
      <c r="S111" s="0" t="s">
        <v>694</v>
      </c>
    </row>
    <row r="112" customFormat="false" ht="13.8" hidden="false" customHeight="false" outlineLevel="0" collapsed="false">
      <c r="A112" s="0" t="s">
        <v>695</v>
      </c>
      <c r="B112" s="86" t="n">
        <v>1389.99988495122</v>
      </c>
      <c r="C112" s="82" t="n">
        <v>0.107000076762052</v>
      </c>
      <c r="D112" s="82" t="n">
        <v>0.0980000562041561</v>
      </c>
      <c r="F112" s="82"/>
      <c r="G112" s="85" t="s">
        <v>696</v>
      </c>
      <c r="H112" s="88" t="n">
        <v>24</v>
      </c>
      <c r="I112" s="88" t="n">
        <v>2</v>
      </c>
      <c r="J112" s="88" t="n">
        <v>0.4</v>
      </c>
      <c r="K112" s="85"/>
      <c r="M112" s="0" t="s">
        <v>278</v>
      </c>
      <c r="N112" s="0" t="s">
        <v>333</v>
      </c>
      <c r="R112" s="0" t="s">
        <v>697</v>
      </c>
      <c r="S112" s="0" t="s">
        <v>698</v>
      </c>
    </row>
    <row r="113" customFormat="false" ht="13.8" hidden="false" customHeight="false" outlineLevel="0" collapsed="false">
      <c r="A113" s="0" t="s">
        <v>699</v>
      </c>
      <c r="B113" s="86" t="n">
        <v>1607.14285714286</v>
      </c>
      <c r="C113" s="82" t="n">
        <v>0.107142857142857</v>
      </c>
      <c r="D113" s="82" t="n">
        <v>0.107142857142857</v>
      </c>
      <c r="F113" s="82"/>
      <c r="G113" s="85" t="s">
        <v>700</v>
      </c>
      <c r="H113" s="88" t="n">
        <v>24</v>
      </c>
      <c r="I113" s="88" t="n">
        <v>1.9</v>
      </c>
      <c r="J113" s="88" t="n">
        <v>0.3</v>
      </c>
      <c r="K113" s="85"/>
      <c r="M113" s="0" t="s">
        <v>147</v>
      </c>
      <c r="N113" s="0" t="s">
        <v>333</v>
      </c>
      <c r="R113" s="0" t="s">
        <v>701</v>
      </c>
      <c r="S113" s="0" t="s">
        <v>702</v>
      </c>
    </row>
    <row r="114" customFormat="false" ht="13.8" hidden="false" customHeight="false" outlineLevel="0" collapsed="false">
      <c r="A114" s="0" t="s">
        <v>703</v>
      </c>
      <c r="B114" s="86" t="n">
        <v>1389.99988495122</v>
      </c>
      <c r="C114" s="82" t="n">
        <v>0.107000076762052</v>
      </c>
      <c r="D114" s="82" t="n">
        <v>0.0980000562041561</v>
      </c>
      <c r="F114" s="86"/>
      <c r="G114" s="85" t="s">
        <v>704</v>
      </c>
      <c r="H114" s="88" t="n">
        <v>296</v>
      </c>
      <c r="I114" s="88" t="n">
        <v>9.6</v>
      </c>
      <c r="J114" s="88" t="n">
        <v>1</v>
      </c>
      <c r="K114" s="85"/>
      <c r="M114" s="0" t="s">
        <v>153</v>
      </c>
      <c r="N114" s="0" t="s">
        <v>333</v>
      </c>
      <c r="R114" s="0" t="s">
        <v>705</v>
      </c>
      <c r="S114" s="0" t="s">
        <v>706</v>
      </c>
    </row>
    <row r="115" customFormat="false" ht="13.8" hidden="false" customHeight="false" outlineLevel="0" collapsed="false">
      <c r="A115" s="0" t="s">
        <v>707</v>
      </c>
      <c r="B115" s="86" t="n">
        <v>7200.00786371066</v>
      </c>
      <c r="C115" s="82" t="n">
        <v>0.00599888784663518</v>
      </c>
      <c r="D115" s="82" t="n">
        <v>0.81000151657277</v>
      </c>
      <c r="F115" s="82"/>
      <c r="G115" s="85" t="s">
        <v>708</v>
      </c>
      <c r="H115" s="88" t="n">
        <v>22</v>
      </c>
      <c r="I115" s="88" t="n">
        <v>1.4</v>
      </c>
      <c r="J115" s="88" t="n">
        <v>0.2</v>
      </c>
      <c r="K115" s="85"/>
      <c r="M115" s="0" t="s">
        <v>156</v>
      </c>
      <c r="N115" s="0" t="s">
        <v>333</v>
      </c>
      <c r="R115" s="0" t="s">
        <v>709</v>
      </c>
      <c r="S115" s="0" t="s">
        <v>710</v>
      </c>
    </row>
    <row r="116" customFormat="false" ht="13.8" hidden="false" customHeight="false" outlineLevel="0" collapsed="false">
      <c r="A116" s="0" t="s">
        <v>711</v>
      </c>
      <c r="B116" s="86" t="n">
        <v>1345.35601384916</v>
      </c>
      <c r="C116" s="82" t="n">
        <v>0.0031762757790155</v>
      </c>
      <c r="D116" s="82" t="n">
        <v>0.147719403883787</v>
      </c>
      <c r="F116" s="82"/>
      <c r="G116" s="85" t="s">
        <v>712</v>
      </c>
      <c r="H116" s="88" t="n">
        <v>176</v>
      </c>
      <c r="I116" s="88" t="n">
        <v>11.2</v>
      </c>
      <c r="J116" s="88" t="n">
        <v>1.6</v>
      </c>
      <c r="K116" s="85"/>
      <c r="M116" s="0" t="s">
        <v>162</v>
      </c>
      <c r="N116" s="0" t="s">
        <v>333</v>
      </c>
      <c r="R116" s="0" t="s">
        <v>713</v>
      </c>
      <c r="S116" s="0" t="s">
        <v>714</v>
      </c>
    </row>
    <row r="117" customFormat="false" ht="13.8" hidden="false" customHeight="false" outlineLevel="0" collapsed="false">
      <c r="A117" s="0" t="s">
        <v>715</v>
      </c>
      <c r="B117" s="86" t="n">
        <v>8469.35608999224</v>
      </c>
      <c r="C117" s="82" t="n">
        <v>0.0199120765451254</v>
      </c>
      <c r="D117" s="82" t="n">
        <v>0.929919834497026</v>
      </c>
      <c r="F117" s="82"/>
      <c r="G117" s="85" t="s">
        <v>716</v>
      </c>
      <c r="H117" s="88" t="n">
        <v>36</v>
      </c>
      <c r="I117" s="88" t="n">
        <v>1.4</v>
      </c>
      <c r="J117" s="88" t="n">
        <v>0.3</v>
      </c>
      <c r="K117" s="85"/>
      <c r="M117" s="0" t="s">
        <v>169</v>
      </c>
      <c r="N117" s="0" t="s">
        <v>333</v>
      </c>
      <c r="R117" s="0" t="s">
        <v>717</v>
      </c>
      <c r="S117" s="0" t="s">
        <v>718</v>
      </c>
    </row>
    <row r="118" customFormat="false" ht="13.8" hidden="false" customHeight="false" outlineLevel="0" collapsed="false">
      <c r="A118" s="0" t="s">
        <v>719</v>
      </c>
      <c r="B118" s="86" t="n">
        <v>5366.10285090711</v>
      </c>
      <c r="C118" s="82" t="n">
        <v>0.0126722138862365</v>
      </c>
      <c r="D118" s="82" t="n">
        <v>0.589196562542627</v>
      </c>
      <c r="F118" s="82"/>
      <c r="G118" s="85" t="s">
        <v>720</v>
      </c>
      <c r="H118" s="88" t="n">
        <v>19</v>
      </c>
      <c r="I118" s="88" t="n">
        <v>0.6</v>
      </c>
      <c r="J118" s="88" t="n">
        <v>0.1</v>
      </c>
      <c r="K118" s="85"/>
      <c r="M118" s="0" t="s">
        <v>178</v>
      </c>
      <c r="N118" s="0" t="s">
        <v>333</v>
      </c>
      <c r="R118" s="0" t="s">
        <v>721</v>
      </c>
      <c r="S118" s="0" t="s">
        <v>722</v>
      </c>
    </row>
    <row r="119" customFormat="false" ht="13.8" hidden="false" customHeight="false" outlineLevel="0" collapsed="false">
      <c r="A119" s="0" t="s">
        <v>723</v>
      </c>
      <c r="B119" s="86" t="n">
        <v>7200.00786371066</v>
      </c>
      <c r="C119" s="82" t="n">
        <v>0.00599888784663518</v>
      </c>
      <c r="D119" s="82" t="n">
        <v>0.81000151657277</v>
      </c>
      <c r="F119" s="86"/>
      <c r="G119" s="85" t="s">
        <v>724</v>
      </c>
      <c r="H119" s="88" t="n">
        <v>341</v>
      </c>
      <c r="I119" s="88" t="n">
        <v>6.6</v>
      </c>
      <c r="J119" s="88" t="n">
        <v>1.3</v>
      </c>
      <c r="K119" s="85"/>
      <c r="M119" s="0" t="s">
        <v>181</v>
      </c>
      <c r="N119" s="0" t="s">
        <v>333</v>
      </c>
      <c r="R119" s="0" t="s">
        <v>725</v>
      </c>
      <c r="S119" s="0" t="s">
        <v>726</v>
      </c>
    </row>
    <row r="120" customFormat="false" ht="23.6" hidden="false" customHeight="false" outlineLevel="0" collapsed="false">
      <c r="A120" s="0" t="s">
        <v>727</v>
      </c>
      <c r="B120" s="86" t="n">
        <v>8469.27374301676</v>
      </c>
      <c r="C120" s="82" t="n">
        <v>0.0195530726256983</v>
      </c>
      <c r="D120" s="82" t="n">
        <v>0.930167597765363</v>
      </c>
      <c r="F120" s="82"/>
      <c r="G120" s="85" t="s">
        <v>728</v>
      </c>
      <c r="H120" s="88" t="n">
        <v>29</v>
      </c>
      <c r="I120" s="88" t="n">
        <v>1.4</v>
      </c>
      <c r="J120" s="88" t="n">
        <v>1.3</v>
      </c>
      <c r="K120" s="85"/>
      <c r="M120" s="0" t="s">
        <v>191</v>
      </c>
      <c r="N120" s="0" t="s">
        <v>333</v>
      </c>
      <c r="R120" s="0" t="s">
        <v>729</v>
      </c>
      <c r="S120" s="0" t="s">
        <v>730</v>
      </c>
    </row>
    <row r="121" customFormat="false" ht="13.8" hidden="false" customHeight="false" outlineLevel="0" collapsed="false">
      <c r="A121" s="0" t="s">
        <v>731</v>
      </c>
      <c r="B121" s="86" t="n">
        <v>7200.00786371066</v>
      </c>
      <c r="C121" s="82" t="n">
        <v>0.00599888784663518</v>
      </c>
      <c r="D121" s="82" t="n">
        <v>0.81000151657277</v>
      </c>
      <c r="F121" s="86"/>
      <c r="G121" s="85" t="s">
        <v>732</v>
      </c>
      <c r="H121" s="88" t="n">
        <v>38</v>
      </c>
      <c r="I121" s="88" t="n">
        <v>2.1</v>
      </c>
      <c r="J121" s="88" t="n">
        <v>0.3</v>
      </c>
      <c r="K121" s="85"/>
      <c r="M121" s="0" t="s">
        <v>209</v>
      </c>
      <c r="N121" s="0" t="s">
        <v>333</v>
      </c>
      <c r="R121" s="0" t="s">
        <v>733</v>
      </c>
      <c r="S121" s="0" t="s">
        <v>734</v>
      </c>
    </row>
    <row r="122" customFormat="false" ht="13.8" hidden="false" customHeight="false" outlineLevel="0" collapsed="false">
      <c r="A122" s="0" t="s">
        <v>735</v>
      </c>
      <c r="B122" s="86" t="n">
        <v>8464.92434662999</v>
      </c>
      <c r="C122" s="82" t="n">
        <v>0.0206327372764787</v>
      </c>
      <c r="D122" s="82" t="n">
        <v>0.929848693259972</v>
      </c>
      <c r="F122" s="82"/>
      <c r="G122" s="85" t="s">
        <v>736</v>
      </c>
      <c r="H122" s="88" t="n">
        <v>71</v>
      </c>
      <c r="I122" s="88" t="n">
        <v>3.3</v>
      </c>
      <c r="J122" s="88" t="n">
        <v>0.5</v>
      </c>
      <c r="K122" s="85"/>
      <c r="M122" s="0" t="s">
        <v>212</v>
      </c>
      <c r="N122" s="0" t="s">
        <v>333</v>
      </c>
      <c r="R122" s="0" t="s">
        <v>737</v>
      </c>
      <c r="S122" s="0" t="s">
        <v>738</v>
      </c>
    </row>
    <row r="123" customFormat="false" ht="23.6" hidden="false" customHeight="false" outlineLevel="0" collapsed="false">
      <c r="A123" s="0" t="s">
        <v>739</v>
      </c>
      <c r="B123" s="86" t="n">
        <v>3261.5120210719</v>
      </c>
      <c r="C123" s="82" t="n">
        <v>0.0215326944511903</v>
      </c>
      <c r="D123" s="82" t="n">
        <v>0.351347817152678</v>
      </c>
      <c r="F123" s="82"/>
      <c r="G123" s="85" t="s">
        <v>740</v>
      </c>
      <c r="H123" s="88" t="n">
        <v>65</v>
      </c>
      <c r="I123" s="88" t="n">
        <v>3.3</v>
      </c>
      <c r="J123" s="88" t="n">
        <v>0.3</v>
      </c>
      <c r="K123" s="85"/>
      <c r="M123" s="0" t="s">
        <v>222</v>
      </c>
      <c r="N123" s="0" t="s">
        <v>333</v>
      </c>
      <c r="R123" s="0" t="s">
        <v>741</v>
      </c>
      <c r="S123" s="0" t="s">
        <v>742</v>
      </c>
    </row>
    <row r="124" customFormat="false" ht="23.6" hidden="false" customHeight="false" outlineLevel="0" collapsed="false">
      <c r="A124" s="0" t="s">
        <v>743</v>
      </c>
      <c r="B124" s="86" t="n">
        <v>5324.78519450441</v>
      </c>
      <c r="C124" s="82" t="n">
        <v>0.0351480406593564</v>
      </c>
      <c r="D124" s="82" t="n">
        <v>0.573609304187456</v>
      </c>
      <c r="F124" s="82"/>
      <c r="G124" s="85" t="s">
        <v>744</v>
      </c>
      <c r="H124" s="88" t="n">
        <v>54</v>
      </c>
      <c r="I124" s="88" t="n">
        <v>2.4</v>
      </c>
      <c r="J124" s="88" t="n">
        <v>0.4</v>
      </c>
      <c r="K124" s="85"/>
      <c r="M124" s="0" t="s">
        <v>229</v>
      </c>
      <c r="N124" s="0" t="s">
        <v>333</v>
      </c>
      <c r="R124" s="0" t="s">
        <v>745</v>
      </c>
      <c r="S124" s="0" t="s">
        <v>746</v>
      </c>
    </row>
    <row r="125" customFormat="false" ht="23.6" hidden="false" customHeight="false" outlineLevel="0" collapsed="false">
      <c r="A125" s="0" t="s">
        <v>747</v>
      </c>
      <c r="B125" s="86" t="n">
        <v>6352.94117647059</v>
      </c>
      <c r="C125" s="82" t="n">
        <v>0.0294117647058823</v>
      </c>
      <c r="D125" s="82" t="n">
        <v>0.676470588235294</v>
      </c>
      <c r="F125" s="82"/>
      <c r="G125" s="85" t="s">
        <v>748</v>
      </c>
      <c r="H125" s="88" t="n">
        <v>41</v>
      </c>
      <c r="I125" s="88" t="n">
        <v>1.2</v>
      </c>
      <c r="J125" s="88" t="n">
        <v>0.5</v>
      </c>
      <c r="K125" s="85"/>
      <c r="M125" s="0" t="s">
        <v>232</v>
      </c>
      <c r="N125" s="0" t="s">
        <v>333</v>
      </c>
      <c r="R125" s="0" t="s">
        <v>749</v>
      </c>
      <c r="S125" s="0" t="s">
        <v>750</v>
      </c>
    </row>
    <row r="126" customFormat="false" ht="13.8" hidden="false" customHeight="false" outlineLevel="0" collapsed="false">
      <c r="A126" s="0" t="s">
        <v>751</v>
      </c>
      <c r="B126" s="86" t="n">
        <v>9142.85714285714</v>
      </c>
      <c r="C126" s="82" t="n">
        <v>0</v>
      </c>
      <c r="D126" s="82" t="n">
        <v>1</v>
      </c>
      <c r="F126" s="82"/>
      <c r="G126" s="85"/>
      <c r="H126" s="88"/>
      <c r="I126" s="88"/>
      <c r="J126" s="88"/>
      <c r="K126" s="85"/>
      <c r="M126" s="0" t="s">
        <v>238</v>
      </c>
      <c r="N126" s="0" t="s">
        <v>333</v>
      </c>
      <c r="R126" s="0" t="s">
        <v>752</v>
      </c>
      <c r="S126" s="0" t="s">
        <v>753</v>
      </c>
    </row>
    <row r="127" customFormat="false" ht="14.3" hidden="false" customHeight="false" outlineLevel="0" collapsed="false">
      <c r="A127" s="0" t="s">
        <v>754</v>
      </c>
      <c r="B127" s="86" t="n">
        <v>5891.99835863767</v>
      </c>
      <c r="C127" s="82" t="n">
        <v>0</v>
      </c>
      <c r="D127" s="82" t="n">
        <v>0.653180139515798</v>
      </c>
      <c r="F127" s="82"/>
      <c r="G127" s="83" t="s">
        <v>755</v>
      </c>
      <c r="H127" s="88"/>
      <c r="I127" s="88"/>
      <c r="J127" s="88"/>
      <c r="K127" s="85"/>
      <c r="M127" s="0" t="s">
        <v>249</v>
      </c>
      <c r="N127" s="0" t="s">
        <v>333</v>
      </c>
      <c r="R127" s="0" t="s">
        <v>756</v>
      </c>
      <c r="S127" s="0" t="s">
        <v>757</v>
      </c>
    </row>
    <row r="128" customFormat="false" ht="13.8" hidden="false" customHeight="false" outlineLevel="0" collapsed="false">
      <c r="A128" s="0" t="s">
        <v>758</v>
      </c>
      <c r="B128" s="86" t="n">
        <v>7200.00786371066</v>
      </c>
      <c r="C128" s="82" t="n">
        <v>0.00599888784663518</v>
      </c>
      <c r="D128" s="82" t="n">
        <v>0.81000151657277</v>
      </c>
      <c r="F128" s="86"/>
      <c r="G128" s="85" t="s">
        <v>759</v>
      </c>
      <c r="H128" s="88" t="n">
        <v>60</v>
      </c>
      <c r="I128" s="88" t="n">
        <v>0.7</v>
      </c>
      <c r="J128" s="88" t="n">
        <v>0.3</v>
      </c>
      <c r="K128" s="85"/>
      <c r="M128" s="0" t="s">
        <v>263</v>
      </c>
      <c r="N128" s="0" t="s">
        <v>333</v>
      </c>
      <c r="R128" s="0" t="s">
        <v>760</v>
      </c>
      <c r="S128" s="0" t="s">
        <v>761</v>
      </c>
    </row>
    <row r="129" customFormat="false" ht="13.8" hidden="false" customHeight="false" outlineLevel="0" collapsed="false">
      <c r="A129" s="0" t="s">
        <v>762</v>
      </c>
      <c r="B129" s="86" t="n">
        <v>7200.00786371066</v>
      </c>
      <c r="C129" s="82" t="n">
        <v>0.00599888784663518</v>
      </c>
      <c r="D129" s="82" t="n">
        <v>0.81000151657277</v>
      </c>
      <c r="F129" s="86"/>
      <c r="G129" s="85" t="s">
        <v>763</v>
      </c>
      <c r="H129" s="88" t="n">
        <v>75</v>
      </c>
      <c r="I129" s="88" t="n">
        <v>0.8</v>
      </c>
      <c r="J129" s="88" t="n">
        <v>0.3</v>
      </c>
      <c r="K129" s="85"/>
      <c r="M129" s="0" t="s">
        <v>274</v>
      </c>
      <c r="N129" s="0" t="s">
        <v>333</v>
      </c>
      <c r="R129" s="0" t="s">
        <v>764</v>
      </c>
      <c r="S129" s="0" t="s">
        <v>765</v>
      </c>
    </row>
    <row r="130" customFormat="false" ht="13.8" hidden="false" customHeight="false" outlineLevel="0" collapsed="false">
      <c r="A130" s="0" t="s">
        <v>464</v>
      </c>
      <c r="B130" s="86" t="n">
        <v>3800</v>
      </c>
      <c r="C130" s="82" t="n">
        <v>0.95</v>
      </c>
      <c r="D130" s="82" t="n">
        <v>0</v>
      </c>
      <c r="F130" s="82"/>
      <c r="G130" s="85" t="s">
        <v>766</v>
      </c>
      <c r="H130" s="88" t="n">
        <v>34</v>
      </c>
      <c r="I130" s="88" t="n">
        <v>0.7</v>
      </c>
      <c r="J130" s="88" t="n">
        <v>0.1</v>
      </c>
      <c r="K130" s="85"/>
      <c r="M130" s="0" t="s">
        <v>279</v>
      </c>
      <c r="N130" s="0" t="s">
        <v>333</v>
      </c>
      <c r="R130" s="0" t="s">
        <v>767</v>
      </c>
      <c r="S130" s="0" t="s">
        <v>768</v>
      </c>
    </row>
    <row r="131" customFormat="false" ht="13.8" hidden="false" customHeight="false" outlineLevel="0" collapsed="false">
      <c r="A131" s="0" t="s">
        <v>183</v>
      </c>
      <c r="B131" s="86" t="n">
        <v>730</v>
      </c>
      <c r="C131" s="82" t="n">
        <v>0.008</v>
      </c>
      <c r="D131" s="82" t="n">
        <v>0.003</v>
      </c>
      <c r="F131" s="82"/>
      <c r="G131" s="85" t="s">
        <v>769</v>
      </c>
      <c r="H131" s="88" t="n">
        <v>42</v>
      </c>
      <c r="I131" s="88" t="n">
        <v>0.6</v>
      </c>
      <c r="J131" s="88" t="n">
        <v>0.1</v>
      </c>
      <c r="K131" s="85"/>
      <c r="M131" s="0" t="s">
        <v>140</v>
      </c>
      <c r="N131" s="0" t="s">
        <v>333</v>
      </c>
      <c r="R131" s="0" t="s">
        <v>770</v>
      </c>
      <c r="S131" s="0" t="s">
        <v>771</v>
      </c>
    </row>
    <row r="132" customFormat="false" ht="13.8" hidden="false" customHeight="false" outlineLevel="0" collapsed="false">
      <c r="A132" s="0" t="s">
        <v>772</v>
      </c>
      <c r="B132" s="86" t="n">
        <v>2530</v>
      </c>
      <c r="C132" s="82" t="n">
        <v>0.03</v>
      </c>
      <c r="D132" s="82" t="n">
        <v>0.012</v>
      </c>
      <c r="F132" s="82"/>
      <c r="G132" s="85" t="s">
        <v>773</v>
      </c>
      <c r="H132" s="88" t="n">
        <v>159</v>
      </c>
      <c r="I132" s="88" t="n">
        <v>2.4</v>
      </c>
      <c r="J132" s="88" t="n">
        <v>0.2</v>
      </c>
      <c r="K132" s="85"/>
      <c r="M132" s="0" t="s">
        <v>141</v>
      </c>
      <c r="N132" s="0" t="s">
        <v>333</v>
      </c>
      <c r="R132" s="0" t="s">
        <v>774</v>
      </c>
      <c r="S132" s="0" t="s">
        <v>775</v>
      </c>
    </row>
    <row r="133" customFormat="false" ht="23.6" hidden="false" customHeight="false" outlineLevel="0" collapsed="false">
      <c r="A133" s="0" t="s">
        <v>776</v>
      </c>
      <c r="B133" s="86" t="n">
        <v>3429.99974912725</v>
      </c>
      <c r="C133" s="82" t="n">
        <v>0.092000825950277</v>
      </c>
      <c r="D133" s="82" t="n">
        <v>0.0169995233417794</v>
      </c>
      <c r="F133" s="82"/>
      <c r="G133" s="85" t="s">
        <v>777</v>
      </c>
      <c r="H133" s="88" t="n">
        <v>32</v>
      </c>
      <c r="I133" s="88" t="n">
        <v>0.5</v>
      </c>
      <c r="J133" s="88" t="n">
        <v>0.1</v>
      </c>
      <c r="K133" s="85"/>
      <c r="M133" s="0" t="s">
        <v>265</v>
      </c>
      <c r="N133" s="0" t="s">
        <v>333</v>
      </c>
      <c r="R133" s="0" t="s">
        <v>778</v>
      </c>
      <c r="S133" s="0" t="s">
        <v>779</v>
      </c>
    </row>
    <row r="134" customFormat="false" ht="13.8" hidden="false" customHeight="false" outlineLevel="0" collapsed="false">
      <c r="A134" s="0" t="s">
        <v>780</v>
      </c>
      <c r="B134" s="86" t="n">
        <v>3468.82951653944</v>
      </c>
      <c r="C134" s="82" t="n">
        <v>0.0642493638676845</v>
      </c>
      <c r="D134" s="82" t="n">
        <v>0.0120865139949109</v>
      </c>
      <c r="F134" s="82"/>
      <c r="G134" s="85" t="s">
        <v>781</v>
      </c>
      <c r="H134" s="88" t="n">
        <v>43</v>
      </c>
      <c r="I134" s="88" t="n">
        <v>0.5</v>
      </c>
      <c r="J134" s="88" t="n">
        <v>0.2</v>
      </c>
      <c r="K134" s="85"/>
      <c r="M134" s="0" t="s">
        <v>215</v>
      </c>
      <c r="N134" s="0" t="s">
        <v>333</v>
      </c>
      <c r="R134" s="0" t="s">
        <v>782</v>
      </c>
      <c r="S134" s="0" t="s">
        <v>783</v>
      </c>
    </row>
    <row r="135" customFormat="false" ht="13.8" hidden="false" customHeight="false" outlineLevel="0" collapsed="false">
      <c r="A135" s="0" t="s">
        <v>784</v>
      </c>
      <c r="B135" s="86" t="n">
        <v>643.923151944923</v>
      </c>
      <c r="C135" s="82" t="n">
        <v>0.00342070052295401</v>
      </c>
      <c r="D135" s="82" t="n">
        <v>0.00100621203058452</v>
      </c>
      <c r="F135" s="82"/>
      <c r="G135" s="85" t="s">
        <v>785</v>
      </c>
      <c r="H135" s="88" t="n">
        <v>15</v>
      </c>
      <c r="I135" s="88" t="n">
        <v>0.6</v>
      </c>
      <c r="J135" s="88" t="n">
        <v>0.2</v>
      </c>
      <c r="K135" s="85"/>
      <c r="M135" s="0" t="s">
        <v>160</v>
      </c>
      <c r="N135" s="0" t="s">
        <v>333</v>
      </c>
      <c r="R135" s="0" t="s">
        <v>786</v>
      </c>
      <c r="S135" s="0" t="s">
        <v>787</v>
      </c>
    </row>
    <row r="136" customFormat="false" ht="13.8" hidden="false" customHeight="false" outlineLevel="0" collapsed="false">
      <c r="A136" s="0" t="s">
        <v>788</v>
      </c>
      <c r="B136" s="86" t="n">
        <v>3639.98459106121</v>
      </c>
      <c r="C136" s="82" t="n">
        <v>0.0999975923533141</v>
      </c>
      <c r="D136" s="82" t="n">
        <v>0.0110029453544457</v>
      </c>
      <c r="F136" s="82"/>
      <c r="G136" s="85" t="s">
        <v>789</v>
      </c>
      <c r="H136" s="88" t="n">
        <v>22</v>
      </c>
      <c r="I136" s="88" t="n">
        <v>0.5</v>
      </c>
      <c r="J136" s="88" t="n">
        <v>0.3</v>
      </c>
      <c r="K136" s="85"/>
      <c r="M136" s="0" t="s">
        <v>790</v>
      </c>
      <c r="N136" s="0" t="s">
        <v>337</v>
      </c>
      <c r="R136" s="0" t="s">
        <v>791</v>
      </c>
      <c r="S136" s="0" t="s">
        <v>792</v>
      </c>
    </row>
    <row r="137" customFormat="false" ht="13.8" hidden="false" customHeight="false" outlineLevel="0" collapsed="false">
      <c r="A137" s="0" t="s">
        <v>793</v>
      </c>
      <c r="B137" s="86" t="n">
        <v>172.266279738824</v>
      </c>
      <c r="C137" s="82" t="n">
        <v>0.00436544667650664</v>
      </c>
      <c r="D137" s="82" t="n">
        <v>0.00106321767192855</v>
      </c>
      <c r="F137" s="82"/>
      <c r="G137" s="85" t="s">
        <v>794</v>
      </c>
      <c r="H137" s="88" t="n">
        <v>116</v>
      </c>
      <c r="I137" s="88" t="n">
        <v>2.3</v>
      </c>
      <c r="J137" s="88" t="n">
        <v>0.9</v>
      </c>
      <c r="K137" s="85"/>
      <c r="M137" s="0" t="s">
        <v>795</v>
      </c>
      <c r="N137" s="0" t="s">
        <v>337</v>
      </c>
      <c r="R137" s="0" t="s">
        <v>796</v>
      </c>
      <c r="S137" s="0" t="s">
        <v>797</v>
      </c>
    </row>
    <row r="138" customFormat="false" ht="13.8" hidden="false" customHeight="false" outlineLevel="0" collapsed="false">
      <c r="A138" s="0" t="s">
        <v>798</v>
      </c>
      <c r="B138" s="86" t="n">
        <v>3460.04802054833</v>
      </c>
      <c r="C138" s="82" t="n">
        <v>0.0389748171310514</v>
      </c>
      <c r="D138" s="82" t="n">
        <v>0.0179797866994249</v>
      </c>
      <c r="F138" s="82"/>
      <c r="G138" s="85" t="s">
        <v>799</v>
      </c>
      <c r="H138" s="88" t="n">
        <v>16</v>
      </c>
      <c r="I138" s="88" t="n">
        <v>0.3</v>
      </c>
      <c r="J138" s="88" t="n">
        <v>0.1</v>
      </c>
      <c r="K138" s="85"/>
      <c r="M138" s="0" t="s">
        <v>800</v>
      </c>
      <c r="N138" s="0" t="s">
        <v>337</v>
      </c>
      <c r="R138" s="0" t="s">
        <v>801</v>
      </c>
      <c r="S138" s="0" t="s">
        <v>802</v>
      </c>
    </row>
    <row r="139" customFormat="false" ht="13.8" hidden="false" customHeight="false" outlineLevel="0" collapsed="false">
      <c r="A139" s="0" t="s">
        <v>803</v>
      </c>
      <c r="B139" s="86" t="n">
        <v>3639.99928705511</v>
      </c>
      <c r="C139" s="82" t="n">
        <v>0.0789999651629201</v>
      </c>
      <c r="D139" s="82" t="n">
        <v>0.0120001587922714</v>
      </c>
      <c r="F139" s="82"/>
      <c r="G139" s="85" t="s">
        <v>804</v>
      </c>
      <c r="H139" s="88" t="n">
        <v>39</v>
      </c>
      <c r="I139" s="88" t="n">
        <v>0.5</v>
      </c>
      <c r="J139" s="88" t="n">
        <v>0.1</v>
      </c>
      <c r="K139" s="85"/>
      <c r="M139" s="0" t="s">
        <v>805</v>
      </c>
      <c r="N139" s="0" t="s">
        <v>337</v>
      </c>
      <c r="R139" s="0" t="s">
        <v>806</v>
      </c>
      <c r="S139" s="0" t="s">
        <v>807</v>
      </c>
    </row>
    <row r="140" customFormat="false" ht="13.8" hidden="false" customHeight="false" outlineLevel="0" collapsed="false">
      <c r="A140" s="0" t="s">
        <v>808</v>
      </c>
      <c r="B140" s="86" t="n">
        <v>789.126397051643</v>
      </c>
      <c r="C140" s="82" t="n">
        <v>0.015468663067773</v>
      </c>
      <c r="D140" s="82" t="n">
        <v>0.00672548312070304</v>
      </c>
      <c r="F140" s="82"/>
      <c r="G140" s="85" t="s">
        <v>809</v>
      </c>
      <c r="H140" s="88" t="n">
        <v>146</v>
      </c>
      <c r="I140" s="88" t="n">
        <v>2</v>
      </c>
      <c r="J140" s="88" t="n">
        <v>0.5</v>
      </c>
      <c r="K140" s="85"/>
      <c r="M140" s="0" t="s">
        <v>810</v>
      </c>
      <c r="N140" s="0" t="s">
        <v>337</v>
      </c>
      <c r="R140" s="0" t="s">
        <v>811</v>
      </c>
      <c r="S140" s="0" t="s">
        <v>812</v>
      </c>
    </row>
    <row r="141" customFormat="false" ht="13.8" hidden="false" customHeight="false" outlineLevel="0" collapsed="false">
      <c r="A141" s="0" t="s">
        <v>813</v>
      </c>
      <c r="B141" s="86" t="n">
        <v>2771.25861835879</v>
      </c>
      <c r="C141" s="82" t="n">
        <v>0.076111937271867</v>
      </c>
      <c r="D141" s="82" t="n">
        <v>0.00838177639583615</v>
      </c>
      <c r="F141" s="82"/>
      <c r="G141" s="85" t="s">
        <v>814</v>
      </c>
      <c r="H141" s="88" t="n">
        <v>26</v>
      </c>
      <c r="I141" s="88" t="n">
        <v>0.5</v>
      </c>
      <c r="J141" s="88" t="n">
        <v>0.2</v>
      </c>
      <c r="K141" s="85"/>
      <c r="M141" s="0" t="s">
        <v>815</v>
      </c>
      <c r="N141" s="0" t="s">
        <v>337</v>
      </c>
      <c r="R141" s="0" t="s">
        <v>816</v>
      </c>
      <c r="S141" s="0" t="s">
        <v>817</v>
      </c>
    </row>
    <row r="142" customFormat="false" ht="13.8" hidden="false" customHeight="false" outlineLevel="0" collapsed="false">
      <c r="A142" s="0" t="s">
        <v>818</v>
      </c>
      <c r="B142" s="86" t="n">
        <v>4690.15822325446</v>
      </c>
      <c r="C142" s="82" t="n">
        <v>0.263971548845986</v>
      </c>
      <c r="D142" s="82" t="n">
        <v>0.363042531572071</v>
      </c>
      <c r="F142" s="82"/>
      <c r="G142" s="85" t="s">
        <v>819</v>
      </c>
      <c r="H142" s="88" t="n">
        <v>47</v>
      </c>
      <c r="I142" s="88" t="n">
        <v>0.6</v>
      </c>
      <c r="J142" s="88" t="n">
        <v>0.2</v>
      </c>
      <c r="K142" s="85"/>
      <c r="M142" s="0" t="s">
        <v>820</v>
      </c>
      <c r="N142" s="0" t="s">
        <v>337</v>
      </c>
      <c r="R142" s="0" t="s">
        <v>821</v>
      </c>
      <c r="S142" s="0" t="s">
        <v>822</v>
      </c>
    </row>
    <row r="143" customFormat="false" ht="13.8" hidden="false" customHeight="false" outlineLevel="0" collapsed="false">
      <c r="A143" s="0" t="s">
        <v>823</v>
      </c>
      <c r="B143" s="86" t="n">
        <v>3349.99819071475</v>
      </c>
      <c r="C143" s="82" t="n">
        <v>0.428000498558603</v>
      </c>
      <c r="D143" s="82" t="n">
        <v>0.0329993526779432</v>
      </c>
      <c r="F143" s="82"/>
      <c r="M143" s="0" t="s">
        <v>824</v>
      </c>
      <c r="N143" s="0" t="s">
        <v>337</v>
      </c>
      <c r="R143" s="0" t="s">
        <v>825</v>
      </c>
      <c r="S143" s="0" t="s">
        <v>826</v>
      </c>
    </row>
    <row r="144" customFormat="false" ht="13.8" hidden="false" customHeight="false" outlineLevel="0" collapsed="false">
      <c r="A144" s="0" t="s">
        <v>827</v>
      </c>
      <c r="B144" s="86" t="n">
        <v>3504.34782608696</v>
      </c>
      <c r="C144" s="82" t="n">
        <v>0.0869565217391304</v>
      </c>
      <c r="D144" s="82" t="n">
        <v>0</v>
      </c>
      <c r="F144" s="82"/>
      <c r="G144" s="85" t="s">
        <v>828</v>
      </c>
      <c r="H144" s="88" t="n">
        <v>59</v>
      </c>
      <c r="I144" s="88" t="n">
        <v>0.3</v>
      </c>
      <c r="J144" s="88" t="n">
        <v>0</v>
      </c>
      <c r="K144" s="85"/>
      <c r="M144" s="0" t="s">
        <v>829</v>
      </c>
      <c r="N144" s="0" t="s">
        <v>337</v>
      </c>
      <c r="R144" s="0" t="s">
        <v>830</v>
      </c>
      <c r="S144" s="0" t="s">
        <v>831</v>
      </c>
    </row>
    <row r="145" customFormat="false" ht="13.8" hidden="false" customHeight="false" outlineLevel="0" collapsed="false">
      <c r="A145" s="0" t="s">
        <v>832</v>
      </c>
      <c r="B145" s="86" t="n">
        <v>3400.06478781989</v>
      </c>
      <c r="C145" s="82" t="n">
        <v>0.219954648526077</v>
      </c>
      <c r="D145" s="82" t="n">
        <v>0.0200842241658568</v>
      </c>
      <c r="F145" s="82"/>
      <c r="G145" s="85"/>
      <c r="H145" s="88"/>
      <c r="I145" s="88"/>
      <c r="J145" s="88"/>
      <c r="K145" s="85"/>
      <c r="M145" s="0" t="s">
        <v>833</v>
      </c>
      <c r="N145" s="0" t="s">
        <v>337</v>
      </c>
      <c r="R145" s="0" t="s">
        <v>834</v>
      </c>
      <c r="S145" s="0" t="s">
        <v>835</v>
      </c>
    </row>
    <row r="146" customFormat="false" ht="14.3" hidden="false" customHeight="false" outlineLevel="0" collapsed="false">
      <c r="A146" s="0" t="s">
        <v>836</v>
      </c>
      <c r="B146" s="86" t="n">
        <v>3660.00223852575</v>
      </c>
      <c r="C146" s="82" t="n">
        <v>0.0640001733052194</v>
      </c>
      <c r="D146" s="82" t="n">
        <v>0.00799911903180151</v>
      </c>
      <c r="F146" s="82"/>
      <c r="G146" s="83" t="s">
        <v>837</v>
      </c>
      <c r="H146" s="88"/>
      <c r="I146" s="88"/>
      <c r="J146" s="88"/>
      <c r="K146" s="85"/>
      <c r="M146" s="0" t="s">
        <v>838</v>
      </c>
      <c r="N146" s="0" t="s">
        <v>337</v>
      </c>
      <c r="R146" s="0" t="s">
        <v>839</v>
      </c>
      <c r="S146" s="0" t="s">
        <v>840</v>
      </c>
    </row>
    <row r="147" customFormat="false" ht="13.8" hidden="false" customHeight="false" outlineLevel="0" collapsed="false">
      <c r="A147" s="0" t="s">
        <v>841</v>
      </c>
      <c r="B147" s="86" t="n">
        <v>2820.01127018844</v>
      </c>
      <c r="C147" s="82" t="n">
        <v>0.0499995224496423</v>
      </c>
      <c r="D147" s="82" t="n">
        <v>0.00599803249252634</v>
      </c>
      <c r="F147" s="82"/>
      <c r="G147" s="85" t="s">
        <v>842</v>
      </c>
      <c r="H147" s="88" t="n">
        <v>238</v>
      </c>
      <c r="I147" s="88" t="n">
        <v>3.7</v>
      </c>
      <c r="J147" s="88" t="n">
        <v>0.5</v>
      </c>
      <c r="K147" s="85"/>
      <c r="M147" s="0" t="s">
        <v>843</v>
      </c>
      <c r="N147" s="0" t="s">
        <v>337</v>
      </c>
      <c r="R147" s="0" t="s">
        <v>844</v>
      </c>
      <c r="S147" s="0" t="s">
        <v>845</v>
      </c>
    </row>
    <row r="148" customFormat="false" ht="13.8" hidden="false" customHeight="false" outlineLevel="0" collapsed="false">
      <c r="A148" s="0" t="s">
        <v>846</v>
      </c>
      <c r="B148" s="86" t="n">
        <v>3500</v>
      </c>
      <c r="C148" s="82" t="n">
        <v>0.114002270739107</v>
      </c>
      <c r="D148" s="82" t="n">
        <v>0.017002624378804</v>
      </c>
      <c r="F148" s="82"/>
      <c r="G148" s="85" t="s">
        <v>847</v>
      </c>
      <c r="H148" s="88" t="n">
        <v>208</v>
      </c>
      <c r="I148" s="88" t="n">
        <v>2.3</v>
      </c>
      <c r="J148" s="88" t="n">
        <v>0.5</v>
      </c>
      <c r="K148" s="85"/>
      <c r="M148" s="0" t="s">
        <v>848</v>
      </c>
      <c r="N148" s="0" t="s">
        <v>337</v>
      </c>
      <c r="R148" s="0" t="s">
        <v>849</v>
      </c>
      <c r="S148" s="0" t="s">
        <v>850</v>
      </c>
    </row>
    <row r="149" customFormat="false" ht="13.8" hidden="false" customHeight="false" outlineLevel="0" collapsed="false">
      <c r="A149" s="0" t="s">
        <v>851</v>
      </c>
      <c r="B149" s="86" t="n">
        <v>1963.45707414689</v>
      </c>
      <c r="C149" s="82" t="n">
        <v>0.0578160829413516</v>
      </c>
      <c r="D149" s="82" t="n">
        <v>0.0188904033372733</v>
      </c>
      <c r="F149" s="82"/>
      <c r="G149" s="85" t="s">
        <v>852</v>
      </c>
      <c r="H149" s="88" t="n">
        <v>299</v>
      </c>
      <c r="I149" s="88" t="n">
        <v>3.2</v>
      </c>
      <c r="J149" s="88" t="n">
        <v>0.5</v>
      </c>
      <c r="K149" s="85"/>
      <c r="M149" s="0" t="s">
        <v>853</v>
      </c>
      <c r="N149" s="0" t="s">
        <v>337</v>
      </c>
      <c r="R149" s="0" t="s">
        <v>854</v>
      </c>
      <c r="S149" s="0" t="s">
        <v>855</v>
      </c>
    </row>
    <row r="150" customFormat="false" ht="13.8" hidden="false" customHeight="false" outlineLevel="0" collapsed="false">
      <c r="A150" s="0" t="s">
        <v>856</v>
      </c>
      <c r="B150" s="86" t="n">
        <v>3409.99851570175</v>
      </c>
      <c r="C150" s="82" t="n">
        <v>0.114001173302422</v>
      </c>
      <c r="D150" s="82" t="n">
        <v>0.020999286123225</v>
      </c>
      <c r="F150" s="82"/>
      <c r="G150" s="85" t="s">
        <v>857</v>
      </c>
      <c r="H150" s="88" t="n">
        <v>253</v>
      </c>
      <c r="I150" s="88" t="n">
        <v>3</v>
      </c>
      <c r="J150" s="88" t="n">
        <v>1.2</v>
      </c>
      <c r="K150" s="85"/>
      <c r="M150" s="0" t="s">
        <v>858</v>
      </c>
      <c r="N150" s="0" t="s">
        <v>337</v>
      </c>
      <c r="R150" s="0" t="s">
        <v>859</v>
      </c>
      <c r="S150" s="0" t="s">
        <v>860</v>
      </c>
    </row>
    <row r="151" customFormat="false" ht="13.8" hidden="false" customHeight="false" outlineLevel="0" collapsed="false">
      <c r="A151" s="0" t="s">
        <v>861</v>
      </c>
      <c r="B151" s="86" t="n">
        <v>3529.99989731196</v>
      </c>
      <c r="C151" s="82" t="n">
        <v>0.114999971876894</v>
      </c>
      <c r="D151" s="82" t="n">
        <v>0.0139999916404713</v>
      </c>
      <c r="F151" s="82"/>
      <c r="G151" s="85" t="s">
        <v>862</v>
      </c>
      <c r="H151" s="88" t="n">
        <v>156</v>
      </c>
      <c r="I151" s="88" t="n">
        <v>1.5</v>
      </c>
      <c r="J151" s="88" t="n">
        <v>0.4</v>
      </c>
      <c r="K151" s="85"/>
      <c r="M151" s="0" t="s">
        <v>863</v>
      </c>
      <c r="N151" s="0" t="s">
        <v>337</v>
      </c>
      <c r="R151" s="0" t="s">
        <v>864</v>
      </c>
      <c r="S151" s="0" t="s">
        <v>865</v>
      </c>
    </row>
    <row r="152" customFormat="false" ht="13.8" hidden="false" customHeight="false" outlineLevel="0" collapsed="false">
      <c r="A152" s="0" t="s">
        <v>185</v>
      </c>
      <c r="B152" s="86" t="n">
        <v>3380</v>
      </c>
      <c r="C152" s="82" t="n">
        <v>0.08</v>
      </c>
      <c r="D152" s="82" t="n">
        <v>0.03</v>
      </c>
      <c r="F152" s="82"/>
      <c r="G152" s="85" t="s">
        <v>866</v>
      </c>
      <c r="H152" s="88" t="n">
        <v>267</v>
      </c>
      <c r="I152" s="88" t="n">
        <v>2.8</v>
      </c>
      <c r="J152" s="88" t="n">
        <v>0.6</v>
      </c>
      <c r="K152" s="85"/>
      <c r="M152" s="0" t="s">
        <v>867</v>
      </c>
      <c r="N152" s="0" t="s">
        <v>337</v>
      </c>
      <c r="R152" s="0" t="s">
        <v>868</v>
      </c>
      <c r="S152" s="0" t="s">
        <v>869</v>
      </c>
    </row>
    <row r="153" customFormat="false" ht="13.8" hidden="false" customHeight="false" outlineLevel="0" collapsed="false">
      <c r="A153" s="0" t="s">
        <v>870</v>
      </c>
      <c r="B153" s="86" t="n">
        <v>204.248732227167</v>
      </c>
      <c r="C153" s="82" t="n">
        <v>0.00597743499816515</v>
      </c>
      <c r="D153" s="82" t="n">
        <v>0.00249121363850187</v>
      </c>
      <c r="F153" s="82"/>
      <c r="G153" s="85" t="s">
        <v>871</v>
      </c>
      <c r="H153" s="88" t="n">
        <v>267</v>
      </c>
      <c r="I153" s="88" t="n">
        <v>2.8</v>
      </c>
      <c r="J153" s="88" t="n">
        <v>0.6</v>
      </c>
      <c r="K153" s="85"/>
      <c r="M153" s="0" t="s">
        <v>872</v>
      </c>
      <c r="N153" s="0" t="s">
        <v>337</v>
      </c>
      <c r="R153" s="0" t="s">
        <v>873</v>
      </c>
      <c r="S153" s="0" t="s">
        <v>874</v>
      </c>
    </row>
    <row r="154" customFormat="false" ht="13.8" hidden="false" customHeight="false" outlineLevel="0" collapsed="false">
      <c r="A154" s="0" t="s">
        <v>875</v>
      </c>
      <c r="B154" s="86" t="n">
        <v>897.601715079982</v>
      </c>
      <c r="C154" s="82" t="n">
        <v>0.0178575635498386</v>
      </c>
      <c r="D154" s="82" t="n">
        <v>0.00642762346769697</v>
      </c>
      <c r="F154" s="82"/>
      <c r="G154" s="85"/>
      <c r="H154" s="88"/>
      <c r="I154" s="88"/>
      <c r="J154" s="88"/>
      <c r="K154" s="85"/>
      <c r="M154" s="0" t="s">
        <v>876</v>
      </c>
      <c r="N154" s="0" t="s">
        <v>337</v>
      </c>
      <c r="R154" s="0" t="s">
        <v>877</v>
      </c>
      <c r="S154" s="0" t="s">
        <v>878</v>
      </c>
    </row>
    <row r="155" customFormat="false" ht="14.3" hidden="false" customHeight="false" outlineLevel="0" collapsed="false">
      <c r="A155" s="0" t="s">
        <v>879</v>
      </c>
      <c r="B155" s="86" t="n">
        <v>2980.00001000667</v>
      </c>
      <c r="C155" s="82" t="n">
        <v>0.00299999849900008</v>
      </c>
      <c r="D155" s="82" t="n">
        <v>0</v>
      </c>
      <c r="F155" s="82"/>
      <c r="G155" s="83" t="s">
        <v>880</v>
      </c>
      <c r="H155" s="88"/>
      <c r="I155" s="88"/>
      <c r="J155" s="88"/>
      <c r="K155" s="85"/>
      <c r="M155" s="0" t="s">
        <v>881</v>
      </c>
      <c r="N155" s="0" t="s">
        <v>337</v>
      </c>
      <c r="R155" s="0" t="s">
        <v>882</v>
      </c>
      <c r="S155" s="0" t="s">
        <v>883</v>
      </c>
    </row>
    <row r="156" customFormat="false" ht="13.8" hidden="false" customHeight="false" outlineLevel="0" collapsed="false">
      <c r="A156" s="0" t="s">
        <v>884</v>
      </c>
      <c r="B156" s="86" t="n">
        <v>149.433555115986</v>
      </c>
      <c r="C156" s="82" t="n">
        <v>0</v>
      </c>
      <c r="D156" s="82" t="n">
        <v>0</v>
      </c>
      <c r="F156" s="82"/>
      <c r="G156" s="85" t="s">
        <v>885</v>
      </c>
      <c r="H156" s="88" t="n">
        <v>47</v>
      </c>
      <c r="I156" s="88" t="n">
        <v>6.7</v>
      </c>
      <c r="J156" s="88" t="n">
        <v>0</v>
      </c>
      <c r="K156" s="85"/>
      <c r="M156" s="0" t="s">
        <v>886</v>
      </c>
      <c r="N156" s="0" t="s">
        <v>341</v>
      </c>
      <c r="R156" s="0" t="s">
        <v>887</v>
      </c>
      <c r="S156" s="0" t="s">
        <v>888</v>
      </c>
    </row>
    <row r="157" customFormat="false" ht="13.8" hidden="false" customHeight="false" outlineLevel="0" collapsed="false">
      <c r="A157" s="0" t="s">
        <v>186</v>
      </c>
      <c r="B157" s="86" t="n">
        <v>260.035815549918</v>
      </c>
      <c r="C157" s="82" t="n">
        <v>0.00499925384271004</v>
      </c>
      <c r="D157" s="82" t="n">
        <v>0.00201462468288315</v>
      </c>
      <c r="F157" s="82"/>
      <c r="G157" s="85" t="s">
        <v>889</v>
      </c>
      <c r="H157" s="88" t="n">
        <v>56</v>
      </c>
      <c r="I157" s="88" t="n">
        <v>8</v>
      </c>
      <c r="J157" s="88" t="n">
        <v>0</v>
      </c>
      <c r="K157" s="85"/>
      <c r="M157" s="0" t="s">
        <v>890</v>
      </c>
      <c r="N157" s="0" t="s">
        <v>341</v>
      </c>
      <c r="R157" s="0" t="s">
        <v>891</v>
      </c>
      <c r="S157" s="0" t="s">
        <v>892</v>
      </c>
    </row>
    <row r="158" customFormat="false" ht="13.8" hidden="false" customHeight="false" outlineLevel="0" collapsed="false">
      <c r="A158" s="0" t="s">
        <v>893</v>
      </c>
      <c r="B158" s="86" t="n">
        <v>590.002846689932</v>
      </c>
      <c r="C158" s="82" t="n">
        <v>0.00300483937288475</v>
      </c>
      <c r="D158" s="82" t="n">
        <v>0</v>
      </c>
      <c r="F158" s="82"/>
      <c r="G158" s="85" t="s">
        <v>894</v>
      </c>
      <c r="H158" s="88" t="n">
        <v>56</v>
      </c>
      <c r="I158" s="88" t="n">
        <v>8</v>
      </c>
      <c r="J158" s="88" t="n">
        <v>0</v>
      </c>
      <c r="K158" s="85"/>
      <c r="M158" s="0" t="s">
        <v>895</v>
      </c>
      <c r="N158" s="0" t="s">
        <v>341</v>
      </c>
      <c r="R158" s="0" t="s">
        <v>896</v>
      </c>
      <c r="S158" s="0" t="s">
        <v>897</v>
      </c>
    </row>
    <row r="159" customFormat="false" ht="13.8" hidden="false" customHeight="false" outlineLevel="0" collapsed="false">
      <c r="A159" s="0" t="s">
        <v>898</v>
      </c>
      <c r="B159" s="86" t="n">
        <v>2669.99772882126</v>
      </c>
      <c r="C159" s="82" t="n">
        <v>0.0280490574608222</v>
      </c>
      <c r="D159" s="82" t="n">
        <v>0.00601862366568249</v>
      </c>
      <c r="F159" s="82"/>
      <c r="G159" s="85" t="s">
        <v>899</v>
      </c>
      <c r="H159" s="88" t="n">
        <v>129</v>
      </c>
      <c r="I159" s="88" t="n">
        <v>4</v>
      </c>
      <c r="J159" s="88" t="n">
        <v>0</v>
      </c>
      <c r="K159" s="85"/>
      <c r="M159" s="0" t="s">
        <v>900</v>
      </c>
      <c r="N159" s="0" t="s">
        <v>341</v>
      </c>
      <c r="R159" s="0" t="s">
        <v>901</v>
      </c>
      <c r="S159" s="0" t="s">
        <v>902</v>
      </c>
    </row>
    <row r="160" customFormat="false" ht="13.8" hidden="false" customHeight="false" outlineLevel="0" collapsed="false">
      <c r="A160" s="0" t="s">
        <v>187</v>
      </c>
      <c r="B160" s="86" t="n">
        <v>450.001514279657</v>
      </c>
      <c r="C160" s="82" t="n">
        <v>0.00499712286865138</v>
      </c>
      <c r="D160" s="82" t="n">
        <v>0.00499712286865138</v>
      </c>
      <c r="F160" s="82"/>
      <c r="G160" s="85" t="s">
        <v>903</v>
      </c>
      <c r="H160" s="88" t="n">
        <v>60</v>
      </c>
      <c r="I160" s="88" t="n">
        <v>1.1</v>
      </c>
      <c r="J160" s="88" t="n">
        <v>0.2</v>
      </c>
      <c r="K160" s="85"/>
      <c r="M160" s="0" t="s">
        <v>904</v>
      </c>
      <c r="N160" s="0" t="s">
        <v>341</v>
      </c>
      <c r="R160" s="0" t="s">
        <v>905</v>
      </c>
      <c r="S160" s="0" t="s">
        <v>906</v>
      </c>
    </row>
    <row r="161" customFormat="false" ht="13.8" hidden="false" customHeight="false" outlineLevel="0" collapsed="false">
      <c r="A161" s="0" t="s">
        <v>188</v>
      </c>
      <c r="B161" s="86" t="n">
        <v>479.995884279663</v>
      </c>
      <c r="C161" s="82" t="n">
        <v>0.00399567849364636</v>
      </c>
      <c r="D161" s="82" t="n">
        <v>0.00300104607891894</v>
      </c>
      <c r="F161" s="82"/>
      <c r="G161" s="85" t="s">
        <v>907</v>
      </c>
      <c r="H161" s="88" t="n">
        <v>414</v>
      </c>
      <c r="I161" s="88" t="n">
        <v>4</v>
      </c>
      <c r="J161" s="88" t="n">
        <v>40</v>
      </c>
      <c r="K161" s="85"/>
      <c r="M161" s="0" t="s">
        <v>695</v>
      </c>
      <c r="N161" s="0" t="s">
        <v>346</v>
      </c>
      <c r="R161" s="0" t="s">
        <v>908</v>
      </c>
      <c r="S161" s="0" t="s">
        <v>909</v>
      </c>
    </row>
    <row r="162" customFormat="false" ht="13.8" hidden="false" customHeight="false" outlineLevel="0" collapsed="false">
      <c r="A162" s="0" t="s">
        <v>910</v>
      </c>
      <c r="B162" s="86" t="n">
        <v>359.999910619818</v>
      </c>
      <c r="C162" s="82" t="n">
        <v>0.00499970392814727</v>
      </c>
      <c r="D162" s="82" t="n">
        <v>0.00199988157125891</v>
      </c>
      <c r="F162" s="82"/>
      <c r="G162" s="85" t="s">
        <v>911</v>
      </c>
      <c r="H162" s="88" t="n">
        <v>472</v>
      </c>
      <c r="I162" s="88" t="n">
        <v>1.7</v>
      </c>
      <c r="J162" s="88" t="n">
        <v>44</v>
      </c>
      <c r="K162" s="85"/>
      <c r="M162" s="0" t="s">
        <v>703</v>
      </c>
      <c r="N162" s="0" t="s">
        <v>346</v>
      </c>
      <c r="R162" s="0" t="s">
        <v>912</v>
      </c>
      <c r="S162" s="0" t="s">
        <v>913</v>
      </c>
    </row>
    <row r="163" customFormat="false" ht="13.8" hidden="false" customHeight="false" outlineLevel="0" collapsed="false">
      <c r="A163" s="0" t="s">
        <v>189</v>
      </c>
      <c r="B163" s="86" t="n">
        <v>519.998739442834</v>
      </c>
      <c r="C163" s="82" t="n">
        <v>0.00900037816714988</v>
      </c>
      <c r="D163" s="82" t="n">
        <v>0.00300012605571663</v>
      </c>
      <c r="F163" s="82"/>
      <c r="G163" s="85" t="s">
        <v>914</v>
      </c>
      <c r="H163" s="88" t="n">
        <v>711</v>
      </c>
      <c r="I163" s="88" t="n">
        <v>0</v>
      </c>
      <c r="J163" s="88" t="n">
        <v>85</v>
      </c>
      <c r="K163" s="85"/>
      <c r="R163" s="0" t="s">
        <v>915</v>
      </c>
      <c r="S163" s="0" t="s">
        <v>916</v>
      </c>
    </row>
    <row r="164" customFormat="false" ht="13.8" hidden="false" customHeight="false" outlineLevel="0" collapsed="false">
      <c r="A164" s="0" t="s">
        <v>917</v>
      </c>
      <c r="B164" s="86" t="n">
        <v>2669.89762578959</v>
      </c>
      <c r="C164" s="82" t="n">
        <v>0.0279895447614899</v>
      </c>
      <c r="D164" s="82" t="n">
        <v>0.00598998039642779</v>
      </c>
      <c r="F164" s="82"/>
      <c r="G164" s="85" t="s">
        <v>918</v>
      </c>
      <c r="H164" s="88" t="n">
        <v>261</v>
      </c>
      <c r="I164" s="88" t="n">
        <v>17.3</v>
      </c>
      <c r="J164" s="88" t="n">
        <v>19</v>
      </c>
      <c r="K164" s="85"/>
      <c r="R164" s="0" t="s">
        <v>919</v>
      </c>
      <c r="S164" s="0" t="s">
        <v>920</v>
      </c>
    </row>
    <row r="165" customFormat="false" ht="13.8" hidden="false" customHeight="false" outlineLevel="0" collapsed="false">
      <c r="A165" s="0" t="s">
        <v>190</v>
      </c>
      <c r="B165" s="86" t="n">
        <v>182.518087072516</v>
      </c>
      <c r="C165" s="82" t="n">
        <v>0.00222574092082419</v>
      </c>
      <c r="D165" s="82" t="n">
        <v>0.00311611875098645</v>
      </c>
      <c r="F165" s="82"/>
      <c r="G165" s="85" t="s">
        <v>921</v>
      </c>
      <c r="H165" s="88" t="n">
        <v>393</v>
      </c>
      <c r="I165" s="88" t="n">
        <v>4.2</v>
      </c>
      <c r="J165" s="88" t="n">
        <v>35.7</v>
      </c>
      <c r="K165" s="85"/>
      <c r="R165" s="0" t="s">
        <v>922</v>
      </c>
      <c r="S165" s="0" t="s">
        <v>923</v>
      </c>
    </row>
    <row r="166" customFormat="false" ht="13.8" hidden="false" customHeight="false" outlineLevel="0" collapsed="false">
      <c r="A166" s="0" t="s">
        <v>924</v>
      </c>
      <c r="B166" s="86" t="n">
        <v>2119.81465136805</v>
      </c>
      <c r="C166" s="82" t="n">
        <v>0.0059576345984113</v>
      </c>
      <c r="D166" s="82" t="n">
        <v>0</v>
      </c>
      <c r="F166" s="82"/>
      <c r="G166" s="85" t="s">
        <v>925</v>
      </c>
      <c r="H166" s="88" t="n">
        <v>40</v>
      </c>
      <c r="I166" s="88" t="n">
        <v>10</v>
      </c>
      <c r="J166" s="88" t="n">
        <v>0</v>
      </c>
      <c r="K166" s="85"/>
      <c r="R166" s="0" t="s">
        <v>926</v>
      </c>
      <c r="S166" s="0" t="s">
        <v>927</v>
      </c>
    </row>
    <row r="167" customFormat="false" ht="13.8" hidden="false" customHeight="false" outlineLevel="0" collapsed="false">
      <c r="A167" s="0" t="s">
        <v>191</v>
      </c>
      <c r="B167" s="86" t="n">
        <v>1300</v>
      </c>
      <c r="C167" s="82" t="n">
        <v>0.055</v>
      </c>
      <c r="D167" s="82" t="n">
        <v>0.004</v>
      </c>
      <c r="F167" s="82"/>
      <c r="G167" s="85" t="s">
        <v>928</v>
      </c>
      <c r="H167" s="88" t="n">
        <v>18</v>
      </c>
      <c r="I167" s="88" t="n">
        <v>4.5</v>
      </c>
      <c r="J167" s="88" t="n">
        <v>0</v>
      </c>
      <c r="K167" s="85"/>
      <c r="R167" s="0" t="s">
        <v>929</v>
      </c>
      <c r="S167" s="0" t="s">
        <v>930</v>
      </c>
    </row>
    <row r="168" customFormat="false" ht="13.8" hidden="false" customHeight="false" outlineLevel="0" collapsed="false">
      <c r="A168" s="0" t="s">
        <v>931</v>
      </c>
      <c r="B168" s="86" t="n">
        <v>251.180332052573</v>
      </c>
      <c r="C168" s="82" t="n">
        <v>0.00747425481939384</v>
      </c>
      <c r="D168" s="82" t="n">
        <v>0.0259271336953491</v>
      </c>
      <c r="F168" s="82"/>
      <c r="G168" s="85" t="s">
        <v>932</v>
      </c>
      <c r="H168" s="88" t="n">
        <v>40</v>
      </c>
      <c r="I168" s="88" t="n">
        <v>10</v>
      </c>
      <c r="J168" s="88" t="n">
        <v>0</v>
      </c>
      <c r="K168" s="85"/>
      <c r="R168" s="0" t="s">
        <v>933</v>
      </c>
      <c r="S168" s="0" t="s">
        <v>934</v>
      </c>
    </row>
    <row r="169" customFormat="false" ht="13.8" hidden="false" customHeight="false" outlineLevel="0" collapsed="false">
      <c r="A169" s="0" t="s">
        <v>935</v>
      </c>
      <c r="B169" s="86" t="n">
        <v>1151.98142371554</v>
      </c>
      <c r="C169" s="82" t="n">
        <v>0.0877570908344874</v>
      </c>
      <c r="D169" s="82" t="n">
        <v>0.0322660362666517</v>
      </c>
      <c r="F169" s="82"/>
      <c r="G169" s="85" t="s">
        <v>936</v>
      </c>
      <c r="H169" s="88" t="n">
        <v>40</v>
      </c>
      <c r="I169" s="88" t="n">
        <v>10</v>
      </c>
      <c r="J169" s="88" t="n">
        <v>0</v>
      </c>
      <c r="K169" s="85"/>
      <c r="R169" s="0" t="s">
        <v>937</v>
      </c>
      <c r="S169" s="0" t="s">
        <v>938</v>
      </c>
    </row>
    <row r="170" customFormat="false" ht="13.8" hidden="false" customHeight="false" outlineLevel="0" collapsed="false">
      <c r="A170" s="0" t="s">
        <v>939</v>
      </c>
      <c r="B170" s="86" t="n">
        <v>8730</v>
      </c>
      <c r="C170" s="82" t="n">
        <v>0.003</v>
      </c>
      <c r="D170" s="82" t="n">
        <v>0.991</v>
      </c>
      <c r="F170" s="82"/>
      <c r="G170" s="85"/>
      <c r="H170" s="88"/>
      <c r="I170" s="88"/>
      <c r="J170" s="88"/>
      <c r="K170" s="85"/>
      <c r="R170" s="0" t="s">
        <v>940</v>
      </c>
      <c r="S170" s="0" t="s">
        <v>941</v>
      </c>
    </row>
    <row r="171" customFormat="false" ht="14.3" hidden="false" customHeight="false" outlineLevel="0" collapsed="false">
      <c r="A171" s="0" t="s">
        <v>942</v>
      </c>
      <c r="B171" s="86" t="n">
        <v>8728.45528455285</v>
      </c>
      <c r="C171" s="82" t="n">
        <v>0.0032520325203252</v>
      </c>
      <c r="D171" s="82" t="n">
        <v>0.990243902439024</v>
      </c>
      <c r="F171" s="82"/>
      <c r="G171" s="83" t="s">
        <v>943</v>
      </c>
      <c r="H171" s="88"/>
      <c r="I171" s="88"/>
      <c r="J171" s="88"/>
      <c r="K171" s="85"/>
      <c r="R171" s="0" t="s">
        <v>944</v>
      </c>
      <c r="S171" s="0" t="s">
        <v>945</v>
      </c>
    </row>
    <row r="172" customFormat="false" ht="13.8" hidden="false" customHeight="false" outlineLevel="0" collapsed="false">
      <c r="A172" s="0" t="s">
        <v>192</v>
      </c>
      <c r="B172" s="86" t="n">
        <v>3470</v>
      </c>
      <c r="C172" s="82" t="n">
        <v>0.091</v>
      </c>
      <c r="D172" s="82" t="n">
        <v>0.06</v>
      </c>
      <c r="F172" s="82"/>
      <c r="G172" s="85" t="s">
        <v>946</v>
      </c>
      <c r="H172" s="88" t="n">
        <v>276</v>
      </c>
      <c r="I172" s="88" t="n">
        <v>10.7</v>
      </c>
      <c r="J172" s="88" t="n">
        <v>2.7</v>
      </c>
      <c r="K172" s="85"/>
      <c r="R172" s="0" t="s">
        <v>947</v>
      </c>
      <c r="S172" s="0" t="s">
        <v>948</v>
      </c>
    </row>
    <row r="173" customFormat="false" ht="13.8" hidden="false" customHeight="false" outlineLevel="0" collapsed="false">
      <c r="A173" s="0" t="s">
        <v>949</v>
      </c>
      <c r="B173" s="86" t="n">
        <v>3680</v>
      </c>
      <c r="C173" s="82" t="n">
        <v>0</v>
      </c>
      <c r="D173" s="82" t="n">
        <v>0</v>
      </c>
      <c r="F173" s="82"/>
      <c r="G173" s="85" t="s">
        <v>950</v>
      </c>
      <c r="H173" s="88" t="n">
        <v>318</v>
      </c>
      <c r="I173" s="88" t="n">
        <v>12</v>
      </c>
      <c r="J173" s="88" t="n">
        <v>17.3</v>
      </c>
      <c r="K173" s="85"/>
      <c r="R173" s="0" t="s">
        <v>951</v>
      </c>
      <c r="S173" s="0" t="s">
        <v>952</v>
      </c>
    </row>
    <row r="174" customFormat="false" ht="13.8" hidden="false" customHeight="false" outlineLevel="0" collapsed="false">
      <c r="A174" s="0" t="s">
        <v>468</v>
      </c>
      <c r="B174" s="86" t="n">
        <v>3800</v>
      </c>
      <c r="C174" s="82" t="n">
        <v>0.95</v>
      </c>
      <c r="D174" s="82" t="n">
        <v>0</v>
      </c>
      <c r="F174" s="82"/>
      <c r="G174" s="85" t="s">
        <v>953</v>
      </c>
      <c r="H174" s="88" t="n">
        <v>261</v>
      </c>
      <c r="I174" s="88" t="n">
        <v>3.9</v>
      </c>
      <c r="J174" s="88" t="n">
        <v>3.2</v>
      </c>
      <c r="K174" s="85"/>
      <c r="R174" s="0" t="s">
        <v>954</v>
      </c>
      <c r="S174" s="0" t="s">
        <v>955</v>
      </c>
    </row>
    <row r="175" customFormat="false" ht="13.8" hidden="false" customHeight="false" outlineLevel="0" collapsed="false">
      <c r="A175" s="0" t="s">
        <v>956</v>
      </c>
      <c r="B175" s="86" t="n">
        <v>1743.21705426357</v>
      </c>
      <c r="C175" s="82" t="n">
        <v>0.436046511627907</v>
      </c>
      <c r="D175" s="82" t="n">
        <v>0</v>
      </c>
      <c r="F175" s="82"/>
      <c r="G175" s="85" t="s">
        <v>957</v>
      </c>
      <c r="H175" s="88" t="n">
        <v>323</v>
      </c>
      <c r="I175" s="88" t="n">
        <v>6</v>
      </c>
      <c r="J175" s="88" t="n">
        <v>20.1</v>
      </c>
      <c r="K175" s="85"/>
      <c r="R175" s="0" t="s">
        <v>958</v>
      </c>
      <c r="S175" s="0" t="s">
        <v>959</v>
      </c>
    </row>
    <row r="176" customFormat="false" ht="13.8" hidden="false" customHeight="false" outlineLevel="0" collapsed="false">
      <c r="A176" s="0" t="s">
        <v>960</v>
      </c>
      <c r="B176" s="86" t="n">
        <v>3237.4613003096</v>
      </c>
      <c r="C176" s="82" t="n">
        <v>0.809349845201238</v>
      </c>
      <c r="D176" s="82" t="n">
        <v>0</v>
      </c>
      <c r="F176" s="82"/>
      <c r="G176" s="85" t="s">
        <v>961</v>
      </c>
      <c r="H176" s="88" t="n">
        <v>525</v>
      </c>
      <c r="I176" s="88" t="n">
        <v>5.8</v>
      </c>
      <c r="J176" s="88" t="n">
        <v>36.3</v>
      </c>
      <c r="K176" s="85"/>
      <c r="R176" s="0" t="s">
        <v>962</v>
      </c>
      <c r="S176" s="0" t="s">
        <v>963</v>
      </c>
    </row>
    <row r="177" customFormat="false" ht="13.8" hidden="false" customHeight="false" outlineLevel="0" collapsed="false">
      <c r="A177" s="0" t="s">
        <v>193</v>
      </c>
      <c r="B177" s="86" t="n">
        <v>440</v>
      </c>
      <c r="C177" s="82" t="n">
        <v>0.009</v>
      </c>
      <c r="D177" s="82" t="n">
        <v>0.006</v>
      </c>
      <c r="F177" s="82"/>
      <c r="G177" s="85" t="s">
        <v>964</v>
      </c>
      <c r="H177" s="88" t="n">
        <v>345</v>
      </c>
      <c r="I177" s="88" t="n">
        <v>15.8</v>
      </c>
      <c r="J177" s="88" t="n">
        <v>14.9</v>
      </c>
      <c r="K177" s="85"/>
    </row>
    <row r="178" customFormat="false" ht="13.8" hidden="false" customHeight="false" outlineLevel="0" collapsed="false">
      <c r="A178" s="0" t="s">
        <v>194</v>
      </c>
      <c r="B178" s="86" t="n">
        <v>4000</v>
      </c>
      <c r="C178" s="82" t="n">
        <v>0</v>
      </c>
      <c r="D178" s="82" t="n">
        <v>0</v>
      </c>
      <c r="F178" s="82"/>
      <c r="G178" s="85" t="s">
        <v>965</v>
      </c>
      <c r="H178" s="88" t="n">
        <v>347</v>
      </c>
      <c r="I178" s="88" t="n">
        <v>9.1</v>
      </c>
      <c r="J178" s="88" t="n">
        <v>6</v>
      </c>
      <c r="K178" s="85"/>
    </row>
    <row r="179" customFormat="false" ht="13.8" hidden="false" customHeight="false" outlineLevel="0" collapsed="false">
      <c r="A179" s="0" t="s">
        <v>195</v>
      </c>
      <c r="B179" s="86" t="n">
        <v>159.998465446981</v>
      </c>
      <c r="C179" s="82" t="n">
        <v>0.00300090368122219</v>
      </c>
      <c r="D179" s="82" t="n">
        <v>0.00100172210949888</v>
      </c>
      <c r="F179" s="82"/>
      <c r="G179" s="85" t="s">
        <v>966</v>
      </c>
      <c r="H179" s="88" t="n">
        <v>337</v>
      </c>
      <c r="I179" s="88" t="n">
        <v>11.3</v>
      </c>
      <c r="J179" s="88" t="n">
        <v>15.5</v>
      </c>
      <c r="K179" s="85"/>
    </row>
    <row r="180" customFormat="false" ht="13.8" hidden="false" customHeight="false" outlineLevel="0" collapsed="false">
      <c r="A180" s="0" t="s">
        <v>196</v>
      </c>
      <c r="B180" s="86" t="n">
        <v>530</v>
      </c>
      <c r="C180" s="82" t="n">
        <v>0.005</v>
      </c>
      <c r="D180" s="82" t="n">
        <v>0.004</v>
      </c>
      <c r="F180" s="82"/>
      <c r="G180" s="85"/>
      <c r="H180" s="88"/>
      <c r="I180" s="88"/>
      <c r="J180" s="88"/>
      <c r="K180" s="85"/>
    </row>
    <row r="181" customFormat="false" ht="14.3" hidden="false" customHeight="false" outlineLevel="0" collapsed="false">
      <c r="A181" s="0" t="s">
        <v>967</v>
      </c>
      <c r="B181" s="86" t="n">
        <v>609.995002498751</v>
      </c>
      <c r="C181" s="82" t="n">
        <v>0.00599700149925037</v>
      </c>
      <c r="D181" s="82" t="n">
        <v>0.000999500249875062</v>
      </c>
      <c r="F181" s="82"/>
      <c r="G181" s="83" t="s">
        <v>968</v>
      </c>
      <c r="H181" s="88"/>
      <c r="I181" s="88"/>
      <c r="J181" s="88"/>
      <c r="K181" s="85"/>
    </row>
    <row r="182" customFormat="false" ht="13.8" hidden="false" customHeight="false" outlineLevel="0" collapsed="false">
      <c r="A182" s="0" t="s">
        <v>969</v>
      </c>
      <c r="B182" s="86" t="n">
        <v>0</v>
      </c>
      <c r="C182" s="82" t="n">
        <v>0</v>
      </c>
      <c r="D182" s="82" t="n">
        <v>0</v>
      </c>
      <c r="F182" s="82"/>
      <c r="G182" s="85" t="s">
        <v>970</v>
      </c>
      <c r="H182" s="88" t="n">
        <v>60</v>
      </c>
      <c r="I182" s="88" t="n">
        <v>1.9</v>
      </c>
      <c r="J182" s="88" t="n">
        <v>0.3</v>
      </c>
      <c r="K182" s="85"/>
    </row>
    <row r="183" customFormat="false" ht="13.8" hidden="false" customHeight="false" outlineLevel="0" collapsed="false">
      <c r="A183" s="0" t="s">
        <v>971</v>
      </c>
      <c r="B183" s="86" t="n">
        <v>5800.13879250521</v>
      </c>
      <c r="C183" s="82" t="n">
        <v>0.267995710049839</v>
      </c>
      <c r="D183" s="82" t="n">
        <v>0.492019430950729</v>
      </c>
      <c r="F183" s="82"/>
      <c r="G183" s="85" t="s">
        <v>972</v>
      </c>
      <c r="H183" s="88" t="n">
        <v>133</v>
      </c>
      <c r="I183" s="88" t="n">
        <v>0.3</v>
      </c>
      <c r="J183" s="88" t="n">
        <v>0</v>
      </c>
      <c r="K183" s="85"/>
    </row>
    <row r="184" customFormat="false" ht="13.8" hidden="false" customHeight="false" outlineLevel="0" collapsed="false">
      <c r="A184" s="0" t="s">
        <v>973</v>
      </c>
      <c r="B184" s="86" t="n">
        <v>5669.99957203259</v>
      </c>
      <c r="C184" s="82" t="n">
        <v>0.256999668980311</v>
      </c>
      <c r="D184" s="82" t="n">
        <v>0.492000066378618</v>
      </c>
      <c r="F184" s="82"/>
      <c r="G184" s="85" t="s">
        <v>974</v>
      </c>
      <c r="H184" s="88" t="n">
        <v>49</v>
      </c>
      <c r="I184" s="88" t="n">
        <v>0.5</v>
      </c>
      <c r="J184" s="88" t="n">
        <v>0</v>
      </c>
      <c r="K184" s="85"/>
    </row>
    <row r="185" customFormat="false" ht="13.8" hidden="false" customHeight="false" outlineLevel="0" collapsed="false">
      <c r="A185" s="0" t="s">
        <v>197</v>
      </c>
      <c r="B185" s="86" t="n">
        <v>3559.99985096502</v>
      </c>
      <c r="C185" s="82" t="n">
        <v>0.151999995032167</v>
      </c>
      <c r="D185" s="82" t="n">
        <v>0.294000053714689</v>
      </c>
      <c r="F185" s="82"/>
      <c r="G185" s="85" t="s">
        <v>975</v>
      </c>
      <c r="H185" s="88" t="n">
        <v>40</v>
      </c>
      <c r="I185" s="88" t="n">
        <v>0.4</v>
      </c>
      <c r="J185" s="88" t="n">
        <v>0</v>
      </c>
      <c r="K185" s="85"/>
    </row>
    <row r="186" customFormat="false" ht="13.8" hidden="false" customHeight="false" outlineLevel="0" collapsed="false">
      <c r="A186" s="0" t="s">
        <v>976</v>
      </c>
      <c r="B186" s="86" t="n">
        <v>6320.16303990533</v>
      </c>
      <c r="C186" s="82" t="n">
        <v>0.129971730984156</v>
      </c>
      <c r="D186" s="82" t="n">
        <v>0.625994346196831</v>
      </c>
      <c r="F186" s="82"/>
      <c r="G186" s="85" t="s">
        <v>977</v>
      </c>
      <c r="H186" s="88" t="n">
        <v>40</v>
      </c>
      <c r="I186" s="88" t="n">
        <v>0.4</v>
      </c>
      <c r="J186" s="88" t="n">
        <v>0</v>
      </c>
      <c r="K186" s="85"/>
    </row>
    <row r="187" customFormat="false" ht="13.8" hidden="false" customHeight="false" outlineLevel="0" collapsed="false">
      <c r="A187" s="0" t="s">
        <v>198</v>
      </c>
      <c r="B187" s="86" t="n">
        <v>2530.02455046115</v>
      </c>
      <c r="C187" s="82" t="n">
        <v>0.0640302567845531</v>
      </c>
      <c r="D187" s="82" t="n">
        <v>0.240992634861655</v>
      </c>
      <c r="F187" s="82"/>
      <c r="G187" s="85" t="s">
        <v>978</v>
      </c>
      <c r="H187" s="88" t="n">
        <v>40</v>
      </c>
      <c r="I187" s="88" t="n">
        <v>0.4</v>
      </c>
      <c r="J187" s="88" t="n">
        <v>0</v>
      </c>
      <c r="K187" s="85"/>
    </row>
    <row r="188" customFormat="false" ht="23.6" hidden="false" customHeight="false" outlineLevel="0" collapsed="false">
      <c r="A188" s="0" t="s">
        <v>200</v>
      </c>
      <c r="B188" s="86" t="n">
        <v>5530</v>
      </c>
      <c r="C188" s="82" t="n">
        <v>0.157142857142857</v>
      </c>
      <c r="D188" s="82" t="n">
        <v>0.22</v>
      </c>
      <c r="F188" s="82"/>
      <c r="G188" s="85" t="s">
        <v>979</v>
      </c>
      <c r="H188" s="88" t="n">
        <v>47</v>
      </c>
      <c r="I188" s="88" t="n">
        <v>0.1</v>
      </c>
      <c r="J188" s="88" t="n">
        <v>0</v>
      </c>
      <c r="K188" s="85"/>
    </row>
    <row r="189" customFormat="false" ht="13.8" hidden="false" customHeight="false" outlineLevel="0" collapsed="false">
      <c r="A189" s="0" t="s">
        <v>201</v>
      </c>
      <c r="B189" s="86" t="n">
        <v>3039.99429264465</v>
      </c>
      <c r="C189" s="82" t="n">
        <v>0.00300111769042353</v>
      </c>
      <c r="D189" s="82" t="n">
        <v>0</v>
      </c>
      <c r="F189" s="82"/>
      <c r="G189" s="85" t="s">
        <v>980</v>
      </c>
      <c r="H189" s="88" t="n">
        <v>61</v>
      </c>
      <c r="I189" s="88" t="n">
        <v>0.6</v>
      </c>
      <c r="J189" s="88" t="n">
        <v>0.1</v>
      </c>
      <c r="K189" s="85"/>
    </row>
    <row r="190" customFormat="false" ht="14.3" hidden="false" customHeight="false" outlineLevel="0" collapsed="false">
      <c r="A190" s="0" t="s">
        <v>981</v>
      </c>
      <c r="B190" s="86" t="n">
        <v>1490.00136444894</v>
      </c>
      <c r="C190" s="82" t="n">
        <v>0.0199995837274432</v>
      </c>
      <c r="D190" s="82" t="n">
        <v>0.0669990680119979</v>
      </c>
      <c r="F190" s="82"/>
      <c r="G190" s="92" t="s">
        <v>161</v>
      </c>
      <c r="H190" s="0" t="n">
        <v>553</v>
      </c>
      <c r="I190" s="0" t="n">
        <v>15.7142857142857</v>
      </c>
      <c r="J190" s="0" t="n">
        <v>22</v>
      </c>
    </row>
    <row r="191" customFormat="false" ht="13.8" hidden="false" customHeight="false" outlineLevel="0" collapsed="false">
      <c r="A191" s="0" t="s">
        <v>982</v>
      </c>
      <c r="B191" s="86" t="n">
        <v>3680</v>
      </c>
      <c r="C191" s="82" t="n">
        <v>0.152</v>
      </c>
      <c r="D191" s="82" t="n">
        <v>0.029</v>
      </c>
      <c r="F191" s="82"/>
      <c r="G191" s="0" t="s">
        <v>200</v>
      </c>
      <c r="H191" s="93" t="n">
        <v>553</v>
      </c>
      <c r="I191" s="93" t="n">
        <v>15.7142857142857</v>
      </c>
      <c r="J191" s="93" t="n">
        <v>22</v>
      </c>
    </row>
    <row r="192" customFormat="false" ht="13.8" hidden="false" customHeight="false" outlineLevel="0" collapsed="false">
      <c r="A192" s="0" t="s">
        <v>983</v>
      </c>
      <c r="B192" s="86" t="n">
        <v>3180</v>
      </c>
      <c r="C192" s="82" t="n">
        <v>0</v>
      </c>
      <c r="D192" s="82" t="n">
        <v>0</v>
      </c>
      <c r="F192" s="82"/>
      <c r="G192" s="0" t="s">
        <v>203</v>
      </c>
      <c r="H192" s="0" t="n">
        <v>553</v>
      </c>
      <c r="I192" s="0" t="n">
        <v>15.7142857142857</v>
      </c>
      <c r="J192" s="0" t="n">
        <v>22</v>
      </c>
    </row>
    <row r="193" customFormat="false" ht="13.8" hidden="false" customHeight="false" outlineLevel="0" collapsed="false">
      <c r="A193" s="0" t="s">
        <v>203</v>
      </c>
      <c r="B193" s="86" t="n">
        <v>5530</v>
      </c>
      <c r="C193" s="82" t="n">
        <v>0.157142857142857</v>
      </c>
      <c r="D193" s="82" t="n">
        <v>0.22</v>
      </c>
      <c r="F193" s="82"/>
      <c r="G193" s="85" t="s">
        <v>984</v>
      </c>
      <c r="H193" s="88" t="n">
        <v>81</v>
      </c>
      <c r="I193" s="88" t="n">
        <v>16.2</v>
      </c>
      <c r="J193" s="88" t="n">
        <v>1.4</v>
      </c>
      <c r="K193" s="85"/>
    </row>
    <row r="194" customFormat="false" ht="13.8" hidden="false" customHeight="false" outlineLevel="0" collapsed="false">
      <c r="A194" s="0" t="s">
        <v>985</v>
      </c>
      <c r="B194" s="86" t="n">
        <v>1660.0003097252</v>
      </c>
      <c r="C194" s="82" t="n">
        <v>0.00499976770610061</v>
      </c>
      <c r="D194" s="82" t="n">
        <v>0.00400004359095396</v>
      </c>
      <c r="F194" s="82"/>
      <c r="G194" s="85" t="s">
        <v>986</v>
      </c>
      <c r="H194" s="88" t="n">
        <v>143</v>
      </c>
      <c r="I194" s="88" t="n">
        <v>14.6</v>
      </c>
      <c r="J194" s="88" t="n">
        <v>9</v>
      </c>
      <c r="K194" s="85"/>
    </row>
    <row r="195" customFormat="false" ht="13.8" hidden="false" customHeight="false" outlineLevel="0" collapsed="false">
      <c r="A195" s="0" t="s">
        <v>987</v>
      </c>
      <c r="B195" s="86" t="n">
        <v>470.043171527851</v>
      </c>
      <c r="C195" s="82" t="n">
        <v>0.000947667684531958</v>
      </c>
      <c r="D195" s="82" t="n">
        <v>0.000947667684531958</v>
      </c>
      <c r="F195" s="82"/>
      <c r="G195" s="85" t="s">
        <v>988</v>
      </c>
      <c r="H195" s="88" t="n">
        <v>105</v>
      </c>
      <c r="I195" s="88" t="n">
        <v>18.4</v>
      </c>
      <c r="J195" s="88" t="n">
        <v>2.5</v>
      </c>
      <c r="K195" s="85"/>
    </row>
    <row r="196" customFormat="false" ht="13.8" hidden="false" customHeight="false" outlineLevel="0" collapsed="false">
      <c r="A196" s="0" t="s">
        <v>989</v>
      </c>
      <c r="B196" s="86" t="n">
        <v>1571.42857142857</v>
      </c>
      <c r="C196" s="82" t="n">
        <v>0.0204081632653061</v>
      </c>
      <c r="D196" s="82" t="n">
        <v>0</v>
      </c>
      <c r="F196" s="82"/>
      <c r="G196" s="85" t="s">
        <v>990</v>
      </c>
      <c r="H196" s="88" t="n">
        <v>104</v>
      </c>
      <c r="I196" s="88" t="n">
        <v>18</v>
      </c>
      <c r="J196" s="88" t="n">
        <v>3</v>
      </c>
      <c r="K196" s="85"/>
    </row>
    <row r="197" customFormat="false" ht="13.8" hidden="false" customHeight="false" outlineLevel="0" collapsed="false">
      <c r="A197" s="0" t="s">
        <v>991</v>
      </c>
      <c r="B197" s="86" t="n">
        <v>469.754253308129</v>
      </c>
      <c r="C197" s="82" t="n">
        <v>0.00614366729678639</v>
      </c>
      <c r="D197" s="82" t="n">
        <v>0.00189035916824197</v>
      </c>
      <c r="F197" s="82"/>
      <c r="G197" s="85" t="s">
        <v>992</v>
      </c>
      <c r="H197" s="88" t="n">
        <v>126</v>
      </c>
      <c r="I197" s="88" t="n">
        <v>16.4</v>
      </c>
      <c r="J197" s="88" t="n">
        <v>6</v>
      </c>
      <c r="K197" s="85"/>
    </row>
    <row r="198" customFormat="false" ht="13.8" hidden="false" customHeight="false" outlineLevel="0" collapsed="false">
      <c r="A198" s="0" t="s">
        <v>993</v>
      </c>
      <c r="B198" s="86" t="n">
        <v>480.004821019646</v>
      </c>
      <c r="C198" s="82" t="n">
        <v>0.00500180788236712</v>
      </c>
      <c r="D198" s="82" t="n">
        <v>0.00100036157647342</v>
      </c>
      <c r="F198" s="82"/>
      <c r="G198" s="85" t="s">
        <v>994</v>
      </c>
      <c r="H198" s="88" t="n">
        <v>250</v>
      </c>
      <c r="I198" s="88" t="n">
        <v>55.4</v>
      </c>
      <c r="J198" s="88" t="n">
        <v>1.5</v>
      </c>
      <c r="K198" s="85"/>
    </row>
    <row r="199" customFormat="false" ht="13.8" hidden="false" customHeight="false" outlineLevel="0" collapsed="false">
      <c r="A199" s="0" t="s">
        <v>995</v>
      </c>
      <c r="B199" s="86" t="n">
        <v>609.999200490366</v>
      </c>
      <c r="C199" s="82" t="n">
        <v>0.00599928340247611</v>
      </c>
      <c r="D199" s="82" t="n">
        <v>0.00100086761601033</v>
      </c>
      <c r="F199" s="82"/>
      <c r="G199" s="85" t="s">
        <v>996</v>
      </c>
      <c r="H199" s="88" t="n">
        <v>242</v>
      </c>
      <c r="I199" s="88" t="n">
        <v>20.6</v>
      </c>
      <c r="J199" s="88" t="n">
        <v>16.9</v>
      </c>
      <c r="K199" s="85"/>
    </row>
    <row r="200" customFormat="false" ht="13.8" hidden="false" customHeight="false" outlineLevel="0" collapsed="false">
      <c r="A200" s="0" t="s">
        <v>997</v>
      </c>
      <c r="B200" s="86" t="n">
        <v>389.960253201825</v>
      </c>
      <c r="C200" s="82" t="n">
        <v>0.00500515236272634</v>
      </c>
      <c r="D200" s="82" t="n">
        <v>0.00103047254526719</v>
      </c>
      <c r="F200" s="82"/>
      <c r="G200" s="85" t="s">
        <v>998</v>
      </c>
      <c r="H200" s="88" t="n">
        <v>105</v>
      </c>
      <c r="I200" s="88" t="n">
        <v>18.4</v>
      </c>
      <c r="J200" s="88" t="n">
        <v>2.5</v>
      </c>
      <c r="K200" s="85"/>
    </row>
    <row r="201" customFormat="false" ht="13.8" hidden="false" customHeight="false" outlineLevel="0" collapsed="false">
      <c r="A201" s="0" t="s">
        <v>999</v>
      </c>
      <c r="B201" s="86" t="n">
        <v>1459.99436936937</v>
      </c>
      <c r="C201" s="82" t="n">
        <v>0.0199887387387387</v>
      </c>
      <c r="D201" s="82" t="n">
        <v>0.00501126126126126</v>
      </c>
      <c r="F201" s="82"/>
      <c r="G201" s="85" t="s">
        <v>1000</v>
      </c>
      <c r="H201" s="88" t="n">
        <v>42</v>
      </c>
      <c r="I201" s="88" t="n">
        <v>6.3</v>
      </c>
      <c r="J201" s="88" t="n">
        <v>0.5</v>
      </c>
      <c r="K201" s="85"/>
    </row>
    <row r="202" customFormat="false" ht="13.8" hidden="false" customHeight="false" outlineLevel="0" collapsed="false">
      <c r="A202" s="0" t="s">
        <v>1001</v>
      </c>
      <c r="B202" s="86" t="n">
        <v>1159.99648101581</v>
      </c>
      <c r="C202" s="82" t="n">
        <v>0.0229980279026121</v>
      </c>
      <c r="D202" s="82" t="n">
        <v>0.00900273454396164</v>
      </c>
      <c r="F202" s="82"/>
      <c r="G202" s="85"/>
      <c r="H202" s="85"/>
      <c r="I202" s="85"/>
      <c r="J202" s="85"/>
      <c r="K202" s="85"/>
    </row>
    <row r="203" customFormat="false" ht="14.3" hidden="false" customHeight="false" outlineLevel="0" collapsed="false">
      <c r="A203" s="0" t="s">
        <v>1002</v>
      </c>
      <c r="B203" s="86" t="n">
        <v>220.000594194718</v>
      </c>
      <c r="C203" s="82" t="n">
        <v>0.00499123562791527</v>
      </c>
      <c r="D203" s="82" t="n">
        <v>0.00300068332392525</v>
      </c>
      <c r="F203" s="82"/>
      <c r="G203" s="83" t="s">
        <v>1003</v>
      </c>
      <c r="H203" s="88"/>
      <c r="I203" s="88"/>
      <c r="J203" s="88"/>
      <c r="K203" s="85"/>
    </row>
    <row r="204" customFormat="false" ht="13.8" hidden="false" customHeight="false" outlineLevel="0" collapsed="false">
      <c r="A204" s="0" t="s">
        <v>1004</v>
      </c>
      <c r="B204" s="86" t="n">
        <v>152.411275491999</v>
      </c>
      <c r="C204" s="82" t="n">
        <v>0.000735596849010512</v>
      </c>
      <c r="D204" s="82" t="n">
        <v>0.00098262564158867</v>
      </c>
      <c r="F204" s="82"/>
      <c r="G204" s="85" t="s">
        <v>1005</v>
      </c>
      <c r="H204" s="88" t="n">
        <v>139</v>
      </c>
      <c r="I204" s="88" t="n">
        <v>10.7</v>
      </c>
      <c r="J204" s="88" t="n">
        <v>9.8</v>
      </c>
      <c r="K204" s="85"/>
    </row>
    <row r="205" customFormat="false" ht="13.8" hidden="false" customHeight="false" outlineLevel="0" collapsed="false">
      <c r="A205" s="0" t="s">
        <v>1006</v>
      </c>
      <c r="B205" s="86" t="n">
        <v>1589.99978883879</v>
      </c>
      <c r="C205" s="82" t="n">
        <v>0.0239994317843698</v>
      </c>
      <c r="D205" s="82" t="n">
        <v>0.00200027258993068</v>
      </c>
      <c r="F205" s="82"/>
      <c r="G205" s="85" t="s">
        <v>1007</v>
      </c>
      <c r="H205" s="88" t="n">
        <v>158</v>
      </c>
      <c r="I205" s="88" t="n">
        <v>12.1</v>
      </c>
      <c r="J205" s="88" t="n">
        <v>11.2</v>
      </c>
      <c r="K205" s="85"/>
    </row>
    <row r="206" customFormat="false" ht="13.8" hidden="false" customHeight="false" outlineLevel="0" collapsed="false">
      <c r="A206" s="0" t="s">
        <v>1008</v>
      </c>
      <c r="B206" s="86" t="n">
        <v>419.998271676709</v>
      </c>
      <c r="C206" s="82" t="n">
        <v>0.00600199542779929</v>
      </c>
      <c r="D206" s="82" t="n">
        <v>0.000997713899647265</v>
      </c>
      <c r="F206" s="82"/>
      <c r="G206" s="85" t="s">
        <v>1009</v>
      </c>
      <c r="H206" s="88" t="n">
        <v>594</v>
      </c>
      <c r="I206" s="88" t="n">
        <v>45.8</v>
      </c>
      <c r="J206" s="88" t="n">
        <v>41.8</v>
      </c>
      <c r="K206" s="85"/>
    </row>
    <row r="207" customFormat="false" ht="13.8" hidden="false" customHeight="false" outlineLevel="0" collapsed="false">
      <c r="A207" s="0" t="s">
        <v>1010</v>
      </c>
      <c r="B207" s="86" t="n">
        <v>559.998876688478</v>
      </c>
      <c r="C207" s="82" t="n">
        <v>0.00300485832233424</v>
      </c>
      <c r="D207" s="82" t="n">
        <v>0.00101098037013115</v>
      </c>
      <c r="F207" s="82"/>
      <c r="G207" s="85" t="s">
        <v>1011</v>
      </c>
      <c r="H207" s="88" t="n">
        <v>49</v>
      </c>
      <c r="I207" s="88" t="n">
        <v>10.1</v>
      </c>
      <c r="J207" s="88" t="n">
        <v>0</v>
      </c>
      <c r="K207" s="85"/>
    </row>
    <row r="208" customFormat="false" ht="13.8" hidden="false" customHeight="false" outlineLevel="0" collapsed="false">
      <c r="A208" s="0" t="s">
        <v>1012</v>
      </c>
      <c r="B208" s="86" t="n">
        <v>1790.00460768826</v>
      </c>
      <c r="C208" s="82" t="n">
        <v>0.0130002632964718</v>
      </c>
      <c r="D208" s="82" t="n">
        <v>0.0010038177988415</v>
      </c>
      <c r="F208" s="82"/>
      <c r="G208" s="85" t="s">
        <v>1013</v>
      </c>
      <c r="H208" s="88" t="n">
        <v>163</v>
      </c>
      <c r="I208" s="88" t="n">
        <v>11.3</v>
      </c>
      <c r="J208" s="88" t="n">
        <v>12.1</v>
      </c>
      <c r="K208" s="85"/>
    </row>
    <row r="209" customFormat="false" ht="13.8" hidden="false" customHeight="false" outlineLevel="0" collapsed="false">
      <c r="A209" s="0" t="s">
        <v>1014</v>
      </c>
      <c r="B209" s="86" t="n">
        <v>1589.99978883879</v>
      </c>
      <c r="C209" s="82" t="n">
        <v>0.0239994317843698</v>
      </c>
      <c r="D209" s="82" t="n">
        <v>0.00200027258993068</v>
      </c>
      <c r="F209" s="86"/>
      <c r="G209" s="85"/>
      <c r="H209" s="88"/>
      <c r="I209" s="88"/>
      <c r="J209" s="88"/>
      <c r="K209" s="85"/>
    </row>
    <row r="210" customFormat="false" ht="27.95" hidden="false" customHeight="false" outlineLevel="0" collapsed="false">
      <c r="A210" s="0" t="s">
        <v>1015</v>
      </c>
      <c r="B210" s="86" t="n">
        <v>419.998271676709</v>
      </c>
      <c r="C210" s="82" t="n">
        <v>0.00600199542779929</v>
      </c>
      <c r="D210" s="82" t="n">
        <v>0.000997713899647265</v>
      </c>
      <c r="F210" s="86"/>
      <c r="G210" s="83" t="s">
        <v>1016</v>
      </c>
      <c r="H210" s="88"/>
      <c r="I210" s="88"/>
      <c r="J210" s="88"/>
      <c r="K210" s="85"/>
    </row>
    <row r="211" customFormat="false" ht="23.6" hidden="false" customHeight="false" outlineLevel="0" collapsed="false">
      <c r="A211" s="0" t="s">
        <v>1017</v>
      </c>
      <c r="B211" s="86" t="n">
        <v>429.986230272217</v>
      </c>
      <c r="C211" s="82" t="n">
        <v>0.00497828619849592</v>
      </c>
      <c r="D211" s="82" t="n">
        <v>0.00201249867598771</v>
      </c>
      <c r="F211" s="82"/>
      <c r="G211" s="85" t="s">
        <v>1018</v>
      </c>
      <c r="H211" s="88" t="n">
        <v>69</v>
      </c>
      <c r="I211" s="88" t="n">
        <v>10.9</v>
      </c>
      <c r="J211" s="88" t="n">
        <v>2.5</v>
      </c>
      <c r="K211" s="85"/>
    </row>
    <row r="212" customFormat="false" ht="23.6" hidden="false" customHeight="false" outlineLevel="0" collapsed="false">
      <c r="A212" s="0" t="s">
        <v>1019</v>
      </c>
      <c r="B212" s="86" t="n">
        <v>169.52380952381</v>
      </c>
      <c r="C212" s="82" t="n">
        <v>0.00761904761904762</v>
      </c>
      <c r="D212" s="82" t="n">
        <v>0.0019047619047619</v>
      </c>
      <c r="F212" s="82"/>
      <c r="G212" s="85" t="s">
        <v>1020</v>
      </c>
      <c r="H212" s="88" t="n">
        <v>127</v>
      </c>
      <c r="I212" s="88" t="n">
        <v>20.3</v>
      </c>
      <c r="J212" s="88" t="n">
        <v>4.5</v>
      </c>
      <c r="K212" s="85"/>
    </row>
    <row r="213" customFormat="false" ht="23.6" hidden="false" customHeight="false" outlineLevel="0" collapsed="false">
      <c r="A213" s="0" t="s">
        <v>1021</v>
      </c>
      <c r="B213" s="86" t="n">
        <v>189.99142335086</v>
      </c>
      <c r="C213" s="82" t="n">
        <v>0.00600365439832942</v>
      </c>
      <c r="D213" s="82" t="n">
        <v>0.00100682402953351</v>
      </c>
      <c r="F213" s="82"/>
      <c r="G213" s="85" t="s">
        <v>1022</v>
      </c>
      <c r="H213" s="88" t="n">
        <v>199</v>
      </c>
      <c r="I213" s="88" t="n">
        <v>31.3</v>
      </c>
      <c r="J213" s="88" t="n">
        <v>7.2</v>
      </c>
      <c r="K213" s="85"/>
    </row>
    <row r="214" customFormat="false" ht="23.6" hidden="false" customHeight="false" outlineLevel="0" collapsed="false">
      <c r="A214" s="0" t="s">
        <v>205</v>
      </c>
      <c r="B214" s="86" t="n">
        <v>0</v>
      </c>
      <c r="C214" s="82" t="n">
        <v>0</v>
      </c>
      <c r="D214" s="82" t="n">
        <v>0</v>
      </c>
      <c r="F214" s="82"/>
      <c r="G214" s="85" t="s">
        <v>1023</v>
      </c>
      <c r="H214" s="88" t="n">
        <v>161</v>
      </c>
      <c r="I214" s="88" t="n">
        <v>19.8</v>
      </c>
      <c r="J214" s="88" t="n">
        <v>8.4</v>
      </c>
      <c r="K214" s="85"/>
    </row>
    <row r="215" customFormat="false" ht="23.6" hidden="false" customHeight="false" outlineLevel="0" collapsed="false">
      <c r="A215" s="0" t="s">
        <v>1024</v>
      </c>
      <c r="B215" s="86" t="n">
        <v>0</v>
      </c>
      <c r="C215" s="82" t="n">
        <v>0</v>
      </c>
      <c r="D215" s="82" t="n">
        <v>0</v>
      </c>
      <c r="F215" s="82"/>
      <c r="G215" s="85" t="s">
        <v>1025</v>
      </c>
      <c r="H215" s="88" t="n">
        <v>262</v>
      </c>
      <c r="I215" s="88" t="n">
        <v>26.9</v>
      </c>
      <c r="J215" s="88" t="n">
        <v>15</v>
      </c>
      <c r="K215" s="85"/>
    </row>
    <row r="216" customFormat="false" ht="13.8" hidden="false" customHeight="false" outlineLevel="0" collapsed="false">
      <c r="A216" s="0" t="s">
        <v>1026</v>
      </c>
      <c r="B216" s="86" t="n">
        <v>0</v>
      </c>
      <c r="C216" s="82" t="n">
        <v>0</v>
      </c>
      <c r="D216" s="82" t="n">
        <v>0</v>
      </c>
      <c r="F216" s="82"/>
      <c r="G216" s="85" t="s">
        <v>1027</v>
      </c>
      <c r="H216" s="88" t="n">
        <v>42</v>
      </c>
      <c r="I216" s="88" t="n">
        <v>8.3</v>
      </c>
      <c r="J216" s="88" t="n">
        <v>0.8</v>
      </c>
      <c r="K216" s="85"/>
    </row>
    <row r="217" customFormat="false" ht="13.8" hidden="false" customHeight="false" outlineLevel="0" collapsed="false">
      <c r="A217" s="0" t="s">
        <v>206</v>
      </c>
      <c r="B217" s="86" t="n">
        <v>5789.8914864176</v>
      </c>
      <c r="C217" s="82" t="n">
        <v>0.068021265749035</v>
      </c>
      <c r="D217" s="82" t="n">
        <v>0.489986162697546</v>
      </c>
      <c r="F217" s="82"/>
      <c r="G217" s="85" t="s">
        <v>1028</v>
      </c>
      <c r="H217" s="88" t="n">
        <v>90</v>
      </c>
      <c r="I217" s="88" t="n">
        <v>17.9</v>
      </c>
      <c r="J217" s="88" t="n">
        <v>1.6</v>
      </c>
      <c r="K217" s="85"/>
    </row>
    <row r="218" customFormat="false" ht="13.8" hidden="false" customHeight="false" outlineLevel="0" collapsed="false">
      <c r="A218" s="0" t="s">
        <v>207</v>
      </c>
      <c r="B218" s="86" t="n">
        <v>519.999812174044</v>
      </c>
      <c r="C218" s="82" t="n">
        <v>0.00899999373913479</v>
      </c>
      <c r="D218" s="82" t="n">
        <v>0.00400017113031574</v>
      </c>
      <c r="F218" s="82"/>
      <c r="G218" s="85" t="s">
        <v>1029</v>
      </c>
      <c r="H218" s="88" t="n">
        <v>186</v>
      </c>
      <c r="I218" s="88" t="n">
        <v>37.9</v>
      </c>
      <c r="J218" s="88" t="n">
        <v>1.9</v>
      </c>
      <c r="K218" s="85"/>
    </row>
    <row r="219" customFormat="false" ht="13.8" hidden="false" customHeight="false" outlineLevel="0" collapsed="false">
      <c r="A219" s="0" t="s">
        <v>208</v>
      </c>
      <c r="B219" s="86" t="n">
        <v>3487.46081504702</v>
      </c>
      <c r="C219" s="82" t="n">
        <v>0.0893416927899687</v>
      </c>
      <c r="D219" s="82" t="n">
        <v>0.0203761755485893</v>
      </c>
      <c r="F219" s="82"/>
      <c r="G219" s="85" t="s">
        <v>1030</v>
      </c>
      <c r="H219" s="88" t="n">
        <v>173</v>
      </c>
      <c r="I219" s="88" t="n">
        <v>25</v>
      </c>
      <c r="J219" s="88" t="n">
        <v>6.3</v>
      </c>
      <c r="K219" s="85"/>
    </row>
    <row r="220" customFormat="false" ht="13.8" hidden="false" customHeight="false" outlineLevel="0" collapsed="false">
      <c r="A220" s="0" t="s">
        <v>1031</v>
      </c>
      <c r="B220" s="86" t="n">
        <v>3870</v>
      </c>
      <c r="C220" s="82" t="n">
        <v>0</v>
      </c>
      <c r="D220" s="82" t="n">
        <v>0</v>
      </c>
      <c r="F220" s="82"/>
      <c r="G220" s="85" t="s">
        <v>1032</v>
      </c>
      <c r="H220" s="88" t="n">
        <v>320</v>
      </c>
      <c r="I220" s="88" t="n">
        <v>25</v>
      </c>
      <c r="J220" s="88" t="n">
        <v>23.5</v>
      </c>
      <c r="K220" s="85"/>
    </row>
    <row r="221" customFormat="false" ht="13.8" hidden="false" customHeight="false" outlineLevel="0" collapsed="false">
      <c r="A221" s="0" t="s">
        <v>1033</v>
      </c>
      <c r="B221" s="86" t="n">
        <v>9020</v>
      </c>
      <c r="C221" s="82" t="n">
        <v>0</v>
      </c>
      <c r="D221" s="82" t="n">
        <v>1</v>
      </c>
      <c r="F221" s="82"/>
      <c r="G221" s="85" t="s">
        <v>1034</v>
      </c>
      <c r="H221" s="88" t="n">
        <v>86</v>
      </c>
      <c r="I221" s="88" t="n">
        <v>12.6</v>
      </c>
      <c r="J221" s="88" t="n">
        <v>3.6</v>
      </c>
      <c r="K221" s="85"/>
    </row>
    <row r="222" customFormat="false" ht="13.8" hidden="false" customHeight="false" outlineLevel="0" collapsed="false">
      <c r="A222" s="0" t="s">
        <v>1035</v>
      </c>
      <c r="B222" s="86" t="n">
        <v>9020.002109756</v>
      </c>
      <c r="C222" s="82" t="n">
        <v>0</v>
      </c>
      <c r="D222" s="82" t="n">
        <v>1</v>
      </c>
      <c r="F222" s="86"/>
      <c r="G222" s="85" t="s">
        <v>1036</v>
      </c>
      <c r="H222" s="88" t="n">
        <v>141</v>
      </c>
      <c r="I222" s="88" t="n">
        <v>20.2</v>
      </c>
      <c r="J222" s="88" t="n">
        <v>6</v>
      </c>
      <c r="K222" s="85"/>
    </row>
    <row r="223" customFormat="false" ht="13.8" hidden="false" customHeight="false" outlineLevel="0" collapsed="false">
      <c r="A223" s="0" t="s">
        <v>209</v>
      </c>
      <c r="B223" s="86" t="n">
        <v>369.956246961595</v>
      </c>
      <c r="C223" s="82" t="n">
        <v>0.00696807648679306</v>
      </c>
      <c r="D223" s="82" t="n">
        <v>0.000972289742343218</v>
      </c>
      <c r="F223" s="82"/>
      <c r="G223" s="85" t="s">
        <v>1037</v>
      </c>
      <c r="H223" s="88" t="n">
        <v>156</v>
      </c>
      <c r="I223" s="88" t="n">
        <v>26.4</v>
      </c>
      <c r="J223" s="88" t="n">
        <v>4.5</v>
      </c>
      <c r="K223" s="85"/>
    </row>
    <row r="224" customFormat="false" ht="13.8" hidden="false" customHeight="false" outlineLevel="0" collapsed="false">
      <c r="A224" s="0" t="s">
        <v>210</v>
      </c>
      <c r="B224" s="86" t="n">
        <v>150</v>
      </c>
      <c r="C224" s="82" t="n">
        <v>0.006</v>
      </c>
      <c r="D224" s="82" t="n">
        <v>0.002</v>
      </c>
      <c r="F224" s="82"/>
      <c r="G224" s="85" t="s">
        <v>1038</v>
      </c>
      <c r="H224" s="88" t="n">
        <v>185</v>
      </c>
      <c r="I224" s="88" t="n">
        <v>20.8</v>
      </c>
      <c r="J224" s="88" t="n">
        <v>10.2</v>
      </c>
      <c r="K224" s="85"/>
    </row>
    <row r="225" customFormat="false" ht="13.8" hidden="false" customHeight="false" outlineLevel="0" collapsed="false">
      <c r="A225" s="0" t="s">
        <v>211</v>
      </c>
      <c r="B225" s="86" t="n">
        <v>3460</v>
      </c>
      <c r="C225" s="82" t="n">
        <v>0.242</v>
      </c>
      <c r="D225" s="82" t="n">
        <v>0.018</v>
      </c>
      <c r="F225" s="82"/>
      <c r="G225" s="85" t="s">
        <v>1039</v>
      </c>
      <c r="H225" s="88" t="n">
        <v>318</v>
      </c>
      <c r="I225" s="88" t="n">
        <v>44.2</v>
      </c>
      <c r="J225" s="88" t="n">
        <v>13.6</v>
      </c>
      <c r="K225" s="85"/>
    </row>
    <row r="226" customFormat="false" ht="13.8" hidden="false" customHeight="false" outlineLevel="0" collapsed="false">
      <c r="A226" s="0" t="s">
        <v>212</v>
      </c>
      <c r="B226" s="86" t="n">
        <v>119.999854504848</v>
      </c>
      <c r="C226" s="82" t="n">
        <v>0.0110000397080519</v>
      </c>
      <c r="D226" s="82" t="n">
        <v>0.00199995210784586</v>
      </c>
      <c r="F226" s="82"/>
      <c r="G226" s="85" t="s">
        <v>1040</v>
      </c>
      <c r="H226" s="88" t="n">
        <v>64</v>
      </c>
      <c r="I226" s="88" t="n">
        <v>10.3</v>
      </c>
      <c r="J226" s="88" t="n">
        <v>2.2</v>
      </c>
      <c r="K226" s="85"/>
    </row>
    <row r="227" customFormat="false" ht="13.8" hidden="false" customHeight="false" outlineLevel="0" collapsed="false">
      <c r="A227" s="0" t="s">
        <v>213</v>
      </c>
      <c r="B227" s="86" t="n">
        <v>4980</v>
      </c>
      <c r="C227" s="82" t="n">
        <v>0.18</v>
      </c>
      <c r="D227" s="82" t="n">
        <v>0.34</v>
      </c>
      <c r="F227" s="82"/>
      <c r="G227" s="85" t="s">
        <v>1041</v>
      </c>
      <c r="H227" s="88" t="n">
        <v>115</v>
      </c>
      <c r="I227" s="88" t="n">
        <v>19</v>
      </c>
      <c r="J227" s="88" t="n">
        <v>3.8</v>
      </c>
      <c r="K227" s="85"/>
    </row>
    <row r="228" customFormat="false" ht="13.8" hidden="false" customHeight="false" outlineLevel="0" collapsed="false">
      <c r="A228" s="0" t="s">
        <v>1042</v>
      </c>
      <c r="B228" s="86" t="n">
        <v>3149.25373134328</v>
      </c>
      <c r="C228" s="82" t="n">
        <v>0.13681592039801</v>
      </c>
      <c r="D228" s="82" t="n">
        <v>0.027363184079602</v>
      </c>
      <c r="F228" s="82"/>
      <c r="G228" s="85" t="s">
        <v>1043</v>
      </c>
      <c r="H228" s="88" t="n">
        <v>169</v>
      </c>
      <c r="I228" s="88" t="n">
        <v>32.1</v>
      </c>
      <c r="J228" s="88" t="n">
        <v>3.2</v>
      </c>
      <c r="K228" s="85"/>
    </row>
    <row r="229" customFormat="false" ht="13.8" hidden="false" customHeight="false" outlineLevel="0" collapsed="false">
      <c r="A229" s="0" t="s">
        <v>214</v>
      </c>
      <c r="B229" s="86" t="n">
        <v>3900</v>
      </c>
      <c r="C229" s="82" t="n">
        <v>0.4</v>
      </c>
      <c r="D229" s="82" t="n">
        <v>0.13</v>
      </c>
      <c r="F229" s="82"/>
      <c r="G229" s="85" t="s">
        <v>1044</v>
      </c>
      <c r="H229" s="88" t="n">
        <v>179</v>
      </c>
      <c r="I229" s="88" t="n">
        <v>22.9</v>
      </c>
      <c r="J229" s="88" t="n">
        <v>8.2</v>
      </c>
      <c r="K229" s="85"/>
    </row>
    <row r="230" customFormat="false" ht="13.8" hidden="false" customHeight="false" outlineLevel="0" collapsed="false">
      <c r="A230" s="0" t="s">
        <v>1045</v>
      </c>
      <c r="B230" s="86" t="n">
        <v>3670</v>
      </c>
      <c r="C230" s="82" t="n">
        <v>0.11</v>
      </c>
      <c r="D230" s="82" t="n">
        <v>0.011</v>
      </c>
      <c r="F230" s="82"/>
      <c r="G230" s="85" t="s">
        <v>1046</v>
      </c>
      <c r="H230" s="88" t="n">
        <v>132</v>
      </c>
      <c r="I230" s="88" t="n">
        <v>17.5</v>
      </c>
      <c r="J230" s="88" t="n">
        <v>5</v>
      </c>
      <c r="K230" s="85"/>
    </row>
    <row r="231" customFormat="false" ht="13.8" hidden="false" customHeight="false" outlineLevel="0" collapsed="false">
      <c r="A231" s="0" t="s">
        <v>25</v>
      </c>
      <c r="B231" s="86" t="n">
        <v>3560</v>
      </c>
      <c r="C231" s="82" t="n">
        <v>0.095</v>
      </c>
      <c r="D231" s="82" t="n">
        <v>0.043</v>
      </c>
      <c r="F231" s="82"/>
      <c r="G231" s="85" t="s">
        <v>1047</v>
      </c>
      <c r="H231" s="88" t="n">
        <v>47</v>
      </c>
      <c r="I231" s="88" t="n">
        <v>9.3</v>
      </c>
      <c r="J231" s="88" t="n">
        <v>0.5</v>
      </c>
      <c r="K231" s="85"/>
    </row>
    <row r="232" customFormat="false" ht="13.8" hidden="false" customHeight="false" outlineLevel="0" collapsed="false">
      <c r="A232" s="0" t="s">
        <v>215</v>
      </c>
      <c r="B232" s="86" t="n">
        <v>560.000550416424</v>
      </c>
      <c r="C232" s="82" t="n">
        <v>0.0210001066431822</v>
      </c>
      <c r="D232" s="82" t="n">
        <v>0.00799995871876817</v>
      </c>
      <c r="F232" s="82"/>
      <c r="G232" s="85" t="s">
        <v>1048</v>
      </c>
      <c r="H232" s="88" t="n">
        <v>91</v>
      </c>
      <c r="I232" s="88" t="n">
        <v>18.4</v>
      </c>
      <c r="J232" s="88" t="n">
        <v>0.8</v>
      </c>
      <c r="K232" s="85"/>
    </row>
    <row r="233" customFormat="false" ht="13.8" hidden="false" customHeight="false" outlineLevel="0" collapsed="false">
      <c r="A233" s="0" t="s">
        <v>1049</v>
      </c>
      <c r="B233" s="86" t="n">
        <v>3680.06756756757</v>
      </c>
      <c r="C233" s="82" t="n">
        <v>0.130996621621622</v>
      </c>
      <c r="D233" s="82" t="n">
        <v>0.0190033783783784</v>
      </c>
      <c r="F233" s="82"/>
      <c r="G233" s="85" t="s">
        <v>1050</v>
      </c>
      <c r="H233" s="88" t="n">
        <v>149</v>
      </c>
      <c r="I233" s="88" t="n">
        <v>25.4</v>
      </c>
      <c r="J233" s="88" t="n">
        <v>1.3</v>
      </c>
      <c r="K233" s="85"/>
    </row>
    <row r="234" customFormat="false" ht="13.8" hidden="false" customHeight="false" outlineLevel="0" collapsed="false">
      <c r="A234" s="0" t="s">
        <v>1051</v>
      </c>
      <c r="B234" s="86" t="n">
        <v>3670.35830618892</v>
      </c>
      <c r="C234" s="82" t="n">
        <v>0.0599348534201954</v>
      </c>
      <c r="D234" s="82" t="n">
        <v>0</v>
      </c>
      <c r="F234" s="82"/>
      <c r="G234" s="85" t="s">
        <v>1052</v>
      </c>
      <c r="H234" s="88" t="n">
        <v>98</v>
      </c>
      <c r="I234" s="88" t="n">
        <v>19.8</v>
      </c>
      <c r="J234" s="88" t="n">
        <v>1.1</v>
      </c>
      <c r="K234" s="85"/>
    </row>
    <row r="235" customFormat="false" ht="13.8" hidden="false" customHeight="false" outlineLevel="0" collapsed="false">
      <c r="A235" s="0" t="s">
        <v>1053</v>
      </c>
      <c r="B235" s="86" t="n">
        <v>1642.85714285714</v>
      </c>
      <c r="C235" s="82" t="n">
        <v>0</v>
      </c>
      <c r="D235" s="82" t="n">
        <v>0</v>
      </c>
      <c r="F235" s="82"/>
      <c r="G235" s="85" t="s">
        <v>1054</v>
      </c>
      <c r="H235" s="88" t="n">
        <v>113</v>
      </c>
      <c r="I235" s="88" t="n">
        <v>19.5</v>
      </c>
      <c r="J235" s="88" t="n">
        <v>1.8</v>
      </c>
      <c r="K235" s="85"/>
    </row>
    <row r="236" customFormat="false" ht="13.8" hidden="false" customHeight="false" outlineLevel="0" collapsed="false">
      <c r="A236" s="0" t="s">
        <v>216</v>
      </c>
      <c r="B236" s="86" t="n">
        <v>449.999339227425</v>
      </c>
      <c r="C236" s="82" t="n">
        <v>0.00399987665578594</v>
      </c>
      <c r="D236" s="82" t="n">
        <v>0.00199993832789297</v>
      </c>
      <c r="F236" s="82"/>
      <c r="G236" s="85" t="s">
        <v>1055</v>
      </c>
      <c r="H236" s="88" t="n">
        <v>15</v>
      </c>
      <c r="I236" s="88" t="n">
        <v>2.3</v>
      </c>
      <c r="J236" s="88" t="n">
        <v>0.2</v>
      </c>
      <c r="K236" s="85"/>
    </row>
    <row r="237" customFormat="false" ht="13.8" hidden="false" customHeight="false" outlineLevel="0" collapsed="false">
      <c r="A237" s="0" t="s">
        <v>1056</v>
      </c>
      <c r="B237" s="86" t="n">
        <v>3480.01904837494</v>
      </c>
      <c r="C237" s="82" t="n">
        <v>0</v>
      </c>
      <c r="D237" s="82" t="n">
        <v>0</v>
      </c>
      <c r="F237" s="82"/>
      <c r="G237" s="85" t="s">
        <v>1057</v>
      </c>
      <c r="H237" s="88" t="n">
        <v>71</v>
      </c>
      <c r="I237" s="88" t="n">
        <v>10.5</v>
      </c>
      <c r="J237" s="88" t="n">
        <v>1.2</v>
      </c>
      <c r="K237" s="85"/>
    </row>
    <row r="238" customFormat="false" ht="13.8" hidden="false" customHeight="false" outlineLevel="0" collapsed="false">
      <c r="A238" s="0" t="s">
        <v>1058</v>
      </c>
      <c r="B238" s="86" t="n">
        <v>4450.1167157211</v>
      </c>
      <c r="C238" s="82" t="n">
        <v>0.00497310463818126</v>
      </c>
      <c r="D238" s="82" t="n">
        <v>0.500050745965696</v>
      </c>
      <c r="F238" s="82"/>
      <c r="G238" s="85" t="s">
        <v>1059</v>
      </c>
      <c r="H238" s="88" t="n">
        <v>345</v>
      </c>
      <c r="I238" s="88" t="n">
        <v>49.4</v>
      </c>
      <c r="J238" s="88" t="n">
        <v>4.7</v>
      </c>
      <c r="K238" s="85"/>
    </row>
    <row r="239" customFormat="false" ht="13.8" hidden="false" customHeight="false" outlineLevel="0" collapsed="false">
      <c r="A239" s="0" t="s">
        <v>1060</v>
      </c>
      <c r="B239" s="86" t="n">
        <v>7199.9992862294</v>
      </c>
      <c r="C239" s="82" t="n">
        <v>0.00600000662786984</v>
      </c>
      <c r="D239" s="82" t="n">
        <v>0.809999875090145</v>
      </c>
      <c r="F239" s="82"/>
    </row>
    <row r="240" customFormat="false" ht="13.8" hidden="false" customHeight="false" outlineLevel="0" collapsed="false">
      <c r="A240" s="0" t="s">
        <v>218</v>
      </c>
      <c r="B240" s="86" t="n">
        <v>400</v>
      </c>
      <c r="C240" s="82" t="n">
        <v>0.100414937759336</v>
      </c>
      <c r="D240" s="82" t="n">
        <v>0</v>
      </c>
      <c r="F240" s="82"/>
    </row>
    <row r="241" customFormat="false" ht="13.8" hidden="false" customHeight="false" outlineLevel="0" collapsed="false">
      <c r="A241" s="0" t="s">
        <v>820</v>
      </c>
      <c r="B241" s="86" t="n">
        <v>1260</v>
      </c>
      <c r="C241" s="82" t="n">
        <v>0.164</v>
      </c>
      <c r="D241" s="82" t="n">
        <v>0.06</v>
      </c>
      <c r="F241" s="82"/>
    </row>
    <row r="242" customFormat="false" ht="13.8" hidden="false" customHeight="false" outlineLevel="0" collapsed="false">
      <c r="A242" s="0" t="s">
        <v>1061</v>
      </c>
      <c r="B242" s="86" t="n">
        <v>2419.84629904274</v>
      </c>
      <c r="C242" s="82" t="n">
        <v>0.206013212889308</v>
      </c>
      <c r="D242" s="82" t="n">
        <v>0.168936227585277</v>
      </c>
      <c r="F242" s="82"/>
      <c r="G242" s="85" t="s">
        <v>1062</v>
      </c>
      <c r="H242" s="88" t="n">
        <v>280</v>
      </c>
      <c r="I242" s="88" t="n">
        <v>16</v>
      </c>
      <c r="J242" s="88" t="n">
        <v>15</v>
      </c>
      <c r="K242" s="85"/>
    </row>
    <row r="243" customFormat="false" ht="13.8" hidden="false" customHeight="false" outlineLevel="0" collapsed="false">
      <c r="A243" s="0" t="s">
        <v>843</v>
      </c>
      <c r="B243" s="86" t="n">
        <v>939.997711027645</v>
      </c>
      <c r="C243" s="82" t="n">
        <v>0.15000052022099</v>
      </c>
      <c r="D243" s="82" t="n">
        <v>0.0300011444861777</v>
      </c>
      <c r="F243" s="82"/>
      <c r="G243" s="85" t="s">
        <v>1063</v>
      </c>
      <c r="H243" s="88" t="n">
        <v>35</v>
      </c>
      <c r="I243" s="88" t="n">
        <v>3.4</v>
      </c>
      <c r="J243" s="88" t="n">
        <v>0.2</v>
      </c>
      <c r="K243" s="85"/>
    </row>
    <row r="244" customFormat="false" ht="13.8" hidden="false" customHeight="false" outlineLevel="0" collapsed="false">
      <c r="A244" s="0" t="s">
        <v>1064</v>
      </c>
      <c r="B244" s="86" t="n">
        <v>3129.92889463478</v>
      </c>
      <c r="C244" s="82" t="n">
        <v>0.117000646412411</v>
      </c>
      <c r="D244" s="82" t="n">
        <v>0.28409825468649</v>
      </c>
      <c r="F244" s="82"/>
      <c r="G244" s="85" t="s">
        <v>1065</v>
      </c>
      <c r="H244" s="88" t="n">
        <v>73</v>
      </c>
      <c r="I244" s="88" t="n">
        <v>3.8</v>
      </c>
      <c r="J244" s="88" t="n">
        <v>4.5</v>
      </c>
      <c r="K244" s="85"/>
    </row>
    <row r="245" customFormat="false" ht="13.8" hidden="false" customHeight="false" outlineLevel="0" collapsed="false">
      <c r="A245" s="0" t="s">
        <v>1066</v>
      </c>
      <c r="B245" s="86" t="n">
        <v>2027.02702702703</v>
      </c>
      <c r="C245" s="82" t="n">
        <v>0.337837837837838</v>
      </c>
      <c r="D245" s="82" t="n">
        <v>0.0675675675675676</v>
      </c>
      <c r="F245" s="82"/>
      <c r="G245" s="85"/>
      <c r="H245" s="88"/>
      <c r="I245" s="88"/>
      <c r="J245" s="88"/>
      <c r="K245" s="85"/>
    </row>
    <row r="246" customFormat="false" ht="14.3" hidden="false" customHeight="false" outlineLevel="0" collapsed="false">
      <c r="A246" s="0" t="s">
        <v>1067</v>
      </c>
      <c r="B246" s="86" t="n">
        <v>2159.94347379239</v>
      </c>
      <c r="C246" s="82" t="n">
        <v>0.252954779033916</v>
      </c>
      <c r="D246" s="82" t="n">
        <v>0.119989722507708</v>
      </c>
      <c r="F246" s="82"/>
      <c r="G246" s="83" t="s">
        <v>1068</v>
      </c>
      <c r="H246" s="88"/>
      <c r="I246" s="88"/>
      <c r="J246" s="88"/>
      <c r="K246" s="85"/>
    </row>
    <row r="247" customFormat="false" ht="14.3" hidden="false" customHeight="false" outlineLevel="0" collapsed="false">
      <c r="A247" s="0" t="s">
        <v>876</v>
      </c>
      <c r="B247" s="86" t="n">
        <v>1850.53380782918</v>
      </c>
      <c r="C247" s="82" t="n">
        <v>0.170818505338078</v>
      </c>
      <c r="D247" s="82" t="n">
        <v>0.124555160142349</v>
      </c>
      <c r="F247" s="82"/>
      <c r="G247" s="83" t="s">
        <v>1069</v>
      </c>
      <c r="H247" s="88"/>
      <c r="I247" s="88"/>
      <c r="J247" s="88"/>
      <c r="K247" s="85"/>
    </row>
    <row r="248" customFormat="false" ht="13.8" hidden="false" customHeight="false" outlineLevel="0" collapsed="false">
      <c r="A248" s="0" t="s">
        <v>863</v>
      </c>
      <c r="B248" s="86" t="n">
        <v>2075.82170440509</v>
      </c>
      <c r="C248" s="82" t="n">
        <v>0.131405161512087</v>
      </c>
      <c r="D248" s="82" t="n">
        <v>0.16854143915385</v>
      </c>
      <c r="F248" s="86"/>
      <c r="G248" s="85"/>
      <c r="H248" s="88"/>
      <c r="I248" s="88"/>
      <c r="J248" s="88"/>
      <c r="K248" s="85"/>
    </row>
    <row r="249" customFormat="false" ht="13.8" hidden="false" customHeight="false" outlineLevel="0" collapsed="false">
      <c r="A249" s="0" t="s">
        <v>790</v>
      </c>
      <c r="B249" s="86" t="n">
        <v>1740.00482775268</v>
      </c>
      <c r="C249" s="82" t="n">
        <v>0.126997482671816</v>
      </c>
      <c r="D249" s="82" t="n">
        <v>0.131997655091555</v>
      </c>
      <c r="F249" s="82"/>
      <c r="G249" s="85" t="s">
        <v>1070</v>
      </c>
      <c r="H249" s="88" t="n">
        <v>884</v>
      </c>
      <c r="I249" s="88" t="n">
        <v>0</v>
      </c>
      <c r="J249" s="88" t="n">
        <v>100</v>
      </c>
      <c r="K249" s="85"/>
    </row>
    <row r="250" customFormat="false" ht="13.8" hidden="false" customHeight="false" outlineLevel="0" collapsed="false">
      <c r="A250" s="0" t="s">
        <v>795</v>
      </c>
      <c r="B250" s="86" t="n">
        <v>2075.82170440509</v>
      </c>
      <c r="C250" s="82" t="n">
        <v>0.131405161512087</v>
      </c>
      <c r="D250" s="82" t="n">
        <v>0.16854143915385</v>
      </c>
      <c r="F250" s="82"/>
      <c r="G250" s="85" t="s">
        <v>1071</v>
      </c>
      <c r="H250" s="88" t="n">
        <v>884</v>
      </c>
      <c r="I250" s="88" t="n">
        <v>0</v>
      </c>
      <c r="J250" s="88" t="n">
        <v>100</v>
      </c>
      <c r="K250" s="85"/>
    </row>
    <row r="251" customFormat="false" ht="13.8" hidden="false" customHeight="false" outlineLevel="0" collapsed="false">
      <c r="A251" s="0" t="s">
        <v>1072</v>
      </c>
      <c r="B251" s="86" t="n">
        <v>1500.0000615486</v>
      </c>
      <c r="C251" s="82" t="n">
        <v>0.184999964917295</v>
      </c>
      <c r="D251" s="82" t="n">
        <v>0.0789999730417111</v>
      </c>
      <c r="F251" s="82"/>
      <c r="G251" s="85" t="s">
        <v>1073</v>
      </c>
      <c r="H251" s="88" t="n">
        <v>884</v>
      </c>
      <c r="I251" s="88" t="n">
        <v>0</v>
      </c>
      <c r="J251" s="88" t="n">
        <v>100</v>
      </c>
      <c r="K251" s="85"/>
    </row>
    <row r="252" customFormat="false" ht="13.8" hidden="false" customHeight="false" outlineLevel="0" collapsed="false">
      <c r="A252" s="0" t="s">
        <v>800</v>
      </c>
      <c r="B252" s="86" t="n">
        <v>1460.00000624309</v>
      </c>
      <c r="C252" s="82" t="n">
        <v>0.125999994381221</v>
      </c>
      <c r="D252" s="82" t="n">
        <v>0.102000004370161</v>
      </c>
      <c r="F252" s="82"/>
      <c r="G252" s="85" t="s">
        <v>1074</v>
      </c>
      <c r="H252" s="88" t="n">
        <v>884</v>
      </c>
      <c r="I252" s="88" t="n">
        <v>0</v>
      </c>
      <c r="J252" s="88" t="n">
        <v>100</v>
      </c>
      <c r="K252" s="85"/>
    </row>
    <row r="253" customFormat="false" ht="13.8" hidden="false" customHeight="false" outlineLevel="0" collapsed="false">
      <c r="A253" s="0" t="s">
        <v>1075</v>
      </c>
      <c r="B253" s="86" t="n">
        <v>1750</v>
      </c>
      <c r="C253" s="82" t="n">
        <v>0.25</v>
      </c>
      <c r="D253" s="82" t="n">
        <v>0</v>
      </c>
      <c r="F253" s="82"/>
      <c r="G253" s="85" t="s">
        <v>1076</v>
      </c>
      <c r="H253" s="88" t="n">
        <v>884</v>
      </c>
      <c r="I253" s="88" t="n">
        <v>0</v>
      </c>
      <c r="J253" s="88" t="n">
        <v>100</v>
      </c>
      <c r="K253" s="85"/>
    </row>
    <row r="254" customFormat="false" ht="13.8" hidden="false" customHeight="false" outlineLevel="0" collapsed="false">
      <c r="A254" s="0" t="s">
        <v>1077</v>
      </c>
      <c r="B254" s="86" t="n">
        <v>2499.99147121535</v>
      </c>
      <c r="C254" s="82" t="n">
        <v>0.553995735607676</v>
      </c>
      <c r="D254" s="82" t="n">
        <v>0.015002132196162</v>
      </c>
      <c r="F254" s="82"/>
      <c r="G254" s="85" t="s">
        <v>1078</v>
      </c>
      <c r="H254" s="88" t="n">
        <v>884</v>
      </c>
      <c r="I254" s="88" t="n">
        <v>0</v>
      </c>
      <c r="J254" s="88" t="n">
        <v>100</v>
      </c>
      <c r="K254" s="85"/>
    </row>
    <row r="255" customFormat="false" ht="13.8" hidden="false" customHeight="false" outlineLevel="0" collapsed="false">
      <c r="A255" s="0" t="s">
        <v>848</v>
      </c>
      <c r="B255" s="86" t="n">
        <v>2910.01888916449</v>
      </c>
      <c r="C255" s="82" t="n">
        <v>0.0829978439640534</v>
      </c>
      <c r="D255" s="82" t="n">
        <v>0.282994027971227</v>
      </c>
      <c r="F255" s="82"/>
      <c r="G255" s="85" t="s">
        <v>1079</v>
      </c>
      <c r="H255" s="88" t="n">
        <v>884</v>
      </c>
      <c r="I255" s="88" t="n">
        <v>0</v>
      </c>
      <c r="J255" s="88" t="n">
        <v>100</v>
      </c>
      <c r="K255" s="85"/>
    </row>
    <row r="256" customFormat="false" ht="13.8" hidden="false" customHeight="false" outlineLevel="0" collapsed="false">
      <c r="A256" s="0" t="s">
        <v>1080</v>
      </c>
      <c r="B256" s="86" t="n">
        <v>2375.6345177665</v>
      </c>
      <c r="C256" s="82" t="n">
        <v>0.157360406091371</v>
      </c>
      <c r="D256" s="82" t="n">
        <v>0.0913705583756345</v>
      </c>
      <c r="F256" s="82"/>
      <c r="G256" s="85" t="s">
        <v>1081</v>
      </c>
      <c r="H256" s="88" t="n">
        <v>884</v>
      </c>
      <c r="I256" s="88" t="n">
        <v>0</v>
      </c>
      <c r="J256" s="88" t="n">
        <v>100</v>
      </c>
      <c r="K256" s="85"/>
    </row>
    <row r="257" customFormat="false" ht="13.8" hidden="false" customHeight="false" outlineLevel="0" collapsed="false">
      <c r="A257" s="0" t="s">
        <v>805</v>
      </c>
      <c r="B257" s="86" t="n">
        <v>1039.99984350609</v>
      </c>
      <c r="C257" s="82" t="n">
        <v>0.179999295777403</v>
      </c>
      <c r="D257" s="82" t="n">
        <v>0.0299998826295672</v>
      </c>
      <c r="F257" s="82"/>
      <c r="G257" s="85" t="s">
        <v>1082</v>
      </c>
      <c r="H257" s="88" t="n">
        <v>711</v>
      </c>
      <c r="I257" s="88" t="n">
        <v>0</v>
      </c>
      <c r="J257" s="88" t="n">
        <v>85</v>
      </c>
      <c r="K257" s="85"/>
    </row>
    <row r="258" customFormat="false" ht="13.8" hidden="false" customHeight="false" outlineLevel="0" collapsed="false">
      <c r="A258" s="0" t="s">
        <v>810</v>
      </c>
      <c r="B258" s="86" t="n">
        <v>1539.99999140215</v>
      </c>
      <c r="C258" s="82" t="n">
        <v>0.154999886078491</v>
      </c>
      <c r="D258" s="82" t="n">
        <v>0.0960001513221558</v>
      </c>
      <c r="F258" s="82"/>
      <c r="G258" s="85" t="s">
        <v>1083</v>
      </c>
      <c r="H258" s="88" t="n">
        <v>884</v>
      </c>
      <c r="I258" s="88" t="n">
        <v>0</v>
      </c>
      <c r="J258" s="88" t="n">
        <v>100</v>
      </c>
      <c r="K258" s="85"/>
    </row>
    <row r="259" customFormat="false" ht="13.8" hidden="false" customHeight="false" outlineLevel="0" collapsed="false">
      <c r="A259" s="0" t="s">
        <v>853</v>
      </c>
      <c r="B259" s="86" t="n">
        <v>3009.99969962453</v>
      </c>
      <c r="C259" s="82" t="n">
        <v>0.129000050062578</v>
      </c>
      <c r="D259" s="82" t="n">
        <v>0.272</v>
      </c>
      <c r="F259" s="82"/>
      <c r="G259" s="85" t="s">
        <v>1084</v>
      </c>
      <c r="H259" s="88" t="n">
        <v>884</v>
      </c>
      <c r="I259" s="88" t="n">
        <v>0</v>
      </c>
      <c r="J259" s="88" t="n">
        <v>100</v>
      </c>
      <c r="K259" s="85"/>
    </row>
    <row r="260" customFormat="false" ht="13.8" hidden="false" customHeight="false" outlineLevel="0" collapsed="false">
      <c r="A260" s="0" t="s">
        <v>1085</v>
      </c>
      <c r="B260" s="86" t="n">
        <v>1100.0016846645</v>
      </c>
      <c r="C260" s="82" t="n">
        <v>0.136996917063967</v>
      </c>
      <c r="D260" s="82" t="n">
        <v>0.0569922000033693</v>
      </c>
      <c r="F260" s="82"/>
      <c r="G260" s="85" t="s">
        <v>1086</v>
      </c>
      <c r="H260" s="88" t="n">
        <v>884</v>
      </c>
      <c r="I260" s="88" t="n">
        <v>0</v>
      </c>
      <c r="J260" s="88" t="n">
        <v>100</v>
      </c>
      <c r="K260" s="85"/>
    </row>
    <row r="261" customFormat="false" ht="13.8" hidden="false" customHeight="false" outlineLevel="0" collapsed="false">
      <c r="A261" s="0" t="s">
        <v>829</v>
      </c>
      <c r="B261" s="86" t="n">
        <v>849.99825968918</v>
      </c>
      <c r="C261" s="82" t="n">
        <v>0.155000783139869</v>
      </c>
      <c r="D261" s="82" t="n">
        <v>0.0200005220932459</v>
      </c>
      <c r="F261" s="82"/>
      <c r="G261" s="85" t="s">
        <v>1087</v>
      </c>
      <c r="H261" s="88" t="n">
        <v>884</v>
      </c>
      <c r="I261" s="88" t="n">
        <v>0</v>
      </c>
      <c r="J261" s="88" t="n">
        <v>100</v>
      </c>
      <c r="K261" s="85"/>
    </row>
    <row r="262" customFormat="false" ht="13.8" hidden="false" customHeight="false" outlineLevel="0" collapsed="false">
      <c r="A262" s="0" t="s">
        <v>858</v>
      </c>
      <c r="B262" s="86" t="n">
        <v>939.996638467141</v>
      </c>
      <c r="C262" s="82" t="n">
        <v>0.149999066240873</v>
      </c>
      <c r="D262" s="82" t="n">
        <v>0.0299923431751545</v>
      </c>
      <c r="F262" s="82"/>
      <c r="G262" s="85" t="s">
        <v>1088</v>
      </c>
      <c r="H262" s="88" t="n">
        <v>884</v>
      </c>
      <c r="I262" s="88" t="n">
        <v>0</v>
      </c>
      <c r="J262" s="88" t="n">
        <v>100</v>
      </c>
      <c r="K262" s="85"/>
    </row>
    <row r="263" customFormat="false" ht="13.8" hidden="false" customHeight="false" outlineLevel="0" collapsed="false">
      <c r="A263" s="0" t="s">
        <v>872</v>
      </c>
      <c r="B263" s="86" t="n">
        <v>810.028716589353</v>
      </c>
      <c r="C263" s="82" t="n">
        <v>0.161991016861792</v>
      </c>
      <c r="D263" s="82" t="n">
        <v>0.0139901332744275</v>
      </c>
      <c r="F263" s="82"/>
      <c r="G263" s="85" t="s">
        <v>1089</v>
      </c>
      <c r="H263" s="88" t="n">
        <v>884</v>
      </c>
      <c r="I263" s="88" t="n">
        <v>0</v>
      </c>
      <c r="J263" s="88" t="n">
        <v>100</v>
      </c>
      <c r="K263" s="85"/>
    </row>
    <row r="264" customFormat="false" ht="13.8" hidden="false" customHeight="false" outlineLevel="0" collapsed="false">
      <c r="A264" s="0" t="s">
        <v>824</v>
      </c>
      <c r="B264" s="86" t="n">
        <v>3589.99997269791</v>
      </c>
      <c r="C264" s="82" t="n">
        <v>0.111000000455035</v>
      </c>
      <c r="D264" s="82" t="n">
        <v>0.344999990140912</v>
      </c>
      <c r="F264" s="82"/>
      <c r="G264" s="85" t="s">
        <v>1090</v>
      </c>
      <c r="H264" s="88" t="n">
        <v>884</v>
      </c>
      <c r="I264" s="88" t="n">
        <v>0</v>
      </c>
      <c r="J264" s="88" t="n">
        <v>100</v>
      </c>
      <c r="K264" s="85"/>
    </row>
    <row r="265" customFormat="false" ht="13.8" hidden="false" customHeight="false" outlineLevel="0" collapsed="false">
      <c r="A265" s="0" t="s">
        <v>1091</v>
      </c>
      <c r="B265" s="86" t="n">
        <v>4169.35483870968</v>
      </c>
      <c r="C265" s="82" t="n">
        <v>0.116935483870968</v>
      </c>
      <c r="D265" s="82" t="n">
        <v>0.403225806451613</v>
      </c>
      <c r="F265" s="82"/>
      <c r="G265" s="85" t="s">
        <v>1092</v>
      </c>
      <c r="H265" s="88" t="n">
        <v>884</v>
      </c>
      <c r="I265" s="88" t="n">
        <v>0</v>
      </c>
      <c r="J265" s="88" t="n">
        <v>100</v>
      </c>
      <c r="K265" s="85"/>
    </row>
    <row r="266" customFormat="false" ht="13.8" hidden="false" customHeight="false" outlineLevel="0" collapsed="false">
      <c r="A266" s="0" t="s">
        <v>1093</v>
      </c>
      <c r="B266" s="86" t="n">
        <v>13260.8837089634</v>
      </c>
      <c r="C266" s="82" t="n">
        <v>0.463803775325824</v>
      </c>
      <c r="D266" s="82" t="n">
        <v>1.2444320893823</v>
      </c>
      <c r="F266" s="82"/>
      <c r="G266" s="85" t="s">
        <v>1094</v>
      </c>
      <c r="H266" s="88" t="n">
        <v>884</v>
      </c>
      <c r="I266" s="88" t="n">
        <v>0</v>
      </c>
      <c r="J266" s="88" t="n">
        <v>100</v>
      </c>
      <c r="K266" s="85"/>
    </row>
    <row r="267" customFormat="false" ht="13.8" hidden="false" customHeight="false" outlineLevel="0" collapsed="false">
      <c r="A267" s="0" t="s">
        <v>1095</v>
      </c>
      <c r="B267" s="86" t="n">
        <v>2199.99996993345</v>
      </c>
      <c r="C267" s="82" t="n">
        <v>0.133999988875377</v>
      </c>
      <c r="D267" s="82" t="n">
        <v>0.180000003006655</v>
      </c>
      <c r="F267" s="82"/>
      <c r="G267" s="85" t="s">
        <v>1096</v>
      </c>
      <c r="H267" s="88" t="n">
        <v>884</v>
      </c>
      <c r="I267" s="88" t="n">
        <v>0</v>
      </c>
      <c r="J267" s="88" t="n">
        <v>100</v>
      </c>
      <c r="K267" s="85"/>
    </row>
    <row r="268" customFormat="false" ht="13.8" hidden="false" customHeight="false" outlineLevel="0" collapsed="false">
      <c r="A268" s="0" t="s">
        <v>833</v>
      </c>
      <c r="B268" s="86" t="n">
        <v>1179.41585535466</v>
      </c>
      <c r="C268" s="82" t="n">
        <v>0.169680111265647</v>
      </c>
      <c r="D268" s="82" t="n">
        <v>0.0500695410292072</v>
      </c>
      <c r="F268" s="82"/>
      <c r="G268" s="85" t="s">
        <v>1097</v>
      </c>
      <c r="H268" s="88" t="n">
        <v>884</v>
      </c>
      <c r="I268" s="88" t="n">
        <v>0</v>
      </c>
      <c r="J268" s="88" t="n">
        <v>100</v>
      </c>
      <c r="K268" s="85"/>
    </row>
    <row r="269" customFormat="false" ht="13.8" hidden="false" customHeight="false" outlineLevel="0" collapsed="false">
      <c r="A269" s="0" t="s">
        <v>815</v>
      </c>
      <c r="B269" s="86" t="n">
        <v>2460.00415657947</v>
      </c>
      <c r="C269" s="82" t="n">
        <v>0.13399913498211</v>
      </c>
      <c r="D269" s="82" t="n">
        <v>0.209002926456628</v>
      </c>
      <c r="F269" s="82"/>
      <c r="G269" s="85" t="s">
        <v>1098</v>
      </c>
      <c r="H269" s="88" t="n">
        <v>884</v>
      </c>
      <c r="I269" s="88" t="n">
        <v>0</v>
      </c>
      <c r="J269" s="88" t="n">
        <v>100</v>
      </c>
      <c r="K269" s="85"/>
    </row>
    <row r="270" customFormat="false" ht="13.8" hidden="false" customHeight="false" outlineLevel="0" collapsed="false">
      <c r="A270" s="0" t="s">
        <v>838</v>
      </c>
      <c r="B270" s="86" t="n">
        <v>1259.99987782056</v>
      </c>
      <c r="C270" s="82" t="n">
        <v>0.160999916510718</v>
      </c>
      <c r="D270" s="82" t="n">
        <v>0.0630001975234228</v>
      </c>
      <c r="F270" s="82"/>
      <c r="G270" s="85" t="s">
        <v>1099</v>
      </c>
      <c r="H270" s="88" t="n">
        <v>884</v>
      </c>
      <c r="I270" s="88" t="n">
        <v>0</v>
      </c>
      <c r="J270" s="88" t="n">
        <v>100</v>
      </c>
      <c r="K270" s="85"/>
      <c r="L270" s="85"/>
      <c r="O270" s="85"/>
    </row>
    <row r="271" customFormat="false" ht="13.8" hidden="false" customHeight="false" outlineLevel="0" collapsed="false">
      <c r="A271" s="0" t="s">
        <v>219</v>
      </c>
      <c r="B271" s="86" t="n">
        <v>169.999915870317</v>
      </c>
      <c r="C271" s="82" t="n">
        <v>0.00399989904438028</v>
      </c>
      <c r="D271" s="82" t="n">
        <v>0.00100020845465924</v>
      </c>
      <c r="F271" s="82"/>
      <c r="G271" s="85" t="s">
        <v>1100</v>
      </c>
      <c r="H271" s="88" t="n">
        <v>884</v>
      </c>
      <c r="I271" s="88" t="n">
        <v>0</v>
      </c>
      <c r="J271" s="88" t="n">
        <v>100</v>
      </c>
      <c r="K271" s="85"/>
      <c r="L271" s="85"/>
      <c r="O271" s="85"/>
    </row>
    <row r="272" customFormat="false" ht="13.8" hidden="false" customHeight="false" outlineLevel="0" collapsed="false">
      <c r="A272" s="0" t="s">
        <v>220</v>
      </c>
      <c r="B272" s="86" t="n">
        <v>4000</v>
      </c>
      <c r="C272" s="82" t="n">
        <v>0.182</v>
      </c>
      <c r="D272" s="82" t="n">
        <v>0.339</v>
      </c>
      <c r="F272" s="82"/>
      <c r="G272" s="85" t="s">
        <v>1101</v>
      </c>
      <c r="H272" s="88" t="n">
        <v>884</v>
      </c>
      <c r="I272" s="88" t="n">
        <v>0</v>
      </c>
      <c r="J272" s="88" t="n">
        <v>100</v>
      </c>
      <c r="K272" s="85"/>
      <c r="L272" s="85"/>
      <c r="O272" s="88"/>
    </row>
    <row r="273" customFormat="false" ht="13.8" hidden="false" customHeight="false" outlineLevel="0" collapsed="false">
      <c r="A273" s="0" t="s">
        <v>1102</v>
      </c>
      <c r="B273" s="86" t="n">
        <v>3869.97537337146</v>
      </c>
      <c r="C273" s="82" t="n">
        <v>0.343005243088656</v>
      </c>
      <c r="D273" s="82" t="n">
        <v>0.0579917381633302</v>
      </c>
      <c r="F273" s="82"/>
      <c r="G273" s="85" t="s">
        <v>1103</v>
      </c>
      <c r="H273" s="88" t="n">
        <v>720</v>
      </c>
      <c r="I273" s="88" t="n">
        <v>0.6</v>
      </c>
      <c r="J273" s="88" t="n">
        <v>81</v>
      </c>
      <c r="K273" s="85"/>
      <c r="L273" s="85"/>
      <c r="O273" s="87"/>
    </row>
    <row r="274" customFormat="false" ht="13.8" hidden="false" customHeight="false" outlineLevel="0" collapsed="false">
      <c r="A274" s="0" t="s">
        <v>1104</v>
      </c>
      <c r="B274" s="86" t="n">
        <v>610.027506876719</v>
      </c>
      <c r="C274" s="82" t="n">
        <v>0.0180045011252813</v>
      </c>
      <c r="D274" s="82" t="n">
        <v>0.0340085021255314</v>
      </c>
      <c r="F274" s="82"/>
      <c r="G274" s="85" t="s">
        <v>1105</v>
      </c>
      <c r="H274" s="88" t="n">
        <v>902</v>
      </c>
      <c r="I274" s="88" t="n">
        <v>0</v>
      </c>
      <c r="J274" s="88" t="n">
        <v>100</v>
      </c>
      <c r="K274" s="85"/>
      <c r="L274" s="85"/>
      <c r="O274" s="88"/>
    </row>
    <row r="275" customFormat="false" ht="13.8" hidden="false" customHeight="false" outlineLevel="0" collapsed="false">
      <c r="A275" s="0" t="s">
        <v>1106</v>
      </c>
      <c r="B275" s="86" t="n">
        <v>610.027506876719</v>
      </c>
      <c r="C275" s="82" t="n">
        <v>0.0180045011252813</v>
      </c>
      <c r="D275" s="82" t="n">
        <v>0.0340085021255314</v>
      </c>
      <c r="F275" s="86"/>
      <c r="G275" s="85" t="s">
        <v>1107</v>
      </c>
      <c r="H275" s="88" t="n">
        <v>720</v>
      </c>
      <c r="I275" s="88" t="n">
        <v>0.6</v>
      </c>
      <c r="J275" s="88" t="n">
        <v>81</v>
      </c>
      <c r="K275" s="85"/>
      <c r="L275" s="85"/>
      <c r="O275" s="88"/>
    </row>
    <row r="276" customFormat="false" ht="14.3" hidden="false" customHeight="false" outlineLevel="0" collapsed="false">
      <c r="A276" s="0" t="s">
        <v>1108</v>
      </c>
      <c r="B276" s="86" t="n">
        <v>120.03560673512</v>
      </c>
      <c r="C276" s="82" t="n">
        <v>0.0116605030372462</v>
      </c>
      <c r="D276" s="82" t="n">
        <v>0.00186276327104877</v>
      </c>
      <c r="F276" s="86"/>
      <c r="G276" s="83" t="s">
        <v>1109</v>
      </c>
      <c r="H276" s="88"/>
      <c r="I276" s="88"/>
      <c r="J276" s="88"/>
      <c r="K276" s="85"/>
      <c r="L276" s="85"/>
      <c r="O276" s="88"/>
    </row>
    <row r="277" customFormat="false" ht="13.8" hidden="false" customHeight="false" outlineLevel="0" collapsed="false">
      <c r="A277" s="0" t="s">
        <v>1110</v>
      </c>
      <c r="B277" s="86" t="n">
        <v>2670.00100546124</v>
      </c>
      <c r="C277" s="82" t="n">
        <v>0.0999997354049363</v>
      </c>
      <c r="D277" s="82" t="n">
        <v>0.00200033868168155</v>
      </c>
      <c r="F277" s="82"/>
      <c r="G277" s="85" t="s">
        <v>1111</v>
      </c>
      <c r="H277" s="88" t="n">
        <v>847</v>
      </c>
      <c r="I277" s="88" t="n">
        <v>2</v>
      </c>
      <c r="J277" s="88" t="n">
        <v>93</v>
      </c>
      <c r="K277" s="85"/>
      <c r="L277" s="85"/>
      <c r="O277" s="88"/>
    </row>
    <row r="278" customFormat="false" ht="13.8" hidden="false" customHeight="false" outlineLevel="0" collapsed="false">
      <c r="A278" s="0" t="s">
        <v>1112</v>
      </c>
      <c r="B278" s="86" t="n">
        <v>120.03560673512</v>
      </c>
      <c r="C278" s="82" t="n">
        <v>0.0116605030372462</v>
      </c>
      <c r="D278" s="82" t="n">
        <v>0.00186276327104877</v>
      </c>
      <c r="F278" s="82"/>
      <c r="G278" s="85" t="s">
        <v>1113</v>
      </c>
      <c r="H278" s="88" t="n">
        <v>847</v>
      </c>
      <c r="I278" s="88" t="n">
        <v>2</v>
      </c>
      <c r="J278" s="88" t="n">
        <v>93</v>
      </c>
      <c r="K278" s="85"/>
      <c r="L278" s="85"/>
      <c r="O278" s="85"/>
    </row>
    <row r="279" customFormat="false" ht="13.8" hidden="false" customHeight="false" outlineLevel="0" collapsed="false">
      <c r="A279" s="0" t="s">
        <v>1114</v>
      </c>
      <c r="B279" s="86" t="n">
        <v>3619.99664771619</v>
      </c>
      <c r="C279" s="82" t="n">
        <v>0.36199993954898</v>
      </c>
      <c r="D279" s="82" t="n">
        <v>0.00799876899741984</v>
      </c>
      <c r="F279" s="82"/>
      <c r="G279" s="85" t="s">
        <v>1115</v>
      </c>
      <c r="H279" s="88" t="n">
        <v>717</v>
      </c>
      <c r="I279" s="88" t="n">
        <v>0.9</v>
      </c>
      <c r="J279" s="88" t="n">
        <v>81.1</v>
      </c>
      <c r="K279" s="85"/>
      <c r="L279" s="85"/>
      <c r="O279" s="85"/>
    </row>
    <row r="280" customFormat="false" ht="13.8" hidden="false" customHeight="false" outlineLevel="0" collapsed="false">
      <c r="A280" s="0" t="s">
        <v>1116</v>
      </c>
      <c r="B280" s="86" t="n">
        <v>780.017338534894</v>
      </c>
      <c r="C280" s="82" t="n">
        <v>0.0759644560034677</v>
      </c>
      <c r="D280" s="82" t="n">
        <v>0.00195058517555267</v>
      </c>
      <c r="F280" s="82"/>
      <c r="G280" s="85" t="s">
        <v>1117</v>
      </c>
      <c r="H280" s="88" t="n">
        <v>873</v>
      </c>
      <c r="I280" s="88" t="n">
        <v>0.3</v>
      </c>
      <c r="J280" s="88" t="n">
        <v>99.1</v>
      </c>
      <c r="K280" s="85"/>
      <c r="L280" s="85"/>
      <c r="O280" s="85"/>
    </row>
    <row r="281" customFormat="false" ht="13.8" hidden="false" customHeight="false" outlineLevel="0" collapsed="false">
      <c r="A281" s="0" t="s">
        <v>1118</v>
      </c>
      <c r="B281" s="86" t="n">
        <v>60.2537664669206</v>
      </c>
      <c r="C281" s="82" t="n">
        <v>0.0076566631893059</v>
      </c>
      <c r="D281" s="82" t="n">
        <v>0.000705985103956913</v>
      </c>
      <c r="F281" s="86"/>
      <c r="G281" s="85" t="s">
        <v>1119</v>
      </c>
      <c r="H281" s="88" t="n">
        <v>847</v>
      </c>
      <c r="I281" s="88" t="n">
        <v>2</v>
      </c>
      <c r="J281" s="88" t="n">
        <v>93</v>
      </c>
      <c r="K281" s="85"/>
      <c r="L281" s="85"/>
      <c r="O281" s="88"/>
    </row>
    <row r="282" customFormat="false" ht="13.8" hidden="false" customHeight="false" outlineLevel="0" collapsed="false">
      <c r="A282" s="0" t="s">
        <v>1120</v>
      </c>
      <c r="B282" s="86" t="n">
        <v>60.2537664669206</v>
      </c>
      <c r="C282" s="82" t="n">
        <v>0.0076566631893059</v>
      </c>
      <c r="D282" s="82" t="n">
        <v>0.000705985103956913</v>
      </c>
      <c r="F282" s="82"/>
      <c r="G282" s="85" t="s">
        <v>1121</v>
      </c>
      <c r="H282" s="88" t="n">
        <v>717</v>
      </c>
      <c r="I282" s="88" t="n">
        <v>0.9</v>
      </c>
      <c r="J282" s="88" t="n">
        <v>81.1</v>
      </c>
      <c r="K282" s="85"/>
      <c r="L282" s="85"/>
      <c r="O282" s="88"/>
    </row>
    <row r="283" customFormat="false" ht="13.8" hidden="false" customHeight="false" outlineLevel="0" collapsed="false">
      <c r="A283" s="0" t="s">
        <v>1122</v>
      </c>
      <c r="B283" s="86" t="n">
        <v>3210.00011859723</v>
      </c>
      <c r="C283" s="82" t="n">
        <v>0.078997616195638</v>
      </c>
      <c r="D283" s="82" t="n">
        <v>0.0870029293516289</v>
      </c>
      <c r="F283" s="82"/>
      <c r="G283" s="85" t="s">
        <v>1123</v>
      </c>
      <c r="H283" s="88" t="n">
        <v>873</v>
      </c>
      <c r="I283" s="88" t="n">
        <v>0.3</v>
      </c>
      <c r="J283" s="88" t="n">
        <v>99.1</v>
      </c>
      <c r="K283" s="85"/>
      <c r="L283" s="85"/>
      <c r="O283" s="88"/>
    </row>
    <row r="284" customFormat="false" ht="13.8" hidden="false" customHeight="false" outlineLevel="0" collapsed="false">
      <c r="A284" s="0" t="s">
        <v>1124</v>
      </c>
      <c r="B284" s="86" t="n">
        <v>4959.9169481982</v>
      </c>
      <c r="C284" s="82" t="n">
        <v>0.262985641891892</v>
      </c>
      <c r="D284" s="82" t="n">
        <v>0.266997466216216</v>
      </c>
      <c r="F284" s="82"/>
      <c r="G284" s="85" t="s">
        <v>1125</v>
      </c>
      <c r="H284" s="88" t="n">
        <v>902</v>
      </c>
      <c r="I284" s="88" t="n">
        <v>0</v>
      </c>
      <c r="J284" s="88" t="n">
        <v>100</v>
      </c>
      <c r="K284" s="85"/>
      <c r="L284" s="85"/>
      <c r="O284" s="88"/>
    </row>
    <row r="285" customFormat="false" ht="13.8" hidden="false" customHeight="false" outlineLevel="0" collapsed="false">
      <c r="A285" s="0" t="s">
        <v>1126</v>
      </c>
      <c r="B285" s="86" t="n">
        <v>1340.00264713668</v>
      </c>
      <c r="C285" s="82" t="n">
        <v>0.0679983234801024</v>
      </c>
      <c r="D285" s="82" t="n">
        <v>0.0760003970705021</v>
      </c>
      <c r="F285" s="82"/>
      <c r="G285" s="85" t="s">
        <v>1127</v>
      </c>
      <c r="H285" s="88" t="n">
        <v>716</v>
      </c>
      <c r="I285" s="88" t="n">
        <v>0.6</v>
      </c>
      <c r="J285" s="88" t="n">
        <v>81</v>
      </c>
      <c r="K285" s="85"/>
      <c r="L285" s="85"/>
      <c r="O285" s="85"/>
    </row>
    <row r="286" customFormat="false" ht="13.8" hidden="false" customHeight="false" outlineLevel="0" collapsed="false">
      <c r="A286" s="0" t="s">
        <v>904</v>
      </c>
      <c r="B286" s="86" t="n">
        <v>386.5649811868</v>
      </c>
      <c r="C286" s="82" t="n">
        <v>0.0174794403221382</v>
      </c>
      <c r="D286" s="82" t="n">
        <v>0.0292445020408114</v>
      </c>
      <c r="F286" s="82"/>
      <c r="G286" s="85" t="s">
        <v>1128</v>
      </c>
      <c r="H286" s="88" t="n">
        <v>873</v>
      </c>
      <c r="I286" s="88" t="n">
        <v>0.3</v>
      </c>
      <c r="J286" s="88" t="n">
        <v>99.1</v>
      </c>
    </row>
    <row r="287" customFormat="false" ht="41.65" hidden="false" customHeight="false" outlineLevel="0" collapsed="false">
      <c r="A287" s="0" t="s">
        <v>886</v>
      </c>
      <c r="B287" s="86" t="n">
        <v>107.401184409861</v>
      </c>
      <c r="C287" s="82" t="n">
        <v>0.00340999862277923</v>
      </c>
      <c r="D287" s="82" t="n">
        <v>0.00698939540008263</v>
      </c>
      <c r="F287" s="82"/>
      <c r="G287" s="83" t="s">
        <v>292</v>
      </c>
      <c r="H287" s="83" t="s">
        <v>293</v>
      </c>
      <c r="I287" s="83" t="s">
        <v>294</v>
      </c>
      <c r="J287" s="83" t="s">
        <v>295</v>
      </c>
      <c r="M287" s="94" t="s">
        <v>1129</v>
      </c>
    </row>
    <row r="288" customFormat="false" ht="14.3" hidden="false" customHeight="false" outlineLevel="0" collapsed="false">
      <c r="A288" s="0" t="s">
        <v>890</v>
      </c>
      <c r="B288" s="86" t="n">
        <v>609.999999379165</v>
      </c>
      <c r="C288" s="82" t="n">
        <v>0.0329999842928761</v>
      </c>
      <c r="D288" s="82" t="n">
        <v>0.0329999842928761</v>
      </c>
      <c r="F288" s="82"/>
      <c r="G288" s="85"/>
      <c r="H288" s="84" t="s">
        <v>300</v>
      </c>
      <c r="I288" s="84" t="s">
        <v>301</v>
      </c>
      <c r="J288" s="84" t="s">
        <v>301</v>
      </c>
    </row>
    <row r="289" customFormat="false" ht="13.8" hidden="false" customHeight="false" outlineLevel="0" collapsed="false">
      <c r="A289" s="0" t="s">
        <v>895</v>
      </c>
      <c r="B289" s="86" t="n">
        <v>284.171041087712</v>
      </c>
      <c r="C289" s="82" t="n">
        <v>0.0148643308601403</v>
      </c>
      <c r="D289" s="82" t="n">
        <v>0.0166130856051855</v>
      </c>
      <c r="F289" s="82"/>
      <c r="G289" s="85" t="s">
        <v>1130</v>
      </c>
      <c r="H289" s="88" t="n">
        <v>342</v>
      </c>
      <c r="I289" s="88" t="n">
        <v>12</v>
      </c>
      <c r="J289" s="88" t="n">
        <v>5</v>
      </c>
    </row>
    <row r="290" customFormat="false" ht="13.8" hidden="false" customHeight="false" outlineLevel="0" collapsed="false">
      <c r="A290" s="0" t="s">
        <v>900</v>
      </c>
      <c r="B290" s="86" t="n">
        <v>873.201729547902</v>
      </c>
      <c r="C290" s="82" t="n">
        <v>0.0548079049769467</v>
      </c>
      <c r="D290" s="82" t="n">
        <v>0.0557363581787734</v>
      </c>
      <c r="F290" s="82"/>
      <c r="G290" s="85" t="s">
        <v>1131</v>
      </c>
      <c r="H290" s="88" t="n">
        <v>338</v>
      </c>
      <c r="I290" s="88" t="n">
        <v>8</v>
      </c>
      <c r="J290" s="88" t="n">
        <v>3</v>
      </c>
    </row>
    <row r="291" customFormat="false" ht="13.8" hidden="false" customHeight="false" outlineLevel="0" collapsed="false">
      <c r="A291" s="0" t="s">
        <v>221</v>
      </c>
      <c r="B291" s="86" t="n">
        <v>3400</v>
      </c>
      <c r="C291" s="82" t="n">
        <v>0.097</v>
      </c>
      <c r="D291" s="82" t="n">
        <v>0.03</v>
      </c>
      <c r="F291" s="82"/>
      <c r="G291" s="85" t="s">
        <v>1132</v>
      </c>
      <c r="H291" s="88" t="n">
        <v>355</v>
      </c>
      <c r="I291" s="88" t="n">
        <v>9</v>
      </c>
      <c r="J291" s="88" t="n">
        <v>2.2</v>
      </c>
    </row>
    <row r="292" customFormat="false" ht="13.8" hidden="false" customHeight="false" outlineLevel="0" collapsed="false">
      <c r="A292" s="0" t="s">
        <v>1133</v>
      </c>
      <c r="B292" s="86" t="n">
        <v>3930</v>
      </c>
      <c r="C292" s="82" t="n">
        <v>0.062</v>
      </c>
      <c r="D292" s="82" t="n">
        <v>0.12</v>
      </c>
      <c r="F292" s="82"/>
      <c r="G292" s="85" t="s">
        <v>1134</v>
      </c>
      <c r="H292" s="88" t="n">
        <v>327</v>
      </c>
      <c r="I292" s="88" t="n">
        <v>11.6</v>
      </c>
      <c r="J292" s="88" t="n">
        <v>2.1</v>
      </c>
    </row>
    <row r="293" customFormat="false" ht="13.8" hidden="false" customHeight="false" outlineLevel="0" collapsed="false">
      <c r="A293" s="0" t="s">
        <v>1135</v>
      </c>
      <c r="B293" s="86" t="n">
        <v>2320</v>
      </c>
      <c r="C293" s="82" t="n">
        <v>0</v>
      </c>
      <c r="D293" s="82" t="n">
        <v>0</v>
      </c>
      <c r="F293" s="82"/>
      <c r="G293" s="85" t="s">
        <v>1136</v>
      </c>
      <c r="H293" s="88" t="n">
        <v>341</v>
      </c>
      <c r="I293" s="88" t="n">
        <v>11.4</v>
      </c>
      <c r="J293" s="88" t="n">
        <v>2.1</v>
      </c>
    </row>
    <row r="294" customFormat="false" ht="13.8" hidden="false" customHeight="false" outlineLevel="0" collapsed="false">
      <c r="A294" s="0" t="s">
        <v>222</v>
      </c>
      <c r="B294" s="86" t="n">
        <v>240.000442850184</v>
      </c>
      <c r="C294" s="82" t="n">
        <v>0.0199991142996324</v>
      </c>
      <c r="D294" s="82" t="n">
        <v>0.00399893715955892</v>
      </c>
      <c r="F294" s="82"/>
      <c r="G294" s="85" t="s">
        <v>1137</v>
      </c>
      <c r="H294" s="88" t="n">
        <v>388</v>
      </c>
      <c r="I294" s="88" t="n">
        <v>16</v>
      </c>
      <c r="J294" s="88" t="n">
        <v>6</v>
      </c>
    </row>
    <row r="295" customFormat="false" ht="13.8" hidden="false" customHeight="false" outlineLevel="0" collapsed="false">
      <c r="A295" s="0" t="s">
        <v>1138</v>
      </c>
      <c r="B295" s="86" t="n">
        <v>240.009711094926</v>
      </c>
      <c r="C295" s="82" t="n">
        <v>0.0190094683175528</v>
      </c>
      <c r="D295" s="82" t="n">
        <v>0.0030104394270454</v>
      </c>
      <c r="F295" s="82"/>
      <c r="G295" s="85" t="s">
        <v>1139</v>
      </c>
      <c r="H295" s="88" t="n">
        <v>340</v>
      </c>
      <c r="I295" s="88" t="n">
        <v>8</v>
      </c>
      <c r="J295" s="88" t="n">
        <v>1.5</v>
      </c>
    </row>
    <row r="296" customFormat="false" ht="13.8" hidden="false" customHeight="false" outlineLevel="0" collapsed="false">
      <c r="A296" s="0" t="s">
        <v>1140</v>
      </c>
      <c r="B296" s="86" t="n">
        <v>2959.92796037821</v>
      </c>
      <c r="C296" s="82" t="n">
        <v>0.0959027465105808</v>
      </c>
      <c r="D296" s="82" t="n">
        <v>0.00990544799639802</v>
      </c>
      <c r="F296" s="82"/>
      <c r="G296" s="85" t="s">
        <v>1141</v>
      </c>
      <c r="H296" s="88" t="n">
        <v>364</v>
      </c>
      <c r="I296" s="88" t="n">
        <v>10</v>
      </c>
      <c r="J296" s="88" t="n">
        <v>1.1</v>
      </c>
    </row>
    <row r="297" customFormat="false" ht="13.8" hidden="false" customHeight="false" outlineLevel="0" collapsed="false">
      <c r="A297" s="0" t="s">
        <v>223</v>
      </c>
      <c r="B297" s="86" t="n">
        <v>4690</v>
      </c>
      <c r="C297" s="82" t="n">
        <v>0.249</v>
      </c>
      <c r="D297" s="82" t="n">
        <v>0.288</v>
      </c>
      <c r="F297" s="82"/>
      <c r="G297" s="85" t="s">
        <v>1142</v>
      </c>
      <c r="H297" s="88" t="n">
        <v>340</v>
      </c>
      <c r="I297" s="88" t="n">
        <v>8</v>
      </c>
      <c r="J297" s="88" t="n">
        <v>1.5</v>
      </c>
    </row>
    <row r="298" customFormat="false" ht="13.8" hidden="false" customHeight="false" outlineLevel="0" collapsed="false">
      <c r="A298" s="0" t="s">
        <v>224</v>
      </c>
      <c r="B298" s="86" t="n">
        <v>5249.60851863451</v>
      </c>
      <c r="C298" s="82" t="n">
        <v>0.0579392420920764</v>
      </c>
      <c r="D298" s="82" t="n">
        <v>0.362981522079549</v>
      </c>
      <c r="F298" s="82"/>
      <c r="G298" s="85" t="s">
        <v>1143</v>
      </c>
      <c r="H298" s="88" t="n">
        <v>439</v>
      </c>
      <c r="I298" s="88" t="n">
        <v>9.2</v>
      </c>
      <c r="J298" s="88" t="n">
        <v>13.1</v>
      </c>
    </row>
    <row r="299" customFormat="false" ht="13.8" hidden="false" customHeight="false" outlineLevel="0" collapsed="false">
      <c r="A299" s="0" t="s">
        <v>225</v>
      </c>
      <c r="B299" s="86" t="n">
        <v>2620</v>
      </c>
      <c r="C299" s="82" t="n">
        <v>0.07</v>
      </c>
      <c r="D299" s="82" t="n">
        <v>0.25</v>
      </c>
      <c r="F299" s="82"/>
      <c r="G299" s="85" t="s">
        <v>1144</v>
      </c>
      <c r="H299" s="88" t="n">
        <v>364</v>
      </c>
      <c r="I299" s="88" t="n">
        <v>10</v>
      </c>
      <c r="J299" s="88" t="n">
        <v>1.1</v>
      </c>
    </row>
    <row r="300" customFormat="false" ht="13.8" hidden="false" customHeight="false" outlineLevel="0" collapsed="false">
      <c r="A300" s="0" t="s">
        <v>1145</v>
      </c>
      <c r="B300" s="86" t="n">
        <v>6149.72761321076</v>
      </c>
      <c r="C300" s="82" t="n">
        <v>0.155005107252298</v>
      </c>
      <c r="D300" s="82" t="n">
        <v>0.561967994552264</v>
      </c>
      <c r="F300" s="82"/>
      <c r="G300" s="85" t="s">
        <v>1146</v>
      </c>
      <c r="H300" s="88" t="n">
        <v>389</v>
      </c>
      <c r="I300" s="88" t="n">
        <v>7.4</v>
      </c>
      <c r="J300" s="88" t="n">
        <v>0.7</v>
      </c>
    </row>
    <row r="301" customFormat="false" ht="13.8" hidden="false" customHeight="false" outlineLevel="0" collapsed="false">
      <c r="A301" s="0" t="s">
        <v>226</v>
      </c>
      <c r="B301" s="86" t="n">
        <v>3850</v>
      </c>
      <c r="C301" s="82" t="n">
        <v>0.13</v>
      </c>
      <c r="D301" s="82" t="n">
        <v>0.075</v>
      </c>
      <c r="F301" s="82"/>
      <c r="G301" s="85" t="s">
        <v>1147</v>
      </c>
      <c r="H301" s="88" t="n">
        <v>364</v>
      </c>
      <c r="I301" s="88" t="n">
        <v>10</v>
      </c>
      <c r="J301" s="88" t="n">
        <v>1.1</v>
      </c>
    </row>
    <row r="302" customFormat="false" ht="13.8" hidden="false" customHeight="false" outlineLevel="0" collapsed="false">
      <c r="A302" s="0" t="s">
        <v>1148</v>
      </c>
      <c r="B302" s="86" t="n">
        <v>3840</v>
      </c>
      <c r="C302" s="82" t="n">
        <v>0.16</v>
      </c>
      <c r="D302" s="82" t="n">
        <v>0.063</v>
      </c>
      <c r="F302" s="82"/>
      <c r="G302" s="85" t="s">
        <v>1149</v>
      </c>
      <c r="H302" s="88" t="n">
        <v>393</v>
      </c>
      <c r="I302" s="88" t="n">
        <v>6.2</v>
      </c>
      <c r="J302" s="88" t="n">
        <v>12</v>
      </c>
    </row>
    <row r="303" customFormat="false" ht="13.8" hidden="false" customHeight="false" outlineLevel="0" collapsed="false">
      <c r="A303" s="0" t="s">
        <v>1150</v>
      </c>
      <c r="B303" s="86" t="n">
        <v>1050</v>
      </c>
      <c r="C303" s="82" t="n">
        <v>0.184</v>
      </c>
      <c r="D303" s="82" t="n">
        <v>0.025</v>
      </c>
      <c r="F303" s="82"/>
      <c r="G303" s="85" t="s">
        <v>1151</v>
      </c>
      <c r="H303" s="88" t="n">
        <v>377</v>
      </c>
      <c r="I303" s="88" t="n">
        <v>7.5</v>
      </c>
      <c r="J303" s="88" t="n">
        <v>2.7</v>
      </c>
    </row>
    <row r="304" customFormat="false" ht="13.8" hidden="false" customHeight="false" outlineLevel="0" collapsed="false">
      <c r="A304" s="0" t="s">
        <v>1152</v>
      </c>
      <c r="B304" s="86" t="n">
        <v>752.524295110933</v>
      </c>
      <c r="C304" s="82" t="n">
        <v>0.13187139418348</v>
      </c>
      <c r="D304" s="82" t="n">
        <v>0.0179159677090524</v>
      </c>
      <c r="F304" s="82"/>
      <c r="G304" s="85"/>
      <c r="H304" s="88"/>
      <c r="I304" s="88"/>
      <c r="J304" s="88"/>
    </row>
    <row r="305" customFormat="false" ht="27.95" hidden="false" customHeight="false" outlineLevel="0" collapsed="false">
      <c r="A305" s="0" t="s">
        <v>1153</v>
      </c>
      <c r="B305" s="86" t="n">
        <v>1050.02129860646</v>
      </c>
      <c r="C305" s="82" t="n">
        <v>0.184019959836914</v>
      </c>
      <c r="D305" s="82" t="n">
        <v>0.0250106493032313</v>
      </c>
      <c r="F305" s="82"/>
      <c r="G305" s="83" t="s">
        <v>1154</v>
      </c>
      <c r="H305" s="88"/>
      <c r="I305" s="88"/>
      <c r="J305" s="88"/>
    </row>
    <row r="306" customFormat="false" ht="13.8" hidden="false" customHeight="false" outlineLevel="0" collapsed="false">
      <c r="A306" s="0" t="s">
        <v>1155</v>
      </c>
      <c r="B306" s="86" t="n">
        <v>1050.00760893458</v>
      </c>
      <c r="C306" s="82" t="n">
        <v>0.184000946889637</v>
      </c>
      <c r="D306" s="82" t="n">
        <v>0.0249995772814122</v>
      </c>
      <c r="F306" s="82"/>
      <c r="G306" s="85" t="s">
        <v>1156</v>
      </c>
      <c r="H306" s="88" t="n">
        <v>67</v>
      </c>
      <c r="I306" s="88" t="n">
        <v>1.6</v>
      </c>
      <c r="J306" s="88" t="n">
        <v>0.1</v>
      </c>
    </row>
    <row r="307" customFormat="false" ht="13.8" hidden="false" customHeight="false" outlineLevel="0" collapsed="false">
      <c r="A307" s="0" t="s">
        <v>1157</v>
      </c>
      <c r="B307" s="86" t="n">
        <v>1170.08069522036</v>
      </c>
      <c r="C307" s="82" t="n">
        <v>0.145872129112353</v>
      </c>
      <c r="D307" s="82" t="n">
        <v>0.0571073867163253</v>
      </c>
      <c r="F307" s="82"/>
      <c r="G307" s="85" t="s">
        <v>1158</v>
      </c>
      <c r="H307" s="88" t="n">
        <v>349</v>
      </c>
      <c r="I307" s="88" t="n">
        <v>8.5</v>
      </c>
      <c r="J307" s="88" t="n">
        <v>0.4</v>
      </c>
    </row>
    <row r="308" customFormat="false" ht="13.8" hidden="false" customHeight="false" outlineLevel="0" collapsed="false">
      <c r="A308" s="0" t="s">
        <v>1159</v>
      </c>
      <c r="B308" s="86" t="n">
        <v>1049.99601307711</v>
      </c>
      <c r="C308" s="82" t="n">
        <v>0.184036360736783</v>
      </c>
      <c r="D308" s="82" t="n">
        <v>0.0250378757674827</v>
      </c>
      <c r="F308" s="82"/>
      <c r="G308" s="85" t="s">
        <v>1160</v>
      </c>
      <c r="H308" s="88" t="n">
        <v>73</v>
      </c>
      <c r="I308" s="88" t="n">
        <v>1.2</v>
      </c>
      <c r="J308" s="88" t="n">
        <v>0</v>
      </c>
    </row>
    <row r="309" customFormat="false" ht="13.8" hidden="false" customHeight="false" outlineLevel="0" collapsed="false">
      <c r="A309" s="0" t="s">
        <v>1161</v>
      </c>
      <c r="B309" s="86" t="n">
        <v>1255.03355704698</v>
      </c>
      <c r="C309" s="82" t="n">
        <v>0.181208053691275</v>
      </c>
      <c r="D309" s="82" t="n">
        <v>0.0402684563758389</v>
      </c>
      <c r="F309" s="82"/>
      <c r="G309" s="85" t="s">
        <v>1162</v>
      </c>
      <c r="H309" s="88" t="n">
        <v>362</v>
      </c>
      <c r="I309" s="88" t="n">
        <v>0.5</v>
      </c>
      <c r="J309" s="88" t="n">
        <v>0.3</v>
      </c>
    </row>
    <row r="310" customFormat="false" ht="13.8" hidden="false" customHeight="false" outlineLevel="0" collapsed="false">
      <c r="A310" s="0" t="s">
        <v>1163</v>
      </c>
      <c r="B310" s="86" t="n">
        <v>795.053003533569</v>
      </c>
      <c r="C310" s="82" t="n">
        <v>0.109540636042403</v>
      </c>
      <c r="D310" s="82" t="n">
        <v>0.0267541645633518</v>
      </c>
      <c r="F310" s="82"/>
      <c r="G310" s="85" t="s">
        <v>1164</v>
      </c>
      <c r="H310" s="88" t="n">
        <v>362</v>
      </c>
      <c r="I310" s="88" t="n">
        <v>0.5</v>
      </c>
      <c r="J310" s="88" t="n">
        <v>0.3</v>
      </c>
    </row>
    <row r="311" customFormat="false" ht="13.8" hidden="false" customHeight="false" outlineLevel="0" collapsed="false">
      <c r="A311" s="0" t="s">
        <v>1165</v>
      </c>
      <c r="B311" s="86" t="n">
        <v>558.591104086701</v>
      </c>
      <c r="C311" s="82" t="n">
        <v>0.0688643034545044</v>
      </c>
      <c r="D311" s="82" t="n">
        <v>0.0180627681192143</v>
      </c>
      <c r="F311" s="82"/>
      <c r="G311" s="85" t="s">
        <v>1166</v>
      </c>
      <c r="H311" s="88" t="n">
        <v>92</v>
      </c>
      <c r="I311" s="88" t="n">
        <v>0.7</v>
      </c>
      <c r="J311" s="88" t="n">
        <v>0.2</v>
      </c>
    </row>
    <row r="312" customFormat="false" ht="13.8" hidden="false" customHeight="false" outlineLevel="0" collapsed="false">
      <c r="A312" s="0" t="s">
        <v>1167</v>
      </c>
      <c r="B312" s="86" t="n">
        <v>815.801114748297</v>
      </c>
      <c r="C312" s="82" t="n">
        <v>0.119083429178094</v>
      </c>
      <c r="D312" s="82" t="n">
        <v>0.0237989914182076</v>
      </c>
      <c r="F312" s="82"/>
      <c r="G312" s="85" t="s">
        <v>1168</v>
      </c>
      <c r="H312" s="88" t="n">
        <v>109</v>
      </c>
      <c r="I312" s="88" t="n">
        <v>0.9</v>
      </c>
      <c r="J312" s="88" t="n">
        <v>0.2</v>
      </c>
    </row>
    <row r="313" customFormat="false" ht="13.8" hidden="false" customHeight="false" outlineLevel="0" collapsed="false">
      <c r="A313" s="0" t="s">
        <v>1169</v>
      </c>
      <c r="B313" s="86" t="n">
        <v>1129.93421052632</v>
      </c>
      <c r="C313" s="82" t="n">
        <v>0.183114035087719</v>
      </c>
      <c r="D313" s="82" t="n">
        <v>0.0350877192982456</v>
      </c>
      <c r="F313" s="82"/>
      <c r="G313" s="85" t="s">
        <v>1170</v>
      </c>
      <c r="H313" s="88" t="n">
        <v>338</v>
      </c>
      <c r="I313" s="88" t="n">
        <v>1.5</v>
      </c>
      <c r="J313" s="88" t="n">
        <v>0.6</v>
      </c>
    </row>
    <row r="314" customFormat="false" ht="13.8" hidden="false" customHeight="false" outlineLevel="0" collapsed="false">
      <c r="A314" s="0" t="s">
        <v>1171</v>
      </c>
      <c r="B314" s="86" t="n">
        <v>1170.0019192234</v>
      </c>
      <c r="C314" s="82" t="n">
        <v>0.145999244692728</v>
      </c>
      <c r="D314" s="82" t="n">
        <v>0.0570009348475249</v>
      </c>
      <c r="F314" s="82"/>
      <c r="G314" s="85" t="s">
        <v>1172</v>
      </c>
      <c r="H314" s="88" t="n">
        <v>362</v>
      </c>
      <c r="I314" s="88" t="n">
        <v>0.5</v>
      </c>
      <c r="J314" s="88" t="n">
        <v>0.3</v>
      </c>
    </row>
    <row r="315" customFormat="false" ht="13.8" hidden="false" customHeight="false" outlineLevel="0" collapsed="false">
      <c r="A315" s="0" t="s">
        <v>227</v>
      </c>
      <c r="B315" s="86" t="n">
        <v>1580</v>
      </c>
      <c r="C315" s="82" t="n">
        <v>0.003</v>
      </c>
      <c r="D315" s="82" t="n">
        <v>0.132</v>
      </c>
      <c r="F315" s="82"/>
      <c r="G315" s="85" t="s">
        <v>1173</v>
      </c>
      <c r="H315" s="88" t="n">
        <v>255</v>
      </c>
      <c r="I315" s="88" t="n">
        <v>2.8</v>
      </c>
      <c r="J315" s="88" t="n">
        <v>0.7</v>
      </c>
    </row>
    <row r="316" customFormat="false" ht="13.8" hidden="false" customHeight="false" outlineLevel="0" collapsed="false">
      <c r="A316" s="0" t="s">
        <v>1174</v>
      </c>
      <c r="B316" s="86" t="n">
        <v>9057.14285714286</v>
      </c>
      <c r="C316" s="82" t="n">
        <v>0</v>
      </c>
      <c r="D316" s="82" t="n">
        <v>1</v>
      </c>
      <c r="F316" s="82"/>
      <c r="G316" s="85" t="s">
        <v>1175</v>
      </c>
      <c r="H316" s="88" t="n">
        <v>362</v>
      </c>
      <c r="I316" s="88" t="n">
        <v>0.5</v>
      </c>
      <c r="J316" s="88" t="n">
        <v>0.3</v>
      </c>
    </row>
    <row r="317" customFormat="false" ht="13.8" hidden="false" customHeight="false" outlineLevel="0" collapsed="false">
      <c r="A317" s="0" t="s">
        <v>1176</v>
      </c>
      <c r="B317" s="86" t="n">
        <v>8838</v>
      </c>
      <c r="C317" s="82" t="n">
        <v>0</v>
      </c>
      <c r="D317" s="82" t="n">
        <v>1</v>
      </c>
      <c r="F317" s="82"/>
      <c r="G317" s="85" t="s">
        <v>1177</v>
      </c>
      <c r="H317" s="88" t="n">
        <v>109</v>
      </c>
      <c r="I317" s="88" t="n">
        <v>1.7</v>
      </c>
      <c r="J317" s="88" t="n">
        <v>0.3</v>
      </c>
    </row>
    <row r="318" customFormat="false" ht="13.8" hidden="false" customHeight="false" outlineLevel="0" collapsed="false">
      <c r="A318" s="0" t="s">
        <v>1178</v>
      </c>
      <c r="B318" s="86" t="n">
        <v>8839.9870522227</v>
      </c>
      <c r="C318" s="82" t="n">
        <v>0</v>
      </c>
      <c r="D318" s="82" t="n">
        <v>1</v>
      </c>
      <c r="F318" s="82"/>
      <c r="G318" s="85" t="s">
        <v>1179</v>
      </c>
      <c r="H318" s="88" t="n">
        <v>86</v>
      </c>
      <c r="I318" s="88" t="n">
        <v>1.5</v>
      </c>
      <c r="J318" s="88" t="n">
        <v>0.2</v>
      </c>
    </row>
    <row r="319" customFormat="false" ht="13.8" hidden="false" customHeight="false" outlineLevel="0" collapsed="false">
      <c r="A319" s="0" t="s">
        <v>1180</v>
      </c>
      <c r="B319" s="86" t="n">
        <v>8840.0290394301</v>
      </c>
      <c r="C319" s="82" t="n">
        <v>0</v>
      </c>
      <c r="D319" s="82" t="n">
        <v>1</v>
      </c>
      <c r="F319" s="82"/>
      <c r="G319" s="85" t="s">
        <v>1181</v>
      </c>
      <c r="H319" s="88" t="n">
        <v>101</v>
      </c>
      <c r="I319" s="88" t="n">
        <v>1.3</v>
      </c>
      <c r="J319" s="88" t="n">
        <v>0.2</v>
      </c>
    </row>
    <row r="320" customFormat="false" ht="13.8" hidden="false" customHeight="false" outlineLevel="0" collapsed="false">
      <c r="A320" s="0" t="s">
        <v>1182</v>
      </c>
      <c r="B320" s="86" t="n">
        <v>8839.99609825885</v>
      </c>
      <c r="C320" s="82" t="n">
        <v>0</v>
      </c>
      <c r="D320" s="82" t="n">
        <v>1</v>
      </c>
      <c r="F320" s="82"/>
      <c r="G320" s="85" t="s">
        <v>1183</v>
      </c>
      <c r="H320" s="88" t="n">
        <v>91</v>
      </c>
      <c r="I320" s="88" t="n">
        <v>1.6</v>
      </c>
      <c r="J320" s="88" t="n">
        <v>0.2</v>
      </c>
    </row>
    <row r="321" customFormat="false" ht="13.8" hidden="false" customHeight="false" outlineLevel="0" collapsed="false">
      <c r="A321" s="0" t="s">
        <v>1184</v>
      </c>
      <c r="B321" s="86" t="n">
        <v>8642.85714285714</v>
      </c>
      <c r="C321" s="82" t="n">
        <v>0</v>
      </c>
      <c r="D321" s="82" t="n">
        <v>1</v>
      </c>
      <c r="F321" s="82"/>
      <c r="G321" s="85" t="s">
        <v>1185</v>
      </c>
      <c r="H321" s="88" t="n">
        <v>282</v>
      </c>
      <c r="I321" s="88" t="n">
        <v>5</v>
      </c>
      <c r="J321" s="88" t="n">
        <v>0.6</v>
      </c>
    </row>
    <row r="322" customFormat="false" ht="13.8" hidden="false" customHeight="false" outlineLevel="0" collapsed="false">
      <c r="A322" s="0" t="s">
        <v>1186</v>
      </c>
      <c r="B322" s="86" t="n">
        <v>8839.99609825885</v>
      </c>
      <c r="C322" s="82" t="n">
        <v>0</v>
      </c>
      <c r="D322" s="82" t="n">
        <v>1</v>
      </c>
      <c r="F322" s="86"/>
      <c r="G322" s="85" t="s">
        <v>1187</v>
      </c>
      <c r="H322" s="88" t="n">
        <v>282</v>
      </c>
      <c r="I322" s="88" t="n">
        <v>5</v>
      </c>
      <c r="J322" s="88" t="n">
        <v>0.6</v>
      </c>
    </row>
    <row r="323" customFormat="false" ht="13.8" hidden="false" customHeight="false" outlineLevel="0" collapsed="false">
      <c r="A323" s="0" t="s">
        <v>1188</v>
      </c>
      <c r="B323" s="86" t="n">
        <v>8642.85714285714</v>
      </c>
      <c r="C323" s="82" t="n">
        <v>0</v>
      </c>
      <c r="D323" s="82" t="n">
        <v>1</v>
      </c>
      <c r="F323" s="86"/>
      <c r="G323" s="85"/>
      <c r="H323" s="88"/>
      <c r="I323" s="88"/>
      <c r="J323" s="88"/>
    </row>
    <row r="324" customFormat="false" ht="14.3" hidden="false" customHeight="false" outlineLevel="0" collapsed="false">
      <c r="A324" s="0" t="s">
        <v>1189</v>
      </c>
      <c r="B324" s="86" t="n">
        <v>8839.99609825885</v>
      </c>
      <c r="C324" s="82" t="n">
        <v>0</v>
      </c>
      <c r="D324" s="82" t="n">
        <v>1</v>
      </c>
      <c r="F324" s="86"/>
      <c r="G324" s="83" t="s">
        <v>1190</v>
      </c>
      <c r="H324" s="88"/>
      <c r="I324" s="88"/>
      <c r="J324" s="88"/>
    </row>
    <row r="325" customFormat="false" ht="13.8" hidden="false" customHeight="false" outlineLevel="0" collapsed="false">
      <c r="A325" s="0" t="s">
        <v>1191</v>
      </c>
      <c r="B325" s="86" t="n">
        <v>8642.85714285714</v>
      </c>
      <c r="C325" s="82" t="n">
        <v>0</v>
      </c>
      <c r="D325" s="82" t="n">
        <v>1</v>
      </c>
      <c r="F325" s="86"/>
      <c r="G325" s="85" t="s">
        <v>1192</v>
      </c>
      <c r="H325" s="88" t="n">
        <v>30</v>
      </c>
      <c r="I325" s="88" t="n">
        <v>0.2</v>
      </c>
      <c r="J325" s="88" t="n">
        <v>0</v>
      </c>
    </row>
    <row r="326" customFormat="false" ht="13.8" hidden="false" customHeight="false" outlineLevel="0" collapsed="false">
      <c r="A326" s="0" t="s">
        <v>1193</v>
      </c>
      <c r="B326" s="86" t="n">
        <v>8840.00036395952</v>
      </c>
      <c r="C326" s="82" t="n">
        <v>0</v>
      </c>
      <c r="D326" s="82" t="n">
        <v>1</v>
      </c>
      <c r="F326" s="82"/>
      <c r="G326" s="85" t="s">
        <v>1194</v>
      </c>
      <c r="H326" s="88" t="n">
        <v>70</v>
      </c>
      <c r="I326" s="88" t="n">
        <v>1.3</v>
      </c>
      <c r="J326" s="88" t="n">
        <v>0.1</v>
      </c>
    </row>
    <row r="327" customFormat="false" ht="13.8" hidden="false" customHeight="false" outlineLevel="0" collapsed="false">
      <c r="A327" s="0" t="s">
        <v>1195</v>
      </c>
      <c r="B327" s="86" t="n">
        <v>8804.12371134021</v>
      </c>
      <c r="C327" s="82" t="n">
        <v>0</v>
      </c>
      <c r="D327" s="82" t="n">
        <v>1</v>
      </c>
      <c r="F327" s="82"/>
      <c r="G327" s="85" t="s">
        <v>1196</v>
      </c>
      <c r="H327" s="88" t="n">
        <v>390</v>
      </c>
      <c r="I327" s="88" t="n">
        <v>0</v>
      </c>
      <c r="J327" s="88" t="n">
        <v>0</v>
      </c>
    </row>
    <row r="328" customFormat="false" ht="13.8" hidden="false" customHeight="false" outlineLevel="0" collapsed="false">
      <c r="A328" s="0" t="s">
        <v>1197</v>
      </c>
      <c r="B328" s="86" t="n">
        <v>8840.23988005997</v>
      </c>
      <c r="C328" s="82" t="n">
        <v>0</v>
      </c>
      <c r="D328" s="82" t="n">
        <v>1</v>
      </c>
      <c r="F328" s="82"/>
      <c r="G328" s="85" t="s">
        <v>1198</v>
      </c>
      <c r="H328" s="88" t="n">
        <v>373</v>
      </c>
      <c r="I328" s="88" t="n">
        <v>0</v>
      </c>
      <c r="J328" s="88" t="n">
        <v>0</v>
      </c>
    </row>
    <row r="329" customFormat="false" ht="13.8" hidden="false" customHeight="false" outlineLevel="0" collapsed="false">
      <c r="A329" s="0" t="s">
        <v>1199</v>
      </c>
      <c r="B329" s="86" t="n">
        <v>8839.99537434745</v>
      </c>
      <c r="C329" s="82" t="n">
        <v>0</v>
      </c>
      <c r="D329" s="82" t="n">
        <v>1</v>
      </c>
      <c r="F329" s="82"/>
      <c r="G329" s="85" t="s">
        <v>1200</v>
      </c>
      <c r="H329" s="88" t="n">
        <v>387</v>
      </c>
      <c r="I329" s="88" t="n">
        <v>0</v>
      </c>
      <c r="J329" s="88" t="n">
        <v>0</v>
      </c>
    </row>
    <row r="330" customFormat="false" ht="13.8" hidden="false" customHeight="false" outlineLevel="0" collapsed="false">
      <c r="A330" s="0" t="s">
        <v>1201</v>
      </c>
      <c r="B330" s="86" t="n">
        <v>8907.35668109691</v>
      </c>
      <c r="C330" s="82" t="n">
        <v>0</v>
      </c>
      <c r="D330" s="82" t="n">
        <v>1.00761949683486</v>
      </c>
      <c r="F330" s="82"/>
    </row>
    <row r="331" customFormat="false" ht="13.8" hidden="false" customHeight="false" outlineLevel="0" collapsed="false">
      <c r="A331" s="0" t="s">
        <v>228</v>
      </c>
      <c r="B331" s="86" t="n">
        <v>8840.10840108401</v>
      </c>
      <c r="C331" s="82" t="n">
        <v>0</v>
      </c>
      <c r="D331" s="82" t="n">
        <v>1</v>
      </c>
      <c r="F331" s="82"/>
    </row>
    <row r="332" customFormat="false" ht="13.8" hidden="false" customHeight="false" outlineLevel="0" collapsed="false">
      <c r="A332" s="0" t="s">
        <v>1202</v>
      </c>
      <c r="B332" s="86" t="n">
        <v>8853.26086956522</v>
      </c>
      <c r="C332" s="82" t="n">
        <v>0</v>
      </c>
      <c r="D332" s="82" t="n">
        <v>1</v>
      </c>
      <c r="F332" s="82"/>
    </row>
    <row r="333" customFormat="false" ht="13.8" hidden="false" customHeight="false" outlineLevel="0" collapsed="false">
      <c r="A333" s="0" t="s">
        <v>1203</v>
      </c>
      <c r="B333" s="86" t="n">
        <v>8839.99778450847</v>
      </c>
      <c r="C333" s="82" t="n">
        <v>0</v>
      </c>
      <c r="D333" s="82" t="n">
        <v>1</v>
      </c>
      <c r="F333" s="82"/>
      <c r="G333" s="85" t="s">
        <v>1204</v>
      </c>
      <c r="H333" s="88" t="n">
        <v>261</v>
      </c>
      <c r="I333" s="88" t="n">
        <v>46</v>
      </c>
      <c r="J333" s="88" t="n">
        <v>5</v>
      </c>
    </row>
    <row r="334" customFormat="false" ht="13.8" hidden="false" customHeight="false" outlineLevel="0" collapsed="false">
      <c r="A334" s="0" t="s">
        <v>1205</v>
      </c>
      <c r="B334" s="86" t="n">
        <v>4473.92909796708</v>
      </c>
      <c r="C334" s="82" t="n">
        <v>0</v>
      </c>
      <c r="D334" s="82" t="n">
        <v>0.506102371967412</v>
      </c>
      <c r="F334" s="82"/>
      <c r="G334" s="85" t="s">
        <v>1206</v>
      </c>
      <c r="H334" s="88" t="n">
        <v>56</v>
      </c>
      <c r="I334" s="88" t="n">
        <v>5.5</v>
      </c>
      <c r="J334" s="88" t="n">
        <v>0.5</v>
      </c>
    </row>
    <row r="335" customFormat="false" ht="13.8" hidden="false" customHeight="false" outlineLevel="0" collapsed="false">
      <c r="A335" s="0" t="s">
        <v>1207</v>
      </c>
      <c r="B335" s="86" t="n">
        <v>5024.70030060483</v>
      </c>
      <c r="C335" s="82" t="n">
        <v>0</v>
      </c>
      <c r="D335" s="82" t="n">
        <v>0.56839665350766</v>
      </c>
      <c r="F335" s="82"/>
      <c r="G335" s="85" t="s">
        <v>1208</v>
      </c>
      <c r="H335" s="88" t="n">
        <v>114</v>
      </c>
      <c r="I335" s="88" t="n">
        <v>11</v>
      </c>
      <c r="J335" s="88" t="n">
        <v>5.8</v>
      </c>
    </row>
    <row r="336" customFormat="false" ht="13.8" hidden="false" customHeight="false" outlineLevel="0" collapsed="false">
      <c r="A336" s="0" t="s">
        <v>1209</v>
      </c>
      <c r="B336" s="86" t="n">
        <v>8839.98932268375</v>
      </c>
      <c r="C336" s="82" t="n">
        <v>6.93332224001775E-006</v>
      </c>
      <c r="D336" s="82" t="n">
        <v>1</v>
      </c>
      <c r="F336" s="82"/>
      <c r="G336" s="85" t="s">
        <v>1210</v>
      </c>
      <c r="H336" s="88" t="n">
        <v>58</v>
      </c>
      <c r="I336" s="88" t="n">
        <v>6.3</v>
      </c>
      <c r="J336" s="88" t="n">
        <v>3.1</v>
      </c>
    </row>
    <row r="337" customFormat="false" ht="13.8" hidden="false" customHeight="false" outlineLevel="0" collapsed="false">
      <c r="A337" s="0" t="s">
        <v>1211</v>
      </c>
      <c r="B337" s="86" t="n">
        <v>8839.99994630525</v>
      </c>
      <c r="C337" s="82" t="n">
        <v>0</v>
      </c>
      <c r="D337" s="82" t="n">
        <v>1</v>
      </c>
      <c r="F337" s="82"/>
      <c r="G337" s="85" t="s">
        <v>1212</v>
      </c>
      <c r="H337" s="88" t="n">
        <v>414</v>
      </c>
      <c r="I337" s="88" t="n">
        <v>18.7</v>
      </c>
      <c r="J337" s="88" t="n">
        <v>35.9</v>
      </c>
    </row>
    <row r="338" customFormat="false" ht="13.8" hidden="false" customHeight="false" outlineLevel="0" collapsed="false">
      <c r="A338" s="0" t="s">
        <v>1213</v>
      </c>
      <c r="B338" s="86" t="n">
        <v>8839.97378768021</v>
      </c>
      <c r="C338" s="82" t="n">
        <v>0</v>
      </c>
      <c r="D338" s="82" t="n">
        <v>1</v>
      </c>
      <c r="F338" s="82"/>
      <c r="G338" s="85" t="s">
        <v>1214</v>
      </c>
      <c r="H338" s="88" t="n">
        <v>567</v>
      </c>
      <c r="I338" s="88" t="n">
        <v>25.7</v>
      </c>
      <c r="J338" s="88" t="n">
        <v>49.2</v>
      </c>
    </row>
    <row r="339" customFormat="false" ht="13.8" hidden="false" customHeight="false" outlineLevel="0" collapsed="false">
      <c r="A339" s="0" t="s">
        <v>1215</v>
      </c>
      <c r="B339" s="86" t="n">
        <v>8839.97378768021</v>
      </c>
      <c r="C339" s="82" t="n">
        <v>0</v>
      </c>
      <c r="D339" s="82" t="n">
        <v>1</v>
      </c>
      <c r="F339" s="86"/>
      <c r="G339" s="85" t="s">
        <v>1216</v>
      </c>
      <c r="H339" s="88" t="n">
        <v>363</v>
      </c>
      <c r="I339" s="88" t="n">
        <v>41.7</v>
      </c>
      <c r="J339" s="88" t="n">
        <v>7.6</v>
      </c>
    </row>
    <row r="340" customFormat="false" ht="13.8" hidden="false" customHeight="false" outlineLevel="0" collapsed="false">
      <c r="A340" s="0" t="s">
        <v>1217</v>
      </c>
      <c r="B340" s="86" t="n">
        <v>8839.97274474971</v>
      </c>
      <c r="C340" s="82" t="n">
        <v>0</v>
      </c>
      <c r="D340" s="82" t="n">
        <v>1</v>
      </c>
      <c r="F340" s="82"/>
      <c r="G340" s="85" t="s">
        <v>1218</v>
      </c>
      <c r="H340" s="88" t="n">
        <v>580</v>
      </c>
      <c r="I340" s="88" t="n">
        <v>26.8</v>
      </c>
      <c r="J340" s="88" t="n">
        <v>49.2</v>
      </c>
    </row>
    <row r="341" customFormat="false" ht="13.8" hidden="false" customHeight="false" outlineLevel="0" collapsed="false">
      <c r="A341" s="0" t="s">
        <v>1219</v>
      </c>
      <c r="B341" s="86" t="n">
        <v>9081.63265306122</v>
      </c>
      <c r="C341" s="82" t="n">
        <v>0</v>
      </c>
      <c r="D341" s="82" t="n">
        <v>1</v>
      </c>
      <c r="F341" s="82"/>
      <c r="G341" s="85" t="s">
        <v>1220</v>
      </c>
      <c r="H341" s="88" t="n">
        <v>589</v>
      </c>
      <c r="I341" s="88" t="n">
        <v>24.3</v>
      </c>
      <c r="J341" s="88" t="n">
        <v>50</v>
      </c>
    </row>
    <row r="342" customFormat="false" ht="13.8" hidden="false" customHeight="false" outlineLevel="0" collapsed="false">
      <c r="A342" s="0" t="s">
        <v>566</v>
      </c>
      <c r="B342" s="86" t="n">
        <v>3870</v>
      </c>
      <c r="C342" s="82" t="n">
        <v>0.147</v>
      </c>
      <c r="D342" s="82" t="n">
        <v>0.317</v>
      </c>
      <c r="F342" s="82"/>
      <c r="G342" s="85" t="s">
        <v>1221</v>
      </c>
      <c r="H342" s="88" t="n">
        <v>184</v>
      </c>
      <c r="I342" s="88" t="n">
        <v>1.7</v>
      </c>
      <c r="J342" s="88" t="n">
        <v>17.4</v>
      </c>
    </row>
    <row r="343" customFormat="false" ht="13.8" hidden="false" customHeight="false" outlineLevel="0" collapsed="false">
      <c r="A343" s="0" t="s">
        <v>229</v>
      </c>
      <c r="B343" s="86" t="n">
        <v>310</v>
      </c>
      <c r="C343" s="82" t="n">
        <v>0.016</v>
      </c>
      <c r="D343" s="82" t="n">
        <v>0.003</v>
      </c>
      <c r="F343" s="82"/>
      <c r="G343" s="85" t="s">
        <v>1222</v>
      </c>
      <c r="H343" s="88" t="n">
        <v>660</v>
      </c>
      <c r="I343" s="88" t="n">
        <v>6.9</v>
      </c>
      <c r="J343" s="88" t="n">
        <v>64.5</v>
      </c>
    </row>
    <row r="344" customFormat="false" ht="13.8" hidden="false" customHeight="false" outlineLevel="0" collapsed="false">
      <c r="A344" s="0" t="s">
        <v>230</v>
      </c>
      <c r="B344" s="86" t="n">
        <v>1750</v>
      </c>
      <c r="C344" s="82" t="n">
        <v>0.013</v>
      </c>
      <c r="D344" s="82" t="n">
        <v>0.175</v>
      </c>
      <c r="F344" s="82"/>
      <c r="G344" s="85" t="s">
        <v>1223</v>
      </c>
      <c r="H344" s="88" t="n">
        <v>636</v>
      </c>
      <c r="I344" s="88" t="n">
        <v>6</v>
      </c>
      <c r="J344" s="88" t="n">
        <v>61.4</v>
      </c>
    </row>
    <row r="345" customFormat="false" ht="13.8" hidden="false" customHeight="false" outlineLevel="0" collapsed="false">
      <c r="A345" s="0" t="s">
        <v>1224</v>
      </c>
      <c r="B345" s="86" t="n">
        <v>1090.0038843074</v>
      </c>
      <c r="C345" s="82" t="n">
        <v>0.0110030476873431</v>
      </c>
      <c r="D345" s="82" t="n">
        <v>0.111001553722959</v>
      </c>
      <c r="F345" s="82"/>
      <c r="G345" s="85" t="s">
        <v>1225</v>
      </c>
      <c r="H345" s="88" t="n">
        <v>158</v>
      </c>
      <c r="I345" s="88" t="n">
        <v>0.3</v>
      </c>
      <c r="J345" s="88" t="n">
        <v>13.2</v>
      </c>
    </row>
    <row r="346" customFormat="false" ht="13.8" hidden="false" customHeight="false" outlineLevel="0" collapsed="false">
      <c r="A346" s="0" t="s">
        <v>231</v>
      </c>
      <c r="B346" s="86" t="n">
        <v>310</v>
      </c>
      <c r="C346" s="82" t="n">
        <v>0.011</v>
      </c>
      <c r="D346" s="82" t="n">
        <v>0.002</v>
      </c>
      <c r="F346" s="82"/>
      <c r="G346" s="85" t="s">
        <v>1226</v>
      </c>
      <c r="H346" s="88" t="n">
        <v>514</v>
      </c>
      <c r="I346" s="88" t="n">
        <v>7.3</v>
      </c>
      <c r="J346" s="88" t="n">
        <v>43.4</v>
      </c>
    </row>
    <row r="347" customFormat="false" ht="13.8" hidden="false" customHeight="false" outlineLevel="0" collapsed="false">
      <c r="A347" s="0" t="s">
        <v>232</v>
      </c>
      <c r="B347" s="86" t="n">
        <v>249.99943913618</v>
      </c>
      <c r="C347" s="82" t="n">
        <v>0.0140002826753653</v>
      </c>
      <c r="D347" s="82" t="n">
        <v>0.00400008076439008</v>
      </c>
      <c r="F347" s="82"/>
      <c r="G347" s="85" t="s">
        <v>1227</v>
      </c>
      <c r="H347" s="88" t="n">
        <v>175</v>
      </c>
      <c r="I347" s="88" t="n">
        <v>1.3</v>
      </c>
      <c r="J347" s="88" t="n">
        <v>17.5</v>
      </c>
    </row>
    <row r="348" customFormat="false" ht="13.8" hidden="false" customHeight="false" outlineLevel="0" collapsed="false">
      <c r="A348" s="0" t="s">
        <v>233</v>
      </c>
      <c r="B348" s="86" t="n">
        <v>340</v>
      </c>
      <c r="C348" s="82" t="n">
        <v>0.007</v>
      </c>
      <c r="D348" s="82" t="n">
        <v>0.001</v>
      </c>
      <c r="F348" s="82"/>
      <c r="G348" s="85" t="s">
        <v>1228</v>
      </c>
      <c r="H348" s="88" t="n">
        <v>109</v>
      </c>
      <c r="I348" s="88" t="n">
        <v>1.1</v>
      </c>
      <c r="J348" s="88" t="n">
        <v>11.1</v>
      </c>
    </row>
    <row r="349" customFormat="false" ht="13.8" hidden="false" customHeight="false" outlineLevel="0" collapsed="false">
      <c r="A349" s="0" t="s">
        <v>1229</v>
      </c>
      <c r="B349" s="86" t="n">
        <v>5140</v>
      </c>
      <c r="C349" s="82" t="n">
        <v>0.073</v>
      </c>
      <c r="D349" s="82" t="n">
        <v>0.434</v>
      </c>
      <c r="F349" s="82"/>
      <c r="G349" s="85" t="s">
        <v>1230</v>
      </c>
      <c r="H349" s="88" t="n">
        <v>579</v>
      </c>
      <c r="I349" s="88" t="n">
        <v>6.8</v>
      </c>
      <c r="J349" s="88" t="n">
        <v>49</v>
      </c>
    </row>
    <row r="350" customFormat="false" ht="13.8" hidden="false" customHeight="false" outlineLevel="0" collapsed="false">
      <c r="A350" s="0" t="s">
        <v>234</v>
      </c>
      <c r="B350" s="86" t="n">
        <v>260</v>
      </c>
      <c r="C350" s="82" t="n">
        <v>0.004</v>
      </c>
      <c r="D350" s="82" t="n">
        <v>0.001</v>
      </c>
      <c r="F350" s="82"/>
      <c r="G350" s="85" t="s">
        <v>1231</v>
      </c>
      <c r="H350" s="88" t="n">
        <v>308</v>
      </c>
      <c r="I350" s="88" t="n">
        <v>12.3</v>
      </c>
      <c r="J350" s="88" t="n">
        <v>26.8</v>
      </c>
    </row>
    <row r="351" customFormat="false" ht="13.8" hidden="false" customHeight="false" outlineLevel="0" collapsed="false">
      <c r="A351" s="0" t="s">
        <v>1232</v>
      </c>
      <c r="B351" s="86" t="n">
        <v>3690</v>
      </c>
      <c r="C351" s="82" t="n">
        <v>0.074</v>
      </c>
      <c r="D351" s="82" t="n">
        <v>0.17</v>
      </c>
      <c r="F351" s="82"/>
      <c r="G351" s="85" t="s">
        <v>1233</v>
      </c>
      <c r="H351" s="88" t="n">
        <v>494</v>
      </c>
      <c r="I351" s="88" t="n">
        <v>19.6</v>
      </c>
      <c r="J351" s="88" t="n">
        <v>45</v>
      </c>
    </row>
    <row r="352" customFormat="false" ht="13.8" hidden="false" customHeight="false" outlineLevel="0" collapsed="false">
      <c r="A352" s="0" t="s">
        <v>235</v>
      </c>
      <c r="B352" s="86" t="n">
        <v>330</v>
      </c>
      <c r="C352" s="82" t="n">
        <v>0.005</v>
      </c>
      <c r="D352" s="82" t="n">
        <v>0.001</v>
      </c>
      <c r="F352" s="82"/>
      <c r="G352" s="85" t="s">
        <v>1234</v>
      </c>
      <c r="H352" s="88" t="n">
        <v>314</v>
      </c>
      <c r="I352" s="88" t="n">
        <v>9.7</v>
      </c>
      <c r="J352" s="88" t="n">
        <v>30.3</v>
      </c>
    </row>
    <row r="353" customFormat="false" ht="13.8" hidden="false" customHeight="false" outlineLevel="0" collapsed="false">
      <c r="A353" s="0" t="s">
        <v>1235</v>
      </c>
      <c r="B353" s="86" t="n">
        <v>5890</v>
      </c>
      <c r="C353" s="82" t="n">
        <v>0.243</v>
      </c>
      <c r="D353" s="82" t="n">
        <v>0.5</v>
      </c>
      <c r="F353" s="82"/>
      <c r="G353" s="85" t="s">
        <v>1236</v>
      </c>
      <c r="H353" s="88" t="n">
        <v>573</v>
      </c>
      <c r="I353" s="88" t="n">
        <v>17.7</v>
      </c>
      <c r="J353" s="88" t="n">
        <v>49.7</v>
      </c>
    </row>
    <row r="354" customFormat="false" ht="13.8" hidden="false" customHeight="false" outlineLevel="0" collapsed="false">
      <c r="A354" s="0" t="s">
        <v>236</v>
      </c>
      <c r="B354" s="86" t="n">
        <v>540</v>
      </c>
      <c r="C354" s="82" t="n">
        <v>0.004</v>
      </c>
      <c r="D354" s="82" t="n">
        <v>0.004</v>
      </c>
      <c r="F354" s="82"/>
      <c r="G354" s="85" t="s">
        <v>1237</v>
      </c>
      <c r="H354" s="88" t="n">
        <v>376</v>
      </c>
      <c r="I354" s="88" t="n">
        <v>40.7</v>
      </c>
      <c r="J354" s="88" t="n">
        <v>3.4</v>
      </c>
    </row>
    <row r="355" customFormat="false" ht="13.8" hidden="false" customHeight="false" outlineLevel="0" collapsed="false">
      <c r="A355" s="0" t="s">
        <v>237</v>
      </c>
      <c r="B355" s="86" t="n">
        <v>3460</v>
      </c>
      <c r="C355" s="82" t="n">
        <v>0.225</v>
      </c>
      <c r="D355" s="82" t="n">
        <v>0.018</v>
      </c>
      <c r="F355" s="82"/>
      <c r="G355" s="85" t="s">
        <v>1238</v>
      </c>
      <c r="H355" s="88" t="n">
        <v>469</v>
      </c>
      <c r="I355" s="88" t="n">
        <v>24.9</v>
      </c>
      <c r="J355" s="88" t="n">
        <v>28.8</v>
      </c>
    </row>
    <row r="356" customFormat="false" ht="13.8" hidden="false" customHeight="false" outlineLevel="0" collapsed="false">
      <c r="A356" s="0" t="s">
        <v>238</v>
      </c>
      <c r="B356" s="86" t="n">
        <v>310</v>
      </c>
      <c r="C356" s="82" t="n">
        <v>0.021</v>
      </c>
      <c r="D356" s="82" t="n">
        <v>0.002</v>
      </c>
      <c r="F356" s="82"/>
      <c r="G356" s="85" t="s">
        <v>1239</v>
      </c>
      <c r="H356" s="88" t="n">
        <v>469</v>
      </c>
      <c r="I356" s="88" t="n">
        <v>26.4</v>
      </c>
      <c r="J356" s="88" t="n">
        <v>36.3</v>
      </c>
    </row>
    <row r="357" customFormat="false" ht="13.8" hidden="false" customHeight="false" outlineLevel="0" collapsed="false">
      <c r="A357" s="0" t="s">
        <v>239</v>
      </c>
      <c r="B357" s="86" t="n">
        <v>2759.98668969561</v>
      </c>
      <c r="C357" s="82" t="n">
        <v>0.107005339967358</v>
      </c>
      <c r="D357" s="82" t="n">
        <v>0.0270009031992267</v>
      </c>
      <c r="F357" s="82"/>
      <c r="G357" s="85" t="s">
        <v>1240</v>
      </c>
      <c r="H357" s="88" t="n">
        <v>533</v>
      </c>
      <c r="I357" s="88" t="n">
        <v>18</v>
      </c>
      <c r="J357" s="88" t="n">
        <v>44.7</v>
      </c>
    </row>
    <row r="358" customFormat="false" ht="13.8" hidden="false" customHeight="false" outlineLevel="0" collapsed="false">
      <c r="A358" s="0" t="s">
        <v>241</v>
      </c>
      <c r="B358" s="86" t="n">
        <v>820</v>
      </c>
      <c r="C358" s="82" t="n">
        <v>0.006</v>
      </c>
      <c r="D358" s="82" t="n">
        <v>0.003</v>
      </c>
      <c r="F358" s="82"/>
      <c r="G358" s="85" t="s">
        <v>1241</v>
      </c>
      <c r="H358" s="88" t="n">
        <v>400</v>
      </c>
      <c r="I358" s="88" t="n">
        <v>18.2</v>
      </c>
      <c r="J358" s="88" t="n">
        <v>33.9</v>
      </c>
    </row>
    <row r="359" customFormat="false" ht="13.8" hidden="false" customHeight="false" outlineLevel="0" collapsed="false">
      <c r="A359" s="0" t="s">
        <v>242</v>
      </c>
      <c r="B359" s="86" t="n">
        <v>3430</v>
      </c>
      <c r="C359" s="82" t="n">
        <v>0.209</v>
      </c>
      <c r="D359" s="82" t="n">
        <v>0.017</v>
      </c>
      <c r="F359" s="82"/>
      <c r="G359" s="85" t="s">
        <v>1242</v>
      </c>
      <c r="H359" s="88" t="n">
        <v>253</v>
      </c>
      <c r="I359" s="88" t="n">
        <v>17.3</v>
      </c>
      <c r="J359" s="88" t="n">
        <v>17.9</v>
      </c>
    </row>
    <row r="360" customFormat="false" ht="13.8" hidden="false" customHeight="false" outlineLevel="0" collapsed="false">
      <c r="A360" s="0" t="s">
        <v>243</v>
      </c>
      <c r="B360" s="86" t="n">
        <v>260</v>
      </c>
      <c r="C360" s="82" t="n">
        <v>0.002</v>
      </c>
      <c r="D360" s="82" t="n">
        <v>0.002</v>
      </c>
      <c r="F360" s="82"/>
      <c r="G360" s="85" t="s">
        <v>1243</v>
      </c>
      <c r="H360" s="88" t="n">
        <v>498</v>
      </c>
      <c r="I360" s="88" t="n">
        <v>18</v>
      </c>
      <c r="J360" s="88" t="n">
        <v>34</v>
      </c>
    </row>
    <row r="361" customFormat="false" ht="13.8" hidden="false" customHeight="false" outlineLevel="0" collapsed="false">
      <c r="A361" s="0" t="s">
        <v>1244</v>
      </c>
      <c r="B361" s="86" t="n">
        <v>780</v>
      </c>
      <c r="C361" s="82" t="n">
        <v>0.004</v>
      </c>
      <c r="D361" s="82" t="n">
        <v>0.001</v>
      </c>
      <c r="F361" s="82"/>
      <c r="G361" s="85" t="s">
        <v>1245</v>
      </c>
      <c r="H361" s="88" t="n">
        <v>387</v>
      </c>
      <c r="I361" s="88" t="n">
        <v>14.7</v>
      </c>
      <c r="J361" s="88" t="n">
        <v>31.7</v>
      </c>
    </row>
    <row r="362" customFormat="false" ht="13.8" hidden="false" customHeight="false" outlineLevel="0" collapsed="false">
      <c r="A362" s="0" t="s">
        <v>244</v>
      </c>
      <c r="B362" s="86" t="n">
        <v>2890</v>
      </c>
      <c r="C362" s="82" t="n">
        <v>0.103</v>
      </c>
      <c r="D362" s="82" t="n">
        <v>0.242</v>
      </c>
      <c r="F362" s="82"/>
      <c r="G362" s="85" t="s">
        <v>1246</v>
      </c>
      <c r="H362" s="88" t="n">
        <v>393</v>
      </c>
      <c r="I362" s="88" t="n">
        <v>37.2</v>
      </c>
      <c r="J362" s="88" t="n">
        <v>15.6</v>
      </c>
    </row>
    <row r="363" customFormat="false" ht="13.8" hidden="false" customHeight="false" outlineLevel="0" collapsed="false">
      <c r="A363" s="0" t="s">
        <v>245</v>
      </c>
      <c r="B363" s="86" t="n">
        <v>750.000679685822</v>
      </c>
      <c r="C363" s="82" t="n">
        <v>0.00800126149688568</v>
      </c>
      <c r="D363" s="82" t="n">
        <v>0.00299877384677707</v>
      </c>
      <c r="F363" s="82"/>
      <c r="G363" s="85" t="s">
        <v>1247</v>
      </c>
      <c r="H363" s="88" t="n">
        <v>314</v>
      </c>
      <c r="I363" s="88" t="n">
        <v>9.7</v>
      </c>
      <c r="J363" s="88" t="n">
        <v>30.3</v>
      </c>
    </row>
    <row r="364" customFormat="false" ht="14.3" hidden="false" customHeight="false" outlineLevel="0" collapsed="false">
      <c r="A364" s="0" t="s">
        <v>246</v>
      </c>
      <c r="B364" s="86" t="n">
        <v>520.028870443883</v>
      </c>
      <c r="C364" s="82" t="n">
        <v>0.00703717069649946</v>
      </c>
      <c r="D364" s="82" t="n">
        <v>0.00595452905088416</v>
      </c>
      <c r="F364" s="82"/>
      <c r="G364" s="83" t="s">
        <v>1248</v>
      </c>
      <c r="H364" s="88"/>
      <c r="I364" s="88"/>
      <c r="J364" s="88"/>
    </row>
    <row r="365" customFormat="false" ht="13.8" hidden="false" customHeight="false" outlineLevel="0" collapsed="false">
      <c r="A365" s="0" t="s">
        <v>1249</v>
      </c>
      <c r="B365" s="86" t="n">
        <v>2080.00454643042</v>
      </c>
      <c r="C365" s="82" t="n">
        <v>0.0229973605445613</v>
      </c>
      <c r="D365" s="82" t="n">
        <v>0.00500107346273821</v>
      </c>
      <c r="F365" s="82"/>
      <c r="G365" s="85" t="s">
        <v>1250</v>
      </c>
      <c r="H365" s="88" t="n">
        <v>19</v>
      </c>
      <c r="I365" s="88" t="n">
        <v>1</v>
      </c>
      <c r="J365" s="88" t="n">
        <v>0.1</v>
      </c>
    </row>
    <row r="366" customFormat="false" ht="13.8" hidden="false" customHeight="false" outlineLevel="0" collapsed="false">
      <c r="A366" s="0" t="s">
        <v>247</v>
      </c>
      <c r="B366" s="86" t="n">
        <v>5330</v>
      </c>
      <c r="C366" s="82" t="n">
        <v>0.18</v>
      </c>
      <c r="D366" s="82" t="n">
        <v>0.447</v>
      </c>
      <c r="F366" s="82"/>
      <c r="G366" s="85" t="s">
        <v>1251</v>
      </c>
      <c r="H366" s="88" t="n">
        <v>20</v>
      </c>
      <c r="I366" s="88" t="n">
        <v>1.1</v>
      </c>
      <c r="J366" s="88" t="n">
        <v>0.1</v>
      </c>
    </row>
    <row r="367" customFormat="false" ht="13.8" hidden="false" customHeight="false" outlineLevel="0" collapsed="false">
      <c r="A367" s="0" t="s">
        <v>31</v>
      </c>
      <c r="B367" s="86" t="n">
        <v>670</v>
      </c>
      <c r="C367" s="82" t="n">
        <v>0.016</v>
      </c>
      <c r="D367" s="82" t="n">
        <v>0.001</v>
      </c>
      <c r="F367" s="82"/>
      <c r="G367" s="85" t="s">
        <v>1252</v>
      </c>
      <c r="H367" s="88" t="n">
        <v>12</v>
      </c>
      <c r="I367" s="88" t="n">
        <v>1.6</v>
      </c>
      <c r="J367" s="88" t="n">
        <v>0.1</v>
      </c>
    </row>
    <row r="368" customFormat="false" ht="13.8" hidden="false" customHeight="false" outlineLevel="0" collapsed="false">
      <c r="A368" s="0" t="s">
        <v>1253</v>
      </c>
      <c r="B368" s="86" t="n">
        <v>730</v>
      </c>
      <c r="C368" s="82" t="n">
        <v>0.0119955898566703</v>
      </c>
      <c r="D368" s="82" t="n">
        <v>0</v>
      </c>
      <c r="F368" s="82"/>
      <c r="G368" s="85" t="s">
        <v>1254</v>
      </c>
      <c r="H368" s="88" t="n">
        <v>12</v>
      </c>
      <c r="I368" s="88" t="n">
        <v>1.1</v>
      </c>
      <c r="J368" s="88" t="n">
        <v>0.2</v>
      </c>
    </row>
    <row r="369" customFormat="false" ht="13.8" hidden="false" customHeight="false" outlineLevel="0" collapsed="false">
      <c r="A369" s="0" t="s">
        <v>248</v>
      </c>
      <c r="B369" s="86" t="n">
        <v>3400</v>
      </c>
      <c r="C369" s="82" t="n">
        <v>0.22</v>
      </c>
      <c r="D369" s="82" t="n">
        <v>0.02</v>
      </c>
      <c r="F369" s="82"/>
      <c r="G369" s="85" t="s">
        <v>1255</v>
      </c>
      <c r="H369" s="88" t="n">
        <v>16</v>
      </c>
      <c r="I369" s="88" t="n">
        <v>2.1</v>
      </c>
      <c r="J369" s="88" t="n">
        <v>0.3</v>
      </c>
    </row>
    <row r="370" customFormat="false" ht="13.8" hidden="false" customHeight="false" outlineLevel="0" collapsed="false">
      <c r="A370" s="0" t="s">
        <v>249</v>
      </c>
      <c r="B370" s="86" t="n">
        <v>189.999660868744</v>
      </c>
      <c r="C370" s="82" t="n">
        <v>0.00899981026981099</v>
      </c>
      <c r="D370" s="82" t="n">
        <v>0.000999978918867888</v>
      </c>
      <c r="F370" s="82"/>
      <c r="G370" s="85" t="s">
        <v>1256</v>
      </c>
      <c r="H370" s="88" t="n">
        <v>53</v>
      </c>
      <c r="I370" s="88" t="n">
        <v>5.8</v>
      </c>
      <c r="J370" s="88" t="n">
        <v>1.1</v>
      </c>
    </row>
    <row r="371" customFormat="false" ht="13.8" hidden="false" customHeight="false" outlineLevel="0" collapsed="false">
      <c r="A371" s="0" t="s">
        <v>251</v>
      </c>
      <c r="B371" s="86" t="n">
        <v>350</v>
      </c>
      <c r="C371" s="82" t="n">
        <v>0.002</v>
      </c>
      <c r="D371" s="82" t="n">
        <v>0.001</v>
      </c>
      <c r="F371" s="82"/>
      <c r="G371" s="85" t="s">
        <v>1257</v>
      </c>
      <c r="H371" s="88" t="n">
        <v>17</v>
      </c>
      <c r="I371" s="88" t="n">
        <v>0.8</v>
      </c>
      <c r="J371" s="88" t="n">
        <v>0.2</v>
      </c>
    </row>
    <row r="372" customFormat="false" ht="13.8" hidden="false" customHeight="false" outlineLevel="0" collapsed="false">
      <c r="A372" s="0" t="s">
        <v>252</v>
      </c>
      <c r="B372" s="86" t="n">
        <v>3420</v>
      </c>
      <c r="C372" s="82" t="n">
        <v>0.12</v>
      </c>
      <c r="D372" s="82" t="n">
        <v>0.05</v>
      </c>
      <c r="F372" s="82"/>
      <c r="G372" s="85" t="s">
        <v>1258</v>
      </c>
      <c r="H372" s="88" t="n">
        <v>17</v>
      </c>
      <c r="I372" s="88" t="n">
        <v>0.8</v>
      </c>
      <c r="J372" s="88" t="n">
        <v>0.1</v>
      </c>
    </row>
    <row r="373" customFormat="false" ht="13.8" hidden="false" customHeight="false" outlineLevel="0" collapsed="false">
      <c r="A373" s="0" t="s">
        <v>1259</v>
      </c>
      <c r="B373" s="86" t="n">
        <v>2990</v>
      </c>
      <c r="C373" s="82" t="n">
        <v>0.032</v>
      </c>
      <c r="D373" s="82" t="n">
        <v>0.005</v>
      </c>
      <c r="F373" s="82"/>
      <c r="G373" s="85" t="s">
        <v>1260</v>
      </c>
      <c r="H373" s="88" t="n">
        <v>76</v>
      </c>
      <c r="I373" s="88" t="n">
        <v>3.4</v>
      </c>
      <c r="J373" s="88" t="n">
        <v>0.4</v>
      </c>
    </row>
    <row r="374" customFormat="false" ht="13.8" hidden="false" customHeight="false" outlineLevel="0" collapsed="false">
      <c r="A374" s="0" t="s">
        <v>30</v>
      </c>
      <c r="B374" s="86" t="n">
        <v>4940</v>
      </c>
      <c r="C374" s="82" t="n">
        <v>0.196</v>
      </c>
      <c r="D374" s="82" t="n">
        <v>0.45</v>
      </c>
      <c r="F374" s="82"/>
      <c r="G374" s="85" t="s">
        <v>1261</v>
      </c>
      <c r="H374" s="88" t="n">
        <v>84</v>
      </c>
      <c r="I374" s="88" t="n">
        <v>3.8</v>
      </c>
      <c r="J374" s="88" t="n">
        <v>0.9</v>
      </c>
    </row>
    <row r="375" customFormat="false" ht="13.8" hidden="false" customHeight="false" outlineLevel="0" collapsed="false">
      <c r="A375" s="0" t="s">
        <v>254</v>
      </c>
      <c r="B375" s="86" t="n">
        <v>470</v>
      </c>
      <c r="C375" s="82" t="n">
        <v>0.009</v>
      </c>
      <c r="D375" s="82" t="n">
        <v>0.005</v>
      </c>
      <c r="F375" s="82"/>
      <c r="G375" s="85" t="s">
        <v>1262</v>
      </c>
      <c r="H375" s="88" t="n">
        <v>19</v>
      </c>
      <c r="I375" s="88" t="n">
        <v>0.9</v>
      </c>
      <c r="J375" s="88" t="n">
        <v>0.2</v>
      </c>
    </row>
    <row r="376" customFormat="false" ht="13.8" hidden="false" customHeight="false" outlineLevel="0" collapsed="false">
      <c r="A376" s="0" t="s">
        <v>1263</v>
      </c>
      <c r="B376" s="86" t="n">
        <v>452.078666184187</v>
      </c>
      <c r="C376" s="82" t="n">
        <v>0.00841384111916046</v>
      </c>
      <c r="D376" s="82" t="n">
        <v>0.000879047769270236</v>
      </c>
      <c r="F376" s="82"/>
      <c r="G376" s="85" t="s">
        <v>1264</v>
      </c>
      <c r="H376" s="88" t="n">
        <v>9</v>
      </c>
      <c r="I376" s="88" t="n">
        <v>0.8</v>
      </c>
      <c r="J376" s="88" t="n">
        <v>0.1</v>
      </c>
    </row>
    <row r="377" customFormat="false" ht="13.8" hidden="false" customHeight="false" outlineLevel="0" collapsed="false">
      <c r="A377" s="0" t="s">
        <v>1265</v>
      </c>
      <c r="B377" s="86" t="n">
        <v>3599.99674277711</v>
      </c>
      <c r="C377" s="82" t="n">
        <v>0.0749975570828312</v>
      </c>
      <c r="D377" s="82" t="n">
        <v>0.0189977525162047</v>
      </c>
      <c r="F377" s="82"/>
      <c r="G377" s="85" t="s">
        <v>1266</v>
      </c>
      <c r="H377" s="88" t="n">
        <v>19</v>
      </c>
      <c r="I377" s="88" t="n">
        <v>0.9</v>
      </c>
      <c r="J377" s="88" t="n">
        <v>0.1</v>
      </c>
    </row>
    <row r="378" customFormat="false" ht="13.8" hidden="false" customHeight="false" outlineLevel="0" collapsed="false">
      <c r="A378" s="0" t="s">
        <v>1267</v>
      </c>
      <c r="B378" s="86" t="n">
        <v>3630.00004917477</v>
      </c>
      <c r="C378" s="82" t="n">
        <v>0.0669997983834615</v>
      </c>
      <c r="D378" s="82" t="n">
        <v>0.00399995738186992</v>
      </c>
      <c r="F378" s="82"/>
      <c r="G378" s="85" t="s">
        <v>1268</v>
      </c>
      <c r="H378" s="88" t="n">
        <v>13</v>
      </c>
      <c r="I378" s="88" t="n">
        <v>0.5</v>
      </c>
      <c r="J378" s="88" t="n">
        <v>0.1</v>
      </c>
    </row>
    <row r="379" customFormat="false" ht="13.8" hidden="false" customHeight="false" outlineLevel="0" collapsed="false">
      <c r="A379" s="0" t="s">
        <v>1269</v>
      </c>
      <c r="B379" s="86" t="n">
        <v>3630.00004917477</v>
      </c>
      <c r="C379" s="82" t="n">
        <v>0.0669997983834615</v>
      </c>
      <c r="D379" s="82" t="n">
        <v>0.00399995738186992</v>
      </c>
      <c r="F379" s="86"/>
    </row>
    <row r="380" customFormat="false" ht="13.8" hidden="false" customHeight="false" outlineLevel="0" collapsed="false">
      <c r="A380" s="0" t="s">
        <v>26</v>
      </c>
      <c r="B380" s="86" t="n">
        <v>3630.00004917477</v>
      </c>
      <c r="C380" s="82" t="n">
        <v>0.0669997983834615</v>
      </c>
      <c r="D380" s="82" t="n">
        <v>0.00399995738186992</v>
      </c>
      <c r="F380" s="86"/>
    </row>
    <row r="381" customFormat="false" ht="13.8" hidden="false" customHeight="false" outlineLevel="0" collapsed="false">
      <c r="A381" s="0" t="s">
        <v>1270</v>
      </c>
      <c r="B381" s="86" t="n">
        <v>2818.77444589309</v>
      </c>
      <c r="C381" s="82" t="n">
        <v>0.0495436766623207</v>
      </c>
      <c r="D381" s="82" t="n">
        <v>0.00651890482398957</v>
      </c>
      <c r="F381" s="82"/>
    </row>
    <row r="382" customFormat="false" ht="23.6" hidden="false" customHeight="false" outlineLevel="0" collapsed="false">
      <c r="A382" s="0" t="s">
        <v>256</v>
      </c>
      <c r="B382" s="86" t="n">
        <v>910.004007614468</v>
      </c>
      <c r="C382" s="82" t="n">
        <v>0.0160054102795311</v>
      </c>
      <c r="D382" s="82" t="n">
        <v>0.00200380723374411</v>
      </c>
      <c r="F382" s="82"/>
      <c r="G382" s="85" t="s">
        <v>1271</v>
      </c>
      <c r="H382" s="88" t="n">
        <v>157</v>
      </c>
      <c r="I382" s="88" t="n">
        <v>2.1</v>
      </c>
      <c r="J382" s="88" t="n">
        <v>0.5</v>
      </c>
    </row>
    <row r="383" customFormat="false" ht="13.8" hidden="false" customHeight="false" outlineLevel="0" collapsed="false">
      <c r="A383" s="0" t="s">
        <v>258</v>
      </c>
      <c r="B383" s="86" t="n">
        <v>3190</v>
      </c>
      <c r="C383" s="82" t="n">
        <v>0.11</v>
      </c>
      <c r="D383" s="82" t="n">
        <v>0.019</v>
      </c>
      <c r="F383" s="82"/>
      <c r="G383" s="85" t="s">
        <v>1272</v>
      </c>
      <c r="H383" s="88" t="n">
        <v>48</v>
      </c>
      <c r="I383" s="88" t="n">
        <v>0.1</v>
      </c>
      <c r="J383" s="88" t="n">
        <v>0.3</v>
      </c>
    </row>
    <row r="384" customFormat="false" ht="13.8" hidden="false" customHeight="false" outlineLevel="0" collapsed="false">
      <c r="A384" s="0" t="s">
        <v>259</v>
      </c>
      <c r="B384" s="86" t="n">
        <v>3140</v>
      </c>
      <c r="C384" s="82" t="n">
        <v>0.097</v>
      </c>
      <c r="D384" s="82" t="n">
        <v>0.303</v>
      </c>
      <c r="F384" s="82"/>
      <c r="G384" s="85" t="s">
        <v>1273</v>
      </c>
      <c r="H384" s="88" t="n">
        <v>47</v>
      </c>
      <c r="I384" s="88" t="n">
        <v>0.1</v>
      </c>
      <c r="J384" s="88" t="n">
        <v>0.1</v>
      </c>
    </row>
    <row r="385" customFormat="false" ht="13.8" hidden="false" customHeight="false" outlineLevel="0" collapsed="false">
      <c r="A385" s="0" t="s">
        <v>261</v>
      </c>
      <c r="B385" s="86" t="n">
        <v>5730</v>
      </c>
      <c r="C385" s="82" t="n">
        <v>0.177</v>
      </c>
      <c r="D385" s="82" t="n">
        <v>0.497</v>
      </c>
      <c r="F385" s="82"/>
      <c r="G385" s="85" t="s">
        <v>1274</v>
      </c>
      <c r="H385" s="88" t="n">
        <v>166</v>
      </c>
      <c r="I385" s="88" t="n">
        <v>0.5</v>
      </c>
      <c r="J385" s="88" t="n">
        <v>0.4</v>
      </c>
    </row>
    <row r="386" customFormat="false" ht="13.8" hidden="false" customHeight="false" outlineLevel="0" collapsed="false">
      <c r="A386" s="0" t="s">
        <v>881</v>
      </c>
      <c r="B386" s="86" t="n">
        <v>419.230769230769</v>
      </c>
      <c r="C386" s="82" t="n">
        <v>0.0615384615384615</v>
      </c>
      <c r="D386" s="82" t="n">
        <v>0.00384615384615385</v>
      </c>
      <c r="F386" s="82"/>
      <c r="G386" s="85" t="s">
        <v>1275</v>
      </c>
      <c r="H386" s="88" t="n">
        <v>54</v>
      </c>
      <c r="I386" s="88" t="n">
        <v>0.4</v>
      </c>
      <c r="J386" s="88" t="n">
        <v>0.4</v>
      </c>
    </row>
    <row r="387" customFormat="false" ht="13.8" hidden="false" customHeight="false" outlineLevel="0" collapsed="false">
      <c r="A387" s="0" t="s">
        <v>32</v>
      </c>
      <c r="B387" s="86" t="n">
        <v>3430</v>
      </c>
      <c r="C387" s="82" t="n">
        <v>0.101</v>
      </c>
      <c r="D387" s="82" t="n">
        <v>0.033</v>
      </c>
      <c r="F387" s="82"/>
      <c r="G387" s="85" t="s">
        <v>1276</v>
      </c>
      <c r="H387" s="88" t="n">
        <v>35</v>
      </c>
      <c r="I387" s="88" t="n">
        <v>0.2</v>
      </c>
      <c r="J387" s="88" t="n">
        <v>0.1</v>
      </c>
    </row>
    <row r="388" customFormat="false" ht="13.8" hidden="false" customHeight="false" outlineLevel="0" collapsed="false">
      <c r="A388" s="0" t="s">
        <v>1277</v>
      </c>
      <c r="B388" s="86" t="n">
        <v>580</v>
      </c>
      <c r="C388" s="82" t="n">
        <v>0.063</v>
      </c>
      <c r="D388" s="82" t="n">
        <v>0.031</v>
      </c>
      <c r="F388" s="82"/>
      <c r="G388" s="85" t="s">
        <v>1278</v>
      </c>
      <c r="H388" s="88" t="n">
        <v>45</v>
      </c>
      <c r="I388" s="88" t="n">
        <v>1.3</v>
      </c>
      <c r="J388" s="88" t="n">
        <v>0.4</v>
      </c>
    </row>
    <row r="389" customFormat="false" ht="13.8" hidden="false" customHeight="false" outlineLevel="0" collapsed="false">
      <c r="A389" s="0" t="s">
        <v>1279</v>
      </c>
      <c r="B389" s="86" t="n">
        <v>1140</v>
      </c>
      <c r="C389" s="82" t="n">
        <v>0.11</v>
      </c>
      <c r="D389" s="82" t="n">
        <v>0.058</v>
      </c>
      <c r="F389" s="82"/>
      <c r="G389" s="85" t="s">
        <v>1280</v>
      </c>
      <c r="H389" s="88" t="n">
        <v>45</v>
      </c>
      <c r="I389" s="88" t="n">
        <v>0.9</v>
      </c>
      <c r="J389" s="88" t="n">
        <v>0.3</v>
      </c>
    </row>
    <row r="390" customFormat="false" ht="13.8" hidden="false" customHeight="false" outlineLevel="0" collapsed="false">
      <c r="A390" s="0" t="s">
        <v>1281</v>
      </c>
      <c r="B390" s="86" t="n">
        <v>560</v>
      </c>
      <c r="C390" s="82" t="n">
        <v>0.055</v>
      </c>
      <c r="D390" s="82" t="n">
        <v>0.005</v>
      </c>
      <c r="F390" s="82"/>
      <c r="G390" s="85" t="s">
        <v>1282</v>
      </c>
      <c r="H390" s="88" t="n">
        <v>65</v>
      </c>
      <c r="I390" s="88" t="n">
        <v>1.1</v>
      </c>
      <c r="J390" s="88" t="n">
        <v>0.9</v>
      </c>
    </row>
    <row r="391" customFormat="false" ht="13.8" hidden="false" customHeight="false" outlineLevel="0" collapsed="false">
      <c r="A391" s="0" t="s">
        <v>28</v>
      </c>
      <c r="B391" s="86" t="n">
        <v>3350</v>
      </c>
      <c r="C391" s="82" t="n">
        <v>0.38</v>
      </c>
      <c r="D391" s="82" t="n">
        <v>0.18</v>
      </c>
      <c r="F391" s="82"/>
      <c r="G391" s="85" t="s">
        <v>1283</v>
      </c>
      <c r="H391" s="88" t="n">
        <v>33</v>
      </c>
      <c r="I391" s="88" t="n">
        <v>0.5</v>
      </c>
      <c r="J391" s="88" t="n">
        <v>0.1</v>
      </c>
    </row>
    <row r="392" customFormat="false" ht="13.8" hidden="false" customHeight="false" outlineLevel="0" collapsed="false">
      <c r="A392" s="0" t="s">
        <v>262</v>
      </c>
      <c r="B392" s="86" t="n">
        <v>3370</v>
      </c>
      <c r="C392" s="82" t="n">
        <v>0.113</v>
      </c>
      <c r="D392" s="82" t="n">
        <v>0.155</v>
      </c>
      <c r="F392" s="82"/>
      <c r="G392" s="85" t="s">
        <v>1284</v>
      </c>
      <c r="H392" s="88" t="n">
        <v>52</v>
      </c>
      <c r="I392" s="88" t="n">
        <v>0.7</v>
      </c>
      <c r="J392" s="88" t="n">
        <v>0.6</v>
      </c>
    </row>
    <row r="393" customFormat="false" ht="13.8" hidden="false" customHeight="false" outlineLevel="0" collapsed="false">
      <c r="A393" s="0" t="s">
        <v>263</v>
      </c>
      <c r="B393" s="86" t="n">
        <v>160</v>
      </c>
      <c r="C393" s="82" t="n">
        <v>0.021</v>
      </c>
      <c r="D393" s="82" t="n">
        <v>0.003</v>
      </c>
      <c r="F393" s="82"/>
      <c r="G393" s="85" t="s">
        <v>1285</v>
      </c>
      <c r="H393" s="88" t="n">
        <v>71</v>
      </c>
      <c r="I393" s="88" t="n">
        <v>0.6</v>
      </c>
      <c r="J393" s="88" t="n">
        <v>0</v>
      </c>
    </row>
    <row r="394" customFormat="false" ht="13.8" hidden="false" customHeight="false" outlineLevel="0" collapsed="false">
      <c r="A394" s="0" t="s">
        <v>1286</v>
      </c>
      <c r="B394" s="86" t="n">
        <v>333.163254893157</v>
      </c>
      <c r="C394" s="82" t="n">
        <v>0.000469416494887442</v>
      </c>
      <c r="D394" s="82" t="n">
        <v>0.000285731779496704</v>
      </c>
      <c r="F394" s="82"/>
      <c r="G394" s="85" t="s">
        <v>1287</v>
      </c>
      <c r="H394" s="88" t="n">
        <v>215</v>
      </c>
      <c r="I394" s="88" t="n">
        <v>2</v>
      </c>
      <c r="J394" s="88" t="n">
        <v>0.1</v>
      </c>
    </row>
    <row r="395" customFormat="false" ht="13.8" hidden="false" customHeight="false" outlineLevel="0" collapsed="false">
      <c r="A395" s="0" t="s">
        <v>1288</v>
      </c>
      <c r="B395" s="86" t="n">
        <v>3620.0002284522</v>
      </c>
      <c r="C395" s="82" t="n">
        <v>0.00499929560572197</v>
      </c>
      <c r="D395" s="82" t="n">
        <v>0.00300033887076078</v>
      </c>
      <c r="F395" s="82"/>
      <c r="G395" s="85" t="s">
        <v>1289</v>
      </c>
      <c r="H395" s="88" t="n">
        <v>52</v>
      </c>
      <c r="I395" s="88" t="n">
        <v>0.9</v>
      </c>
      <c r="J395" s="88" t="n">
        <v>0.3</v>
      </c>
    </row>
    <row r="396" customFormat="false" ht="13.8" hidden="false" customHeight="false" outlineLevel="0" collapsed="false">
      <c r="A396" s="0" t="s">
        <v>1290</v>
      </c>
      <c r="B396" s="86" t="n">
        <v>459.202612655557</v>
      </c>
      <c r="C396" s="82" t="n">
        <v>0.000633893526172196</v>
      </c>
      <c r="D396" s="82" t="n">
        <v>0.000380336115703318</v>
      </c>
      <c r="F396" s="82"/>
      <c r="G396" s="85" t="s">
        <v>1291</v>
      </c>
      <c r="H396" s="88" t="n">
        <v>48</v>
      </c>
      <c r="I396" s="88" t="n">
        <v>0.4</v>
      </c>
      <c r="J396" s="88" t="n">
        <v>0.3</v>
      </c>
    </row>
    <row r="397" customFormat="false" ht="13.8" hidden="false" customHeight="false" outlineLevel="0" collapsed="false">
      <c r="A397" s="0" t="s">
        <v>1292</v>
      </c>
      <c r="B397" s="86" t="n">
        <v>3620.02104313843</v>
      </c>
      <c r="C397" s="82" t="n">
        <v>0.00499774537802495</v>
      </c>
      <c r="D397" s="82" t="n">
        <v>0.00300616263339847</v>
      </c>
      <c r="F397" s="82"/>
      <c r="G397" s="85" t="s">
        <v>1293</v>
      </c>
      <c r="H397" s="88" t="n">
        <v>111</v>
      </c>
      <c r="I397" s="88" t="n">
        <v>1.6</v>
      </c>
      <c r="J397" s="88" t="n">
        <v>0.5</v>
      </c>
    </row>
    <row r="398" customFormat="false" ht="13.8" hidden="false" customHeight="false" outlineLevel="0" collapsed="false">
      <c r="A398" s="0" t="s">
        <v>1294</v>
      </c>
      <c r="B398" s="86" t="n">
        <v>3619.9832146162</v>
      </c>
      <c r="C398" s="82" t="n">
        <v>0.00500333555703803</v>
      </c>
      <c r="D398" s="82" t="n">
        <v>0.00300200133422282</v>
      </c>
      <c r="F398" s="82"/>
      <c r="G398" s="85" t="s">
        <v>1295</v>
      </c>
      <c r="H398" s="88" t="n">
        <v>28</v>
      </c>
      <c r="I398" s="88" t="n">
        <v>0.6</v>
      </c>
      <c r="J398" s="88" t="n">
        <v>0.4</v>
      </c>
    </row>
    <row r="399" customFormat="false" ht="13.8" hidden="false" customHeight="false" outlineLevel="0" collapsed="false">
      <c r="A399" s="0" t="s">
        <v>264</v>
      </c>
      <c r="B399" s="86" t="n">
        <v>280</v>
      </c>
      <c r="C399" s="82" t="n">
        <v>0.006</v>
      </c>
      <c r="D399" s="82" t="n">
        <v>0.004</v>
      </c>
      <c r="F399" s="82"/>
      <c r="G399" s="85" t="s">
        <v>1296</v>
      </c>
      <c r="H399" s="88" t="n">
        <v>47</v>
      </c>
      <c r="I399" s="88" t="n">
        <v>0.9</v>
      </c>
      <c r="J399" s="88" t="n">
        <v>0.5</v>
      </c>
    </row>
    <row r="400" customFormat="false" ht="13.8" hidden="false" customHeight="false" outlineLevel="0" collapsed="false">
      <c r="A400" s="0" t="s">
        <v>265</v>
      </c>
      <c r="B400" s="86" t="n">
        <v>270</v>
      </c>
      <c r="C400" s="82" t="n">
        <v>0.016</v>
      </c>
      <c r="D400" s="82" t="n">
        <v>0.001</v>
      </c>
      <c r="F400" s="82"/>
      <c r="G400" s="85" t="s">
        <v>1297</v>
      </c>
      <c r="H400" s="88" t="n">
        <v>44</v>
      </c>
      <c r="I400" s="88" t="n">
        <v>0.9</v>
      </c>
      <c r="J400" s="88" t="n">
        <v>0.6</v>
      </c>
    </row>
    <row r="401" customFormat="false" ht="13.8" hidden="false" customHeight="false" outlineLevel="0" collapsed="false">
      <c r="A401" s="0" t="s">
        <v>33</v>
      </c>
      <c r="B401" s="86" t="n">
        <v>699.985725501392</v>
      </c>
      <c r="C401" s="82" t="n">
        <v>0.0129897937334951</v>
      </c>
      <c r="D401" s="82" t="n">
        <v>0.000999214902576547</v>
      </c>
      <c r="F401" s="82"/>
      <c r="G401" s="85" t="s">
        <v>1298</v>
      </c>
      <c r="H401" s="88" t="n">
        <v>59</v>
      </c>
      <c r="I401" s="88" t="n">
        <v>1.4</v>
      </c>
      <c r="J401" s="88" t="n">
        <v>0.3</v>
      </c>
    </row>
    <row r="402" customFormat="false" ht="13.8" hidden="false" customHeight="false" outlineLevel="0" collapsed="false">
      <c r="A402" s="0" t="s">
        <v>266</v>
      </c>
      <c r="B402" s="86" t="n">
        <v>300</v>
      </c>
      <c r="C402" s="82" t="n">
        <v>0.002</v>
      </c>
      <c r="D402" s="82" t="n">
        <v>0</v>
      </c>
      <c r="F402" s="82"/>
      <c r="G402" s="85" t="s">
        <v>1299</v>
      </c>
      <c r="H402" s="88" t="n">
        <v>55</v>
      </c>
      <c r="I402" s="88" t="n">
        <v>0.7</v>
      </c>
      <c r="J402" s="88" t="n">
        <v>0.4</v>
      </c>
    </row>
    <row r="403" customFormat="false" ht="13.8" hidden="false" customHeight="false" outlineLevel="0" collapsed="false">
      <c r="A403" s="0" t="s">
        <v>1300</v>
      </c>
      <c r="B403" s="86" t="n">
        <v>3100</v>
      </c>
      <c r="C403" s="82" t="n">
        <v>0</v>
      </c>
      <c r="D403" s="82" t="n">
        <v>0</v>
      </c>
      <c r="F403" s="82"/>
      <c r="G403" s="85" t="s">
        <v>1301</v>
      </c>
      <c r="H403" s="88" t="n">
        <v>47</v>
      </c>
      <c r="I403" s="88" t="n">
        <v>0.4</v>
      </c>
      <c r="J403" s="88" t="n">
        <v>0.2</v>
      </c>
    </row>
    <row r="404" customFormat="false" ht="13.8" hidden="false" customHeight="false" outlineLevel="0" collapsed="false">
      <c r="A404" s="0" t="s">
        <v>267</v>
      </c>
      <c r="B404" s="86" t="n">
        <v>3900</v>
      </c>
      <c r="C404" s="82" t="n">
        <v>0</v>
      </c>
      <c r="D404" s="82" t="n">
        <v>0</v>
      </c>
      <c r="F404" s="82"/>
      <c r="G404" s="85" t="s">
        <v>1302</v>
      </c>
      <c r="H404" s="88" t="n">
        <v>49</v>
      </c>
      <c r="I404" s="88" t="n">
        <v>1</v>
      </c>
      <c r="J404" s="88" t="n">
        <v>0.7</v>
      </c>
    </row>
    <row r="405" customFormat="false" ht="13.8" hidden="false" customHeight="false" outlineLevel="0" collapsed="false">
      <c r="A405" s="0" t="s">
        <v>1303</v>
      </c>
      <c r="B405" s="86" t="n">
        <v>2899.98089415361</v>
      </c>
      <c r="C405" s="82" t="n">
        <v>0</v>
      </c>
      <c r="D405" s="82" t="n">
        <v>0</v>
      </c>
      <c r="F405" s="82"/>
      <c r="G405" s="85" t="s">
        <v>1304</v>
      </c>
      <c r="H405" s="88" t="n">
        <v>53</v>
      </c>
      <c r="I405" s="88" t="n">
        <v>0.5</v>
      </c>
      <c r="J405" s="88" t="n">
        <v>0.4</v>
      </c>
    </row>
    <row r="406" customFormat="false" ht="13.8" hidden="false" customHeight="false" outlineLevel="0" collapsed="false">
      <c r="A406" s="0" t="s">
        <v>1305</v>
      </c>
      <c r="B406" s="86" t="n">
        <v>1500.57357594937</v>
      </c>
      <c r="C406" s="82" t="n">
        <v>0.00427527481678881</v>
      </c>
      <c r="D406" s="82" t="n">
        <v>0.00080675383077948</v>
      </c>
      <c r="F406" s="82"/>
      <c r="G406" s="85" t="s">
        <v>1306</v>
      </c>
      <c r="H406" s="88" t="n">
        <v>61</v>
      </c>
      <c r="I406" s="88" t="n">
        <v>0.6</v>
      </c>
      <c r="J406" s="88" t="n">
        <v>0.1</v>
      </c>
    </row>
    <row r="407" customFormat="false" ht="13.8" hidden="false" customHeight="false" outlineLevel="0" collapsed="false">
      <c r="A407" s="0" t="s">
        <v>1307</v>
      </c>
      <c r="B407" s="86" t="n">
        <v>3729.99977699833</v>
      </c>
      <c r="C407" s="82" t="n">
        <v>0</v>
      </c>
      <c r="D407" s="82" t="n">
        <v>0</v>
      </c>
      <c r="F407" s="82"/>
      <c r="G407" s="85" t="s">
        <v>1308</v>
      </c>
      <c r="H407" s="88" t="n">
        <v>17</v>
      </c>
      <c r="I407" s="88" t="n">
        <v>0.3</v>
      </c>
      <c r="J407" s="88" t="n">
        <v>0.2</v>
      </c>
    </row>
    <row r="408" customFormat="false" ht="13.8" hidden="false" customHeight="false" outlineLevel="0" collapsed="false">
      <c r="A408" s="0" t="s">
        <v>1309</v>
      </c>
      <c r="B408" s="86" t="n">
        <v>3870</v>
      </c>
      <c r="C408" s="82" t="n">
        <v>0</v>
      </c>
      <c r="D408" s="82" t="n">
        <v>0</v>
      </c>
      <c r="F408" s="82"/>
      <c r="G408" s="85" t="s">
        <v>1310</v>
      </c>
      <c r="H408" s="88" t="n">
        <v>17</v>
      </c>
      <c r="I408" s="88" t="n">
        <v>0.4</v>
      </c>
      <c r="J408" s="88" t="n">
        <v>0.1</v>
      </c>
    </row>
    <row r="409" customFormat="false" ht="13.8" hidden="false" customHeight="false" outlineLevel="0" collapsed="false">
      <c r="A409" s="0" t="s">
        <v>34</v>
      </c>
      <c r="B409" s="86" t="n">
        <v>3080</v>
      </c>
      <c r="C409" s="82" t="n">
        <v>0.123</v>
      </c>
      <c r="D409" s="82" t="n">
        <v>0.268</v>
      </c>
      <c r="F409" s="82"/>
      <c r="G409" s="85" t="s">
        <v>1311</v>
      </c>
      <c r="H409" s="88" t="n">
        <v>73</v>
      </c>
      <c r="I409" s="88" t="n">
        <v>0.8</v>
      </c>
      <c r="J409" s="88" t="n">
        <v>0.3</v>
      </c>
    </row>
    <row r="410" customFormat="false" ht="13.8" hidden="false" customHeight="false" outlineLevel="0" collapsed="false">
      <c r="A410" s="0" t="s">
        <v>1312</v>
      </c>
      <c r="B410" s="86" t="n">
        <v>540</v>
      </c>
      <c r="C410" s="82" t="n">
        <v>0.018</v>
      </c>
      <c r="D410" s="82" t="n">
        <v>0.004</v>
      </c>
      <c r="F410" s="82"/>
      <c r="G410" s="85" t="s">
        <v>1313</v>
      </c>
      <c r="H410" s="88" t="n">
        <v>45</v>
      </c>
      <c r="I410" s="88" t="n">
        <v>0.4</v>
      </c>
      <c r="J410" s="88" t="n">
        <v>0.2</v>
      </c>
    </row>
    <row r="411" customFormat="false" ht="13.8" hidden="false" customHeight="false" outlineLevel="0" collapsed="false">
      <c r="A411" s="0" t="s">
        <v>1314</v>
      </c>
      <c r="B411" s="86" t="n">
        <v>770.00054261994</v>
      </c>
      <c r="C411" s="82" t="n">
        <v>0.0230013736852176</v>
      </c>
      <c r="D411" s="82" t="n">
        <v>0.00600023418334271</v>
      </c>
      <c r="F411" s="82"/>
      <c r="G411" s="85" t="s">
        <v>1315</v>
      </c>
      <c r="H411" s="88" t="n">
        <v>62</v>
      </c>
      <c r="I411" s="88" t="n">
        <v>0.3</v>
      </c>
      <c r="J411" s="88" t="n">
        <v>0.4</v>
      </c>
    </row>
    <row r="412" customFormat="false" ht="13.8" hidden="false" customHeight="false" outlineLevel="0" collapsed="false">
      <c r="A412" s="0" t="s">
        <v>268</v>
      </c>
      <c r="B412" s="86" t="n">
        <v>920</v>
      </c>
      <c r="C412" s="82" t="n">
        <v>0.007</v>
      </c>
      <c r="D412" s="82" t="n">
        <v>0.002</v>
      </c>
      <c r="F412" s="82"/>
      <c r="G412" s="85" t="s">
        <v>1316</v>
      </c>
      <c r="H412" s="88" t="n">
        <v>65</v>
      </c>
      <c r="I412" s="88" t="n">
        <v>0.5</v>
      </c>
      <c r="J412" s="88" t="n">
        <v>0.3</v>
      </c>
    </row>
    <row r="413" customFormat="false" ht="13.8" hidden="false" customHeight="false" outlineLevel="0" collapsed="false">
      <c r="A413" s="0" t="s">
        <v>1317</v>
      </c>
      <c r="B413" s="86" t="n">
        <v>8840</v>
      </c>
      <c r="C413" s="82" t="n">
        <v>0</v>
      </c>
      <c r="D413" s="82" t="n">
        <v>1</v>
      </c>
      <c r="F413" s="82"/>
      <c r="G413" s="85" t="s">
        <v>1318</v>
      </c>
      <c r="H413" s="88" t="n">
        <v>119</v>
      </c>
      <c r="I413" s="88" t="n">
        <v>1.5</v>
      </c>
      <c r="J413" s="88" t="n">
        <v>11.3</v>
      </c>
    </row>
    <row r="414" customFormat="false" ht="13.8" hidden="false" customHeight="false" outlineLevel="0" collapsed="false">
      <c r="A414" s="0" t="s">
        <v>269</v>
      </c>
      <c r="B414" s="86" t="n">
        <v>5730</v>
      </c>
      <c r="C414" s="0" t="n">
        <v>0.177</v>
      </c>
      <c r="D414" s="0" t="n">
        <v>0.497</v>
      </c>
      <c r="F414" s="82"/>
      <c r="G414" s="85" t="s">
        <v>1319</v>
      </c>
      <c r="H414" s="88" t="n">
        <v>26</v>
      </c>
      <c r="I414" s="88" t="n">
        <v>0.2</v>
      </c>
      <c r="J414" s="88" t="n">
        <v>0.2</v>
      </c>
    </row>
    <row r="415" customFormat="false" ht="13.8" hidden="false" customHeight="false" outlineLevel="0" collapsed="false">
      <c r="A415" s="0" t="s">
        <v>270</v>
      </c>
      <c r="B415" s="86" t="n">
        <v>320.00085464607</v>
      </c>
      <c r="C415" s="82" t="n">
        <v>0.00499967950772386</v>
      </c>
      <c r="D415" s="82" t="n">
        <v>0.00100064810660285</v>
      </c>
      <c r="F415" s="82"/>
      <c r="G415" s="85" t="s">
        <v>1320</v>
      </c>
      <c r="H415" s="88" t="n">
        <v>78</v>
      </c>
      <c r="I415" s="88" t="n">
        <v>0.4</v>
      </c>
      <c r="J415" s="88" t="n">
        <v>0.1</v>
      </c>
    </row>
    <row r="416" customFormat="false" ht="13.8" hidden="false" customHeight="false" outlineLevel="0" collapsed="false">
      <c r="A416" s="0" t="s">
        <v>1321</v>
      </c>
      <c r="B416" s="86" t="n">
        <v>3619.90860321876</v>
      </c>
      <c r="C416" s="82" t="n">
        <v>0.00496721637194516</v>
      </c>
      <c r="D416" s="82" t="n">
        <v>0.0029803298231671</v>
      </c>
      <c r="F416" s="82"/>
      <c r="G416" s="85" t="s">
        <v>1322</v>
      </c>
      <c r="H416" s="88" t="n">
        <v>56</v>
      </c>
      <c r="I416" s="88" t="n">
        <v>0.3</v>
      </c>
      <c r="J416" s="88" t="n">
        <v>0.1</v>
      </c>
    </row>
    <row r="417" customFormat="false" ht="13.8" hidden="false" customHeight="false" outlineLevel="0" collapsed="false">
      <c r="A417" s="0" t="s">
        <v>1323</v>
      </c>
      <c r="B417" s="86" t="n">
        <v>3617.85216178522</v>
      </c>
      <c r="C417" s="82" t="n">
        <v>0.00557880055788006</v>
      </c>
      <c r="D417" s="82" t="n">
        <v>0.00278940027894003</v>
      </c>
      <c r="F417" s="82"/>
      <c r="G417" s="85" t="s">
        <v>1324</v>
      </c>
      <c r="H417" s="88" t="n">
        <v>179</v>
      </c>
      <c r="I417" s="88" t="n">
        <v>1.3</v>
      </c>
      <c r="J417" s="88" t="n">
        <v>0.1</v>
      </c>
    </row>
    <row r="418" customFormat="false" ht="13.8" hidden="false" customHeight="false" outlineLevel="0" collapsed="false">
      <c r="A418" s="0" t="s">
        <v>271</v>
      </c>
      <c r="B418" s="86" t="n">
        <v>860</v>
      </c>
      <c r="C418" s="82" t="n">
        <v>0.015</v>
      </c>
      <c r="D418" s="82" t="n">
        <v>0.002</v>
      </c>
      <c r="F418" s="82"/>
      <c r="G418" s="85" t="s">
        <v>1325</v>
      </c>
      <c r="H418" s="88" t="n">
        <v>82</v>
      </c>
      <c r="I418" s="88" t="n">
        <v>0.6</v>
      </c>
      <c r="J418" s="88" t="n">
        <v>0.3</v>
      </c>
    </row>
    <row r="419" customFormat="false" ht="13.8" hidden="false" customHeight="false" outlineLevel="0" collapsed="false">
      <c r="A419" s="0" t="s">
        <v>272</v>
      </c>
      <c r="B419" s="86" t="n">
        <v>400</v>
      </c>
      <c r="C419" s="82" t="n">
        <v>0.1</v>
      </c>
      <c r="D419" s="82" t="n">
        <v>0</v>
      </c>
      <c r="F419" s="82"/>
      <c r="G419" s="85" t="s">
        <v>1326</v>
      </c>
      <c r="H419" s="88" t="n">
        <v>43</v>
      </c>
      <c r="I419" s="88" t="n">
        <v>0.8</v>
      </c>
      <c r="J419" s="88" t="n">
        <v>0.6</v>
      </c>
    </row>
    <row r="420" customFormat="false" ht="13.8" hidden="false" customHeight="false" outlineLevel="0" collapsed="false">
      <c r="A420" s="0" t="s">
        <v>1327</v>
      </c>
      <c r="B420" s="86" t="n">
        <v>180.00560209824</v>
      </c>
      <c r="C420" s="82" t="n">
        <v>0.0449950345038323</v>
      </c>
      <c r="D420" s="82" t="n">
        <v>0</v>
      </c>
      <c r="F420" s="82"/>
      <c r="G420" s="85" t="s">
        <v>1328</v>
      </c>
      <c r="H420" s="88" t="n">
        <v>52</v>
      </c>
      <c r="I420" s="88" t="n">
        <v>0.9</v>
      </c>
      <c r="J420" s="88" t="n">
        <v>0.4</v>
      </c>
    </row>
    <row r="421" customFormat="false" ht="13.8" hidden="false" customHeight="false" outlineLevel="0" collapsed="false">
      <c r="A421" s="0" t="s">
        <v>274</v>
      </c>
      <c r="B421" s="86" t="n">
        <v>170</v>
      </c>
      <c r="C421" s="82" t="n">
        <v>0.008</v>
      </c>
      <c r="D421" s="82" t="n">
        <v>0.002</v>
      </c>
      <c r="F421" s="82"/>
      <c r="G421" s="85" t="s">
        <v>1329</v>
      </c>
      <c r="H421" s="88" t="n">
        <v>26</v>
      </c>
      <c r="I421" s="88" t="n">
        <v>0.4</v>
      </c>
      <c r="J421" s="88" t="n">
        <v>0.1</v>
      </c>
    </row>
    <row r="422" customFormat="false" ht="13.8" hidden="false" customHeight="false" outlineLevel="0" collapsed="false">
      <c r="A422" s="0" t="s">
        <v>1330</v>
      </c>
      <c r="B422" s="86" t="n">
        <v>840.015224562294</v>
      </c>
      <c r="C422" s="82" t="n">
        <v>0.0379979700583608</v>
      </c>
      <c r="D422" s="82" t="n">
        <v>0.00900786602385182</v>
      </c>
      <c r="F422" s="82"/>
      <c r="G422" s="85" t="s">
        <v>1331</v>
      </c>
      <c r="H422" s="88" t="n">
        <v>41</v>
      </c>
      <c r="I422" s="88" t="n">
        <v>0.5</v>
      </c>
      <c r="J422" s="88" t="n">
        <v>0.7</v>
      </c>
    </row>
    <row r="423" customFormat="false" ht="13.8" hidden="false" customHeight="false" outlineLevel="0" collapsed="false">
      <c r="A423" s="0" t="s">
        <v>1332</v>
      </c>
      <c r="B423" s="86" t="n">
        <v>189.730200174064</v>
      </c>
      <c r="C423" s="82" t="n">
        <v>0.00870322019147084</v>
      </c>
      <c r="D423" s="82" t="n">
        <v>0.00174064403829417</v>
      </c>
      <c r="F423" s="82"/>
      <c r="G423" s="85" t="s">
        <v>1333</v>
      </c>
      <c r="H423" s="88" t="n">
        <v>45</v>
      </c>
      <c r="I423" s="88" t="n">
        <v>0.5</v>
      </c>
      <c r="J423" s="88" t="n">
        <v>0.5</v>
      </c>
    </row>
    <row r="424" customFormat="false" ht="13.8" hidden="false" customHeight="false" outlineLevel="0" collapsed="false">
      <c r="A424" s="0" t="s">
        <v>275</v>
      </c>
      <c r="B424" s="86" t="n">
        <v>3270</v>
      </c>
      <c r="C424" s="82" t="n">
        <v>0.116</v>
      </c>
      <c r="D424" s="82" t="n">
        <v>0.021</v>
      </c>
      <c r="F424" s="82"/>
      <c r="G424" s="85" t="s">
        <v>1334</v>
      </c>
      <c r="H424" s="88" t="n">
        <v>48</v>
      </c>
      <c r="I424" s="88" t="n">
        <v>0.5</v>
      </c>
      <c r="J424" s="88" t="n">
        <v>0.1</v>
      </c>
    </row>
    <row r="425" customFormat="false" ht="13.8" hidden="false" customHeight="false" outlineLevel="0" collapsed="false">
      <c r="A425" s="0" t="s">
        <v>276</v>
      </c>
      <c r="B425" s="86" t="n">
        <v>0</v>
      </c>
      <c r="C425" s="82" t="n">
        <v>0</v>
      </c>
      <c r="D425" s="82" t="n">
        <v>0</v>
      </c>
      <c r="F425" s="82"/>
      <c r="G425" s="85" t="s">
        <v>1335</v>
      </c>
      <c r="H425" s="88" t="n">
        <v>36</v>
      </c>
      <c r="I425" s="88" t="n">
        <v>0.5</v>
      </c>
      <c r="J425" s="88" t="n">
        <v>0.2</v>
      </c>
    </row>
    <row r="426" customFormat="false" ht="13.8" hidden="false" customHeight="false" outlineLevel="0" collapsed="false">
      <c r="A426" s="0" t="s">
        <v>277</v>
      </c>
      <c r="B426" s="86" t="n">
        <v>3340.27777777778</v>
      </c>
      <c r="C426" s="82" t="n">
        <v>0.112847222222222</v>
      </c>
      <c r="D426" s="82" t="n">
        <v>0.115162037037037</v>
      </c>
      <c r="F426" s="82"/>
      <c r="G426" s="85" t="s">
        <v>1336</v>
      </c>
      <c r="H426" s="88" t="n">
        <v>346</v>
      </c>
      <c r="I426" s="88" t="n">
        <v>3.9</v>
      </c>
      <c r="J426" s="88" t="n">
        <v>1.8</v>
      </c>
    </row>
    <row r="427" customFormat="false" ht="23.6" hidden="false" customHeight="false" outlineLevel="0" collapsed="false">
      <c r="A427" s="0" t="s">
        <v>1337</v>
      </c>
      <c r="B427" s="86" t="n">
        <v>88400</v>
      </c>
      <c r="C427" s="82" t="n">
        <v>0</v>
      </c>
      <c r="D427" s="82" t="n">
        <v>0.01</v>
      </c>
      <c r="F427" s="82"/>
      <c r="G427" s="85" t="s">
        <v>1338</v>
      </c>
      <c r="H427" s="88" t="n">
        <v>212</v>
      </c>
      <c r="I427" s="88" t="n">
        <v>0.6</v>
      </c>
      <c r="J427" s="88" t="n">
        <v>0</v>
      </c>
    </row>
    <row r="428" customFormat="false" ht="13.8" hidden="false" customHeight="false" outlineLevel="0" collapsed="false">
      <c r="A428" s="0" t="s">
        <v>1339</v>
      </c>
      <c r="B428" s="86" t="n">
        <v>290.003160902857</v>
      </c>
      <c r="C428" s="82" t="n">
        <v>0.0139982840813062</v>
      </c>
      <c r="D428" s="82" t="n">
        <v>0.0129984066469272</v>
      </c>
      <c r="F428" s="82"/>
    </row>
    <row r="429" customFormat="false" ht="13.8" hidden="false" customHeight="false" outlineLevel="0" collapsed="false">
      <c r="A429" s="0" t="s">
        <v>1340</v>
      </c>
      <c r="B429" s="86" t="n">
        <v>3410.02820202908</v>
      </c>
      <c r="C429" s="82" t="n">
        <v>0.0660000732520236</v>
      </c>
      <c r="D429" s="82" t="n">
        <v>0.0130022341867194</v>
      </c>
      <c r="F429" s="82"/>
      <c r="G429" s="85" t="s">
        <v>1341</v>
      </c>
      <c r="H429" s="88" t="n">
        <v>68</v>
      </c>
      <c r="I429" s="88" t="n">
        <v>0</v>
      </c>
      <c r="J429" s="88" t="n">
        <v>0</v>
      </c>
    </row>
    <row r="430" customFormat="false" ht="13.8" hidden="false" customHeight="false" outlineLevel="0" collapsed="false">
      <c r="A430" s="0" t="s">
        <v>278</v>
      </c>
      <c r="B430" s="86" t="n">
        <v>219.999864955503</v>
      </c>
      <c r="C430" s="82" t="n">
        <v>0.0139996128724415</v>
      </c>
      <c r="D430" s="82" t="n">
        <v>0.00199978392880454</v>
      </c>
      <c r="F430" s="82"/>
      <c r="G430" s="85" t="s">
        <v>1342</v>
      </c>
      <c r="H430" s="88" t="n">
        <v>137</v>
      </c>
      <c r="I430" s="88" t="n">
        <v>0.1</v>
      </c>
      <c r="J430" s="88" t="n">
        <v>0</v>
      </c>
    </row>
    <row r="431" customFormat="false" ht="13.8" hidden="false" customHeight="false" outlineLevel="0" collapsed="false">
      <c r="A431" s="0" t="s">
        <v>1343</v>
      </c>
      <c r="B431" s="86" t="n">
        <v>709.999983433588</v>
      </c>
      <c r="C431" s="82" t="n">
        <v>0.033000293225497</v>
      </c>
      <c r="D431" s="82" t="n">
        <v>0.00499974322060994</v>
      </c>
      <c r="F431" s="82"/>
      <c r="G431" s="85" t="s">
        <v>1344</v>
      </c>
      <c r="H431" s="88" t="n">
        <v>295</v>
      </c>
      <c r="I431" s="88" t="n">
        <v>0</v>
      </c>
      <c r="J431" s="88" t="n">
        <v>0</v>
      </c>
    </row>
    <row r="432" customFormat="false" ht="13.8" hidden="false" customHeight="false" outlineLevel="0" collapsed="false">
      <c r="A432" s="0" t="s">
        <v>1345</v>
      </c>
      <c r="B432" s="86" t="n">
        <v>409.926470588235</v>
      </c>
      <c r="C432" s="82" t="n">
        <v>0.0122549019607843</v>
      </c>
      <c r="D432" s="82" t="n">
        <v>0.00490196078431373</v>
      </c>
      <c r="F432" s="82"/>
      <c r="G432" s="85"/>
      <c r="H432" s="88"/>
      <c r="I432" s="88"/>
      <c r="J432" s="88"/>
    </row>
    <row r="433" customFormat="false" ht="14.3" hidden="false" customHeight="false" outlineLevel="0" collapsed="false">
      <c r="A433" s="0" t="s">
        <v>279</v>
      </c>
      <c r="B433" s="86" t="n">
        <v>229.994332413112</v>
      </c>
      <c r="C433" s="82" t="n">
        <v>0.0229994332413112</v>
      </c>
      <c r="D433" s="82" t="n">
        <v>0.00100553960911933</v>
      </c>
      <c r="F433" s="82"/>
      <c r="G433" s="83" t="s">
        <v>1346</v>
      </c>
      <c r="H433" s="88"/>
      <c r="I433" s="88"/>
      <c r="J433" s="88"/>
    </row>
    <row r="434" customFormat="false" ht="13.8" hidden="false" customHeight="false" outlineLevel="0" collapsed="false">
      <c r="A434" s="0" t="s">
        <v>1347</v>
      </c>
      <c r="B434" s="86" t="n">
        <v>379.99862526239</v>
      </c>
      <c r="C434" s="82" t="n">
        <v>0.0210017607216315</v>
      </c>
      <c r="D434" s="82" t="n">
        <v>0.00299798548065586</v>
      </c>
      <c r="F434" s="82"/>
      <c r="G434" s="85"/>
      <c r="H434" s="88"/>
      <c r="I434" s="88"/>
      <c r="J434" s="88"/>
    </row>
    <row r="435" customFormat="false" ht="13.8" hidden="false" customHeight="false" outlineLevel="0" collapsed="false">
      <c r="A435" s="0" t="s">
        <v>1348</v>
      </c>
      <c r="B435" s="86" t="n">
        <v>540.022348997236</v>
      </c>
      <c r="C435" s="82" t="n">
        <v>0.0239957654531553</v>
      </c>
      <c r="D435" s="82" t="n">
        <v>0.00399929424219255</v>
      </c>
      <c r="F435" s="82"/>
      <c r="G435" s="85" t="s">
        <v>1349</v>
      </c>
      <c r="H435" s="88" t="n">
        <v>150</v>
      </c>
      <c r="I435" s="88" t="n">
        <v>18.5</v>
      </c>
      <c r="J435" s="88" t="n">
        <v>7.9</v>
      </c>
    </row>
    <row r="436" customFormat="false" ht="13.8" hidden="false" customHeight="false" outlineLevel="0" collapsed="false">
      <c r="A436" s="0" t="s">
        <v>1350</v>
      </c>
      <c r="B436" s="86" t="n">
        <v>650.050469756969</v>
      </c>
      <c r="C436" s="82" t="n">
        <v>0.0329994564795403</v>
      </c>
      <c r="D436" s="82" t="n">
        <v>0.00302818541812253</v>
      </c>
      <c r="F436" s="82"/>
      <c r="G436" s="85" t="s">
        <v>1351</v>
      </c>
      <c r="H436" s="88" t="n">
        <v>203</v>
      </c>
      <c r="I436" s="88" t="n">
        <v>34.3</v>
      </c>
      <c r="J436" s="88" t="n">
        <v>6.3</v>
      </c>
    </row>
    <row r="437" customFormat="false" ht="13.8" hidden="false" customHeight="false" outlineLevel="0" collapsed="false">
      <c r="A437" s="0" t="s">
        <v>1352</v>
      </c>
      <c r="B437" s="86" t="n">
        <v>1369.99022482893</v>
      </c>
      <c r="C437" s="82" t="n">
        <v>0.000977517106549365</v>
      </c>
      <c r="D437" s="82" t="n">
        <v>0</v>
      </c>
      <c r="F437" s="82"/>
      <c r="G437" s="85" t="s">
        <v>1353</v>
      </c>
      <c r="H437" s="88" t="n">
        <v>238</v>
      </c>
      <c r="I437" s="88" t="n">
        <v>16</v>
      </c>
      <c r="J437" s="88" t="n">
        <v>8.9</v>
      </c>
    </row>
    <row r="438" customFormat="false" ht="13.8" hidden="false" customHeight="false" outlineLevel="0" collapsed="false">
      <c r="A438" s="0" t="s">
        <v>280</v>
      </c>
      <c r="B438" s="86" t="n">
        <v>3250</v>
      </c>
      <c r="C438" s="82" t="n">
        <v>0.315</v>
      </c>
      <c r="D438" s="82" t="n">
        <v>0.019</v>
      </c>
      <c r="F438" s="82"/>
      <c r="G438" s="85" t="s">
        <v>1354</v>
      </c>
      <c r="H438" s="88" t="n">
        <v>313</v>
      </c>
      <c r="I438" s="88" t="n">
        <v>11.7</v>
      </c>
      <c r="J438" s="88" t="n">
        <v>28.4</v>
      </c>
    </row>
    <row r="439" customFormat="false" ht="13.8" hidden="false" customHeight="false" outlineLevel="0" collapsed="false">
      <c r="A439" s="0" t="s">
        <v>1355</v>
      </c>
      <c r="B439" s="86" t="n">
        <v>4390</v>
      </c>
      <c r="C439" s="82" t="n">
        <v>0.092</v>
      </c>
      <c r="D439" s="82" t="n">
        <v>0.131</v>
      </c>
      <c r="F439" s="82"/>
      <c r="G439" s="85" t="s">
        <v>1356</v>
      </c>
      <c r="H439" s="88" t="n">
        <v>233</v>
      </c>
      <c r="I439" s="88" t="n">
        <v>25</v>
      </c>
      <c r="J439" s="88" t="n">
        <v>14</v>
      </c>
    </row>
    <row r="440" customFormat="false" ht="13.8" hidden="false" customHeight="false" outlineLevel="0" collapsed="false">
      <c r="A440" s="0" t="s">
        <v>1357</v>
      </c>
      <c r="B440" s="86" t="n">
        <v>6420.02070122423</v>
      </c>
      <c r="C440" s="82" t="n">
        <v>0.143005008744483</v>
      </c>
      <c r="D440" s="82" t="n">
        <v>0.619002296170274</v>
      </c>
      <c r="F440" s="82"/>
      <c r="G440" s="85" t="s">
        <v>1358</v>
      </c>
      <c r="H440" s="88" t="n">
        <v>233</v>
      </c>
      <c r="I440" s="88" t="n">
        <v>25</v>
      </c>
      <c r="J440" s="88" t="n">
        <v>14</v>
      </c>
    </row>
    <row r="441" customFormat="false" ht="13.8" hidden="false" customHeight="false" outlineLevel="0" collapsed="false">
      <c r="A441" s="0" t="s">
        <v>281</v>
      </c>
      <c r="B441" s="86" t="n">
        <v>2770.00332368862</v>
      </c>
      <c r="C441" s="82" t="n">
        <v>0.0620009636120508</v>
      </c>
      <c r="D441" s="82" t="n">
        <v>0.274000767797837</v>
      </c>
      <c r="F441" s="82"/>
      <c r="G441" s="85" t="s">
        <v>1359</v>
      </c>
      <c r="H441" s="88" t="n">
        <v>110</v>
      </c>
      <c r="I441" s="88" t="n">
        <v>13.7</v>
      </c>
      <c r="J441" s="88" t="n">
        <v>5.7</v>
      </c>
    </row>
    <row r="442" customFormat="false" ht="13.8" hidden="false" customHeight="false" outlineLevel="0" collapsed="false">
      <c r="A442" s="0" t="s">
        <v>282</v>
      </c>
      <c r="B442" s="86" t="n">
        <v>170</v>
      </c>
      <c r="C442" s="82" t="n">
        <v>0.003</v>
      </c>
      <c r="D442" s="82" t="n">
        <v>0.002</v>
      </c>
      <c r="F442" s="82"/>
      <c r="G442" s="85" t="s">
        <v>1360</v>
      </c>
      <c r="H442" s="88" t="n">
        <v>315</v>
      </c>
      <c r="I442" s="88" t="n">
        <v>13.6</v>
      </c>
      <c r="J442" s="88" t="n">
        <v>2.8</v>
      </c>
    </row>
    <row r="443" customFormat="false" ht="13.8" hidden="false" customHeight="false" outlineLevel="0" collapsed="false">
      <c r="A443" s="0" t="s">
        <v>27</v>
      </c>
      <c r="B443" s="86" t="n">
        <v>3340</v>
      </c>
      <c r="C443" s="82" t="n">
        <v>0.122</v>
      </c>
      <c r="D443" s="82" t="n">
        <v>0.023</v>
      </c>
      <c r="F443" s="82"/>
      <c r="G443" s="85" t="s">
        <v>1361</v>
      </c>
      <c r="H443" s="88" t="n">
        <v>105</v>
      </c>
      <c r="I443" s="88" t="n">
        <v>18.4</v>
      </c>
      <c r="J443" s="88" t="n">
        <v>2.5</v>
      </c>
    </row>
    <row r="444" customFormat="false" ht="13.8" hidden="false" customHeight="false" outlineLevel="0" collapsed="false">
      <c r="A444" s="0" t="s">
        <v>1362</v>
      </c>
      <c r="B444" s="86" t="n">
        <v>720.010225602352</v>
      </c>
      <c r="C444" s="82" t="n">
        <v>0.123985428516649</v>
      </c>
      <c r="D444" s="82" t="n">
        <v>0.00996996229309133</v>
      </c>
      <c r="F444" s="82"/>
      <c r="G444" s="85" t="s">
        <v>1363</v>
      </c>
      <c r="H444" s="88" t="n">
        <v>77</v>
      </c>
      <c r="I444" s="88" t="n">
        <v>11.3</v>
      </c>
      <c r="J444" s="88" t="n">
        <v>3.1</v>
      </c>
    </row>
    <row r="445" customFormat="false" ht="13.8" hidden="false" customHeight="false" outlineLevel="0" collapsed="false">
      <c r="A445" s="0" t="s">
        <v>1364</v>
      </c>
      <c r="B445" s="86" t="n">
        <v>260.005758710049</v>
      </c>
      <c r="C445" s="82" t="n">
        <v>0.00901238122660524</v>
      </c>
      <c r="D445" s="82" t="n">
        <v>0.0029945292254535</v>
      </c>
      <c r="F445" s="82"/>
      <c r="G445" s="85" t="s">
        <v>1365</v>
      </c>
      <c r="H445" s="88" t="n">
        <v>105</v>
      </c>
      <c r="I445" s="88" t="n">
        <v>18.4</v>
      </c>
      <c r="J445" s="88" t="n">
        <v>2.5</v>
      </c>
    </row>
    <row r="446" customFormat="false" ht="13.8" hidden="false" customHeight="false" outlineLevel="0" collapsed="false">
      <c r="A446" s="0" t="s">
        <v>1366</v>
      </c>
      <c r="B446" s="86" t="n">
        <v>3459.98298411191</v>
      </c>
      <c r="C446" s="82" t="n">
        <v>0.123009042163788</v>
      </c>
      <c r="D446" s="82" t="n">
        <v>0.00799351021942581</v>
      </c>
      <c r="F446" s="82"/>
      <c r="G446" s="85" t="s">
        <v>1367</v>
      </c>
      <c r="H446" s="88" t="n">
        <v>263</v>
      </c>
      <c r="I446" s="88" t="n">
        <v>13.5</v>
      </c>
      <c r="J446" s="88" t="n">
        <v>22.8</v>
      </c>
    </row>
    <row r="447" customFormat="false" ht="13.8" hidden="false" customHeight="false" outlineLevel="0" collapsed="false">
      <c r="A447" s="0" t="s">
        <v>1368</v>
      </c>
      <c r="B447" s="86" t="n">
        <v>3459.98298411191</v>
      </c>
      <c r="C447" s="82" t="n">
        <v>0.123009042163788</v>
      </c>
      <c r="D447" s="82" t="n">
        <v>0.00799351021942581</v>
      </c>
      <c r="F447" s="86"/>
      <c r="G447" s="85" t="s">
        <v>1369</v>
      </c>
      <c r="H447" s="88" t="n">
        <v>117</v>
      </c>
      <c r="I447" s="88" t="n">
        <v>14.6</v>
      </c>
      <c r="J447" s="88" t="n">
        <v>5.7</v>
      </c>
    </row>
    <row r="448" customFormat="false" ht="13.8" hidden="false" customHeight="false" outlineLevel="0" collapsed="false">
      <c r="A448" s="0" t="s">
        <v>1370</v>
      </c>
      <c r="B448" s="86" t="n">
        <v>680</v>
      </c>
      <c r="C448" s="82" t="n">
        <v>0</v>
      </c>
      <c r="D448" s="82" t="n">
        <v>0</v>
      </c>
      <c r="F448" s="82"/>
      <c r="G448" s="85" t="s">
        <v>1371</v>
      </c>
      <c r="H448" s="88" t="n">
        <v>123</v>
      </c>
      <c r="I448" s="88" t="n">
        <v>14</v>
      </c>
      <c r="J448" s="88" t="n">
        <v>7</v>
      </c>
    </row>
    <row r="449" customFormat="false" ht="13.8" hidden="false" customHeight="false" outlineLevel="0" collapsed="false">
      <c r="A449" s="0" t="s">
        <v>283</v>
      </c>
      <c r="B449" s="86" t="n">
        <v>1010</v>
      </c>
      <c r="C449" s="82" t="n">
        <v>0.013</v>
      </c>
      <c r="D449" s="82" t="n">
        <v>0.002</v>
      </c>
      <c r="F449" s="82"/>
      <c r="G449" s="85" t="s">
        <v>1372</v>
      </c>
      <c r="H449" s="88" t="n">
        <v>117</v>
      </c>
      <c r="I449" s="88" t="n">
        <v>14.6</v>
      </c>
      <c r="J449" s="88" t="n">
        <v>5.7</v>
      </c>
    </row>
    <row r="450" customFormat="false" ht="13.8" hidden="false" customHeight="false" outlineLevel="0" collapsed="false">
      <c r="A450" s="0" t="s">
        <v>284</v>
      </c>
      <c r="B450" s="86" t="n">
        <v>1090</v>
      </c>
      <c r="C450" s="82" t="n">
        <v>0.017</v>
      </c>
      <c r="D450" s="82" t="n">
        <v>0.003</v>
      </c>
      <c r="F450" s="82"/>
      <c r="G450" s="85" t="s">
        <v>1373</v>
      </c>
      <c r="H450" s="88" t="n">
        <v>326</v>
      </c>
      <c r="I450" s="88" t="n">
        <v>11</v>
      </c>
      <c r="J450" s="88" t="n">
        <v>31</v>
      </c>
    </row>
    <row r="451" customFormat="false" ht="13.8" hidden="false" customHeight="false" outlineLevel="0" collapsed="false">
      <c r="A451" s="0" t="s">
        <v>1374</v>
      </c>
      <c r="B451" s="86" t="n">
        <v>610</v>
      </c>
      <c r="C451" s="82" t="n">
        <v>0.035</v>
      </c>
      <c r="D451" s="82" t="n">
        <v>0.033</v>
      </c>
      <c r="F451" s="82"/>
      <c r="G451" s="85" t="s">
        <v>1375</v>
      </c>
      <c r="H451" s="88" t="n">
        <v>220</v>
      </c>
      <c r="I451" s="88" t="n">
        <v>13.4</v>
      </c>
      <c r="J451" s="88" t="n">
        <v>18</v>
      </c>
    </row>
    <row r="452" customFormat="false" ht="13.8" hidden="false" customHeight="false" outlineLevel="0" collapsed="false">
      <c r="A452" s="0" t="s">
        <v>1376</v>
      </c>
      <c r="B452" s="86" t="n">
        <v>151.126657263752</v>
      </c>
      <c r="C452" s="82" t="n">
        <v>0.008662341325811</v>
      </c>
      <c r="D452" s="82" t="n">
        <v>0.00276445698166432</v>
      </c>
      <c r="F452" s="82"/>
      <c r="G452" s="85" t="s">
        <v>1377</v>
      </c>
      <c r="H452" s="88" t="n">
        <v>362</v>
      </c>
      <c r="I452" s="88" t="n">
        <v>13.1</v>
      </c>
      <c r="J452" s="88" t="n">
        <v>34.1</v>
      </c>
    </row>
    <row r="453" customFormat="false" ht="12.8" hidden="false" customHeight="false" outlineLevel="0" collapsed="false">
      <c r="G453" s="85" t="s">
        <v>1378</v>
      </c>
      <c r="H453" s="88" t="n">
        <v>417</v>
      </c>
      <c r="I453" s="88" t="n">
        <v>11.7</v>
      </c>
      <c r="J453" s="88" t="n">
        <v>40.3</v>
      </c>
    </row>
    <row r="454" customFormat="false" ht="12.8" hidden="false" customHeight="false" outlineLevel="0" collapsed="false">
      <c r="G454" s="85" t="s">
        <v>1379</v>
      </c>
      <c r="H454" s="88" t="n">
        <v>239</v>
      </c>
      <c r="I454" s="88" t="n">
        <v>16.1</v>
      </c>
      <c r="J454" s="88" t="n">
        <v>18.8</v>
      </c>
    </row>
    <row r="455" customFormat="false" ht="12.8" hidden="false" customHeight="false" outlineLevel="0" collapsed="false">
      <c r="G455" s="85" t="s">
        <v>1380</v>
      </c>
      <c r="H455" s="88" t="n">
        <v>113</v>
      </c>
      <c r="I455" s="88" t="n">
        <v>18.3</v>
      </c>
      <c r="J455" s="88" t="n">
        <v>3.5</v>
      </c>
    </row>
    <row r="456" customFormat="false" ht="12.8" hidden="false" customHeight="false" outlineLevel="0" collapsed="false">
      <c r="G456" s="85" t="s">
        <v>1381</v>
      </c>
      <c r="H456" s="88" t="n">
        <v>122</v>
      </c>
      <c r="I456" s="88" t="n">
        <v>12.3</v>
      </c>
      <c r="J456" s="88" t="n">
        <v>7.7</v>
      </c>
    </row>
    <row r="457" customFormat="false" ht="12.8" hidden="false" customHeight="false" outlineLevel="0" collapsed="false">
      <c r="G457" s="85" t="s">
        <v>1382</v>
      </c>
      <c r="H457" s="88" t="n">
        <v>165</v>
      </c>
      <c r="I457" s="88" t="n">
        <v>21.8</v>
      </c>
      <c r="J457" s="88" t="n">
        <v>8</v>
      </c>
    </row>
    <row r="458" customFormat="false" ht="12.8" hidden="false" customHeight="false" outlineLevel="0" collapsed="false">
      <c r="G458" s="85" t="s">
        <v>1383</v>
      </c>
      <c r="H458" s="88" t="n">
        <v>125</v>
      </c>
      <c r="I458" s="88" t="n">
        <v>18</v>
      </c>
      <c r="J458" s="88" t="n">
        <v>3.9</v>
      </c>
    </row>
    <row r="459" customFormat="false" ht="12.8" hidden="false" customHeight="false" outlineLevel="0" collapsed="false">
      <c r="G459" s="85" t="s">
        <v>1384</v>
      </c>
      <c r="H459" s="88" t="n">
        <v>462</v>
      </c>
      <c r="I459" s="88" t="n">
        <v>11.4</v>
      </c>
      <c r="J459" s="88" t="n">
        <v>43.8</v>
      </c>
    </row>
    <row r="460" customFormat="false" ht="12.8" hidden="false" customHeight="false" outlineLevel="0" collapsed="false">
      <c r="G460" s="85" t="s">
        <v>1385</v>
      </c>
      <c r="H460" s="88" t="n">
        <v>291</v>
      </c>
      <c r="I460" s="88" t="n">
        <v>8.3</v>
      </c>
      <c r="J460" s="88" t="n">
        <v>28.3</v>
      </c>
    </row>
    <row r="461" customFormat="false" ht="12.8" hidden="false" customHeight="false" outlineLevel="0" collapsed="false">
      <c r="G461" s="85" t="s">
        <v>1386</v>
      </c>
      <c r="H461" s="88" t="n">
        <v>136</v>
      </c>
      <c r="I461" s="88" t="n">
        <v>18.7</v>
      </c>
      <c r="J461" s="88" t="n">
        <v>4.6</v>
      </c>
    </row>
    <row r="462" customFormat="false" ht="12.8" hidden="false" customHeight="false" outlineLevel="0" collapsed="false">
      <c r="G462" s="85" t="s">
        <v>1387</v>
      </c>
      <c r="H462" s="88" t="n">
        <v>301</v>
      </c>
      <c r="I462" s="88" t="n">
        <v>12.9</v>
      </c>
      <c r="J462" s="88" t="n">
        <v>27.2</v>
      </c>
    </row>
    <row r="463" customFormat="false" ht="12.8" hidden="false" customHeight="false" outlineLevel="0" collapsed="false">
      <c r="G463" s="85" t="s">
        <v>1388</v>
      </c>
      <c r="H463" s="88" t="n">
        <v>133</v>
      </c>
      <c r="I463" s="88" t="n">
        <v>16.4</v>
      </c>
      <c r="J463" s="88" t="n">
        <v>4.3</v>
      </c>
    </row>
    <row r="464" customFormat="false" ht="12.8" hidden="false" customHeight="false" outlineLevel="0" collapsed="false">
      <c r="G464" s="85" t="s">
        <v>1389</v>
      </c>
      <c r="H464" s="88" t="n">
        <v>126</v>
      </c>
      <c r="I464" s="88" t="n">
        <v>16.1</v>
      </c>
      <c r="J464" s="88" t="n">
        <v>6.3</v>
      </c>
    </row>
    <row r="465" customFormat="false" ht="12.8" hidden="false" customHeight="false" outlineLevel="0" collapsed="false">
      <c r="G465" s="85" t="s">
        <v>1390</v>
      </c>
      <c r="H465" s="88" t="n">
        <v>137</v>
      </c>
      <c r="I465" s="88" t="n">
        <v>20</v>
      </c>
      <c r="J465" s="88" t="n">
        <v>4</v>
      </c>
    </row>
    <row r="466" customFormat="false" ht="12.8" hidden="false" customHeight="false" outlineLevel="0" collapsed="false">
      <c r="G466" s="85" t="s">
        <v>1391</v>
      </c>
      <c r="H466" s="88" t="n">
        <v>226</v>
      </c>
      <c r="I466" s="88" t="n">
        <v>14.2</v>
      </c>
      <c r="J466" s="88" t="n">
        <v>18.3</v>
      </c>
    </row>
    <row r="467" customFormat="false" ht="12.8" hidden="false" customHeight="false" outlineLevel="0" collapsed="false">
      <c r="G467" s="85" t="s">
        <v>1392</v>
      </c>
      <c r="H467" s="88" t="n">
        <v>185</v>
      </c>
      <c r="I467" s="88" t="n">
        <v>17.1</v>
      </c>
      <c r="J467" s="88" t="n">
        <v>12.4</v>
      </c>
    </row>
    <row r="468" customFormat="false" ht="12.8" hidden="false" customHeight="false" outlineLevel="0" collapsed="false">
      <c r="G468" s="85" t="s">
        <v>1393</v>
      </c>
      <c r="H468" s="88" t="n">
        <v>85</v>
      </c>
      <c r="I468" s="88" t="n">
        <v>15.5</v>
      </c>
      <c r="J468" s="88" t="n">
        <v>2</v>
      </c>
    </row>
    <row r="469" customFormat="false" ht="12.8" hidden="false" customHeight="false" outlineLevel="0" collapsed="false">
      <c r="G469" s="85" t="s">
        <v>1394</v>
      </c>
      <c r="H469" s="88" t="n">
        <v>105</v>
      </c>
      <c r="I469" s="88" t="n">
        <v>18.4</v>
      </c>
      <c r="J469" s="88" t="n">
        <v>2.5</v>
      </c>
    </row>
    <row r="470" customFormat="false" ht="12.8" hidden="false" customHeight="false" outlineLevel="0" collapsed="false">
      <c r="G470" s="85" t="s">
        <v>1395</v>
      </c>
      <c r="H470" s="88" t="n">
        <v>94</v>
      </c>
      <c r="I470" s="88" t="n">
        <v>15</v>
      </c>
      <c r="J470" s="88" t="n">
        <v>3</v>
      </c>
    </row>
    <row r="471" customFormat="false" ht="12.8" hidden="false" customHeight="false" outlineLevel="0" collapsed="false">
      <c r="G471" s="85" t="s">
        <v>1396</v>
      </c>
      <c r="H471" s="88" t="n">
        <v>94</v>
      </c>
      <c r="I471" s="88" t="n">
        <v>15</v>
      </c>
      <c r="J471" s="88" t="n">
        <v>3</v>
      </c>
    </row>
    <row r="472" customFormat="false" ht="12.8" hidden="false" customHeight="false" outlineLevel="0" collapsed="false">
      <c r="G472" s="85" t="s">
        <v>1397</v>
      </c>
      <c r="H472" s="88" t="n">
        <v>174</v>
      </c>
      <c r="I472" s="88" t="n">
        <v>12.7</v>
      </c>
      <c r="J472" s="88" t="n">
        <v>13.2</v>
      </c>
    </row>
    <row r="473" customFormat="false" ht="12.8" hidden="false" customHeight="false" outlineLevel="0" collapsed="false">
      <c r="G473" s="85" t="s">
        <v>1398</v>
      </c>
      <c r="H473" s="88" t="n">
        <v>105</v>
      </c>
      <c r="I473" s="88" t="n">
        <v>18.4</v>
      </c>
      <c r="J473" s="88" t="n">
        <v>2.5</v>
      </c>
    </row>
    <row r="474" customFormat="false" ht="12.8" hidden="false" customHeight="false" outlineLevel="0" collapsed="false">
      <c r="G474" s="85" t="s">
        <v>1399</v>
      </c>
      <c r="H474" s="88" t="n">
        <v>118</v>
      </c>
      <c r="I474" s="88" t="n">
        <v>17</v>
      </c>
      <c r="J474" s="88" t="n">
        <v>5</v>
      </c>
    </row>
    <row r="478" customFormat="false" ht="12.8" hidden="false" customHeight="false" outlineLevel="0" collapsed="false">
      <c r="G478" s="85" t="s">
        <v>1400</v>
      </c>
      <c r="H478" s="88" t="n">
        <v>98</v>
      </c>
      <c r="I478" s="88" t="n">
        <v>14.9</v>
      </c>
      <c r="J478" s="88" t="n">
        <v>2.6</v>
      </c>
    </row>
    <row r="479" customFormat="false" ht="12.8" hidden="false" customHeight="false" outlineLevel="0" collapsed="false">
      <c r="G479" s="85" t="s">
        <v>1401</v>
      </c>
      <c r="H479" s="88" t="n">
        <v>66</v>
      </c>
      <c r="I479" s="88" t="n">
        <v>13.5</v>
      </c>
      <c r="J479" s="88" t="n">
        <v>0.7</v>
      </c>
    </row>
    <row r="480" customFormat="false" ht="12.8" hidden="false" customHeight="false" outlineLevel="0" collapsed="false">
      <c r="G480" s="85" t="s">
        <v>1402</v>
      </c>
      <c r="H480" s="88" t="n">
        <v>74</v>
      </c>
      <c r="I480" s="88" t="n">
        <v>15.1</v>
      </c>
      <c r="J480" s="88" t="n">
        <v>0.9</v>
      </c>
    </row>
    <row r="481" customFormat="false" ht="12.8" hidden="false" customHeight="false" outlineLevel="0" collapsed="false">
      <c r="G481" s="85" t="s">
        <v>1403</v>
      </c>
      <c r="H481" s="88" t="n">
        <v>341</v>
      </c>
      <c r="I481" s="88" t="n">
        <v>61.6</v>
      </c>
      <c r="J481" s="88" t="n">
        <v>6.2</v>
      </c>
    </row>
    <row r="482" customFormat="false" ht="12.8" hidden="false" customHeight="false" outlineLevel="0" collapsed="false">
      <c r="G482" s="85" t="s">
        <v>1404</v>
      </c>
      <c r="H482" s="88" t="n">
        <v>137</v>
      </c>
      <c r="I482" s="88" t="n">
        <v>20.8</v>
      </c>
      <c r="J482" s="88" t="n">
        <v>2.8</v>
      </c>
    </row>
    <row r="483" customFormat="false" ht="12.8" hidden="false" customHeight="false" outlineLevel="0" collapsed="false">
      <c r="G483" s="85" t="s">
        <v>1405</v>
      </c>
      <c r="H483" s="88" t="n">
        <v>130</v>
      </c>
      <c r="I483" s="88" t="n">
        <v>20.8</v>
      </c>
      <c r="J483" s="88" t="n">
        <v>1.5</v>
      </c>
    </row>
    <row r="484" customFormat="false" ht="12.8" hidden="false" customHeight="false" outlineLevel="0" collapsed="false">
      <c r="G484" s="85" t="s">
        <v>1406</v>
      </c>
      <c r="H484" s="88" t="n">
        <v>136</v>
      </c>
      <c r="I484" s="88" t="n">
        <v>21</v>
      </c>
      <c r="J484" s="88" t="n">
        <v>5</v>
      </c>
    </row>
    <row r="485" customFormat="false" ht="12.8" hidden="false" customHeight="false" outlineLevel="0" collapsed="false">
      <c r="G485" s="85" t="s">
        <v>1407</v>
      </c>
      <c r="H485" s="88" t="n">
        <v>156</v>
      </c>
      <c r="I485" s="88" t="n">
        <v>20.6</v>
      </c>
      <c r="J485" s="88" t="n">
        <v>7.5</v>
      </c>
    </row>
    <row r="486" customFormat="false" ht="12.8" hidden="false" customHeight="false" outlineLevel="0" collapsed="false">
      <c r="G486" s="85" t="s">
        <v>1408</v>
      </c>
      <c r="H486" s="88" t="n">
        <v>30</v>
      </c>
      <c r="I486" s="88" t="n">
        <v>4</v>
      </c>
      <c r="J486" s="88" t="n">
        <v>0.2</v>
      </c>
    </row>
    <row r="487" customFormat="false" ht="12.8" hidden="false" customHeight="false" outlineLevel="0" collapsed="false">
      <c r="G487" s="85" t="s">
        <v>1409</v>
      </c>
      <c r="H487" s="88" t="n">
        <v>33</v>
      </c>
      <c r="I487" s="88" t="n">
        <v>5.5</v>
      </c>
      <c r="J487" s="88" t="n">
        <v>0.1</v>
      </c>
    </row>
    <row r="488" customFormat="false" ht="12.8" hidden="false" customHeight="false" outlineLevel="0" collapsed="false">
      <c r="G488" s="85" t="s">
        <v>1410</v>
      </c>
      <c r="H488" s="88" t="n">
        <v>168</v>
      </c>
      <c r="I488" s="88" t="n">
        <v>11.5</v>
      </c>
      <c r="J488" s="88" t="n">
        <v>3.8</v>
      </c>
    </row>
    <row r="489" customFormat="false" ht="12.8" hidden="false" customHeight="false" outlineLevel="0" collapsed="false">
      <c r="G489" s="85" t="s">
        <v>1411</v>
      </c>
      <c r="H489" s="88" t="n">
        <v>54</v>
      </c>
      <c r="I489" s="88" t="n">
        <v>2.8</v>
      </c>
      <c r="J489" s="88" t="n">
        <v>0.6</v>
      </c>
    </row>
    <row r="490" customFormat="false" ht="12.8" hidden="false" customHeight="false" outlineLevel="0" collapsed="false">
      <c r="G490" s="85" t="s">
        <v>1412</v>
      </c>
      <c r="H490" s="88" t="n">
        <v>215</v>
      </c>
      <c r="I490" s="88" t="n">
        <v>16.4</v>
      </c>
      <c r="J490" s="88" t="n">
        <v>0.9</v>
      </c>
    </row>
    <row r="491" customFormat="false" ht="12.8" hidden="false" customHeight="false" outlineLevel="0" collapsed="false">
      <c r="G491" s="85" t="s">
        <v>1413</v>
      </c>
      <c r="H491" s="88" t="n">
        <v>312</v>
      </c>
      <c r="I491" s="88" t="n">
        <v>1.3</v>
      </c>
      <c r="J491" s="88" t="n">
        <v>1.2</v>
      </c>
    </row>
    <row r="492" customFormat="false" ht="12.8" hidden="false" customHeight="false" outlineLevel="0" collapsed="false">
      <c r="G492" s="85"/>
      <c r="H492" s="88"/>
      <c r="I492" s="88"/>
      <c r="J492" s="88"/>
    </row>
    <row r="493" customFormat="false" ht="14.3" hidden="false" customHeight="false" outlineLevel="0" collapsed="false">
      <c r="G493" s="83" t="s">
        <v>1414</v>
      </c>
      <c r="H493" s="88"/>
      <c r="I493" s="88"/>
      <c r="J493" s="88"/>
    </row>
    <row r="494" customFormat="false" ht="12.8" hidden="false" customHeight="false" outlineLevel="0" collapsed="false">
      <c r="G494" s="85" t="s">
        <v>1415</v>
      </c>
      <c r="H494" s="88" t="n">
        <v>61</v>
      </c>
      <c r="I494" s="88" t="n">
        <v>3.3</v>
      </c>
      <c r="J494" s="88" t="n">
        <v>3.3</v>
      </c>
    </row>
    <row r="495" customFormat="false" ht="12.8" hidden="false" customHeight="false" outlineLevel="0" collapsed="false">
      <c r="G495" s="85" t="s">
        <v>1416</v>
      </c>
      <c r="H495" s="88" t="n">
        <v>48</v>
      </c>
      <c r="I495" s="88" t="n">
        <v>3.3</v>
      </c>
      <c r="J495" s="88" t="n">
        <v>1.5</v>
      </c>
    </row>
    <row r="496" customFormat="false" ht="12.8" hidden="false" customHeight="false" outlineLevel="0" collapsed="false">
      <c r="G496" s="85" t="s">
        <v>1417</v>
      </c>
      <c r="H496" s="88" t="n">
        <v>195</v>
      </c>
      <c r="I496" s="88" t="n">
        <v>2.7</v>
      </c>
      <c r="J496" s="88" t="n">
        <v>19.3</v>
      </c>
    </row>
    <row r="497" customFormat="false" ht="12.8" hidden="false" customHeight="false" outlineLevel="0" collapsed="false">
      <c r="G497" s="85" t="s">
        <v>1418</v>
      </c>
      <c r="H497" s="88" t="n">
        <v>134</v>
      </c>
      <c r="I497" s="88" t="n">
        <v>6.8</v>
      </c>
      <c r="J497" s="88" t="n">
        <v>7.6</v>
      </c>
    </row>
    <row r="498" customFormat="false" ht="12.8" hidden="false" customHeight="false" outlineLevel="0" collapsed="false">
      <c r="G498" s="85" t="s">
        <v>1419</v>
      </c>
      <c r="H498" s="88" t="n">
        <v>321</v>
      </c>
      <c r="I498" s="88" t="n">
        <v>7.9</v>
      </c>
      <c r="J498" s="88" t="n">
        <v>8.7</v>
      </c>
    </row>
    <row r="499" customFormat="false" ht="12.8" hidden="false" customHeight="false" outlineLevel="0" collapsed="false">
      <c r="G499" s="85" t="s">
        <v>1420</v>
      </c>
      <c r="H499" s="88" t="n">
        <v>496</v>
      </c>
      <c r="I499" s="88" t="n">
        <v>26.3</v>
      </c>
      <c r="J499" s="88" t="n">
        <v>26.7</v>
      </c>
    </row>
    <row r="500" customFormat="false" ht="12.8" hidden="false" customHeight="false" outlineLevel="0" collapsed="false">
      <c r="G500" s="85" t="s">
        <v>1421</v>
      </c>
      <c r="H500" s="88" t="n">
        <v>35</v>
      </c>
      <c r="I500" s="88" t="n">
        <v>3.4</v>
      </c>
      <c r="J500" s="88" t="n">
        <v>0.2</v>
      </c>
    </row>
    <row r="501" customFormat="false" ht="12.8" hidden="false" customHeight="false" outlineLevel="0" collapsed="false">
      <c r="G501" s="85" t="s">
        <v>1422</v>
      </c>
      <c r="H501" s="88" t="n">
        <v>78</v>
      </c>
      <c r="I501" s="88" t="n">
        <v>7.6</v>
      </c>
      <c r="J501" s="88" t="n">
        <v>0.2</v>
      </c>
    </row>
    <row r="502" customFormat="false" ht="12.8" hidden="false" customHeight="false" outlineLevel="0" collapsed="false">
      <c r="G502" s="85" t="s">
        <v>1423</v>
      </c>
      <c r="H502" s="88" t="n">
        <v>271</v>
      </c>
      <c r="I502" s="88" t="n">
        <v>10</v>
      </c>
      <c r="J502" s="88" t="n">
        <v>0.2</v>
      </c>
    </row>
    <row r="503" customFormat="false" ht="12.8" hidden="false" customHeight="false" outlineLevel="0" collapsed="false">
      <c r="G503" s="85" t="s">
        <v>1424</v>
      </c>
      <c r="H503" s="88" t="n">
        <v>362</v>
      </c>
      <c r="I503" s="88" t="n">
        <v>36.2</v>
      </c>
      <c r="J503" s="88" t="n">
        <v>0.8</v>
      </c>
    </row>
    <row r="504" customFormat="false" ht="12.8" hidden="false" customHeight="false" outlineLevel="0" collapsed="false">
      <c r="G504" s="85" t="s">
        <v>1425</v>
      </c>
      <c r="H504" s="88" t="n">
        <v>75</v>
      </c>
      <c r="I504" s="88" t="n">
        <v>3</v>
      </c>
      <c r="J504" s="88" t="n">
        <v>5.2</v>
      </c>
    </row>
    <row r="505" customFormat="false" ht="12.8" hidden="false" customHeight="false" outlineLevel="0" collapsed="false">
      <c r="G505" s="85" t="s">
        <v>1426</v>
      </c>
      <c r="H505" s="88" t="n">
        <v>387</v>
      </c>
      <c r="I505" s="88" t="n">
        <v>34.3</v>
      </c>
      <c r="J505" s="88" t="n">
        <v>5.8</v>
      </c>
    </row>
    <row r="506" customFormat="false" ht="12.8" hidden="false" customHeight="false" outlineLevel="0" collapsed="false">
      <c r="G506" s="85" t="s">
        <v>1427</v>
      </c>
      <c r="H506" s="88" t="n">
        <v>61</v>
      </c>
      <c r="I506" s="88" t="n">
        <v>3.5</v>
      </c>
      <c r="J506" s="88" t="n">
        <v>3.3</v>
      </c>
    </row>
    <row r="507" customFormat="false" ht="12.8" hidden="false" customHeight="false" outlineLevel="0" collapsed="false">
      <c r="G507" s="85" t="s">
        <v>1428</v>
      </c>
      <c r="H507" s="88" t="n">
        <v>82</v>
      </c>
      <c r="I507" s="88" t="n">
        <v>4.7</v>
      </c>
      <c r="J507" s="88" t="n">
        <v>1.5</v>
      </c>
    </row>
    <row r="508" customFormat="false" ht="12.8" hidden="false" customHeight="false" outlineLevel="0" collapsed="false">
      <c r="G508" s="85" t="s">
        <v>1429</v>
      </c>
      <c r="H508" s="88" t="n">
        <v>61</v>
      </c>
      <c r="I508" s="88" t="n">
        <v>1.8</v>
      </c>
      <c r="J508" s="88" t="n">
        <v>3.4</v>
      </c>
    </row>
    <row r="509" customFormat="false" ht="12.8" hidden="false" customHeight="false" outlineLevel="0" collapsed="false">
      <c r="G509" s="85" t="s">
        <v>1430</v>
      </c>
      <c r="H509" s="88" t="n">
        <v>387</v>
      </c>
      <c r="I509" s="88" t="n">
        <v>25</v>
      </c>
      <c r="J509" s="88" t="n">
        <v>31</v>
      </c>
    </row>
    <row r="510" customFormat="false" ht="12.8" hidden="false" customHeight="false" outlineLevel="0" collapsed="false">
      <c r="G510" s="85" t="s">
        <v>1431</v>
      </c>
      <c r="H510" s="88" t="n">
        <v>247</v>
      </c>
      <c r="I510" s="88" t="n">
        <v>46</v>
      </c>
      <c r="J510" s="88" t="n">
        <v>4</v>
      </c>
    </row>
    <row r="511" customFormat="false" ht="12.8" hidden="false" customHeight="false" outlineLevel="0" collapsed="false">
      <c r="G511" s="85" t="s">
        <v>1432</v>
      </c>
      <c r="H511" s="88" t="n">
        <v>72</v>
      </c>
      <c r="I511" s="88" t="n">
        <v>12.4</v>
      </c>
      <c r="J511" s="88" t="n">
        <v>1</v>
      </c>
    </row>
    <row r="512" customFormat="false" ht="12.8" hidden="false" customHeight="false" outlineLevel="0" collapsed="false">
      <c r="G512" s="85" t="s">
        <v>1433</v>
      </c>
      <c r="H512" s="88" t="n">
        <v>103</v>
      </c>
      <c r="I512" s="88" t="n">
        <v>12.5</v>
      </c>
      <c r="J512" s="88" t="n">
        <v>4.5</v>
      </c>
    </row>
    <row r="513" customFormat="false" ht="12.8" hidden="false" customHeight="false" outlineLevel="0" collapsed="false">
      <c r="G513" s="85" t="s">
        <v>1434</v>
      </c>
      <c r="H513" s="88" t="n">
        <v>26</v>
      </c>
      <c r="I513" s="88" t="n">
        <v>0.8</v>
      </c>
      <c r="J513" s="88" t="n">
        <v>0.2</v>
      </c>
    </row>
    <row r="514" customFormat="false" ht="12.8" hidden="false" customHeight="false" outlineLevel="0" collapsed="false">
      <c r="G514" s="85" t="s">
        <v>1435</v>
      </c>
      <c r="H514" s="88" t="n">
        <v>26</v>
      </c>
      <c r="I514" s="88" t="n">
        <v>0.9</v>
      </c>
      <c r="J514" s="88" t="n">
        <v>0.3</v>
      </c>
    </row>
    <row r="515" customFormat="false" ht="12.8" hidden="false" customHeight="false" outlineLevel="0" collapsed="false">
      <c r="G515" s="85" t="s">
        <v>1436</v>
      </c>
      <c r="H515" s="88" t="n">
        <v>346</v>
      </c>
      <c r="I515" s="88" t="n">
        <v>12.3</v>
      </c>
      <c r="J515" s="88" t="n">
        <v>0.8</v>
      </c>
    </row>
    <row r="516" customFormat="false" ht="12.8" hidden="false" customHeight="false" outlineLevel="0" collapsed="false">
      <c r="G516" s="85" t="s">
        <v>1437</v>
      </c>
      <c r="H516" s="88" t="n">
        <v>427</v>
      </c>
      <c r="I516" s="88" t="n">
        <v>100</v>
      </c>
      <c r="J516" s="88" t="n">
        <v>0</v>
      </c>
    </row>
    <row r="517" customFormat="false" ht="12.8" hidden="false" customHeight="false" outlineLevel="0" collapsed="false">
      <c r="G517" s="85" t="s">
        <v>1438</v>
      </c>
      <c r="H517" s="88" t="n">
        <v>97</v>
      </c>
      <c r="I517" s="88" t="n">
        <v>3.8</v>
      </c>
      <c r="J517" s="88" t="n">
        <v>6.9</v>
      </c>
    </row>
    <row r="518" customFormat="false" ht="12.8" hidden="false" customHeight="false" outlineLevel="0" collapsed="false">
      <c r="G518" s="85" t="s">
        <v>1439</v>
      </c>
      <c r="H518" s="88" t="n">
        <v>41</v>
      </c>
      <c r="I518" s="88" t="n">
        <v>4.3</v>
      </c>
      <c r="J518" s="88" t="n">
        <v>0.1</v>
      </c>
    </row>
    <row r="519" customFormat="false" ht="12.8" hidden="false" customHeight="false" outlineLevel="0" collapsed="false">
      <c r="G519" s="85" t="s">
        <v>1440</v>
      </c>
      <c r="H519" s="88" t="n">
        <v>269</v>
      </c>
      <c r="I519" s="88" t="n">
        <v>16.9</v>
      </c>
      <c r="J519" s="88" t="n">
        <v>22</v>
      </c>
    </row>
    <row r="520" customFormat="false" ht="12.8" hidden="false" customHeight="false" outlineLevel="0" collapsed="false">
      <c r="G520" s="85" t="s">
        <v>1441</v>
      </c>
      <c r="H520" s="88" t="n">
        <v>94</v>
      </c>
      <c r="I520" s="88" t="n">
        <v>5.9</v>
      </c>
      <c r="J520" s="88" t="n">
        <v>6</v>
      </c>
    </row>
    <row r="521" customFormat="false" ht="12.8" hidden="false" customHeight="false" outlineLevel="0" collapsed="false">
      <c r="G521" s="85" t="s">
        <v>1442</v>
      </c>
      <c r="H521" s="88" t="n">
        <v>310</v>
      </c>
      <c r="I521" s="88" t="n">
        <v>23.2</v>
      </c>
      <c r="J521" s="88" t="n">
        <v>22.8</v>
      </c>
    </row>
    <row r="522" customFormat="false" ht="12.8" hidden="false" customHeight="false" outlineLevel="0" collapsed="false">
      <c r="G522" s="85" t="s">
        <v>1443</v>
      </c>
      <c r="H522" s="88" t="n">
        <v>48</v>
      </c>
      <c r="I522" s="88" t="n">
        <v>6.1</v>
      </c>
      <c r="J522" s="88" t="n">
        <v>0.4</v>
      </c>
    </row>
    <row r="523" customFormat="false" ht="12.8" hidden="false" customHeight="false" outlineLevel="0" collapsed="false">
      <c r="G523" s="85" t="s">
        <v>1444</v>
      </c>
      <c r="H523" s="88" t="n">
        <v>69</v>
      </c>
      <c r="I523" s="88" t="n">
        <v>3.6</v>
      </c>
      <c r="J523" s="88" t="n">
        <v>4.1</v>
      </c>
    </row>
    <row r="524" customFormat="false" ht="12.8" hidden="false" customHeight="false" outlineLevel="0" collapsed="false">
      <c r="G524" s="0" t="s">
        <v>1445</v>
      </c>
      <c r="H524" s="0" t="n">
        <v>8840</v>
      </c>
      <c r="I524" s="0" t="n">
        <v>0</v>
      </c>
      <c r="J524" s="0" t="n">
        <v>1</v>
      </c>
    </row>
    <row r="525" customFormat="false" ht="14.3" hidden="false" customHeight="false" outlineLevel="0" collapsed="false">
      <c r="G525" s="95" t="s">
        <v>1446</v>
      </c>
      <c r="H525" s="0" t="n">
        <v>387</v>
      </c>
      <c r="I525" s="0" t="n">
        <v>25</v>
      </c>
      <c r="J525" s="0" t="n">
        <v>31</v>
      </c>
    </row>
    <row r="527" customFormat="false" ht="12.8" hidden="false" customHeight="false" outlineLevel="0" collapsed="false">
      <c r="G527" s="85" t="s">
        <v>1447</v>
      </c>
      <c r="H527" s="88" t="n">
        <v>847</v>
      </c>
      <c r="I527" s="88" t="n">
        <v>2</v>
      </c>
      <c r="J527" s="88" t="n">
        <v>93</v>
      </c>
    </row>
    <row r="528" customFormat="false" ht="12.8" hidden="false" customHeight="false" outlineLevel="0" collapsed="false">
      <c r="G528" s="85" t="s">
        <v>1448</v>
      </c>
      <c r="H528" s="88" t="n">
        <v>717</v>
      </c>
      <c r="I528" s="88" t="n">
        <v>0.9</v>
      </c>
      <c r="J528" s="88" t="n">
        <v>81.1</v>
      </c>
    </row>
    <row r="529" customFormat="false" ht="12.8" hidden="false" customHeight="false" outlineLevel="0" collapsed="false">
      <c r="G529" s="85" t="s">
        <v>1449</v>
      </c>
      <c r="H529" s="88" t="n">
        <v>712</v>
      </c>
      <c r="I529" s="88" t="n">
        <v>4.7</v>
      </c>
      <c r="J529" s="88" t="n">
        <v>76.7</v>
      </c>
    </row>
    <row r="530" customFormat="false" ht="12.8" hidden="false" customHeight="false" outlineLevel="0" collapsed="false">
      <c r="G530" s="85" t="s">
        <v>1450</v>
      </c>
      <c r="H530" s="88" t="n">
        <v>712</v>
      </c>
      <c r="I530" s="88" t="n">
        <v>4.7</v>
      </c>
      <c r="J530" s="88" t="n">
        <v>76.7</v>
      </c>
    </row>
    <row r="531" customFormat="false" ht="12.8" hidden="false" customHeight="false" outlineLevel="0" collapsed="false">
      <c r="G531" s="85" t="s">
        <v>1451</v>
      </c>
      <c r="H531" s="88" t="n">
        <v>902</v>
      </c>
      <c r="I531" s="88" t="n">
        <v>0</v>
      </c>
      <c r="J531" s="88" t="n">
        <v>100</v>
      </c>
    </row>
    <row r="532" customFormat="false" ht="12.8" hidden="false" customHeight="false" outlineLevel="0" collapsed="false">
      <c r="G532" s="85" t="s">
        <v>1452</v>
      </c>
      <c r="H532" s="88" t="n">
        <v>629</v>
      </c>
      <c r="I532" s="88" t="n">
        <v>3.7</v>
      </c>
      <c r="J532" s="88" t="n">
        <v>68</v>
      </c>
    </row>
    <row r="533" customFormat="false" ht="12.8" hidden="false" customHeight="false" outlineLevel="0" collapsed="false">
      <c r="G533" s="85"/>
      <c r="H533" s="88"/>
      <c r="I533" s="88"/>
      <c r="J533" s="88"/>
    </row>
    <row r="534" customFormat="false" ht="12.8" hidden="false" customHeight="false" outlineLevel="0" collapsed="false">
      <c r="G534" s="85" t="s">
        <v>1453</v>
      </c>
      <c r="H534" s="88" t="n">
        <v>901</v>
      </c>
      <c r="I534" s="88" t="n">
        <v>0</v>
      </c>
      <c r="J534" s="88" t="n">
        <v>99.8</v>
      </c>
    </row>
    <row r="535" customFormat="false" ht="12.8" hidden="false" customHeight="false" outlineLevel="0" collapsed="false">
      <c r="G535" s="85" t="s">
        <v>1454</v>
      </c>
      <c r="H535" s="88" t="n">
        <v>847</v>
      </c>
      <c r="I535" s="88" t="n">
        <v>2</v>
      </c>
      <c r="J535" s="88" t="n">
        <v>93</v>
      </c>
    </row>
    <row r="536" customFormat="false" ht="12.8" hidden="false" customHeight="false" outlineLevel="0" collapsed="false">
      <c r="G536" s="85" t="s">
        <v>1455</v>
      </c>
      <c r="H536" s="88" t="n">
        <v>847</v>
      </c>
      <c r="I536" s="88" t="n">
        <v>2</v>
      </c>
      <c r="J536" s="88" t="n">
        <v>93</v>
      </c>
    </row>
    <row r="537" customFormat="false" ht="12.8" hidden="false" customHeight="false" outlineLevel="0" collapsed="false">
      <c r="G537" s="85" t="s">
        <v>1456</v>
      </c>
      <c r="H537" s="88" t="n">
        <v>902</v>
      </c>
      <c r="I537" s="88" t="n">
        <v>0</v>
      </c>
      <c r="J537" s="88" t="n">
        <v>100</v>
      </c>
    </row>
    <row r="538" customFormat="false" ht="12.8" hidden="false" customHeight="false" outlineLevel="0" collapsed="false">
      <c r="G538" s="85" t="s">
        <v>1457</v>
      </c>
      <c r="H538" s="88" t="n">
        <v>884</v>
      </c>
      <c r="I538" s="88" t="n">
        <v>0</v>
      </c>
      <c r="J538" s="88" t="n">
        <v>100</v>
      </c>
    </row>
    <row r="539" customFormat="false" ht="12.8" hidden="false" customHeight="false" outlineLevel="0" collapsed="false">
      <c r="G539" s="85" t="s">
        <v>1458</v>
      </c>
      <c r="H539" s="88" t="n">
        <v>720</v>
      </c>
      <c r="I539" s="88" t="n">
        <v>0.6</v>
      </c>
      <c r="J539" s="88" t="n">
        <v>81</v>
      </c>
    </row>
    <row r="540" customFormat="false" ht="23.6" hidden="false" customHeight="false" outlineLevel="0" collapsed="false">
      <c r="G540" s="85" t="s">
        <v>1459</v>
      </c>
      <c r="H540" s="88" t="n">
        <v>902</v>
      </c>
      <c r="I540" s="88" t="n">
        <v>0</v>
      </c>
      <c r="J540" s="88" t="n">
        <v>100</v>
      </c>
    </row>
    <row r="541" customFormat="false" ht="23.6" hidden="false" customHeight="false" outlineLevel="0" collapsed="false">
      <c r="G541" s="85" t="s">
        <v>1460</v>
      </c>
      <c r="H541" s="88" t="n">
        <v>902</v>
      </c>
      <c r="I541" s="88" t="n">
        <v>0</v>
      </c>
      <c r="J541" s="88" t="n">
        <v>100</v>
      </c>
    </row>
    <row r="542" customFormat="false" ht="12.8" hidden="false" customHeight="false" outlineLevel="0" collapsed="false">
      <c r="G542" s="85" t="s">
        <v>1461</v>
      </c>
      <c r="H542" s="88" t="n">
        <v>902</v>
      </c>
      <c r="I542" s="88" t="n">
        <v>0</v>
      </c>
      <c r="J542" s="88" t="n">
        <v>100</v>
      </c>
    </row>
    <row r="543" customFormat="false" ht="12.8" hidden="false" customHeight="false" outlineLevel="0" collapsed="false">
      <c r="G543" s="85" t="s">
        <v>1462</v>
      </c>
      <c r="H543" s="88" t="n">
        <v>902</v>
      </c>
      <c r="I543" s="88" t="n">
        <v>0</v>
      </c>
      <c r="J543" s="88" t="n">
        <v>100</v>
      </c>
    </row>
    <row r="544" customFormat="false" ht="12.8" hidden="false" customHeight="false" outlineLevel="0" collapsed="false">
      <c r="G544" s="85" t="s">
        <v>1463</v>
      </c>
      <c r="H544" s="88" t="n">
        <v>902</v>
      </c>
      <c r="I544" s="88" t="n">
        <v>0</v>
      </c>
      <c r="J544" s="88" t="n">
        <v>100</v>
      </c>
    </row>
    <row r="545" customFormat="false" ht="12.8" hidden="false" customHeight="false" outlineLevel="0" collapsed="false">
      <c r="G545" s="85" t="s">
        <v>1464</v>
      </c>
      <c r="H545" s="88" t="n">
        <v>902</v>
      </c>
      <c r="I545" s="88" t="n">
        <v>0</v>
      </c>
      <c r="J545" s="88" t="n">
        <v>100</v>
      </c>
    </row>
    <row r="546" customFormat="false" ht="12.8" hidden="false" customHeight="false" outlineLevel="0" collapsed="false">
      <c r="G546" s="85" t="s">
        <v>1465</v>
      </c>
      <c r="H546" s="88" t="n">
        <v>902</v>
      </c>
      <c r="I546" s="88" t="n">
        <v>0</v>
      </c>
      <c r="J546" s="88" t="n">
        <v>100</v>
      </c>
    </row>
    <row r="547" customFormat="false" ht="12.8" hidden="false" customHeight="false" outlineLevel="0" collapsed="false">
      <c r="G547" s="85" t="s">
        <v>1466</v>
      </c>
      <c r="H547" s="88" t="n">
        <v>902</v>
      </c>
      <c r="I547" s="88" t="n">
        <v>0</v>
      </c>
      <c r="J547" s="88" t="n">
        <v>100</v>
      </c>
    </row>
    <row r="548" customFormat="false" ht="12.8" hidden="false" customHeight="false" outlineLevel="0" collapsed="false">
      <c r="G548" s="85" t="s">
        <v>1467</v>
      </c>
      <c r="H548" s="88" t="n">
        <v>902</v>
      </c>
      <c r="I548" s="88" t="n">
        <v>0</v>
      </c>
      <c r="J548" s="88" t="n">
        <v>100</v>
      </c>
    </row>
    <row r="549" customFormat="false" ht="12.8" hidden="false" customHeight="false" outlineLevel="0" collapsed="false">
      <c r="G549" s="85"/>
      <c r="H549" s="88"/>
      <c r="I549" s="88"/>
      <c r="J549" s="88"/>
    </row>
    <row r="550" customFormat="false" ht="14.3" hidden="false" customHeight="false" outlineLevel="0" collapsed="false">
      <c r="G550" s="83" t="s">
        <v>1468</v>
      </c>
      <c r="H550" s="88"/>
      <c r="I550" s="88"/>
      <c r="J550" s="88"/>
    </row>
    <row r="551" customFormat="false" ht="12.8" hidden="false" customHeight="false" outlineLevel="0" collapsed="false">
      <c r="G551" s="85" t="s">
        <v>1469</v>
      </c>
      <c r="H551" s="88" t="n">
        <v>368</v>
      </c>
      <c r="I551" s="88" t="n">
        <v>15.2</v>
      </c>
      <c r="J551" s="88" t="n">
        <v>2.9</v>
      </c>
    </row>
    <row r="552" customFormat="false" ht="12.8" hidden="false" customHeight="false" outlineLevel="0" collapsed="false">
      <c r="G552" s="85" t="s">
        <v>1470</v>
      </c>
      <c r="H552" s="88" t="n">
        <v>39</v>
      </c>
      <c r="I552" s="88" t="n">
        <v>0</v>
      </c>
      <c r="J552" s="88" t="n">
        <v>0</v>
      </c>
    </row>
    <row r="553" customFormat="false" ht="12.8" hidden="false" customHeight="false" outlineLevel="0" collapsed="false">
      <c r="G553" s="85" t="s">
        <v>1471</v>
      </c>
      <c r="H553" s="88" t="n">
        <v>149</v>
      </c>
      <c r="I553" s="88" t="n">
        <v>2</v>
      </c>
      <c r="J553" s="88" t="n">
        <v>6.7</v>
      </c>
    </row>
    <row r="554" customFormat="false" ht="12.8" hidden="false" customHeight="false" outlineLevel="0" collapsed="false">
      <c r="G554" s="85" t="s">
        <v>1472</v>
      </c>
      <c r="H554" s="88" t="n">
        <v>41</v>
      </c>
      <c r="I554" s="88" t="n">
        <v>1.2</v>
      </c>
      <c r="J554" s="88" t="n">
        <v>0.5</v>
      </c>
    </row>
  </sheetData>
  <hyperlinks>
    <hyperlink ref="G1" r:id="rId1" display="https://www.fao.org/3/X9892E/X9892e05.ht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A10" colorId="64" zoomScale="120" zoomScaleNormal="120" zoomScalePageLayoutView="100" workbookViewId="0">
      <selection pane="topLeft" activeCell="B24" activeCellId="0" sqref="B2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3" min="2" style="0" width="18.89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5" t="s">
        <v>18</v>
      </c>
      <c r="B1" s="2" t="n">
        <v>2014</v>
      </c>
      <c r="C1" s="2" t="n">
        <v>2015</v>
      </c>
      <c r="D1" s="2" t="n">
        <v>2016</v>
      </c>
      <c r="E1" s="2" t="n">
        <v>2017</v>
      </c>
      <c r="F1" s="2" t="n">
        <v>2018</v>
      </c>
      <c r="G1" s="1" t="n">
        <v>2020</v>
      </c>
      <c r="H1" s="1" t="n">
        <v>2020</v>
      </c>
      <c r="I1" s="1" t="n">
        <v>2020</v>
      </c>
    </row>
    <row r="2" s="8" customFormat="true" ht="34.8" hidden="false" customHeight="false" outlineLevel="0" collapsed="false">
      <c r="A2" s="6" t="s">
        <v>19</v>
      </c>
      <c r="B2" s="7" t="s">
        <v>20</v>
      </c>
      <c r="C2" s="7" t="s">
        <v>20</v>
      </c>
      <c r="D2" s="7" t="s">
        <v>20</v>
      </c>
      <c r="E2" s="7" t="s">
        <v>21</v>
      </c>
      <c r="F2" s="7" t="s">
        <v>20</v>
      </c>
      <c r="G2" s="7" t="s">
        <v>22</v>
      </c>
      <c r="H2" s="7" t="s">
        <v>23</v>
      </c>
      <c r="I2" s="7" t="s">
        <v>24</v>
      </c>
      <c r="J2" s="0"/>
      <c r="K2" s="0"/>
      <c r="L2" s="0"/>
      <c r="M2" s="0"/>
    </row>
    <row r="3" customFormat="false" ht="12.8" hidden="false" customHeight="false" outlineLevel="0" collapsed="false">
      <c r="A3" s="9" t="s">
        <v>25</v>
      </c>
      <c r="B3" s="10" t="n">
        <f aca="false">VLOOKUP($A3,'FAOSTAT nutrition'!$A:$C,2,0)*VLOOKUP($A3,2014_production!$H:$L,5,0)/4000</f>
        <v>925261506.3</v>
      </c>
      <c r="C3" s="10" t="n">
        <f aca="false">VLOOKUP($A3,'FAOSTAT nutrition'!$A:$C,2,0)*VLOOKUP($A3,2015_production!$H:$L,5,0)/4000</f>
        <v>936821710.07</v>
      </c>
      <c r="D3" s="10" t="n">
        <f aca="false">VLOOKUP($A3,'FAOSTAT nutrition'!$A:$C,2,0)*VLOOKUP($A3,2016_production!$H:$L,5,0)/4000</f>
        <v>1003342635.64</v>
      </c>
      <c r="E3" s="10" t="n">
        <f aca="false">VLOOKUP($A3,'FAOSTAT nutrition'!$A:$C,2,0)*VLOOKUP($A3,2017_production!$H:$L,5,0)/4000</f>
        <v>1013402031.52</v>
      </c>
      <c r="F3" s="10" t="n">
        <f aca="false">VLOOKUP($A3,'FAOSTAT nutrition'!$A:$C,2,0)*VLOOKUP($A3,2018_production!$H:$L,5,0)/4000</f>
        <v>1001002474.98</v>
      </c>
      <c r="G3" s="11" t="n">
        <f aca="false">TREND(B3:F3,B$1:F$1,G$1,1)</f>
        <v>1067190975.22601</v>
      </c>
      <c r="H3" s="12" t="n">
        <f aca="false">VLOOKUP($A3,'FAOSTAT nutrition'!$A:$E,4,0)*G3*4000/VLOOKUP($A3,'FAOSTAT nutrition'!$A:$C,2,0)</f>
        <v>51560912.2862003</v>
      </c>
      <c r="I3" s="13" t="n">
        <f aca="false">VLOOKUP($A3,'FAOSTAT nutrition'!$A:$D,3,0)*G3*4000/VLOOKUP($A3,'FAOSTAT nutrition'!$A:$C,2,0)</f>
        <v>113913643.423001</v>
      </c>
    </row>
    <row r="4" customFormat="false" ht="12.8" hidden="false" customHeight="false" outlineLevel="0" collapsed="false">
      <c r="A4" s="9" t="s">
        <v>26</v>
      </c>
      <c r="B4" s="10" t="n">
        <f aca="false">VLOOKUP($A4,'FAOSTAT nutrition'!$A:$C,2,0)*VLOOKUP($A4,2014_production!$H:$L,5,0)/4000</f>
        <v>663202817.631755</v>
      </c>
      <c r="C4" s="10" t="n">
        <f aca="false">VLOOKUP($A4,'FAOSTAT nutrition'!$A:$C,2,0)*VLOOKUP($A4,2015_production!$H:$L,5,0)/4000</f>
        <v>664246751.195897</v>
      </c>
      <c r="D4" s="10" t="n">
        <f aca="false">VLOOKUP($A4,'FAOSTAT nutrition'!$A:$C,2,0)*VLOOKUP($A4,2016_production!$H:$L,5,0)/4000</f>
        <v>671119360.411499</v>
      </c>
      <c r="E4" s="10" t="n">
        <f aca="false">VLOOKUP($A4,'FAOSTAT nutrition'!$A:$C,2,0)*VLOOKUP($A4,2017_production!$H:$L,5,0)/4000</f>
        <v>682196200.291554</v>
      </c>
      <c r="F4" s="10" t="n">
        <f aca="false">VLOOKUP($A4,'FAOSTAT nutrition'!$A:$C,2,0)*VLOOKUP($A4,2018_production!$H:$L,5,0)/4000</f>
        <v>692276256.678106</v>
      </c>
      <c r="G4" s="14" t="n">
        <f aca="false">TREND(B4:F4,B$1:F$1,G$1,1)</f>
        <v>705046808.117106</v>
      </c>
      <c r="H4" s="15" t="n">
        <f aca="false">VLOOKUP($A4,'FAOSTAT nutrition'!$A:$E,4,0)*G4*4000/VLOOKUP($A4,'FAOSTAT nutrition'!$A:$C,2,0)</f>
        <v>3107611.18070284</v>
      </c>
      <c r="I4" s="16" t="n">
        <f aca="false">VLOOKUP($A4,'FAOSTAT nutrition'!$A:$D,3,0)*G4*4000/VLOOKUP($A4,'FAOSTAT nutrition'!$A:$C,2,0)</f>
        <v>52052885.2394788</v>
      </c>
    </row>
    <row r="5" customFormat="false" ht="12.8" hidden="false" customHeight="false" outlineLevel="0" collapsed="false">
      <c r="A5" s="9" t="s">
        <v>27</v>
      </c>
      <c r="B5" s="10" t="n">
        <f aca="false">VLOOKUP($A5,'FAOSTAT nutrition'!$A:$C,2,0)*VLOOKUP($A5,2014_production!$H:$L,5,0)/4000</f>
        <v>608512730.435</v>
      </c>
      <c r="C5" s="10" t="n">
        <f aca="false">VLOOKUP($A5,'FAOSTAT nutrition'!$A:$C,2,0)*VLOOKUP($A5,2015_production!$H:$L,5,0)/4000</f>
        <v>619594810.355</v>
      </c>
      <c r="D5" s="10" t="n">
        <f aca="false">VLOOKUP($A5,'FAOSTAT nutrition'!$A:$C,2,0)*VLOOKUP($A5,2016_production!$H:$L,5,0)/4000</f>
        <v>624992889.13</v>
      </c>
      <c r="E5" s="10" t="n">
        <f aca="false">VLOOKUP($A5,'FAOSTAT nutrition'!$A:$C,2,0)*VLOOKUP($A5,2017_production!$H:$L,5,0)/4000</f>
        <v>644867073.995</v>
      </c>
      <c r="F5" s="10" t="n">
        <f aca="false">VLOOKUP($A5,'FAOSTAT nutrition'!$A:$C,2,0)*VLOOKUP($A5,2018_production!$H:$L,5,0)/4000</f>
        <v>612377457.795</v>
      </c>
      <c r="G5" s="14" t="n">
        <f aca="false">TREND(B5:F5,B$1:F$1,G$1,1)</f>
        <v>635269679.686</v>
      </c>
      <c r="H5" s="15" t="n">
        <f aca="false">VLOOKUP($A5,'FAOSTAT nutrition'!$A:$E,4,0)*G5*4000/VLOOKUP($A5,'FAOSTAT nutrition'!$A:$C,2,0)</f>
        <v>17498446.2668</v>
      </c>
      <c r="I5" s="16" t="n">
        <f aca="false">VLOOKUP($A5,'FAOSTAT nutrition'!$A:$D,3,0)*G5*4000/VLOOKUP($A5,'FAOSTAT nutrition'!$A:$C,2,0)</f>
        <v>92817845.4152</v>
      </c>
    </row>
    <row r="6" customFormat="false" ht="12.8" hidden="false" customHeight="false" outlineLevel="0" collapsed="false">
      <c r="A6" s="9" t="s">
        <v>28</v>
      </c>
      <c r="B6" s="10" t="n">
        <f aca="false">VLOOKUP($A6,'FAOSTAT nutrition'!$A:$C,2,0)*VLOOKUP($A6,2014_production!$H:$L,5,0)/4000</f>
        <v>256527336.2375</v>
      </c>
      <c r="C6" s="10" t="n">
        <f aca="false">VLOOKUP($A6,'FAOSTAT nutrition'!$A:$C,2,0)*VLOOKUP($A6,2015_production!$H:$L,5,0)/4000</f>
        <v>270770704.6</v>
      </c>
      <c r="D6" s="10" t="n">
        <f aca="false">VLOOKUP($A6,'FAOSTAT nutrition'!$A:$C,2,0)*VLOOKUP($A6,2016_production!$H:$L,5,0)/4000</f>
        <v>281315284.3625</v>
      </c>
      <c r="E6" s="10" t="n">
        <f aca="false">VLOOKUP($A6,'FAOSTAT nutrition'!$A:$C,2,0)*VLOOKUP($A6,2017_production!$H:$L,5,0)/4000</f>
        <v>301108359.0375</v>
      </c>
      <c r="F6" s="10" t="n">
        <f aca="false">VLOOKUP($A6,'FAOSTAT nutrition'!$A:$C,2,0)*VLOOKUP($A6,2018_production!$H:$L,5,0)/4000</f>
        <v>288637845.0125</v>
      </c>
      <c r="G6" s="14" t="n">
        <f aca="false">TREND(B6:F6,B$1:F$1,G$1,1)</f>
        <v>317495374.645</v>
      </c>
      <c r="H6" s="15" t="n">
        <f aca="false">VLOOKUP($A6,'FAOSTAT nutrition'!$A:$E,4,0)*G6*4000/VLOOKUP($A6,'FAOSTAT nutrition'!$A:$C,2,0)</f>
        <v>68237811.8640001</v>
      </c>
      <c r="I6" s="16" t="n">
        <f aca="false">VLOOKUP($A6,'FAOSTAT nutrition'!$A:$D,3,0)*G6*4000/VLOOKUP($A6,'FAOSTAT nutrition'!$A:$C,2,0)</f>
        <v>144057602.824</v>
      </c>
    </row>
    <row r="7" customFormat="false" ht="12.8" hidden="false" customHeight="false" outlineLevel="0" collapsed="false">
      <c r="A7" s="9" t="s">
        <v>29</v>
      </c>
      <c r="B7" s="10" t="n">
        <f aca="false">VLOOKUP($A7,'FAOSTAT nutrition'!$A:$C,2,0)*VLOOKUP($A7,2014_production!$H:$L,5,0)/4000</f>
        <v>120596876.03</v>
      </c>
      <c r="C7" s="10" t="n">
        <f aca="false">VLOOKUP($A7,'FAOSTAT nutrition'!$A:$C,2,0)*VLOOKUP($A7,2015_production!$H:$L,5,0)/4000</f>
        <v>122616247.77</v>
      </c>
      <c r="D7" s="10" t="n">
        <f aca="false">VLOOKUP($A7,'FAOSTAT nutrition'!$A:$C,2,0)*VLOOKUP($A7,2016_production!$H:$L,5,0)/4000</f>
        <v>121068035.49</v>
      </c>
      <c r="E7" s="10" t="n">
        <f aca="false">VLOOKUP($A7,'FAOSTAT nutrition'!$A:$C,2,0)*VLOOKUP($A7,2017_production!$H:$L,5,0)/4000</f>
        <v>123237468.74</v>
      </c>
      <c r="F7" s="10" t="n">
        <f aca="false">VLOOKUP($A7,'FAOSTAT nutrition'!$A:$C,2,0)*VLOOKUP($A7,2018_production!$H:$L,5,0)/4000</f>
        <v>115986944.81</v>
      </c>
      <c r="G7" s="14" t="n">
        <f aca="false">TREND(B7:F7,B$1:F$1,G$1,1)</f>
        <v>117261657.98</v>
      </c>
      <c r="H7" s="15" t="n">
        <f aca="false">VLOOKUP($A7,'FAOSTAT nutrition'!$A:$E,4,0)*G7*4000/VLOOKUP($A7,'FAOSTAT nutrition'!$A:$C,2,0)</f>
        <v>2543023.908</v>
      </c>
      <c r="I7" s="16" t="n">
        <f aca="false">VLOOKUP($A7,'FAOSTAT nutrition'!$A:$D,3,0)*G7*4000/VLOOKUP($A7,'FAOSTAT nutrition'!$A:$C,2,0)</f>
        <v>15540701.66</v>
      </c>
    </row>
    <row r="8" customFormat="false" ht="12.8" hidden="false" customHeight="false" outlineLevel="0" collapsed="false">
      <c r="A8" s="9" t="s">
        <v>30</v>
      </c>
      <c r="B8" s="10" t="n">
        <f aca="false">VLOOKUP($A8,'FAOSTAT nutrition'!$A:$C,2,0)*VLOOKUP($A8,2014_production!$H:$L,5,0)/4000</f>
        <v>92018138.29</v>
      </c>
      <c r="C8" s="10" t="n">
        <f aca="false">VLOOKUP($A8,'FAOSTAT nutrition'!$A:$C,2,0)*VLOOKUP($A8,2015_production!$H:$L,5,0)/4000</f>
        <v>86793537.48</v>
      </c>
      <c r="D8" s="10" t="n">
        <f aca="false">VLOOKUP($A8,'FAOSTAT nutrition'!$A:$C,2,0)*VLOOKUP($A8,2016_production!$H:$L,5,0)/4000</f>
        <v>84270564.625</v>
      </c>
      <c r="E8" s="10" t="n">
        <f aca="false">VLOOKUP($A8,'FAOSTAT nutrition'!$A:$C,2,0)*VLOOKUP($A8,2017_production!$H:$L,5,0)/4000</f>
        <v>94568479.98</v>
      </c>
      <c r="F8" s="10" t="n">
        <f aca="false">VLOOKUP($A8,'FAOSTAT nutrition'!$A:$C,2,0)*VLOOKUP($A8,2018_production!$H:$L,5,0)/4000</f>
        <v>92813394.31</v>
      </c>
      <c r="G8" s="14" t="n">
        <f aca="false">TREND(B8:F8,B$1:F$1,G$1,1)</f>
        <v>93839004.753</v>
      </c>
      <c r="H8" s="15" t="n">
        <f aca="false">VLOOKUP($A8,'FAOSTAT nutrition'!$A:$E,4,0)*G8*4000/VLOOKUP($A8,'FAOSTAT nutrition'!$A:$C,2,0)</f>
        <v>34192349.91</v>
      </c>
      <c r="I8" s="16" t="n">
        <f aca="false">VLOOKUP($A8,'FAOSTAT nutrition'!$A:$D,3,0)*G8*4000/VLOOKUP($A8,'FAOSTAT nutrition'!$A:$C,2,0)</f>
        <v>14892667.9608</v>
      </c>
    </row>
    <row r="9" customFormat="false" ht="12.8" hidden="false" customHeight="false" outlineLevel="0" collapsed="false">
      <c r="A9" s="9" t="s">
        <v>31</v>
      </c>
      <c r="B9" s="10" t="n">
        <f aca="false">VLOOKUP($A9,'FAOSTAT nutrition'!$A:$C,2,0)*VLOOKUP($A9,2014_production!$H:$L,5,0)/4000</f>
        <v>61977442.6525</v>
      </c>
      <c r="C9" s="10" t="n">
        <f aca="false">VLOOKUP($A9,'FAOSTAT nutrition'!$A:$C,2,0)*VLOOKUP($A9,2015_production!$H:$L,5,0)/4000</f>
        <v>61328090.21</v>
      </c>
      <c r="D9" s="10" t="n">
        <f aca="false">VLOOKUP($A9,'FAOSTAT nutrition'!$A:$C,2,0)*VLOOKUP($A9,2016_production!$H:$L,5,0)/4000</f>
        <v>59326664.3675</v>
      </c>
      <c r="E9" s="10" t="n">
        <f aca="false">VLOOKUP($A9,'FAOSTAT nutrition'!$A:$C,2,0)*VLOOKUP($A9,2017_production!$H:$L,5,0)/4000</f>
        <v>61992553.1625</v>
      </c>
      <c r="F9" s="10" t="n">
        <f aca="false">VLOOKUP($A9,'FAOSTAT nutrition'!$A:$C,2,0)*VLOOKUP($A9,2018_production!$H:$L,5,0)/4000</f>
        <v>61190507.385</v>
      </c>
      <c r="G9" s="14" t="n">
        <f aca="false">TREND(B9:F9,B$1:F$1,G$1,1)</f>
        <v>60799288.5225</v>
      </c>
      <c r="H9" s="15" t="n">
        <f aca="false">VLOOKUP($A9,'FAOSTAT nutrition'!$A:$E,4,0)*G9*4000/VLOOKUP($A9,'FAOSTAT nutrition'!$A:$C,2,0)</f>
        <v>362980.827</v>
      </c>
      <c r="I9" s="16" t="n">
        <f aca="false">VLOOKUP($A9,'FAOSTAT nutrition'!$A:$D,3,0)*G9*4000/VLOOKUP($A9,'FAOSTAT nutrition'!$A:$C,2,0)</f>
        <v>5807693.232</v>
      </c>
    </row>
    <row r="10" customFormat="false" ht="12.8" hidden="false" customHeight="false" outlineLevel="0" collapsed="false">
      <c r="A10" s="9" t="s">
        <v>32</v>
      </c>
      <c r="B10" s="10" t="n">
        <f aca="false">VLOOKUP($A10,'FAOSTAT nutrition'!$A:$C,2,0)*VLOOKUP($A10,2014_production!$H:$L,5,0)/4000</f>
        <v>58561678.8225</v>
      </c>
      <c r="C10" s="10" t="n">
        <f aca="false">VLOOKUP($A10,'FAOSTAT nutrition'!$A:$C,2,0)*VLOOKUP($A10,2015_production!$H:$L,5,0)/4000</f>
        <v>56660043.9475</v>
      </c>
      <c r="D10" s="10" t="n">
        <f aca="false">VLOOKUP($A10,'FAOSTAT nutrition'!$A:$C,2,0)*VLOOKUP($A10,2016_production!$H:$L,5,0)/4000</f>
        <v>54436336.36</v>
      </c>
      <c r="E10" s="10" t="n">
        <f aca="false">VLOOKUP($A10,'FAOSTAT nutrition'!$A:$C,2,0)*VLOOKUP($A10,2017_production!$H:$L,5,0)/4000</f>
        <v>49773113.3025</v>
      </c>
      <c r="F10" s="10" t="n">
        <f aca="false">VLOOKUP($A10,'FAOSTAT nutrition'!$A:$C,2,0)*VLOOKUP($A10,2018_production!$H:$L,5,0)/4000</f>
        <v>51783627.525</v>
      </c>
      <c r="G10" s="14" t="n">
        <f aca="false">TREND(B10:F10,B$1:F$1,G$1,1)</f>
        <v>46065746.6954999</v>
      </c>
      <c r="H10" s="15" t="n">
        <f aca="false">VLOOKUP($A10,'FAOSTAT nutrition'!$A:$E,4,0)*G10*4000/VLOOKUP($A10,'FAOSTAT nutrition'!$A:$C,2,0)</f>
        <v>1772792.5842</v>
      </c>
      <c r="I10" s="16" t="n">
        <f aca="false">VLOOKUP($A10,'FAOSTAT nutrition'!$A:$D,3,0)*G10*4000/VLOOKUP($A10,'FAOSTAT nutrition'!$A:$C,2,0)</f>
        <v>5425819.72739999</v>
      </c>
    </row>
    <row r="11" customFormat="false" ht="12.8" hidden="false" customHeight="false" outlineLevel="0" collapsed="false">
      <c r="A11" s="9" t="s">
        <v>33</v>
      </c>
      <c r="B11" s="10" t="n">
        <f aca="false">VLOOKUP($A11,'FAOSTAT nutrition'!$A:$C,2,0)*VLOOKUP($A11,2014_production!$H:$L,5,0)/4000</f>
        <v>47301758.8711994</v>
      </c>
      <c r="C11" s="10" t="n">
        <f aca="false">VLOOKUP($A11,'FAOSTAT nutrition'!$A:$C,2,0)*VLOOKUP($A11,2015_production!$H:$L,5,0)/4000</f>
        <v>42140893.7894333</v>
      </c>
      <c r="D11" s="10" t="n">
        <f aca="false">VLOOKUP($A11,'FAOSTAT nutrition'!$A:$C,2,0)*VLOOKUP($A11,2016_production!$H:$L,5,0)/4000</f>
        <v>48795093.1932946</v>
      </c>
      <c r="E11" s="10" t="n">
        <f aca="false">VLOOKUP($A11,'FAOSTAT nutrition'!$A:$C,2,0)*VLOOKUP($A11,2017_production!$H:$L,5,0)/4000</f>
        <v>54947024.8396796</v>
      </c>
      <c r="F11" s="10" t="n">
        <f aca="false">VLOOKUP($A11,'FAOSTAT nutrition'!$A:$C,2,0)*VLOOKUP($A11,2018_production!$H:$L,5,0)/4000</f>
        <v>47898580.0004907</v>
      </c>
      <c r="G11" s="14" t="n">
        <f aca="false">TREND(B11:F11,B$1:F$1,G$1,1)</f>
        <v>53816579.4623513</v>
      </c>
      <c r="H11" s="15" t="n">
        <f aca="false">VLOOKUP($A11,'FAOSTAT nutrition'!$A:$E,4,0)*G11*4000/VLOOKUP($A11,'FAOSTAT nutrition'!$A:$C,2,0)</f>
        <v>307288.141717224</v>
      </c>
      <c r="I11" s="16" t="n">
        <f aca="false">VLOOKUP($A11,'FAOSTAT nutrition'!$A:$D,3,0)*G11*4000/VLOOKUP($A11,'FAOSTAT nutrition'!$A:$C,2,0)</f>
        <v>3994745.84232391</v>
      </c>
    </row>
    <row r="12" customFormat="false" ht="12.8" hidden="false" customHeight="false" outlineLevel="0" collapsed="false">
      <c r="A12" s="9" t="s">
        <v>34</v>
      </c>
      <c r="B12" s="10" t="n">
        <f aca="false">VLOOKUP($A12,'FAOSTAT nutrition'!$A:$C,2,0)*VLOOKUP($A12,2014_production!$H:$L,5,0)/4000</f>
        <v>32777418.52</v>
      </c>
      <c r="C12" s="10" t="n">
        <f aca="false">VLOOKUP($A12,'FAOSTAT nutrition'!$A:$C,2,0)*VLOOKUP($A12,2015_production!$H:$L,5,0)/4000</f>
        <v>34133864.38</v>
      </c>
      <c r="D12" s="10" t="n">
        <f aca="false">VLOOKUP($A12,'FAOSTAT nutrition'!$A:$C,2,0)*VLOOKUP($A12,2016_production!$H:$L,5,0)/4000</f>
        <v>36556628.57</v>
      </c>
      <c r="E12" s="10" t="n">
        <f aca="false">VLOOKUP($A12,'FAOSTAT nutrition'!$A:$C,2,0)*VLOOKUP($A12,2017_production!$H:$L,5,0)/4000</f>
        <v>37430980.51</v>
      </c>
      <c r="F12" s="10" t="n">
        <f aca="false">VLOOKUP($A12,'FAOSTAT nutrition'!$A:$C,2,0)*VLOOKUP($A12,2018_production!$H:$L,5,0)/4000</f>
        <v>39970641.48</v>
      </c>
      <c r="G12" s="14" t="n">
        <f aca="false">TREND(B12:F12,B$1:F$1,G$1,1)</f>
        <v>43247331.5120001</v>
      </c>
      <c r="H12" s="15" t="n">
        <f aca="false">VLOOKUP($A12,'FAOSTAT nutrition'!$A:$E,4,0)*G12*4000/VLOOKUP($A12,'FAOSTAT nutrition'!$A:$C,2,0)</f>
        <v>15052317.9808</v>
      </c>
      <c r="I12" s="16" t="n">
        <f aca="false">VLOOKUP($A12,'FAOSTAT nutrition'!$A:$D,3,0)*G12*4000/VLOOKUP($A12,'FAOSTAT nutrition'!$A:$C,2,0)</f>
        <v>6908339.96880001</v>
      </c>
    </row>
    <row r="13" customFormat="false" ht="12.8" hidden="false" customHeight="false" outlineLevel="0" collapsed="false">
      <c r="A13" s="9" t="s">
        <v>35</v>
      </c>
      <c r="B13" s="10" t="n">
        <f aca="false">VLOOKUP($A13,'FAOSTAT nutrition'!$A:$C,2,0)*VLOOKUP($A13,2014_production!$H:$L,5,0)/4000</f>
        <v>392842.388437562</v>
      </c>
      <c r="C13" s="10" t="n">
        <f aca="false">VLOOKUP($A13,'FAOSTAT nutrition'!$A:$C,2,0)*VLOOKUP($A13,2015_production!$H:$L,5,0)/4000</f>
        <v>333232.088756853</v>
      </c>
      <c r="D13" s="10" t="n">
        <f aca="false">VLOOKUP($A13,'FAOSTAT nutrition'!$A:$C,2,0)*VLOOKUP($A13,2016_production!$H:$L,5,0)/4000</f>
        <v>365302.414366347</v>
      </c>
      <c r="E13" s="10" t="n">
        <f aca="false">VLOOKUP($A13,'FAOSTAT nutrition'!$A:$C,2,0)*VLOOKUP($A13,2017_production!$H:$L,5,0)/4000</f>
        <v>420067.25616141</v>
      </c>
      <c r="F13" s="10" t="n">
        <f aca="false">VLOOKUP($A13,'FAOSTAT nutrition'!$A:$C,2,0)*VLOOKUP($A13,2018_production!$H:$L,5,0)/4000</f>
        <v>479115.014403099</v>
      </c>
      <c r="G13" s="14" t="n">
        <f aca="false">TREND(B13:F13,B$1:F$1,G$1,1)</f>
        <v>501864.000159301</v>
      </c>
      <c r="H13" s="15" t="n">
        <f aca="false">VLOOKUP($A13,'FAOSTAT nutrition'!$A:$E,4,0)*G13*4000/VLOOKUP($A13,'FAOSTAT nutrition'!$A:$C,2,0)</f>
        <v>28415.2251869711</v>
      </c>
      <c r="I13" s="16" t="n">
        <f aca="false">VLOOKUP($A13,'FAOSTAT nutrition'!$A:$D,3,0)*G13*4000/VLOOKUP($A13,'FAOSTAT nutrition'!$A:$C,2,0)</f>
        <v>116398.501784109</v>
      </c>
    </row>
    <row r="14" customFormat="false" ht="12.8" hidden="false" customHeight="false" outlineLevel="0" collapsed="false">
      <c r="A14" s="17" t="s">
        <v>36</v>
      </c>
      <c r="B14" s="18" t="n">
        <f aca="false">B15-SUM(B3:B13)</f>
        <v>814741961.651568</v>
      </c>
      <c r="C14" s="18" t="n">
        <f aca="false">C15-SUM(C3:C13)</f>
        <v>822636848.600543</v>
      </c>
      <c r="D14" s="18" t="n">
        <f aca="false">D15-SUM(D3:D13)</f>
        <v>829692896.476044</v>
      </c>
      <c r="E14" s="18" t="n">
        <f aca="false">E15-SUM(E3:E13)</f>
        <v>870652751.872727</v>
      </c>
      <c r="F14" s="18" t="n">
        <f aca="false">F15-SUM(F3:F13)</f>
        <v>883145889.508789</v>
      </c>
      <c r="G14" s="19" t="n">
        <f aca="false">G15-SUM(G3:G13)</f>
        <v>918103573.216586</v>
      </c>
      <c r="H14" s="18" t="n">
        <f aca="false">G17-SUM($H3:$H13)</f>
        <v>122544569.458733</v>
      </c>
      <c r="I14" s="20" t="n">
        <f aca="false">G18-SUM($I3:$I13)</f>
        <v>73288711.2256974</v>
      </c>
    </row>
    <row r="15" customFormat="false" ht="12.8" hidden="false" customHeight="false" outlineLevel="0" collapsed="false">
      <c r="A15" s="21" t="s">
        <v>37</v>
      </c>
      <c r="B15" s="22" t="n">
        <f aca="false">SUMIF(2014_production!O2:O163,"&lt;&gt;#N/A")</f>
        <v>3681872507.83046</v>
      </c>
      <c r="C15" s="23" t="n">
        <f aca="false">SUMIF(2015_production!O2:O163,"&lt;&gt;#N/A")</f>
        <v>3718076734.48713</v>
      </c>
      <c r="D15" s="23" t="n">
        <f aca="false">SUMIF(2016_production!O2:O163,"&lt;&gt;#N/A")</f>
        <v>3815281691.0402</v>
      </c>
      <c r="E15" s="23" t="n">
        <f aca="false">SUMIF(2017_production!O2:O163,"&lt;&gt;#N/A")</f>
        <v>3934596104.50762</v>
      </c>
      <c r="F15" s="23" t="n">
        <f aca="false">SUMIF(2018_production!O2:O163,"&lt;&gt;#N/A")</f>
        <v>3887562734.49929</v>
      </c>
      <c r="G15" s="24" t="n">
        <f aca="false">TREND(B15:F15,B$1:F$1,G$1,1)</f>
        <v>4058637883.81621</v>
      </c>
      <c r="H15" s="25" t="n">
        <f aca="false">SUM(H3:H14)</f>
        <v>317208519.633341</v>
      </c>
      <c r="I15" s="26" t="n">
        <f aca="false">SUM(I3:I14)</f>
        <v>528817055.020485</v>
      </c>
    </row>
    <row r="16" customFormat="false" ht="34.8" hidden="false" customHeight="false" outlineLevel="0" collapsed="false">
      <c r="B16" s="27" t="s">
        <v>38</v>
      </c>
      <c r="C16" s="27" t="s">
        <v>38</v>
      </c>
      <c r="D16" s="27" t="s">
        <v>38</v>
      </c>
      <c r="E16" s="27" t="s">
        <v>38</v>
      </c>
      <c r="F16" s="27" t="s">
        <v>38</v>
      </c>
      <c r="G16" s="28" t="s">
        <v>39</v>
      </c>
      <c r="H16" s="29"/>
    </row>
    <row r="17" customFormat="false" ht="12.8" hidden="false" customHeight="false" outlineLevel="0" collapsed="false">
      <c r="A17" s="30" t="s">
        <v>40</v>
      </c>
      <c r="B17" s="31" t="n">
        <f aca="false">SUMIF(2014_production!P2:P163,"&lt;&gt;#N/A")</f>
        <v>268302331.500071</v>
      </c>
      <c r="C17" s="31" t="n">
        <f aca="false">SUMIF(2015_production!P2:P163,"&lt;&gt;#N/A")</f>
        <v>272744768.685842</v>
      </c>
      <c r="D17" s="31" t="n">
        <f aca="false">SUMIF(2016_production!P2:P163,"&lt;&gt;#N/A")</f>
        <v>277693173.570485</v>
      </c>
      <c r="E17" s="31" t="n">
        <f aca="false">SUMIF(2017_production!P2:P163,"&lt;&gt;#N/A")</f>
        <v>298677085.546449</v>
      </c>
      <c r="F17" s="31" t="n">
        <f aca="false">SUMIF(2018_production!P2:P163,"&lt;&gt;#N/A")</f>
        <v>297993986.228586</v>
      </c>
      <c r="G17" s="19" t="n">
        <f aca="false">TREND(B17:F17,B$1:F$1,G$1,1)</f>
        <v>317208519.633341</v>
      </c>
      <c r="H17" s="9"/>
      <c r="I17" s="32"/>
    </row>
    <row r="18" customFormat="false" ht="12.8" hidden="false" customHeight="false" outlineLevel="0" collapsed="false">
      <c r="A18" s="33" t="s">
        <v>41</v>
      </c>
      <c r="B18" s="34" t="n">
        <f aca="false">SUMIF(2014_production!Q3:Q164,"&lt;&gt;#N/A")</f>
        <v>469816991.089227</v>
      </c>
      <c r="C18" s="34" t="n">
        <f aca="false">SUMIF(2015_production!Q2:Q163,"&lt;&gt;#N/A")</f>
        <v>479005397.233316</v>
      </c>
      <c r="D18" s="34" t="n">
        <f aca="false">SUMIF(2016_production!Q2:Q163,"&lt;&gt;#N/A")</f>
        <v>494209297.764319</v>
      </c>
      <c r="E18" s="34" t="n">
        <f aca="false">SUMIF(2017_production!Q2:Q163,"&lt;&gt;#N/A")</f>
        <v>512825433.158392</v>
      </c>
      <c r="F18" s="34" t="n">
        <f aca="false">SUMIF(2018_production!Q2:Q163,"&lt;&gt;#N/A")</f>
        <v>499971209.672787</v>
      </c>
      <c r="G18" s="35" t="n">
        <f aca="false">TREND(B18:F18,B$1:F$1,G$1,1)</f>
        <v>528817055.020485</v>
      </c>
      <c r="H18" s="9"/>
    </row>
    <row r="21" customFormat="false" ht="34.8" hidden="false" customHeight="false" outlineLevel="0" collapsed="false">
      <c r="B21" s="36" t="s">
        <v>42</v>
      </c>
      <c r="C21" s="36" t="s">
        <v>43</v>
      </c>
      <c r="D21" s="36" t="s">
        <v>44</v>
      </c>
    </row>
    <row r="22" customFormat="false" ht="12.8" hidden="false" customHeight="false" outlineLevel="0" collapsed="false">
      <c r="B22" s="37" t="n">
        <f aca="false">G15/1000000</f>
        <v>4058.63788381621</v>
      </c>
      <c r="C22" s="37" t="n">
        <f aca="false">H15/1000000</f>
        <v>317.208519633341</v>
      </c>
      <c r="D22" s="37" t="n">
        <f aca="false">I15/1000000</f>
        <v>528.817055020485</v>
      </c>
    </row>
    <row r="24" customFormat="false" ht="57.2" hidden="false" customHeight="false" outlineLevel="0" collapsed="false">
      <c r="B24" s="36" t="s">
        <v>45</v>
      </c>
      <c r="C24" s="36" t="s">
        <v>46</v>
      </c>
      <c r="D24" s="36" t="s">
        <v>47</v>
      </c>
    </row>
    <row r="25" customFormat="false" ht="12.8" hidden="false" customHeight="false" outlineLevel="0" collapsed="false">
      <c r="B25" s="38" t="n">
        <v>3898</v>
      </c>
      <c r="C25" s="0" t="n">
        <v>322</v>
      </c>
      <c r="D25" s="0" t="n">
        <v>350</v>
      </c>
    </row>
    <row r="27" customFormat="false" ht="34.8" hidden="false" customHeight="false" outlineLevel="0" collapsed="false">
      <c r="B27" s="36" t="s">
        <v>48</v>
      </c>
      <c r="C27" s="36" t="s">
        <v>49</v>
      </c>
      <c r="D27" s="36" t="s">
        <v>50</v>
      </c>
    </row>
    <row r="28" customFormat="false" ht="12.8" hidden="false" customHeight="false" outlineLevel="0" collapsed="false">
      <c r="B28" s="0" t="n">
        <f aca="false">B25/B22</f>
        <v>0.960420740057459</v>
      </c>
      <c r="C28" s="0" t="n">
        <f aca="false">C25/C22</f>
        <v>1.01510514399865</v>
      </c>
      <c r="D28" s="0" t="n">
        <f aca="false">D25/D22</f>
        <v>0.661854599198662</v>
      </c>
    </row>
    <row r="30" customFormat="false" ht="12.8" hidden="false" customHeight="false" outlineLevel="0" collapsed="false">
      <c r="A30" s="39" t="s">
        <v>51</v>
      </c>
    </row>
    <row r="33" customFormat="false" ht="12.8" hidden="false" customHeight="false" outlineLevel="0" collapsed="false">
      <c r="N33" s="38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6"/>
  <sheetViews>
    <sheetView showFormulas="false" showGridLines="true" showRowColHeaders="true" showZeros="true" rightToLeft="false" tabSelected="false" showOutlineSymbols="true" defaultGridColor="true" view="normal" topLeftCell="D3" colorId="64" zoomScale="120" zoomScaleNormal="120" zoomScalePageLayoutView="100" workbookViewId="0">
      <selection pane="topLeft" activeCell="J20" activeCellId="0" sqref="J20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7.8"/>
    <col collapsed="false" customWidth="true" hidden="false" outlineLevel="0" max="3" min="3" style="0" width="18.89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5" t="s">
        <v>18</v>
      </c>
      <c r="B1" s="5"/>
      <c r="C1" s="1" t="n">
        <v>2005</v>
      </c>
      <c r="D1" s="1" t="n">
        <v>2005</v>
      </c>
      <c r="E1" s="1" t="s">
        <v>52</v>
      </c>
      <c r="F1" s="1" t="n">
        <v>2005</v>
      </c>
      <c r="G1" s="1" t="s">
        <v>52</v>
      </c>
      <c r="H1" s="1" t="s">
        <v>52</v>
      </c>
      <c r="I1" s="1" t="s">
        <v>53</v>
      </c>
      <c r="J1" s="1" t="s">
        <v>53</v>
      </c>
      <c r="K1" s="1" t="s">
        <v>53</v>
      </c>
    </row>
    <row r="2" customFormat="false" ht="46.25" hidden="false" customHeight="false" outlineLevel="0" collapsed="false">
      <c r="A2" s="40" t="s">
        <v>19</v>
      </c>
      <c r="B2" s="36" t="s">
        <v>54</v>
      </c>
      <c r="C2" s="36" t="s">
        <v>55</v>
      </c>
      <c r="D2" s="36" t="s">
        <v>20</v>
      </c>
      <c r="E2" s="36" t="s">
        <v>56</v>
      </c>
      <c r="F2" s="36" t="s">
        <v>57</v>
      </c>
      <c r="G2" s="36" t="s">
        <v>58</v>
      </c>
      <c r="H2" s="36" t="s">
        <v>59</v>
      </c>
      <c r="I2" s="36" t="s">
        <v>60</v>
      </c>
      <c r="J2" s="36" t="s">
        <v>61</v>
      </c>
      <c r="K2" s="36" t="s">
        <v>62</v>
      </c>
      <c r="M2" s="36" t="s">
        <v>63</v>
      </c>
    </row>
    <row r="3" customFormat="false" ht="12.8" hidden="false" customHeight="false" outlineLevel="0" collapsed="false">
      <c r="A3" s="41" t="s">
        <v>25</v>
      </c>
      <c r="B3" s="42" t="n">
        <v>0.863</v>
      </c>
      <c r="C3" s="12" t="n">
        <f aca="false">VLOOKUP($A3,2005_production!$H:$L,5,0)</f>
        <v>714191141</v>
      </c>
      <c r="D3" s="12" t="n">
        <f aca="false">VLOOKUP($A3,'FAOSTAT nutrition'!$A:$C,2,0)*$C3/4000</f>
        <v>635630115.49</v>
      </c>
      <c r="E3" s="43" t="n">
        <v>54629042.0401573</v>
      </c>
      <c r="F3" s="12" t="n">
        <f aca="false">E3/B3</f>
        <v>63301323.3373781</v>
      </c>
      <c r="G3" s="12" t="n">
        <f aca="false">VLOOKUP($A3,'FAOSTAT nutrition'!$A:$C,2,0)*$F3/4000</f>
        <v>56338177.7702665</v>
      </c>
      <c r="H3" s="42" t="n">
        <f aca="false">$G3/D3</f>
        <v>0.0886335879898265</v>
      </c>
      <c r="I3" s="11" t="n">
        <f aca="false">2020_Trend_Production!G3*$H3</f>
        <v>94588965.204643</v>
      </c>
      <c r="J3" s="11" t="n">
        <f aca="false">2020_Trend_Production!H3*$H3</f>
        <v>4570028.65595466</v>
      </c>
      <c r="K3" s="11" t="n">
        <f aca="false">2020_Trend_Production!I3*$H3</f>
        <v>10096574.9375743</v>
      </c>
      <c r="M3" s="44" t="n">
        <f aca="false">2020_Trend_Production!G3/D3</f>
        <v>1.67894967406212</v>
      </c>
    </row>
    <row r="4" customFormat="false" ht="12.8" hidden="false" customHeight="false" outlineLevel="0" collapsed="false">
      <c r="A4" s="9" t="s">
        <v>26</v>
      </c>
      <c r="B4" s="0" t="n">
        <v>0.88</v>
      </c>
      <c r="C4" s="10" t="n">
        <f aca="false">VLOOKUP($A4,2005_production!$H:$L,5,0)</f>
        <v>634225538</v>
      </c>
      <c r="D4" s="10" t="n">
        <f aca="false">VLOOKUP($A4,'FAOSTAT nutrition'!$A:$C,2,0)*$C4/4000</f>
        <v>575559683.531974</v>
      </c>
      <c r="E4" s="45" t="n">
        <v>66540717.2280252</v>
      </c>
      <c r="F4" s="10" t="n">
        <f aca="false">E4/B4</f>
        <v>75614451.3954832</v>
      </c>
      <c r="G4" s="10" t="n">
        <f aca="false">VLOOKUP($A4,'FAOSTAT nutrition'!$A:$C,2,0)*$F4/4000</f>
        <v>68620115.5709818</v>
      </c>
      <c r="H4" s="0" t="n">
        <f aca="false">$G4/D4</f>
        <v>0.119223283934497</v>
      </c>
      <c r="I4" s="14" t="n">
        <f aca="false">2020_Trend_Production!G4*$H4</f>
        <v>84057995.7912566</v>
      </c>
      <c r="J4" s="11" t="n">
        <f aca="false">2020_Trend_Production!H4*$H4</f>
        <v>370499.610154952</v>
      </c>
      <c r="K4" s="11" t="n">
        <f aca="false">2020_Trend_Production!I4*$H4</f>
        <v>6205915.91651617</v>
      </c>
      <c r="M4" s="44" t="n">
        <f aca="false">2020_Trend_Production!G4/D4</f>
        <v>1.22497601602413</v>
      </c>
    </row>
    <row r="5" customFormat="false" ht="12.8" hidden="false" customHeight="false" outlineLevel="0" collapsed="false">
      <c r="A5" s="9" t="s">
        <v>27</v>
      </c>
      <c r="B5" s="0" t="n">
        <v>0.878</v>
      </c>
      <c r="C5" s="10" t="n">
        <f aca="false">VLOOKUP($A5,2005_production!$H:$L,5,0)</f>
        <v>627020838</v>
      </c>
      <c r="D5" s="10" t="n">
        <f aca="false">VLOOKUP($A5,'FAOSTAT nutrition'!$A:$C,2,0)*$C5/4000</f>
        <v>523562399.73</v>
      </c>
      <c r="E5" s="45" t="n">
        <v>124260953.537274</v>
      </c>
      <c r="F5" s="10" t="n">
        <f aca="false">E5/B5</f>
        <v>141527281.933114</v>
      </c>
      <c r="G5" s="10" t="n">
        <f aca="false">VLOOKUP($A5,'FAOSTAT nutrition'!$A:$C,2,0)*$F5/4000</f>
        <v>118175280.41415</v>
      </c>
      <c r="H5" s="0" t="n">
        <f aca="false">$G5/D5</f>
        <v>0.225713841320715</v>
      </c>
      <c r="I5" s="14" t="n">
        <f aca="false">2020_Trend_Production!G5*$H5</f>
        <v>143389159.676507</v>
      </c>
      <c r="J5" s="11" t="n">
        <f aca="false">2020_Trend_Production!H5*$H5</f>
        <v>3949641.52402356</v>
      </c>
      <c r="K5" s="11" t="n">
        <f aca="false">2020_Trend_Production!I5*$H5</f>
        <v>20950272.4317771</v>
      </c>
      <c r="M5" s="44" t="n">
        <f aca="false">2020_Trend_Production!G5/D5</f>
        <v>1.2133600121277</v>
      </c>
    </row>
    <row r="6" customFormat="false" ht="12.8" hidden="false" customHeight="false" outlineLevel="0" collapsed="false">
      <c r="A6" s="9" t="s">
        <v>28</v>
      </c>
      <c r="B6" s="0" t="n">
        <v>0.87</v>
      </c>
      <c r="C6" s="10" t="n">
        <f aca="false">VLOOKUP($A6,2005_production!$H:$L,5,0)</f>
        <v>214542763</v>
      </c>
      <c r="D6" s="10" t="n">
        <f aca="false">VLOOKUP($A6,'FAOSTAT nutrition'!$A:$C,2,0)*$C6/4000</f>
        <v>179679564.0125</v>
      </c>
      <c r="E6" s="45" t="n">
        <v>7417997.60793628</v>
      </c>
      <c r="F6" s="10" t="n">
        <f aca="false">E6/B6</f>
        <v>8526434.03211067</v>
      </c>
      <c r="G6" s="10" t="n">
        <f aca="false">VLOOKUP($A6,'FAOSTAT nutrition'!$A:$C,2,0)*$F6/4000</f>
        <v>7140888.50189268</v>
      </c>
      <c r="H6" s="0" t="n">
        <f aca="false">$G6/D6</f>
        <v>0.0397423521207782</v>
      </c>
      <c r="I6" s="14" t="n">
        <f aca="false">2020_Trend_Production!G6*$H6</f>
        <v>12618012.97586</v>
      </c>
      <c r="J6" s="11" t="n">
        <f aca="false">2020_Trend_Production!H6*$H6</f>
        <v>2711931.14705051</v>
      </c>
      <c r="K6" s="11" t="n">
        <f aca="false">2020_Trend_Production!I6*$H6</f>
        <v>5725187.97710663</v>
      </c>
      <c r="M6" s="44" t="n">
        <f aca="false">2020_Trend_Production!G6/D6</f>
        <v>1.76700882145347</v>
      </c>
    </row>
    <row r="7" customFormat="false" ht="12.8" hidden="false" customHeight="false" outlineLevel="0" collapsed="false">
      <c r="A7" s="9" t="s">
        <v>29</v>
      </c>
      <c r="B7" s="0" t="n">
        <v>0.872</v>
      </c>
      <c r="C7" s="10" t="n">
        <f aca="false">VLOOKUP($A7,2005_production!$H:$L,5,0)</f>
        <v>136736329</v>
      </c>
      <c r="D7" s="10" t="n">
        <f aca="false">VLOOKUP($A7,'FAOSTAT nutrition'!$A:$C,2,0)*$C7/4000</f>
        <v>113491153.07</v>
      </c>
      <c r="E7" s="45" t="n">
        <v>6640338.97119469</v>
      </c>
      <c r="F7" s="10" t="n">
        <f aca="false">E7/B7</f>
        <v>7615067.62751685</v>
      </c>
      <c r="G7" s="10" t="n">
        <f aca="false">VLOOKUP($A7,'FAOSTAT nutrition'!$A:$C,2,0)*$F7/4000</f>
        <v>6320506.13083898</v>
      </c>
      <c r="H7" s="0" t="n">
        <f aca="false">$G7/D7</f>
        <v>0.0556916196537414</v>
      </c>
      <c r="I7" s="14" t="n">
        <f aca="false">2020_Trend_Production!G7*$H7</f>
        <v>6530491.65618927</v>
      </c>
      <c r="J7" s="11" t="n">
        <f aca="false">2020_Trend_Production!H7*$H7</f>
        <v>141625.120254707</v>
      </c>
      <c r="K7" s="11" t="n">
        <f aca="false">2020_Trend_Production!I7*$H7</f>
        <v>865486.846000987</v>
      </c>
      <c r="M7" s="44" t="n">
        <f aca="false">2020_Trend_Production!G7/D7</f>
        <v>1.03322289718631</v>
      </c>
    </row>
    <row r="8" customFormat="false" ht="12.8" hidden="false" customHeight="false" outlineLevel="0" collapsed="false">
      <c r="A8" s="9" t="s">
        <v>30</v>
      </c>
      <c r="B8" s="0" t="n">
        <v>0.924</v>
      </c>
      <c r="C8" s="10" t="n">
        <f aca="false">VLOOKUP($A8,2005_production!$H:$L,5,0)</f>
        <v>49889679</v>
      </c>
      <c r="D8" s="10" t="n">
        <f aca="false">VLOOKUP($A8,'FAOSTAT nutrition'!$A:$C,2,0)*$C8/4000</f>
        <v>61613753.565</v>
      </c>
      <c r="E8" s="45" t="n">
        <v>6167224.20728074</v>
      </c>
      <c r="F8" s="10" t="n">
        <f aca="false">E8/B8</f>
        <v>6674485.07281465</v>
      </c>
      <c r="G8" s="10" t="n">
        <f aca="false">VLOOKUP($A8,'FAOSTAT nutrition'!$A:$C,2,0)*$F8/4000</f>
        <v>8242989.0649261</v>
      </c>
      <c r="H8" s="0" t="n">
        <f aca="false">$G8/D8</f>
        <v>0.133784887106903</v>
      </c>
      <c r="I8" s="14" t="n">
        <f aca="false">2020_Trend_Production!G8*$H8</f>
        <v>12554240.6571043</v>
      </c>
      <c r="J8" s="11" t="n">
        <f aca="false">2020_Trend_Production!H8*$H8</f>
        <v>4574419.67262909</v>
      </c>
      <c r="K8" s="11" t="n">
        <f aca="false">2020_Trend_Production!I8*$H8</f>
        <v>1992413.90185623</v>
      </c>
      <c r="M8" s="44" t="n">
        <f aca="false">2020_Trend_Production!G8/D8</f>
        <v>1.52302041871226</v>
      </c>
    </row>
    <row r="9" customFormat="false" ht="12.8" hidden="false" customHeight="false" outlineLevel="0" collapsed="false">
      <c r="A9" s="9" t="s">
        <v>31</v>
      </c>
      <c r="B9" s="0" t="n">
        <f aca="false">1-0.78</f>
        <v>0.22</v>
      </c>
      <c r="C9" s="10" t="n">
        <f aca="false">VLOOKUP($A9,2005_production!$H:$L,5,0)</f>
        <v>317665012</v>
      </c>
      <c r="D9" s="10" t="n">
        <f aca="false">VLOOKUP($A9,'FAOSTAT nutrition'!$A:$C,2,0)*$C9/4000</f>
        <v>53208889.51</v>
      </c>
      <c r="E9" s="45" t="n">
        <v>8657771.71520544</v>
      </c>
      <c r="F9" s="10" t="n">
        <f aca="false">E9/B9</f>
        <v>39353507.7963884</v>
      </c>
      <c r="G9" s="10" t="n">
        <f aca="false">VLOOKUP($A9,'FAOSTAT nutrition'!$A:$C,2,0)*$F9/4000</f>
        <v>6591712.55589505</v>
      </c>
      <c r="H9" s="0" t="n">
        <f aca="false">$G9/D9</f>
        <v>0.123883670879021</v>
      </c>
      <c r="I9" s="14" t="n">
        <f aca="false">2020_Trend_Production!G9*$H9</f>
        <v>7532039.04900005</v>
      </c>
      <c r="J9" s="11" t="n">
        <f aca="false">2020_Trend_Production!H9*$H9</f>
        <v>44967.397307463</v>
      </c>
      <c r="K9" s="11" t="n">
        <f aca="false">2020_Trend_Production!I9*$H9</f>
        <v>719478.356919408</v>
      </c>
      <c r="M9" s="44" t="n">
        <f aca="false">2020_Trend_Production!G9/D9</f>
        <v>1.14265283644143</v>
      </c>
    </row>
    <row r="10" customFormat="false" ht="12.8" hidden="false" customHeight="false" outlineLevel="0" collapsed="false">
      <c r="A10" s="9" t="s">
        <v>32</v>
      </c>
      <c r="B10" s="0" t="n">
        <v>0.878</v>
      </c>
      <c r="C10" s="10" t="n">
        <f aca="false">VLOOKUP($A10,2005_production!$H:$L,5,0)</f>
        <v>59557660</v>
      </c>
      <c r="D10" s="10" t="n">
        <f aca="false">VLOOKUP($A10,'FAOSTAT nutrition'!$A:$C,2,0)*$C10/4000</f>
        <v>51070693.45</v>
      </c>
      <c r="E10" s="45" t="n">
        <v>13102859.2504929</v>
      </c>
      <c r="F10" s="10" t="n">
        <f aca="false">E10/B10</f>
        <v>14923529.8980557</v>
      </c>
      <c r="G10" s="10" t="n">
        <f aca="false">VLOOKUP($A10,'FAOSTAT nutrition'!$A:$C,2,0)*$F10/4000</f>
        <v>12796926.8875828</v>
      </c>
      <c r="H10" s="0" t="n">
        <f aca="false">$G10/D10</f>
        <v>0.250572804540267</v>
      </c>
      <c r="I10" s="14" t="n">
        <f aca="false">2020_Trend_Production!G10*$H10</f>
        <v>11542823.342733</v>
      </c>
      <c r="J10" s="11" t="n">
        <f aca="false">2020_Trend_Production!H10*$H10</f>
        <v>444213.609691181</v>
      </c>
      <c r="K10" s="11" t="n">
        <f aca="false">2020_Trend_Production!I10*$H10</f>
        <v>1359562.86602452</v>
      </c>
      <c r="M10" s="44" t="n">
        <f aca="false">2020_Trend_Production!G10/D10</f>
        <v>0.901999631953302</v>
      </c>
    </row>
    <row r="11" customFormat="false" ht="12.8" hidden="false" customHeight="false" outlineLevel="0" collapsed="false">
      <c r="A11" s="9" t="s">
        <v>33</v>
      </c>
      <c r="B11" s="0" t="n">
        <v>0.201</v>
      </c>
      <c r="C11" s="10" t="n">
        <f aca="false">VLOOKUP($A11,2005_production!$H:$L,5,0)</f>
        <v>253737449</v>
      </c>
      <c r="D11" s="10" t="n">
        <f aca="false">VLOOKUP($A11,'FAOSTAT nutrition'!$A:$C,2,0)*$C11/4000</f>
        <v>44403148.0812844</v>
      </c>
      <c r="E11" s="45" t="n">
        <v>551422.271958051</v>
      </c>
      <c r="F11" s="10" t="n">
        <f aca="false">E11/B11</f>
        <v>2743394.387851</v>
      </c>
      <c r="G11" s="10" t="n">
        <f aca="false">VLOOKUP($A11,'FAOSTAT nutrition'!$A:$C,2,0)*$F11/4000</f>
        <v>480084.227729082</v>
      </c>
      <c r="H11" s="0" t="n">
        <f aca="false">$G11/D11</f>
        <v>0.0108119412355683</v>
      </c>
      <c r="I11" s="14" t="n">
        <f aca="false">2020_Trend_Production!G11*$H11</f>
        <v>581861.694646233</v>
      </c>
      <c r="J11" s="11" t="n">
        <f aca="false">2020_Trend_Production!H11*$H11</f>
        <v>3322.3813306336</v>
      </c>
      <c r="K11" s="11" t="n">
        <f aca="false">2020_Trend_Production!I11*$H11</f>
        <v>43190.9572982367</v>
      </c>
      <c r="M11" s="44" t="n">
        <f aca="false">2020_Trend_Production!G11/D11</f>
        <v>1.2119991889727</v>
      </c>
    </row>
    <row r="12" customFormat="false" ht="12.8" hidden="false" customHeight="false" outlineLevel="0" collapsed="false">
      <c r="A12" s="9" t="s">
        <v>34</v>
      </c>
      <c r="B12" s="0" t="n">
        <v>0.928</v>
      </c>
      <c r="C12" s="10" t="n">
        <f aca="false">VLOOKUP($A12,2005_production!$H:$L,5,0)</f>
        <v>30776515</v>
      </c>
      <c r="D12" s="10" t="n">
        <f aca="false">VLOOKUP($A12,'FAOSTAT nutrition'!$A:$C,2,0)*$C12/4000</f>
        <v>23697916.55</v>
      </c>
      <c r="E12" s="45" t="n">
        <v>2498900.03955416</v>
      </c>
      <c r="F12" s="10" t="n">
        <f aca="false">E12/B12</f>
        <v>2692780.21503681</v>
      </c>
      <c r="G12" s="10" t="n">
        <f aca="false">VLOOKUP($A12,'FAOSTAT nutrition'!$A:$C,2,0)*$F12/4000</f>
        <v>2073440.76557834</v>
      </c>
      <c r="H12" s="0" t="n">
        <f aca="false">$G12/D12</f>
        <v>0.0874946437254774</v>
      </c>
      <c r="I12" s="14" t="n">
        <f aca="false">2020_Trend_Production!G12*$H12</f>
        <v>3783909.86272006</v>
      </c>
      <c r="J12" s="11" t="n">
        <f aca="false">2020_Trend_Production!H12*$H12</f>
        <v>1316997.1989727</v>
      </c>
      <c r="K12" s="11" t="n">
        <f aca="false">2020_Trend_Production!I12*$H12</f>
        <v>604442.744304633</v>
      </c>
      <c r="M12" s="44" t="n">
        <f aca="false">2020_Trend_Production!G12/D12</f>
        <v>1.82494234971049</v>
      </c>
    </row>
    <row r="13" customFormat="false" ht="12.8" hidden="false" customHeight="false" outlineLevel="0" collapsed="false">
      <c r="A13" s="9" t="s">
        <v>35</v>
      </c>
      <c r="B13" s="0" t="n">
        <v>0.873</v>
      </c>
      <c r="C13" s="10" t="n">
        <f aca="false">VLOOKUP($A13,2005_production!$H:$L,5,0)</f>
        <v>8455058</v>
      </c>
      <c r="D13" s="10" t="n">
        <f aca="false">VLOOKUP($A13,'FAOSTAT nutrition'!$A:$C,2,0)*$C13/4000</f>
        <v>251059.408514942</v>
      </c>
      <c r="E13" s="45" t="n">
        <v>3304344.79125325</v>
      </c>
      <c r="F13" s="10" t="n">
        <f aca="false">E13/B13</f>
        <v>3785045.57990063</v>
      </c>
      <c r="G13" s="10" t="n">
        <f aca="false">VLOOKUP($A13,'FAOSTAT nutrition'!$A:$C,2,0)*$F13/4000</f>
        <v>112390.86763118</v>
      </c>
      <c r="H13" s="0" t="n">
        <f aca="false">$G13/D13</f>
        <v>0.447666424038798</v>
      </c>
      <c r="I13" s="14" t="n">
        <f aca="false">2020_Trend_Production!G13*$H13</f>
        <v>224667.662305121</v>
      </c>
      <c r="J13" s="11" t="n">
        <f aca="false">2020_Trend_Production!H13*$H13</f>
        <v>12720.5422477085</v>
      </c>
      <c r="K13" s="11" t="n">
        <f aca="false">2020_Trend_Production!I13*$H13</f>
        <v>52107.7010571655</v>
      </c>
      <c r="M13" s="44" t="n">
        <f aca="false">2020_Trend_Production!G13/D13</f>
        <v>1.99898503357396</v>
      </c>
    </row>
    <row r="14" customFormat="false" ht="12.8" hidden="false" customHeight="false" outlineLevel="0" collapsed="false">
      <c r="A14" s="17" t="s">
        <v>36</v>
      </c>
      <c r="B14" s="30"/>
      <c r="C14" s="31" t="n">
        <f aca="false">C15-SUM(C3:C13)</f>
        <v>4152654814</v>
      </c>
      <c r="D14" s="31" t="n">
        <f aca="false">D15-SUM(D3:D13)</f>
        <v>624678969.033737</v>
      </c>
      <c r="E14" s="31"/>
      <c r="F14" s="31"/>
      <c r="G14" s="31" t="n">
        <f aca="false">G15-SUM(G3:G13)</f>
        <v>79222979.5812532</v>
      </c>
      <c r="H14" s="0" t="n">
        <f aca="false">$G14/D14</f>
        <v>0.126821909346166</v>
      </c>
      <c r="I14" s="14" t="n">
        <f aca="false">2020_Trend_Production!G14*$H14</f>
        <v>116435648.132865</v>
      </c>
      <c r="J14" s="11" t="n">
        <f aca="false">2020_Trend_Production!H14*$H14</f>
        <v>15541336.2787605</v>
      </c>
      <c r="K14" s="11" t="n">
        <f aca="false">2020_Trend_Production!I14*$H14</f>
        <v>9294614.29116275</v>
      </c>
      <c r="M14" s="44" t="n">
        <f aca="false">2020_Trend_Production!G14/D14</f>
        <v>1.46972063848527</v>
      </c>
    </row>
    <row r="15" customFormat="false" ht="12.8" hidden="false" customHeight="false" outlineLevel="0" collapsed="false">
      <c r="A15" s="21" t="s">
        <v>37</v>
      </c>
      <c r="B15" s="33"/>
      <c r="C15" s="46" t="n">
        <f aca="false">SUMIF(2005_production!L2:L163,"&lt;&gt;#N/A")</f>
        <v>7199452796</v>
      </c>
      <c r="D15" s="46" t="n">
        <f aca="false">SUMIF(2005_production!O2:O163,"&lt;&gt;#N/A")</f>
        <v>2886847345.43301</v>
      </c>
      <c r="E15" s="33"/>
      <c r="F15" s="33"/>
      <c r="G15" s="46" t="n">
        <f aca="false">D15*SUM(G3:G13)/SUM(D3:D13)</f>
        <v>366115492.338726</v>
      </c>
      <c r="H15" s="47" t="n">
        <f aca="false">G15/D15</f>
        <v>0.126821909346166</v>
      </c>
      <c r="I15" s="48" t="n">
        <f aca="false">SUM(I3:I14)</f>
        <v>493839815.70583</v>
      </c>
      <c r="J15" s="46" t="n">
        <f aca="false">SUM(J3:J14)</f>
        <v>33681703.1383776</v>
      </c>
      <c r="K15" s="49" t="n">
        <f aca="false">SUM(K3:K14)</f>
        <v>57909248.9275981</v>
      </c>
      <c r="M15" s="44" t="n">
        <f aca="false">2020_Trend_Production!G15/D15</f>
        <v>1.40590665115596</v>
      </c>
    </row>
    <row r="16" customFormat="false" ht="35" hidden="false" customHeight="false" outlineLevel="0" collapsed="false">
      <c r="A16" s="30"/>
      <c r="B16" s="30"/>
      <c r="C16" s="50"/>
      <c r="D16" s="50"/>
      <c r="E16" s="30"/>
      <c r="F16" s="30"/>
      <c r="G16" s="8"/>
      <c r="H16" s="51" t="s">
        <v>64</v>
      </c>
      <c r="I16" s="52" t="n">
        <f aca="false">I15/2020_Trend_Production!G15</f>
        <v>0.121676244553626</v>
      </c>
      <c r="J16" s="52" t="n">
        <f aca="false">J15/2020_Trend_Production!H15</f>
        <v>0.106181584206219</v>
      </c>
      <c r="K16" s="53" t="n">
        <f aca="false">K15/2020_Trend_Production!I15</f>
        <v>0.109507150682489</v>
      </c>
    </row>
    <row r="17" customFormat="false" ht="12.8" hidden="false" customHeight="false" outlineLevel="0" collapsed="false">
      <c r="A17" s="30"/>
      <c r="B17" s="30"/>
      <c r="C17" s="50"/>
      <c r="D17" s="50"/>
      <c r="E17" s="30"/>
      <c r="F17" s="30"/>
      <c r="G17" s="8"/>
      <c r="H17" s="54"/>
      <c r="I17" s="52"/>
      <c r="J17" s="52"/>
      <c r="K17" s="53"/>
    </row>
    <row r="18" customFormat="false" ht="57.45" hidden="false" customHeight="false" outlineLevel="0" collapsed="false">
      <c r="B18" s="30"/>
      <c r="C18" s="50"/>
      <c r="D18" s="50"/>
      <c r="E18" s="30"/>
      <c r="F18" s="30"/>
      <c r="G18" s="8"/>
      <c r="I18" s="36" t="s">
        <v>65</v>
      </c>
      <c r="J18" s="36" t="s">
        <v>66</v>
      </c>
      <c r="K18" s="36" t="s">
        <v>67</v>
      </c>
    </row>
    <row r="19" customFormat="false" ht="12.8" hidden="false" customHeight="false" outlineLevel="0" collapsed="false">
      <c r="B19" s="50"/>
      <c r="C19" s="50"/>
      <c r="D19" s="30"/>
      <c r="E19" s="30"/>
      <c r="F19" s="30"/>
      <c r="G19" s="8"/>
      <c r="I19" s="55" t="n">
        <f aca="false">1-I15/2020_Trend_Production!G15</f>
        <v>0.878323755446374</v>
      </c>
      <c r="J19" s="55" t="n">
        <f aca="false">1-J15/2020_Trend_Production!H15</f>
        <v>0.893818415793781</v>
      </c>
      <c r="K19" s="55" t="n">
        <f aca="false">1-K15/2020_Trend_Production!I15</f>
        <v>0.890492849317511</v>
      </c>
      <c r="L19" s="55"/>
    </row>
    <row r="20" customFormat="false" ht="12.8" hidden="false" customHeight="false" outlineLevel="0" collapsed="false">
      <c r="B20" s="50"/>
      <c r="C20" s="50"/>
      <c r="D20" s="30"/>
      <c r="E20" s="30"/>
      <c r="F20" s="30"/>
      <c r="G20" s="8"/>
      <c r="I20" s="55"/>
      <c r="J20" s="55"/>
      <c r="K20" s="55"/>
      <c r="L20" s="55"/>
    </row>
    <row r="21" customFormat="false" ht="57.45" hidden="false" customHeight="false" outlineLevel="0" collapsed="false">
      <c r="D21" s="8" t="s">
        <v>68</v>
      </c>
      <c r="E21" s="8"/>
      <c r="F21" s="8" t="s">
        <v>69</v>
      </c>
      <c r="J21" s="56" t="s">
        <v>70</v>
      </c>
      <c r="K21" s="56" t="s">
        <v>71</v>
      </c>
    </row>
    <row r="22" customFormat="false" ht="12.8" hidden="false" customHeight="false" outlineLevel="0" collapsed="false">
      <c r="D22" s="0" t="n">
        <f aca="false">1-SUM(G3:G6)/SUM(D3:D6)</f>
        <v>0.869269583212571</v>
      </c>
      <c r="F22" s="0" t="n">
        <f aca="false">SUM(D3:D13)/D15</f>
        <v>0.783612053466568</v>
      </c>
      <c r="G22" s="8"/>
      <c r="J22" s="57" t="n">
        <f aca="false">J19/I19</f>
        <v>1.01764117189285</v>
      </c>
      <c r="K22" s="57" t="n">
        <f aca="false">K19/I19</f>
        <v>1.01385490691294</v>
      </c>
    </row>
    <row r="24" customFormat="false" ht="68.65" hidden="false" customHeight="false" outlineLevel="0" collapsed="false">
      <c r="B24" s="8" t="s">
        <v>72</v>
      </c>
      <c r="C24" s="8"/>
      <c r="D24" s="8" t="s">
        <v>73</v>
      </c>
      <c r="E24" s="8"/>
      <c r="F24" s="8" t="s">
        <v>74</v>
      </c>
      <c r="I24" s="36" t="s">
        <v>75</v>
      </c>
      <c r="J24" s="36" t="s">
        <v>76</v>
      </c>
      <c r="K24" s="36" t="s">
        <v>77</v>
      </c>
    </row>
    <row r="25" customFormat="false" ht="12.8" hidden="false" customHeight="false" outlineLevel="0" collapsed="false">
      <c r="B25" s="0" t="n">
        <f aca="false">G5/G15</f>
        <v>0.322781425225283</v>
      </c>
      <c r="D25" s="0" t="n">
        <f aca="false">1-SUM(G3:G13)/SUM(D3:D13)</f>
        <v>0.873178090653834</v>
      </c>
      <c r="F25" s="0" t="n">
        <f aca="false">(D3+D6+D4+D5)/D15</f>
        <v>0.663156562744166</v>
      </c>
      <c r="I25" s="58" t="n">
        <v>0.89</v>
      </c>
      <c r="J25" s="58" t="n">
        <f aca="false">J22*I25</f>
        <v>0.90570064298464</v>
      </c>
      <c r="K25" s="58" t="n">
        <f aca="false">K22*I25</f>
        <v>0.90233086715252</v>
      </c>
    </row>
    <row r="27" customFormat="false" ht="57.45" hidden="false" customHeight="false" outlineLevel="0" collapsed="false">
      <c r="B27" s="8"/>
      <c r="C27" s="8"/>
      <c r="D27" s="8" t="s">
        <v>78</v>
      </c>
      <c r="E27" s="8"/>
      <c r="F27" s="8"/>
    </row>
    <row r="28" customFormat="false" ht="12.8" hidden="false" customHeight="false" outlineLevel="0" collapsed="false">
      <c r="D28" s="55" t="n">
        <f aca="false">1-D32/D30</f>
        <v>0.0298974602644893</v>
      </c>
    </row>
    <row r="29" customFormat="false" ht="12.8" hidden="false" customHeight="false" outlineLevel="0" collapsed="false">
      <c r="B29" s="10"/>
      <c r="D29" s="0" t="s">
        <v>79</v>
      </c>
    </row>
    <row r="30" customFormat="false" ht="12.8" hidden="false" customHeight="false" outlineLevel="0" collapsed="false">
      <c r="D30" s="0" t="n">
        <f aca="false">(1-D22)</f>
        <v>0.130730416787428</v>
      </c>
    </row>
    <row r="31" customFormat="false" ht="12.8" hidden="false" customHeight="false" outlineLevel="0" collapsed="false">
      <c r="D31" s="0" t="s">
        <v>80</v>
      </c>
    </row>
    <row r="32" customFormat="false" ht="12.8" hidden="false" customHeight="false" outlineLevel="0" collapsed="false">
      <c r="D32" s="0" t="n">
        <f aca="false">1-D25</f>
        <v>0.126821909346166</v>
      </c>
    </row>
    <row r="34" customFormat="false" ht="12.8" hidden="false" customHeight="false" outlineLevel="0" collapsed="false">
      <c r="B34" s="0" t="s">
        <v>81</v>
      </c>
    </row>
    <row r="35" customFormat="false" ht="12.8" hidden="false" customHeight="false" outlineLevel="0" collapsed="false">
      <c r="B35" s="0" t="s">
        <v>82</v>
      </c>
    </row>
    <row r="36" customFormat="false" ht="12.8" hidden="false" customHeight="false" outlineLevel="0" collapsed="false">
      <c r="B36" s="59" t="s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4"/>
  <sheetViews>
    <sheetView showFormulas="false" showGridLines="true" showRowColHeaders="true" showZeros="true" rightToLeft="false" tabSelected="true" showOutlineSymbols="true" defaultGridColor="true" view="normal" topLeftCell="C7" colorId="64" zoomScale="120" zoomScaleNormal="120" zoomScalePageLayoutView="100" workbookViewId="0">
      <selection pane="topLeft" activeCell="L14" activeCellId="0" sqref="L14"/>
    </sheetView>
  </sheetViews>
  <sheetFormatPr defaultRowHeight="12.8" zeroHeight="false" outlineLevelRow="0" outlineLevelCol="0"/>
  <cols>
    <col collapsed="false" customWidth="true" hidden="false" outlineLevel="0" max="1" min="1" style="0" width="19.98"/>
    <col collapsed="false" customWidth="true" hidden="false" outlineLevel="0" max="2" min="2" style="0" width="9.17"/>
    <col collapsed="false" customWidth="true" hidden="false" outlineLevel="0" max="3" min="3" style="0" width="18.89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5" t="s">
        <v>18</v>
      </c>
      <c r="B1" s="5"/>
      <c r="C1" s="1" t="s">
        <v>52</v>
      </c>
      <c r="D1" s="1" t="s">
        <v>52</v>
      </c>
      <c r="E1" s="1" t="s">
        <v>53</v>
      </c>
      <c r="F1" s="1"/>
      <c r="G1" s="1" t="s">
        <v>53</v>
      </c>
      <c r="H1" s="1" t="s">
        <v>53</v>
      </c>
      <c r="I1" s="1" t="s">
        <v>53</v>
      </c>
      <c r="J1" s="1"/>
    </row>
    <row r="2" customFormat="false" ht="57.45" hidden="false" customHeight="false" outlineLevel="0" collapsed="false">
      <c r="A2" s="5" t="s">
        <v>19</v>
      </c>
      <c r="B2" s="36" t="s">
        <v>54</v>
      </c>
      <c r="C2" s="36" t="s">
        <v>84</v>
      </c>
      <c r="D2" s="36" t="s">
        <v>85</v>
      </c>
      <c r="E2" s="36" t="s">
        <v>85</v>
      </c>
      <c r="F2" s="36" t="s">
        <v>86</v>
      </c>
      <c r="G2" s="36" t="s">
        <v>87</v>
      </c>
      <c r="H2" s="36" t="s">
        <v>88</v>
      </c>
      <c r="I2" s="36" t="s">
        <v>89</v>
      </c>
      <c r="J2" s="36" t="s">
        <v>90</v>
      </c>
      <c r="K2" s="1" t="s">
        <v>91</v>
      </c>
      <c r="L2" s="1" t="s">
        <v>92</v>
      </c>
    </row>
    <row r="3" customFormat="false" ht="12.8" hidden="false" customHeight="false" outlineLevel="0" collapsed="false">
      <c r="A3" s="60" t="s">
        <v>25</v>
      </c>
      <c r="B3" s="61" t="n">
        <f aca="false">Cold_Production_No_Reloc!B3</f>
        <v>0.863</v>
      </c>
      <c r="C3" s="43" t="n">
        <v>781824911.84525</v>
      </c>
      <c r="D3" s="12" t="n">
        <f aca="false">VLOOKUP($A3,'FAOSTAT nutrition'!$A:$C,2,0)*C3/B3/4000</f>
        <v>806285250.918045</v>
      </c>
      <c r="E3" s="12" t="n">
        <f aca="false">D3*$E$11</f>
        <v>832707218.590629</v>
      </c>
      <c r="F3" s="62" t="n">
        <v>0.17</v>
      </c>
      <c r="G3" s="11" t="n">
        <f aca="false">E3*F3</f>
        <v>141560227.160407</v>
      </c>
      <c r="H3" s="63" t="n">
        <f aca="false">VLOOKUP($A3,'FAOSTAT nutrition'!$A:$E,4,0)*G3*4000/VLOOKUP($A3,'FAOSTAT nutrition'!$A:$C,2,0)</f>
        <v>6839426.70550281</v>
      </c>
      <c r="I3" s="64" t="n">
        <f aca="false">VLOOKUP($A3,'FAOSTAT nutrition'!$A:$D,3,0)*G3*4000/VLOOKUP($A3,'FAOSTAT nutrition'!$A:$C,2,0)</f>
        <v>15110361.3261109</v>
      </c>
      <c r="J3" s="65" t="n">
        <f aca="false">VLOOKUP($A3,'FAOSTAT nutrition'!$A:$C,2,0)</f>
        <v>3560</v>
      </c>
      <c r="K3" s="66" t="n">
        <f aca="false">VLOOKUP($A3,'FAOSTAT nutrition'!$A:$E,4,0)</f>
        <v>0.043</v>
      </c>
      <c r="L3" s="66" t="n">
        <f aca="false">VLOOKUP($A3,'FAOSTAT nutrition'!$A:$D,3,0)</f>
        <v>0.095</v>
      </c>
    </row>
    <row r="4" customFormat="false" ht="12.8" hidden="false" customHeight="false" outlineLevel="0" collapsed="false">
      <c r="A4" s="0" t="s">
        <v>31</v>
      </c>
      <c r="B4" s="67" t="n">
        <f aca="false">Cold_Production_No_Reloc!B9</f>
        <v>0.22</v>
      </c>
      <c r="C4" s="45" t="n">
        <v>1224534940.79489</v>
      </c>
      <c r="D4" s="10" t="n">
        <f aca="false">VLOOKUP($A4,'FAOSTAT nutrition'!$A:$C,2,0)*C4/B4/4000</f>
        <v>932316375.377928</v>
      </c>
      <c r="E4" s="10" t="n">
        <f aca="false">D4*$E$11</f>
        <v>962868382.999062</v>
      </c>
      <c r="F4" s="68" t="n">
        <v>0.33</v>
      </c>
      <c r="G4" s="14" t="n">
        <f aca="false">E4*F4</f>
        <v>317746566.389691</v>
      </c>
      <c r="H4" s="63" t="n">
        <f aca="false">VLOOKUP($A4,'FAOSTAT nutrition'!$A:$E,4,0)*G4*4000/VLOOKUP($A4,'FAOSTAT nutrition'!$A:$C,2,0)</f>
        <v>1896994.42620711</v>
      </c>
      <c r="I4" s="64" t="n">
        <f aca="false">VLOOKUP($A4,'FAOSTAT nutrition'!$A:$D,3,0)*G4*4000/VLOOKUP($A4,'FAOSTAT nutrition'!$A:$C,2,0)</f>
        <v>30351910.8193137</v>
      </c>
      <c r="J4" s="65" t="n">
        <f aca="false">VLOOKUP($A4,'FAOSTAT nutrition'!$A:$C,2,0)</f>
        <v>670</v>
      </c>
      <c r="K4" s="66" t="n">
        <f aca="false">VLOOKUP($A4,'FAOSTAT nutrition'!$A:$E,4,0)</f>
        <v>0.001</v>
      </c>
      <c r="L4" s="66" t="n">
        <f aca="false">VLOOKUP($A4,'FAOSTAT nutrition'!$A:$D,3,0)</f>
        <v>0.016</v>
      </c>
    </row>
    <row r="5" customFormat="false" ht="12.8" hidden="false" customHeight="false" outlineLevel="0" collapsed="false">
      <c r="A5" s="0" t="s">
        <v>30</v>
      </c>
      <c r="B5" s="67" t="n">
        <f aca="false">Cold_Production_No_Reloc!B8</f>
        <v>0.924</v>
      </c>
      <c r="C5" s="45" t="n">
        <v>505550187.561594</v>
      </c>
      <c r="D5" s="10" t="n">
        <f aca="false">VLOOKUP($A5,'FAOSTAT nutrition'!$A:$C,2,0)*C5/B5/4000</f>
        <v>675708313.461654</v>
      </c>
      <c r="E5" s="10" t="n">
        <f aca="false">D5*$E$11</f>
        <v>697851274.893793</v>
      </c>
      <c r="F5" s="68" t="n">
        <v>0.33</v>
      </c>
      <c r="G5" s="14" t="n">
        <f aca="false">E5*F5</f>
        <v>230290920.714952</v>
      </c>
      <c r="H5" s="63" t="n">
        <f aca="false">VLOOKUP($A5,'FAOSTAT nutrition'!$A:$E,4,0)*G5*4000/VLOOKUP($A5,'FAOSTAT nutrition'!$A:$C,2,0)</f>
        <v>83911671.5155694</v>
      </c>
      <c r="I5" s="64" t="n">
        <f aca="false">VLOOKUP($A5,'FAOSTAT nutrition'!$A:$D,3,0)*G5*4000/VLOOKUP($A5,'FAOSTAT nutrition'!$A:$C,2,0)</f>
        <v>36548194.7045591</v>
      </c>
      <c r="J5" s="65" t="n">
        <f aca="false">VLOOKUP($A5,'FAOSTAT nutrition'!$A:$C,2,0)</f>
        <v>4940</v>
      </c>
      <c r="K5" s="66" t="n">
        <f aca="false">VLOOKUP($A5,'FAOSTAT nutrition'!$A:$E,4,0)</f>
        <v>0.45</v>
      </c>
      <c r="L5" s="66" t="n">
        <f aca="false">VLOOKUP($A5,'FAOSTAT nutrition'!$A:$D,3,0)</f>
        <v>0.196</v>
      </c>
    </row>
    <row r="6" customFormat="false" ht="12.8" hidden="false" customHeight="false" outlineLevel="0" collapsed="false">
      <c r="A6" s="0" t="s">
        <v>27</v>
      </c>
      <c r="B6" s="67" t="n">
        <f aca="false">Cold_Production_No_Reloc!B5</f>
        <v>0.878</v>
      </c>
      <c r="C6" s="45" t="n">
        <v>878069708.890766</v>
      </c>
      <c r="D6" s="10" t="n">
        <f aca="false">VLOOKUP($A6,'FAOSTAT nutrition'!$A:$C,2,0)*C6/B6/4000</f>
        <v>835066294.901811</v>
      </c>
      <c r="E6" s="10" t="n">
        <f aca="false">D6*$E$11</f>
        <v>862431417.385743</v>
      </c>
      <c r="F6" s="68" t="n">
        <v>0.17</v>
      </c>
      <c r="G6" s="14" t="n">
        <f aca="false">E6*F6</f>
        <v>146613340.955576</v>
      </c>
      <c r="H6" s="63" t="n">
        <f aca="false">VLOOKUP($A6,'FAOSTAT nutrition'!$A:$E,4,0)*G6*4000/VLOOKUP($A6,'FAOSTAT nutrition'!$A:$C,2,0)</f>
        <v>4038451.30775839</v>
      </c>
      <c r="I6" s="64" t="n">
        <f aca="false">VLOOKUP($A6,'FAOSTAT nutrition'!$A:$D,3,0)*G6*4000/VLOOKUP($A6,'FAOSTAT nutrition'!$A:$C,2,0)</f>
        <v>21421350.4150662</v>
      </c>
      <c r="J6" s="65" t="n">
        <f aca="false">VLOOKUP($A6,'FAOSTAT nutrition'!$A:$C,2,0)</f>
        <v>3340</v>
      </c>
      <c r="K6" s="66" t="n">
        <f aca="false">VLOOKUP($A6,'FAOSTAT nutrition'!$A:$E,4,0)</f>
        <v>0.023</v>
      </c>
      <c r="L6" s="66" t="n">
        <f aca="false">VLOOKUP($A6,'FAOSTAT nutrition'!$A:$D,3,0)</f>
        <v>0.122</v>
      </c>
    </row>
    <row r="7" customFormat="false" ht="12.8" hidden="false" customHeight="false" outlineLevel="0" collapsed="false">
      <c r="A7" s="47" t="s">
        <v>37</v>
      </c>
      <c r="B7" s="69"/>
      <c r="C7" s="46" t="n">
        <f aca="false">SUM(C3:C6)</f>
        <v>3389979749.0925</v>
      </c>
      <c r="D7" s="46"/>
      <c r="E7" s="46"/>
      <c r="F7" s="70" t="n">
        <f aca="false">SUM(F3:F6)</f>
        <v>1</v>
      </c>
      <c r="G7" s="48" t="n">
        <f aca="false">SUM(G3:G6)</f>
        <v>836211055.220626</v>
      </c>
      <c r="H7" s="46" t="n">
        <f aca="false">SUM(H3:H6)</f>
        <v>96686543.9550377</v>
      </c>
      <c r="I7" s="49" t="n">
        <f aca="false">SUM(I3:I6)</f>
        <v>103431817.26505</v>
      </c>
      <c r="J7" s="66"/>
    </row>
    <row r="8" customFormat="false" ht="57.45" hidden="false" customHeight="false" outlineLevel="0" collapsed="false">
      <c r="A8" s="36" t="s">
        <v>45</v>
      </c>
      <c r="B8" s="36" t="s">
        <v>46</v>
      </c>
      <c r="C8" s="36" t="s">
        <v>47</v>
      </c>
      <c r="F8" s="51" t="s">
        <v>93</v>
      </c>
      <c r="G8" s="71" t="n">
        <f aca="false">G7/A9</f>
        <v>0.228216066946668</v>
      </c>
      <c r="H8" s="71" t="n">
        <f aca="false">H7/B9</f>
        <v>0.294381147104609</v>
      </c>
      <c r="I8" s="71" t="n">
        <f aca="false">I7/C9</f>
        <v>0.317762879462519</v>
      </c>
      <c r="K8" s="1"/>
    </row>
    <row r="9" customFormat="false" ht="12.8" hidden="false" customHeight="false" outlineLevel="0" collapsed="false">
      <c r="A9" s="72" t="n">
        <f aca="false">3898*1000000*0.94</f>
        <v>3664120000</v>
      </c>
      <c r="B9" s="0" t="n">
        <f aca="false">1.02*322*1000000</f>
        <v>328440000</v>
      </c>
      <c r="C9" s="10" t="n">
        <f aca="false">0.93*350*1000000</f>
        <v>325500000</v>
      </c>
    </row>
    <row r="10" customFormat="false" ht="68.4" hidden="false" customHeight="false" outlineLevel="0" collapsed="false">
      <c r="C10" s="36"/>
      <c r="D10" s="73" t="s">
        <v>94</v>
      </c>
      <c r="E10" s="36" t="s">
        <v>95</v>
      </c>
      <c r="G10" s="73" t="s">
        <v>96</v>
      </c>
      <c r="H10" s="73" t="s">
        <v>97</v>
      </c>
      <c r="I10" s="73" t="s">
        <v>98</v>
      </c>
      <c r="K10" s="36" t="s">
        <v>99</v>
      </c>
      <c r="L10" s="36" t="s">
        <v>100</v>
      </c>
      <c r="M10" s="36" t="s">
        <v>101</v>
      </c>
    </row>
    <row r="11" customFormat="false" ht="12.8" hidden="false" customHeight="false" outlineLevel="0" collapsed="false">
      <c r="C11" s="58"/>
      <c r="D11" s="58" t="n">
        <f aca="false">2020_Trend_Production!G15/SUMIF(2005_production!O2:O163,"&lt;&gt;#N/A")</f>
        <v>1.40590665115596</v>
      </c>
      <c r="E11" s="58" t="n">
        <v>1.03277</v>
      </c>
      <c r="G11" s="58" t="n">
        <f aca="false">1-G8</f>
        <v>0.771783933053332</v>
      </c>
      <c r="H11" s="58" t="n">
        <f aca="false">1-H8</f>
        <v>0.705618852895391</v>
      </c>
      <c r="I11" s="58" t="n">
        <f aca="false">1-I8</f>
        <v>0.682237120537481</v>
      </c>
      <c r="K11" s="74" t="n">
        <f aca="false">G8/(1-C14)</f>
        <v>2.07469151769698</v>
      </c>
      <c r="L11" s="68" t="n">
        <f aca="false">H8/(1-D14)</f>
        <v>2.67619224640553</v>
      </c>
      <c r="M11" s="68" t="n">
        <f aca="false">I8/(1-E14)</f>
        <v>2.88875344965926</v>
      </c>
    </row>
    <row r="13" customFormat="false" ht="79.6" hidden="false" customHeight="false" outlineLevel="0" collapsed="false">
      <c r="C13" s="36" t="s">
        <v>102</v>
      </c>
      <c r="D13" s="36" t="s">
        <v>102</v>
      </c>
      <c r="E13" s="36" t="s">
        <v>102</v>
      </c>
      <c r="G13" s="36" t="s">
        <v>103</v>
      </c>
      <c r="H13" s="36" t="s">
        <v>104</v>
      </c>
      <c r="I13" s="36" t="s">
        <v>105</v>
      </c>
      <c r="L13" s="36" t="s">
        <v>106</v>
      </c>
      <c r="M13" s="36" t="s">
        <v>107</v>
      </c>
    </row>
    <row r="14" customFormat="false" ht="12.8" hidden="false" customHeight="false" outlineLevel="0" collapsed="false">
      <c r="C14" s="58" t="n">
        <v>0.89</v>
      </c>
      <c r="D14" s="58" t="n">
        <v>0.89</v>
      </c>
      <c r="E14" s="58" t="n">
        <v>0.89</v>
      </c>
      <c r="G14" s="75" t="n">
        <f aca="false">G11/C14</f>
        <v>0.86717295848689</v>
      </c>
      <c r="H14" s="76" t="n">
        <f aca="false">H11/D14</f>
        <v>0.792830171792574</v>
      </c>
      <c r="I14" s="76" t="n">
        <f aca="false">I11/E14</f>
        <v>0.766558562401664</v>
      </c>
      <c r="L14" s="77" t="n">
        <f aca="false">L11/K11</f>
        <v>1.28992297099486</v>
      </c>
      <c r="M14" s="77" t="n">
        <f aca="false">M11/K11</f>
        <v>1.39237733659119</v>
      </c>
    </row>
    <row r="16" customFormat="false" ht="12.8" hidden="false" customHeight="false" outlineLevel="0" collapsed="false">
      <c r="K16" s="36"/>
      <c r="L16" s="36"/>
      <c r="M16" s="36"/>
    </row>
    <row r="17" customFormat="false" ht="12.8" hidden="false" customHeight="false" outlineLevel="0" collapsed="false">
      <c r="K17" s="58"/>
      <c r="L17" s="58"/>
      <c r="M17" s="58"/>
    </row>
    <row r="19" customFormat="false" ht="12.8" hidden="false" customHeight="false" outlineLevel="0" collapsed="false">
      <c r="A19" s="1" t="s">
        <v>108</v>
      </c>
    </row>
    <row r="20" customFormat="false" ht="12.8" hidden="false" customHeight="false" outlineLevel="0" collapsed="false">
      <c r="A20" s="1" t="s">
        <v>109</v>
      </c>
    </row>
    <row r="21" customFormat="false" ht="12.8" hidden="false" customHeight="false" outlineLevel="0" collapsed="false">
      <c r="A21" s="1" t="s">
        <v>110</v>
      </c>
    </row>
    <row r="24" customFormat="false" ht="12.8" hidden="false" customHeight="false" outlineLevel="0" collapsed="false">
      <c r="M24" s="38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2.41"/>
    <col collapsed="false" customWidth="true" hidden="false" outlineLevel="0" max="2" min="2" style="0" width="25.06"/>
    <col collapsed="false" customWidth="true" hidden="false" outlineLevel="0" max="3" min="3" style="0" width="15.34"/>
    <col collapsed="false" customWidth="true" hidden="false" outlineLevel="0" max="4" min="4" style="0" width="6.16"/>
    <col collapsed="false" customWidth="true" hidden="false" outlineLevel="0" max="5" min="5" style="0" width="12.96"/>
    <col collapsed="false" customWidth="true" hidden="false" outlineLevel="0" max="6" min="6" style="0" width="10.19"/>
    <col collapsed="false" customWidth="true" hidden="false" outlineLevel="0" max="7" min="7" style="0" width="15.18"/>
    <col collapsed="false" customWidth="true" hidden="false" outlineLevel="0" max="8" min="8" style="0" width="39.62"/>
    <col collapsed="false" customWidth="true" hidden="false" outlineLevel="0" max="9" min="9" style="0" width="9.78"/>
    <col collapsed="false" customWidth="true" hidden="false" outlineLevel="0" max="10" min="10" style="0" width="5.04"/>
    <col collapsed="false" customWidth="true" hidden="false" outlineLevel="0" max="11" min="11" style="0" width="8.21"/>
    <col collapsed="false" customWidth="true" hidden="false" outlineLevel="0" max="12" min="12" style="0" width="11.3"/>
    <col collapsed="false" customWidth="true" hidden="false" outlineLevel="0" max="13" min="13" style="0" width="5.04"/>
    <col collapsed="false" customWidth="true" hidden="false" outlineLevel="0" max="14" min="14" style="0" width="60.9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111</v>
      </c>
      <c r="B1" s="0" t="s">
        <v>112</v>
      </c>
      <c r="C1" s="0" t="s">
        <v>113</v>
      </c>
      <c r="D1" s="0" t="s">
        <v>114</v>
      </c>
      <c r="E1" s="0" t="s">
        <v>115</v>
      </c>
      <c r="F1" s="0" t="s">
        <v>116</v>
      </c>
      <c r="G1" s="0" t="s">
        <v>117</v>
      </c>
      <c r="H1" s="0" t="s">
        <v>118</v>
      </c>
      <c r="I1" s="0" t="s">
        <v>119</v>
      </c>
      <c r="J1" s="0" t="s">
        <v>18</v>
      </c>
      <c r="K1" s="0" t="s">
        <v>120</v>
      </c>
      <c r="L1" s="0" t="s">
        <v>121</v>
      </c>
      <c r="M1" s="0" t="s">
        <v>122</v>
      </c>
      <c r="N1" s="0" t="s">
        <v>123</v>
      </c>
      <c r="O1" s="0" t="s">
        <v>124</v>
      </c>
      <c r="P1" s="0" t="s">
        <v>125</v>
      </c>
      <c r="Q1" s="0" t="s">
        <v>126</v>
      </c>
    </row>
    <row r="2" customFormat="false" ht="12.8" hidden="false" customHeight="false" outlineLevel="0" collapsed="false">
      <c r="A2" s="0" t="s">
        <v>127</v>
      </c>
      <c r="B2" s="0" t="s">
        <v>128</v>
      </c>
      <c r="C2" s="0" t="n">
        <v>5000</v>
      </c>
      <c r="D2" s="0" t="s">
        <v>129</v>
      </c>
      <c r="E2" s="0" t="n">
        <v>5510</v>
      </c>
      <c r="F2" s="0" t="s">
        <v>130</v>
      </c>
      <c r="G2" s="0" t="n">
        <v>800</v>
      </c>
      <c r="H2" s="0" t="s">
        <v>131</v>
      </c>
      <c r="I2" s="0" t="n">
        <v>2005</v>
      </c>
      <c r="J2" s="0" t="n">
        <v>2005</v>
      </c>
      <c r="K2" s="0" t="s">
        <v>132</v>
      </c>
      <c r="L2" s="0" t="n">
        <v>51981</v>
      </c>
      <c r="M2" s="0" t="s">
        <v>133</v>
      </c>
      <c r="N2" s="0" t="s">
        <v>134</v>
      </c>
      <c r="O2" s="0" t="e">
        <f aca="false">VLOOKUP($H2,'FAOSTAT nutrition'!$A:$C,2,0)*$L2/4000</f>
        <v>#N/A</v>
      </c>
      <c r="P2" s="10" t="e">
        <f aca="false">VLOOKUP($H2,'FAOSTAT nutrition'!$A:$D,4,0)*$L2/4000</f>
        <v>#N/A</v>
      </c>
      <c r="Q2" s="10" t="e">
        <f aca="false">VLOOKUP($H2,'FAOSTAT nutrition'!$A:$D,3,0)*$L2/4000</f>
        <v>#N/A</v>
      </c>
    </row>
    <row r="3" customFormat="false" ht="12.8" hidden="false" customHeight="false" outlineLevel="0" collapsed="false">
      <c r="A3" s="0" t="s">
        <v>127</v>
      </c>
      <c r="B3" s="0" t="s">
        <v>128</v>
      </c>
      <c r="C3" s="0" t="n">
        <v>5000</v>
      </c>
      <c r="D3" s="0" t="s">
        <v>129</v>
      </c>
      <c r="E3" s="0" t="n">
        <v>5510</v>
      </c>
      <c r="F3" s="0" t="s">
        <v>130</v>
      </c>
      <c r="G3" s="0" t="n">
        <v>221</v>
      </c>
      <c r="H3" s="0" t="s">
        <v>135</v>
      </c>
      <c r="I3" s="0" t="n">
        <v>2005</v>
      </c>
      <c r="J3" s="0" t="n">
        <v>2005</v>
      </c>
      <c r="K3" s="0" t="s">
        <v>132</v>
      </c>
      <c r="L3" s="0" t="n">
        <v>1848472</v>
      </c>
      <c r="M3" s="0" t="s">
        <v>133</v>
      </c>
      <c r="N3" s="0" t="s">
        <v>134</v>
      </c>
      <c r="O3" s="10" t="n">
        <f aca="false">VLOOKUP($H3,'FAOSTAT nutrition'!$A:$C,2,0)*$L3/4000</f>
        <v>1141426.08070758</v>
      </c>
      <c r="P3" s="10" t="n">
        <f aca="false">VLOOKUP($H3,'FAOSTAT nutrition'!$A:$D,4,0)*$L3</f>
        <v>425138.812906049</v>
      </c>
      <c r="Q3" s="10" t="n">
        <f aca="false">VLOOKUP($H3,'FAOSTAT nutrition'!$A:$D,3,0)*$L3</f>
        <v>120146.72599019</v>
      </c>
    </row>
    <row r="4" customFormat="false" ht="12.8" hidden="false" customHeight="false" outlineLevel="0" collapsed="false">
      <c r="A4" s="0" t="s">
        <v>127</v>
      </c>
      <c r="B4" s="0" t="s">
        <v>128</v>
      </c>
      <c r="C4" s="0" t="n">
        <v>5000</v>
      </c>
      <c r="D4" s="0" t="s">
        <v>129</v>
      </c>
      <c r="E4" s="0" t="n">
        <v>5510</v>
      </c>
      <c r="F4" s="0" t="s">
        <v>130</v>
      </c>
      <c r="G4" s="0" t="n">
        <v>711</v>
      </c>
      <c r="H4" s="0" t="s">
        <v>136</v>
      </c>
      <c r="I4" s="0" t="n">
        <v>2005</v>
      </c>
      <c r="J4" s="0" t="n">
        <v>2005</v>
      </c>
      <c r="K4" s="0" t="s">
        <v>132</v>
      </c>
      <c r="L4" s="0" t="n">
        <v>556979</v>
      </c>
      <c r="M4" s="0" t="s">
        <v>133</v>
      </c>
      <c r="N4" s="0" t="s">
        <v>134</v>
      </c>
      <c r="O4" s="10" t="n">
        <f aca="false">VLOOKUP($H4,'FAOSTAT nutrition'!$A:$C,2,0)*$L4/4000</f>
        <v>74376.1195549713</v>
      </c>
      <c r="P4" s="10" t="n">
        <f aca="false">VLOOKUP($H4,'FAOSTAT nutrition'!$A:$D,4,0)*$L4</f>
        <v>12848.6969659621</v>
      </c>
      <c r="Q4" s="10" t="n">
        <f aca="false">VLOOKUP($H4,'FAOSTAT nutrition'!$A:$D,3,0)*$L4</f>
        <v>13625.4411874128</v>
      </c>
    </row>
    <row r="5" customFormat="false" ht="12.8" hidden="false" customHeight="false" outlineLevel="0" collapsed="false">
      <c r="A5" s="0" t="s">
        <v>127</v>
      </c>
      <c r="B5" s="0" t="s">
        <v>128</v>
      </c>
      <c r="C5" s="0" t="n">
        <v>5000</v>
      </c>
      <c r="D5" s="0" t="s">
        <v>129</v>
      </c>
      <c r="E5" s="0" t="n">
        <v>5510</v>
      </c>
      <c r="F5" s="0" t="s">
        <v>130</v>
      </c>
      <c r="G5" s="0" t="n">
        <v>515</v>
      </c>
      <c r="H5" s="0" t="s">
        <v>137</v>
      </c>
      <c r="I5" s="0" t="n">
        <v>2005</v>
      </c>
      <c r="J5" s="0" t="n">
        <v>2005</v>
      </c>
      <c r="K5" s="0" t="s">
        <v>132</v>
      </c>
      <c r="L5" s="0" t="n">
        <v>61905998</v>
      </c>
      <c r="M5" s="0" t="s">
        <v>133</v>
      </c>
      <c r="N5" s="0" t="s">
        <v>134</v>
      </c>
      <c r="O5" s="10" t="n">
        <f aca="false">VLOOKUP($H5,'FAOSTAT nutrition'!$A:$C,2,0)*$L5/4000</f>
        <v>7428719.76</v>
      </c>
      <c r="P5" s="10" t="n">
        <f aca="false">VLOOKUP($H5,'FAOSTAT nutrition'!$A:$D,4,0)*$L5</f>
        <v>185717.994</v>
      </c>
      <c r="Q5" s="10" t="n">
        <f aca="false">VLOOKUP($H5,'FAOSTAT nutrition'!$A:$D,3,0)*$L5</f>
        <v>61905.998</v>
      </c>
    </row>
    <row r="6" customFormat="false" ht="12.8" hidden="false" customHeight="false" outlineLevel="0" collapsed="false">
      <c r="A6" s="0" t="s">
        <v>127</v>
      </c>
      <c r="B6" s="0" t="s">
        <v>128</v>
      </c>
      <c r="C6" s="0" t="n">
        <v>5000</v>
      </c>
      <c r="D6" s="0" t="s">
        <v>129</v>
      </c>
      <c r="E6" s="0" t="n">
        <v>5510</v>
      </c>
      <c r="F6" s="0" t="s">
        <v>130</v>
      </c>
      <c r="G6" s="0" t="n">
        <v>526</v>
      </c>
      <c r="H6" s="0" t="s">
        <v>138</v>
      </c>
      <c r="I6" s="0" t="n">
        <v>2005</v>
      </c>
      <c r="J6" s="0" t="n">
        <v>2005</v>
      </c>
      <c r="K6" s="0" t="s">
        <v>132</v>
      </c>
      <c r="L6" s="0" t="n">
        <v>3625967</v>
      </c>
      <c r="M6" s="0" t="s">
        <v>133</v>
      </c>
      <c r="N6" s="0" t="s">
        <v>134</v>
      </c>
      <c r="O6" s="10" t="n">
        <f aca="false">VLOOKUP($H6,'FAOSTAT nutrition'!$A:$C,2,0)*$L6/4000</f>
        <v>407921.2875</v>
      </c>
      <c r="P6" s="10" t="n">
        <f aca="false">VLOOKUP($H6,'FAOSTAT nutrition'!$A:$D,4,0)*$L6</f>
        <v>14503.868</v>
      </c>
      <c r="Q6" s="10" t="n">
        <f aca="false">VLOOKUP($H6,'FAOSTAT nutrition'!$A:$D,3,0)*$L6</f>
        <v>47137.571</v>
      </c>
    </row>
    <row r="7" customFormat="false" ht="12.8" hidden="false" customHeight="false" outlineLevel="0" collapsed="false">
      <c r="A7" s="0" t="s">
        <v>127</v>
      </c>
      <c r="B7" s="0" t="s">
        <v>128</v>
      </c>
      <c r="C7" s="0" t="n">
        <v>5000</v>
      </c>
      <c r="D7" s="0" t="s">
        <v>129</v>
      </c>
      <c r="E7" s="0" t="n">
        <v>5510</v>
      </c>
      <c r="F7" s="0" t="s">
        <v>130</v>
      </c>
      <c r="G7" s="0" t="n">
        <v>226</v>
      </c>
      <c r="H7" s="0" t="s">
        <v>139</v>
      </c>
      <c r="I7" s="0" t="n">
        <v>2005</v>
      </c>
      <c r="J7" s="0" t="n">
        <v>2005</v>
      </c>
      <c r="K7" s="0" t="s">
        <v>132</v>
      </c>
      <c r="L7" s="0" t="n">
        <v>956755</v>
      </c>
      <c r="M7" s="0" t="s">
        <v>133</v>
      </c>
      <c r="N7" s="0" t="s">
        <v>134</v>
      </c>
      <c r="O7" s="10" t="n">
        <f aca="false">VLOOKUP($H7,'FAOSTAT nutrition'!$A:$C,2,0)*$L7/4000</f>
        <v>585738.557251908</v>
      </c>
      <c r="P7" s="10" t="n">
        <f aca="false">VLOOKUP($H7,'FAOSTAT nutrition'!$A:$D,4,0)*$L7</f>
        <v>7688.11294265215</v>
      </c>
      <c r="Q7" s="10" t="n">
        <f aca="false">VLOOKUP($H7,'FAOSTAT nutrition'!$A:$D,3,0)*$L7</f>
        <v>8562.68317877429</v>
      </c>
    </row>
    <row r="8" customFormat="false" ht="12.8" hidden="false" customHeight="false" outlineLevel="0" collapsed="false">
      <c r="A8" s="0" t="s">
        <v>127</v>
      </c>
      <c r="B8" s="0" t="s">
        <v>128</v>
      </c>
      <c r="C8" s="0" t="n">
        <v>5000</v>
      </c>
      <c r="D8" s="0" t="s">
        <v>129</v>
      </c>
      <c r="E8" s="0" t="n">
        <v>5510</v>
      </c>
      <c r="F8" s="0" t="s">
        <v>130</v>
      </c>
      <c r="G8" s="0" t="n">
        <v>366</v>
      </c>
      <c r="H8" s="0" t="s">
        <v>140</v>
      </c>
      <c r="I8" s="0" t="n">
        <v>2005</v>
      </c>
      <c r="J8" s="0" t="n">
        <v>2005</v>
      </c>
      <c r="K8" s="0" t="s">
        <v>132</v>
      </c>
      <c r="L8" s="0" t="n">
        <v>1283433</v>
      </c>
      <c r="M8" s="0" t="s">
        <v>133</v>
      </c>
      <c r="N8" s="0" t="s">
        <v>134</v>
      </c>
      <c r="O8" s="10" t="n">
        <f aca="false">VLOOKUP($H8,'FAOSTAT nutrition'!$A:$C,2,0)*$L8/4000</f>
        <v>64171.65</v>
      </c>
      <c r="P8" s="10" t="n">
        <f aca="false">VLOOKUP($H8,'FAOSTAT nutrition'!$A:$D,4,0)*$L8</f>
        <v>1283.433</v>
      </c>
      <c r="Q8" s="10" t="n">
        <f aca="false">VLOOKUP($H8,'FAOSTAT nutrition'!$A:$D,3,0)*$L8</f>
        <v>14117.763</v>
      </c>
    </row>
    <row r="9" customFormat="false" ht="12.8" hidden="false" customHeight="false" outlineLevel="0" collapsed="false">
      <c r="A9" s="0" t="s">
        <v>127</v>
      </c>
      <c r="B9" s="0" t="s">
        <v>128</v>
      </c>
      <c r="C9" s="0" t="n">
        <v>5000</v>
      </c>
      <c r="D9" s="0" t="s">
        <v>129</v>
      </c>
      <c r="E9" s="0" t="n">
        <v>5510</v>
      </c>
      <c r="F9" s="0" t="s">
        <v>130</v>
      </c>
      <c r="G9" s="0" t="n">
        <v>367</v>
      </c>
      <c r="H9" s="0" t="s">
        <v>141</v>
      </c>
      <c r="I9" s="0" t="n">
        <v>2005</v>
      </c>
      <c r="J9" s="0" t="n">
        <v>2005</v>
      </c>
      <c r="K9" s="0" t="s">
        <v>132</v>
      </c>
      <c r="L9" s="0" t="n">
        <v>6706237</v>
      </c>
      <c r="M9" s="0" t="s">
        <v>133</v>
      </c>
      <c r="N9" s="0" t="s">
        <v>134</v>
      </c>
      <c r="O9" s="10" t="n">
        <f aca="false">VLOOKUP($H9,'FAOSTAT nutrition'!$A:$C,2,0)*$L9/4000</f>
        <v>201187.11</v>
      </c>
      <c r="P9" s="10" t="n">
        <f aca="false">VLOOKUP($H9,'FAOSTAT nutrition'!$A:$D,4,0)*$L9</f>
        <v>6706.237</v>
      </c>
      <c r="Q9" s="10" t="n">
        <f aca="false">VLOOKUP($H9,'FAOSTAT nutrition'!$A:$D,3,0)*$L9</f>
        <v>107299.792</v>
      </c>
    </row>
    <row r="10" customFormat="false" ht="12.8" hidden="false" customHeight="false" outlineLevel="0" collapsed="false">
      <c r="A10" s="0" t="s">
        <v>127</v>
      </c>
      <c r="B10" s="0" t="s">
        <v>128</v>
      </c>
      <c r="C10" s="0" t="n">
        <v>5000</v>
      </c>
      <c r="D10" s="0" t="s">
        <v>129</v>
      </c>
      <c r="E10" s="0" t="n">
        <v>5510</v>
      </c>
      <c r="F10" s="0" t="s">
        <v>130</v>
      </c>
      <c r="G10" s="0" t="n">
        <v>572</v>
      </c>
      <c r="H10" s="0" t="s">
        <v>142</v>
      </c>
      <c r="I10" s="0" t="n">
        <v>2005</v>
      </c>
      <c r="J10" s="0" t="n">
        <v>2005</v>
      </c>
      <c r="K10" s="0" t="s">
        <v>132</v>
      </c>
      <c r="L10" s="0" t="n">
        <v>3340038</v>
      </c>
      <c r="M10" s="0" t="s">
        <v>133</v>
      </c>
      <c r="N10" s="0" t="s">
        <v>134</v>
      </c>
      <c r="O10" s="10" t="n">
        <f aca="false">VLOOKUP($H10,'FAOSTAT nutrition'!$A:$C,2,0)*$L10/4000</f>
        <v>993661.305</v>
      </c>
      <c r="P10" s="10" t="n">
        <f aca="false">VLOOKUP($H10,'FAOSTAT nutrition'!$A:$D,4,0)*$L10</f>
        <v>377424.294</v>
      </c>
      <c r="Q10" s="10" t="n">
        <f aca="false">VLOOKUP($H10,'FAOSTAT nutrition'!$A:$D,3,0)*$L10</f>
        <v>50100.57</v>
      </c>
    </row>
    <row r="11" customFormat="false" ht="12.8" hidden="false" customHeight="false" outlineLevel="0" collapsed="false">
      <c r="A11" s="0" t="s">
        <v>127</v>
      </c>
      <c r="B11" s="0" t="s">
        <v>128</v>
      </c>
      <c r="C11" s="0" t="n">
        <v>5000</v>
      </c>
      <c r="D11" s="0" t="s">
        <v>129</v>
      </c>
      <c r="E11" s="0" t="n">
        <v>5510</v>
      </c>
      <c r="F11" s="0" t="s">
        <v>130</v>
      </c>
      <c r="G11" s="0" t="n">
        <v>203</v>
      </c>
      <c r="H11" s="0" t="s">
        <v>143</v>
      </c>
      <c r="I11" s="0" t="n">
        <v>2005</v>
      </c>
      <c r="J11" s="0" t="n">
        <v>2005</v>
      </c>
      <c r="K11" s="0" t="s">
        <v>132</v>
      </c>
      <c r="L11" s="0" t="n">
        <v>101225</v>
      </c>
      <c r="M11" s="0" t="s">
        <v>133</v>
      </c>
      <c r="N11" s="0" t="s">
        <v>134</v>
      </c>
      <c r="O11" s="10" t="n">
        <f aca="false">VLOOKUP($H11,'FAOSTAT nutrition'!$A:$C,2,0)*$L11/4000</f>
        <v>92367.8125</v>
      </c>
      <c r="P11" s="10" t="n">
        <f aca="false">VLOOKUP($H11,'FAOSTAT nutrition'!$A:$D,4,0)*$L11</f>
        <v>6377.175</v>
      </c>
      <c r="Q11" s="10" t="n">
        <f aca="false">VLOOKUP($H11,'FAOSTAT nutrition'!$A:$D,3,0)*$L11</f>
        <v>17916.825</v>
      </c>
    </row>
    <row r="12" customFormat="false" ht="12.8" hidden="false" customHeight="false" outlineLevel="0" collapsed="false">
      <c r="A12" s="0" t="s">
        <v>127</v>
      </c>
      <c r="B12" s="0" t="s">
        <v>128</v>
      </c>
      <c r="C12" s="0" t="n">
        <v>5000</v>
      </c>
      <c r="D12" s="0" t="s">
        <v>129</v>
      </c>
      <c r="E12" s="0" t="n">
        <v>5510</v>
      </c>
      <c r="F12" s="0" t="s">
        <v>130</v>
      </c>
      <c r="G12" s="0" t="n">
        <v>486</v>
      </c>
      <c r="H12" s="0" t="s">
        <v>144</v>
      </c>
      <c r="I12" s="0" t="n">
        <v>2005</v>
      </c>
      <c r="J12" s="0" t="n">
        <v>2005</v>
      </c>
      <c r="K12" s="0" t="s">
        <v>132</v>
      </c>
      <c r="L12" s="0" t="n">
        <v>83646654</v>
      </c>
      <c r="M12" s="0" t="s">
        <v>133</v>
      </c>
      <c r="N12" s="0" t="s">
        <v>134</v>
      </c>
      <c r="O12" s="10" t="n">
        <f aca="false">VLOOKUP($H12,'FAOSTAT nutrition'!$A:$C,2,0)*$L12/4000</f>
        <v>12546998.1</v>
      </c>
      <c r="P12" s="10" t="n">
        <f aca="false">VLOOKUP($H12,'FAOSTAT nutrition'!$A:$D,4,0)*$L12</f>
        <v>250939.962</v>
      </c>
      <c r="Q12" s="10" t="n">
        <f aca="false">VLOOKUP($H12,'FAOSTAT nutrition'!$A:$D,3,0)*$L12</f>
        <v>585526.578</v>
      </c>
    </row>
    <row r="13" customFormat="false" ht="12.8" hidden="false" customHeight="false" outlineLevel="0" collapsed="false">
      <c r="A13" s="0" t="s">
        <v>127</v>
      </c>
      <c r="B13" s="0" t="s">
        <v>128</v>
      </c>
      <c r="C13" s="0" t="n">
        <v>5000</v>
      </c>
      <c r="D13" s="0" t="s">
        <v>129</v>
      </c>
      <c r="E13" s="0" t="n">
        <v>5510</v>
      </c>
      <c r="F13" s="0" t="s">
        <v>130</v>
      </c>
      <c r="G13" s="0" t="n">
        <v>44</v>
      </c>
      <c r="H13" s="0" t="s">
        <v>29</v>
      </c>
      <c r="I13" s="0" t="n">
        <v>2005</v>
      </c>
      <c r="J13" s="0" t="n">
        <v>2005</v>
      </c>
      <c r="K13" s="0" t="s">
        <v>132</v>
      </c>
      <c r="L13" s="0" t="n">
        <v>136736329</v>
      </c>
      <c r="M13" s="0" t="s">
        <v>133</v>
      </c>
      <c r="N13" s="0" t="s">
        <v>134</v>
      </c>
      <c r="O13" s="10" t="n">
        <f aca="false">VLOOKUP($H13,'FAOSTAT nutrition'!$A:$C,2,0)*$L13/4000</f>
        <v>113491153.07</v>
      </c>
      <c r="P13" s="10" t="n">
        <f aca="false">VLOOKUP($H13,'FAOSTAT nutrition'!$A:$D,4,0)*$L13</f>
        <v>2461253.922</v>
      </c>
      <c r="Q13" s="10" t="n">
        <f aca="false">VLOOKUP($H13,'FAOSTAT nutrition'!$A:$D,3,0)*$L13</f>
        <v>15040996.19</v>
      </c>
    </row>
    <row r="14" customFormat="false" ht="12.8" hidden="false" customHeight="false" outlineLevel="0" collapsed="false">
      <c r="A14" s="0" t="s">
        <v>127</v>
      </c>
      <c r="B14" s="0" t="s">
        <v>128</v>
      </c>
      <c r="C14" s="0" t="n">
        <v>5000</v>
      </c>
      <c r="D14" s="0" t="s">
        <v>129</v>
      </c>
      <c r="E14" s="0" t="n">
        <v>5510</v>
      </c>
      <c r="F14" s="0" t="s">
        <v>130</v>
      </c>
      <c r="G14" s="0" t="n">
        <v>782</v>
      </c>
      <c r="H14" s="0" t="s">
        <v>145</v>
      </c>
      <c r="I14" s="0" t="n">
        <v>2005</v>
      </c>
      <c r="J14" s="0" t="n">
        <v>2005</v>
      </c>
      <c r="K14" s="0" t="s">
        <v>132</v>
      </c>
      <c r="L14" s="0" t="n">
        <v>343564</v>
      </c>
      <c r="M14" s="0" t="s">
        <v>133</v>
      </c>
      <c r="N14" s="0" t="s">
        <v>134</v>
      </c>
      <c r="O14" s="10" t="e">
        <f aca="false">VLOOKUP($H14,'FAOSTAT nutrition'!$A:$C,2,0)*$L14/4000</f>
        <v>#N/A</v>
      </c>
      <c r="P14" s="10" t="e">
        <f aca="false">VLOOKUP($H14,'FAOSTAT nutrition'!$A:$D,4,0)*$L14</f>
        <v>#N/A</v>
      </c>
      <c r="Q14" s="10" t="e">
        <f aca="false">VLOOKUP($H14,'FAOSTAT nutrition'!$A:$D,3,0)*$L14</f>
        <v>#N/A</v>
      </c>
    </row>
    <row r="15" customFormat="false" ht="12.8" hidden="false" customHeight="false" outlineLevel="0" collapsed="false">
      <c r="A15" s="0" t="s">
        <v>127</v>
      </c>
      <c r="B15" s="0" t="s">
        <v>128</v>
      </c>
      <c r="C15" s="0" t="n">
        <v>5000</v>
      </c>
      <c r="D15" s="0" t="s">
        <v>129</v>
      </c>
      <c r="E15" s="0" t="n">
        <v>5510</v>
      </c>
      <c r="F15" s="0" t="s">
        <v>130</v>
      </c>
      <c r="G15" s="0" t="n">
        <v>176</v>
      </c>
      <c r="H15" s="0" t="s">
        <v>146</v>
      </c>
      <c r="I15" s="0" t="n">
        <v>2005</v>
      </c>
      <c r="J15" s="0" t="n">
        <v>2005</v>
      </c>
      <c r="K15" s="0" t="s">
        <v>132</v>
      </c>
      <c r="L15" s="0" t="n">
        <v>19058725</v>
      </c>
      <c r="M15" s="0" t="s">
        <v>133</v>
      </c>
      <c r="N15" s="0" t="s">
        <v>134</v>
      </c>
      <c r="O15" s="10" t="n">
        <f aca="false">VLOOKUP($H15,'FAOSTAT nutrition'!$A:$C,2,0)*$L15/4000</f>
        <v>16247563.0625</v>
      </c>
      <c r="P15" s="10" t="n">
        <f aca="false">VLOOKUP($H15,'FAOSTAT nutrition'!$A:$D,4,0)*$L15</f>
        <v>323998.325</v>
      </c>
      <c r="Q15" s="10" t="n">
        <f aca="false">VLOOKUP($H15,'FAOSTAT nutrition'!$A:$D,3,0)*$L15</f>
        <v>4211978.225</v>
      </c>
    </row>
    <row r="16" customFormat="false" ht="12.8" hidden="false" customHeight="false" outlineLevel="0" collapsed="false">
      <c r="A16" s="0" t="s">
        <v>127</v>
      </c>
      <c r="B16" s="0" t="s">
        <v>128</v>
      </c>
      <c r="C16" s="0" t="n">
        <v>5000</v>
      </c>
      <c r="D16" s="0" t="s">
        <v>129</v>
      </c>
      <c r="E16" s="0" t="n">
        <v>5510</v>
      </c>
      <c r="F16" s="0" t="s">
        <v>130</v>
      </c>
      <c r="G16" s="0" t="n">
        <v>414</v>
      </c>
      <c r="H16" s="0" t="s">
        <v>147</v>
      </c>
      <c r="I16" s="0" t="n">
        <v>2005</v>
      </c>
      <c r="J16" s="0" t="n">
        <v>2005</v>
      </c>
      <c r="K16" s="0" t="s">
        <v>132</v>
      </c>
      <c r="L16" s="0" t="n">
        <v>15441535</v>
      </c>
      <c r="M16" s="0" t="s">
        <v>133</v>
      </c>
      <c r="N16" s="0" t="s">
        <v>134</v>
      </c>
      <c r="O16" s="10" t="n">
        <f aca="false">VLOOKUP($H16,'FAOSTAT nutrition'!$A:$C,2,0)*$L16/4000</f>
        <v>1930191.875</v>
      </c>
      <c r="P16" s="10" t="n">
        <f aca="false">VLOOKUP($H16,'FAOSTAT nutrition'!$A:$D,4,0)*$L16</f>
        <v>61766.14</v>
      </c>
      <c r="Q16" s="10" t="n">
        <f aca="false">VLOOKUP($H16,'FAOSTAT nutrition'!$A:$D,3,0)*$L16</f>
        <v>463246.05</v>
      </c>
    </row>
    <row r="17" customFormat="false" ht="12.8" hidden="false" customHeight="false" outlineLevel="0" collapsed="false">
      <c r="A17" s="0" t="s">
        <v>127</v>
      </c>
      <c r="B17" s="0" t="s">
        <v>128</v>
      </c>
      <c r="C17" s="0" t="n">
        <v>5000</v>
      </c>
      <c r="D17" s="0" t="s">
        <v>129</v>
      </c>
      <c r="E17" s="0" t="n">
        <v>5510</v>
      </c>
      <c r="F17" s="0" t="s">
        <v>130</v>
      </c>
      <c r="G17" s="0" t="n">
        <v>558</v>
      </c>
      <c r="H17" s="0" t="s">
        <v>148</v>
      </c>
      <c r="I17" s="0" t="n">
        <v>2005</v>
      </c>
      <c r="J17" s="0" t="n">
        <v>2005</v>
      </c>
      <c r="K17" s="0" t="s">
        <v>132</v>
      </c>
      <c r="L17" s="0" t="n">
        <v>689353</v>
      </c>
      <c r="M17" s="0" t="s">
        <v>133</v>
      </c>
      <c r="N17" s="0" t="s">
        <v>134</v>
      </c>
      <c r="O17" s="10" t="n">
        <f aca="false">VLOOKUP($H17,'FAOSTAT nutrition'!$A:$C,2,0)*$L17/4000</f>
        <v>84445.7425</v>
      </c>
      <c r="P17" s="10" t="n">
        <f aca="false">VLOOKUP($H17,'FAOSTAT nutrition'!$A:$D,4,0)*$L17</f>
        <v>4825.471</v>
      </c>
      <c r="Q17" s="10" t="n">
        <f aca="false">VLOOKUP($H17,'FAOSTAT nutrition'!$A:$D,3,0)*$L17</f>
        <v>6893.53</v>
      </c>
    </row>
    <row r="18" customFormat="false" ht="12.8" hidden="false" customHeight="false" outlineLevel="0" collapsed="false">
      <c r="A18" s="0" t="s">
        <v>127</v>
      </c>
      <c r="B18" s="0" t="s">
        <v>128</v>
      </c>
      <c r="C18" s="0" t="n">
        <v>5000</v>
      </c>
      <c r="D18" s="0" t="s">
        <v>129</v>
      </c>
      <c r="E18" s="0" t="n">
        <v>5510</v>
      </c>
      <c r="F18" s="0" t="s">
        <v>130</v>
      </c>
      <c r="G18" s="0" t="n">
        <v>552</v>
      </c>
      <c r="H18" s="0" t="s">
        <v>149</v>
      </c>
      <c r="I18" s="0" t="n">
        <v>2005</v>
      </c>
      <c r="J18" s="0" t="n">
        <v>2005</v>
      </c>
      <c r="K18" s="0" t="s">
        <v>132</v>
      </c>
      <c r="L18" s="0" t="n">
        <v>242300</v>
      </c>
      <c r="M18" s="0" t="s">
        <v>133</v>
      </c>
      <c r="N18" s="0" t="s">
        <v>134</v>
      </c>
      <c r="O18" s="10" t="n">
        <f aca="false">VLOOKUP($H18,'FAOSTAT nutrition'!$A:$C,2,0)*$L18/4000</f>
        <v>33316.25</v>
      </c>
      <c r="P18" s="10" t="n">
        <f aca="false">VLOOKUP($H18,'FAOSTAT nutrition'!$A:$D,4,0)*$L18</f>
        <v>969.2</v>
      </c>
      <c r="Q18" s="10" t="n">
        <f aca="false">VLOOKUP($H18,'FAOSTAT nutrition'!$A:$D,3,0)*$L18</f>
        <v>1696.1</v>
      </c>
    </row>
    <row r="19" customFormat="false" ht="12.8" hidden="false" customHeight="false" outlineLevel="0" collapsed="false">
      <c r="A19" s="0" t="s">
        <v>127</v>
      </c>
      <c r="B19" s="0" t="s">
        <v>128</v>
      </c>
      <c r="C19" s="0" t="n">
        <v>5000</v>
      </c>
      <c r="D19" s="0" t="s">
        <v>129</v>
      </c>
      <c r="E19" s="0" t="n">
        <v>5510</v>
      </c>
      <c r="F19" s="0" t="s">
        <v>130</v>
      </c>
      <c r="G19" s="0" t="n">
        <v>216</v>
      </c>
      <c r="H19" s="0" t="s">
        <v>150</v>
      </c>
      <c r="I19" s="0" t="n">
        <v>2005</v>
      </c>
      <c r="J19" s="0" t="n">
        <v>2005</v>
      </c>
      <c r="K19" s="0" t="s">
        <v>132</v>
      </c>
      <c r="L19" s="0" t="n">
        <v>63820</v>
      </c>
      <c r="M19" s="0" t="s">
        <v>133</v>
      </c>
      <c r="N19" s="0" t="s">
        <v>134</v>
      </c>
      <c r="O19" s="10" t="n">
        <f aca="false">VLOOKUP($H19,'FAOSTAT nutrition'!$A:$C,2,0)*$L19/4000</f>
        <v>104475.703703704</v>
      </c>
      <c r="P19" s="10" t="n">
        <f aca="false">VLOOKUP($H19,'FAOSTAT nutrition'!$A:$D,4,0)*$L19</f>
        <v>42073.9259259259</v>
      </c>
      <c r="Q19" s="10" t="n">
        <f aca="false">VLOOKUP($H19,'FAOSTAT nutrition'!$A:$D,3,0)*$L19</f>
        <v>8982.07407407409</v>
      </c>
    </row>
    <row r="20" customFormat="false" ht="12.8" hidden="false" customHeight="false" outlineLevel="0" collapsed="false">
      <c r="A20" s="0" t="s">
        <v>127</v>
      </c>
      <c r="B20" s="0" t="s">
        <v>128</v>
      </c>
      <c r="C20" s="0" t="n">
        <v>5000</v>
      </c>
      <c r="D20" s="0" t="s">
        <v>129</v>
      </c>
      <c r="E20" s="0" t="n">
        <v>5510</v>
      </c>
      <c r="F20" s="0" t="s">
        <v>130</v>
      </c>
      <c r="G20" s="0" t="n">
        <v>181</v>
      </c>
      <c r="H20" s="0" t="s">
        <v>151</v>
      </c>
      <c r="I20" s="0" t="n">
        <v>2005</v>
      </c>
      <c r="J20" s="0" t="n">
        <v>2005</v>
      </c>
      <c r="K20" s="0" t="s">
        <v>132</v>
      </c>
      <c r="L20" s="0" t="n">
        <v>4450128</v>
      </c>
      <c r="M20" s="0" t="s">
        <v>133</v>
      </c>
      <c r="N20" s="0" t="s">
        <v>134</v>
      </c>
      <c r="O20" s="10" t="n">
        <f aca="false">VLOOKUP($H20,'FAOSTAT nutrition'!$A:$C,2,0)*$L20/4000</f>
        <v>3896423.97923987</v>
      </c>
      <c r="P20" s="10" t="n">
        <f aca="false">VLOOKUP($H20,'FAOSTAT nutrition'!$A:$D,4,0)*$L20</f>
        <v>90879.6909662687</v>
      </c>
      <c r="Q20" s="10" t="n">
        <f aca="false">VLOOKUP($H20,'FAOSTAT nutrition'!$A:$D,3,0)*$L20</f>
        <v>1063281.26386123</v>
      </c>
    </row>
    <row r="21" customFormat="false" ht="12.8" hidden="false" customHeight="false" outlineLevel="0" collapsed="false">
      <c r="A21" s="0" t="s">
        <v>127</v>
      </c>
      <c r="B21" s="0" t="s">
        <v>128</v>
      </c>
      <c r="C21" s="0" t="n">
        <v>5000</v>
      </c>
      <c r="D21" s="0" t="s">
        <v>129</v>
      </c>
      <c r="E21" s="0" t="n">
        <v>5510</v>
      </c>
      <c r="F21" s="0" t="s">
        <v>130</v>
      </c>
      <c r="G21" s="0" t="n">
        <v>89</v>
      </c>
      <c r="H21" s="0" t="s">
        <v>152</v>
      </c>
      <c r="I21" s="0" t="n">
        <v>2005</v>
      </c>
      <c r="J21" s="0" t="n">
        <v>2005</v>
      </c>
      <c r="K21" s="0" t="s">
        <v>132</v>
      </c>
      <c r="L21" s="0" t="n">
        <v>2080804</v>
      </c>
      <c r="M21" s="0" t="s">
        <v>133</v>
      </c>
      <c r="N21" s="0" t="s">
        <v>134</v>
      </c>
      <c r="O21" s="10" t="n">
        <f aca="false">VLOOKUP($H21,'FAOSTAT nutrition'!$A:$C,2,0)*$L21/4000</f>
        <v>1716663.3</v>
      </c>
      <c r="P21" s="10" t="n">
        <f aca="false">VLOOKUP($H21,'FAOSTAT nutrition'!$A:$D,4,0)*$L21</f>
        <v>41616.08</v>
      </c>
      <c r="Q21" s="10" t="n">
        <f aca="false">VLOOKUP($H21,'FAOSTAT nutrition'!$A:$D,3,0)*$L21</f>
        <v>228888.44</v>
      </c>
    </row>
    <row r="22" customFormat="false" ht="12.8" hidden="false" customHeight="false" outlineLevel="0" collapsed="false">
      <c r="A22" s="0" t="s">
        <v>127</v>
      </c>
      <c r="B22" s="0" t="s">
        <v>128</v>
      </c>
      <c r="C22" s="0" t="n">
        <v>5000</v>
      </c>
      <c r="D22" s="0" t="s">
        <v>129</v>
      </c>
      <c r="E22" s="0" t="n">
        <v>5510</v>
      </c>
      <c r="F22" s="0" t="s">
        <v>130</v>
      </c>
      <c r="G22" s="0" t="n">
        <v>358</v>
      </c>
      <c r="H22" s="0" t="s">
        <v>153</v>
      </c>
      <c r="I22" s="0" t="n">
        <v>2005</v>
      </c>
      <c r="J22" s="0" t="n">
        <v>2005</v>
      </c>
      <c r="K22" s="0" t="s">
        <v>132</v>
      </c>
      <c r="L22" s="0" t="n">
        <v>65160480</v>
      </c>
      <c r="M22" s="0" t="s">
        <v>133</v>
      </c>
      <c r="N22" s="0" t="s">
        <v>134</v>
      </c>
      <c r="O22" s="10" t="n">
        <f aca="false">VLOOKUP($H22,'FAOSTAT nutrition'!$A:$C,2,0)*$L22/4000</f>
        <v>3095124.25103599</v>
      </c>
      <c r="P22" s="10" t="n">
        <f aca="false">VLOOKUP($H22,'FAOSTAT nutrition'!$A:$D,4,0)*$L22</f>
        <v>65135.3932000447</v>
      </c>
      <c r="Q22" s="10" t="n">
        <f aca="false">VLOOKUP($H22,'FAOSTAT nutrition'!$A:$D,3,0)*$L22</f>
        <v>651611.893953717</v>
      </c>
    </row>
    <row r="23" customFormat="false" ht="12.8" hidden="false" customHeight="false" outlineLevel="0" collapsed="false">
      <c r="A23" s="0" t="s">
        <v>127</v>
      </c>
      <c r="B23" s="0" t="s">
        <v>128</v>
      </c>
      <c r="C23" s="0" t="n">
        <v>5000</v>
      </c>
      <c r="D23" s="0" t="s">
        <v>129</v>
      </c>
      <c r="E23" s="0" t="n">
        <v>5510</v>
      </c>
      <c r="F23" s="0" t="s">
        <v>130</v>
      </c>
      <c r="G23" s="0" t="n">
        <v>101</v>
      </c>
      <c r="H23" s="0" t="s">
        <v>154</v>
      </c>
      <c r="I23" s="0" t="n">
        <v>2005</v>
      </c>
      <c r="J23" s="0" t="n">
        <v>2005</v>
      </c>
      <c r="K23" s="0" t="s">
        <v>132</v>
      </c>
      <c r="L23" s="0" t="n">
        <v>296417</v>
      </c>
      <c r="M23" s="0" t="s">
        <v>133</v>
      </c>
      <c r="N23" s="0" t="s">
        <v>134</v>
      </c>
      <c r="O23" s="10" t="n">
        <f aca="false">VLOOKUP($H23,'FAOSTAT nutrition'!$A:$C,2,0)*$L23/4000</f>
        <v>287524.49</v>
      </c>
      <c r="P23" s="10" t="n">
        <f aca="false">VLOOKUP($H23,'FAOSTAT nutrition'!$A:$D,4,0)*$L23</f>
        <v>17785.02</v>
      </c>
      <c r="Q23" s="10" t="n">
        <f aca="false">VLOOKUP($H23,'FAOSTAT nutrition'!$A:$D,3,0)*$L23</f>
        <v>47426.72</v>
      </c>
    </row>
    <row r="24" customFormat="false" ht="12.8" hidden="false" customHeight="false" outlineLevel="0" collapsed="false">
      <c r="A24" s="0" t="s">
        <v>127</v>
      </c>
      <c r="B24" s="0" t="s">
        <v>128</v>
      </c>
      <c r="C24" s="0" t="n">
        <v>5000</v>
      </c>
      <c r="D24" s="0" t="s">
        <v>129</v>
      </c>
      <c r="E24" s="0" t="n">
        <v>5510</v>
      </c>
      <c r="F24" s="0" t="s">
        <v>130</v>
      </c>
      <c r="G24" s="0" t="n">
        <v>461</v>
      </c>
      <c r="H24" s="0" t="s">
        <v>155</v>
      </c>
      <c r="I24" s="0" t="n">
        <v>2005</v>
      </c>
      <c r="J24" s="0" t="n">
        <v>2005</v>
      </c>
      <c r="K24" s="0" t="s">
        <v>132</v>
      </c>
      <c r="L24" s="0" t="n">
        <v>144684</v>
      </c>
      <c r="M24" s="0" t="s">
        <v>133</v>
      </c>
      <c r="N24" s="0" t="s">
        <v>134</v>
      </c>
      <c r="O24" s="10" t="n">
        <f aca="false">VLOOKUP($H24,'FAOSTAT nutrition'!$A:$C,2,0)*$L24/4000</f>
        <v>40149.81</v>
      </c>
      <c r="P24" s="10" t="n">
        <f aca="false">VLOOKUP($H24,'FAOSTAT nutrition'!$A:$D,4,0)*$L24</f>
        <v>723.42</v>
      </c>
      <c r="Q24" s="10" t="n">
        <f aca="false">VLOOKUP($H24,'FAOSTAT nutrition'!$A:$D,3,0)*$L24</f>
        <v>2314.944</v>
      </c>
    </row>
    <row r="25" customFormat="false" ht="12.8" hidden="false" customHeight="false" outlineLevel="0" collapsed="false">
      <c r="A25" s="0" t="s">
        <v>127</v>
      </c>
      <c r="B25" s="0" t="s">
        <v>128</v>
      </c>
      <c r="C25" s="0" t="n">
        <v>5000</v>
      </c>
      <c r="D25" s="0" t="s">
        <v>129</v>
      </c>
      <c r="E25" s="0" t="n">
        <v>5510</v>
      </c>
      <c r="F25" s="0" t="s">
        <v>130</v>
      </c>
      <c r="G25" s="0" t="n">
        <v>426</v>
      </c>
      <c r="H25" s="0" t="s">
        <v>156</v>
      </c>
      <c r="I25" s="0" t="n">
        <v>2005</v>
      </c>
      <c r="J25" s="0" t="n">
        <v>2005</v>
      </c>
      <c r="K25" s="0" t="s">
        <v>132</v>
      </c>
      <c r="L25" s="0" t="n">
        <v>27659745</v>
      </c>
      <c r="M25" s="0" t="s">
        <v>133</v>
      </c>
      <c r="N25" s="0" t="s">
        <v>134</v>
      </c>
      <c r="O25" s="10" t="n">
        <f aca="false">VLOOKUP($H25,'FAOSTAT nutrition'!$A:$C,2,0)*$L25/4000</f>
        <v>2627676.70348471</v>
      </c>
      <c r="P25" s="10" t="n">
        <f aca="false">VLOOKUP($H25,'FAOSTAT nutrition'!$A:$D,4,0)*$L25</f>
        <v>55319.1186061188</v>
      </c>
      <c r="Q25" s="10" t="n">
        <f aca="false">VLOOKUP($H25,'FAOSTAT nutrition'!$A:$D,3,0)*$L25</f>
        <v>248945.318574565</v>
      </c>
    </row>
    <row r="26" customFormat="false" ht="12.8" hidden="false" customHeight="false" outlineLevel="0" collapsed="false">
      <c r="A26" s="0" t="s">
        <v>127</v>
      </c>
      <c r="B26" s="0" t="s">
        <v>128</v>
      </c>
      <c r="C26" s="0" t="n">
        <v>5000</v>
      </c>
      <c r="D26" s="0" t="s">
        <v>129</v>
      </c>
      <c r="E26" s="0" t="n">
        <v>5510</v>
      </c>
      <c r="F26" s="0" t="s">
        <v>130</v>
      </c>
      <c r="G26" s="0" t="n">
        <v>217</v>
      </c>
      <c r="H26" s="0" t="s">
        <v>157</v>
      </c>
      <c r="I26" s="0" t="n">
        <v>2005</v>
      </c>
      <c r="J26" s="0" t="n">
        <v>2005</v>
      </c>
      <c r="K26" s="0" t="s">
        <v>132</v>
      </c>
      <c r="L26" s="0" t="n">
        <v>2470025</v>
      </c>
      <c r="M26" s="0" t="s">
        <v>133</v>
      </c>
      <c r="N26" s="0" t="s">
        <v>134</v>
      </c>
      <c r="O26" s="10" t="n">
        <f aca="false">VLOOKUP($H26,'FAOSTAT nutrition'!$A:$C,2,0)*$L26/4000</f>
        <v>525307.736549972</v>
      </c>
      <c r="P26" s="10" t="n">
        <f aca="false">VLOOKUP($H26,'FAOSTAT nutrition'!$A:$D,4,0)*$L26</f>
        <v>171768.33218428</v>
      </c>
      <c r="Q26" s="10" t="n">
        <f aca="false">VLOOKUP($H26,'FAOSTAT nutrition'!$A:$D,3,0)*$L26</f>
        <v>64198.3764787711</v>
      </c>
    </row>
    <row r="27" customFormat="false" ht="12.8" hidden="false" customHeight="false" outlineLevel="0" collapsed="false">
      <c r="A27" s="0" t="s">
        <v>127</v>
      </c>
      <c r="B27" s="0" t="s">
        <v>128</v>
      </c>
      <c r="C27" s="0" t="n">
        <v>5000</v>
      </c>
      <c r="D27" s="0" t="s">
        <v>129</v>
      </c>
      <c r="E27" s="0" t="n">
        <v>5510</v>
      </c>
      <c r="F27" s="0" t="s">
        <v>130</v>
      </c>
      <c r="G27" s="0" t="n">
        <v>591</v>
      </c>
      <c r="H27" s="0" t="s">
        <v>158</v>
      </c>
      <c r="I27" s="0" t="n">
        <v>2005</v>
      </c>
      <c r="J27" s="0" t="n">
        <v>2005</v>
      </c>
      <c r="K27" s="0" t="s">
        <v>132</v>
      </c>
      <c r="L27" s="0" t="n">
        <v>1841450</v>
      </c>
      <c r="M27" s="0" t="s">
        <v>133</v>
      </c>
      <c r="N27" s="0" t="s">
        <v>134</v>
      </c>
      <c r="O27" s="10" t="n">
        <f aca="false">VLOOKUP($H27,'FAOSTAT nutrition'!$A:$C,2,0)*$L27/4000</f>
        <v>197955.875</v>
      </c>
      <c r="P27" s="10" t="n">
        <f aca="false">VLOOKUP($H27,'FAOSTAT nutrition'!$A:$D,4,0)*$L27</f>
        <v>11048.7</v>
      </c>
      <c r="Q27" s="10" t="n">
        <f aca="false">VLOOKUP($H27,'FAOSTAT nutrition'!$A:$D,3,0)*$L27</f>
        <v>14731.6</v>
      </c>
    </row>
    <row r="28" customFormat="false" ht="12.8" hidden="false" customHeight="false" outlineLevel="0" collapsed="false">
      <c r="A28" s="0" t="s">
        <v>127</v>
      </c>
      <c r="B28" s="0" t="s">
        <v>128</v>
      </c>
      <c r="C28" s="0" t="n">
        <v>5000</v>
      </c>
      <c r="D28" s="0" t="s">
        <v>129</v>
      </c>
      <c r="E28" s="0" t="n">
        <v>5510</v>
      </c>
      <c r="F28" s="0" t="s">
        <v>130</v>
      </c>
      <c r="G28" s="0" t="n">
        <v>125</v>
      </c>
      <c r="H28" s="0" t="s">
        <v>159</v>
      </c>
      <c r="I28" s="0" t="n">
        <v>2005</v>
      </c>
      <c r="J28" s="0" t="n">
        <v>2005</v>
      </c>
      <c r="K28" s="0" t="s">
        <v>132</v>
      </c>
      <c r="L28" s="0" t="n">
        <v>206531272</v>
      </c>
      <c r="M28" s="0" t="s">
        <v>133</v>
      </c>
      <c r="N28" s="0" t="s">
        <v>134</v>
      </c>
      <c r="O28" s="10" t="n">
        <f aca="false">VLOOKUP($H28,'FAOSTAT nutrition'!$A:$C,2,0)*$L28/4000</f>
        <v>56279771.62</v>
      </c>
      <c r="P28" s="10" t="n">
        <f aca="false">VLOOKUP($H28,'FAOSTAT nutrition'!$A:$D,4,0)*$L28</f>
        <v>413062.544</v>
      </c>
      <c r="Q28" s="10" t="n">
        <f aca="false">VLOOKUP($H28,'FAOSTAT nutrition'!$A:$D,3,0)*$L28</f>
        <v>1858781.448</v>
      </c>
    </row>
    <row r="29" customFormat="false" ht="12.8" hidden="false" customHeight="false" outlineLevel="0" collapsed="false">
      <c r="A29" s="0" t="s">
        <v>127</v>
      </c>
      <c r="B29" s="0" t="s">
        <v>128</v>
      </c>
      <c r="C29" s="0" t="n">
        <v>5000</v>
      </c>
      <c r="D29" s="0" t="s">
        <v>129</v>
      </c>
      <c r="E29" s="0" t="n">
        <v>5510</v>
      </c>
      <c r="F29" s="0" t="s">
        <v>130</v>
      </c>
      <c r="G29" s="0" t="n">
        <v>378</v>
      </c>
      <c r="H29" s="0" t="s">
        <v>160</v>
      </c>
      <c r="I29" s="0" t="n">
        <v>2005</v>
      </c>
      <c r="J29" s="0" t="n">
        <v>2005</v>
      </c>
      <c r="K29" s="0" t="s">
        <v>132</v>
      </c>
      <c r="L29" s="0" t="n">
        <v>52000</v>
      </c>
      <c r="M29" s="0" t="s">
        <v>133</v>
      </c>
      <c r="N29" s="0" t="s">
        <v>134</v>
      </c>
      <c r="O29" s="10" t="n">
        <f aca="false">VLOOKUP($H29,'FAOSTAT nutrition'!$A:$C,2,0)*$L29/4000</f>
        <v>6890</v>
      </c>
      <c r="P29" s="10" t="n">
        <f aca="false">VLOOKUP($H29,'FAOSTAT nutrition'!$A:$D,4,0)*$L29</f>
        <v>572</v>
      </c>
      <c r="Q29" s="10" t="n">
        <f aca="false">VLOOKUP($H29,'FAOSTAT nutrition'!$A:$D,3,0)*$L29</f>
        <v>3016</v>
      </c>
    </row>
    <row r="30" customFormat="false" ht="12.8" hidden="false" customHeight="false" outlineLevel="0" collapsed="false">
      <c r="A30" s="0" t="s">
        <v>127</v>
      </c>
      <c r="B30" s="0" t="s">
        <v>128</v>
      </c>
      <c r="C30" s="0" t="n">
        <v>5000</v>
      </c>
      <c r="D30" s="0" t="s">
        <v>129</v>
      </c>
      <c r="E30" s="0" t="n">
        <v>5510</v>
      </c>
      <c r="F30" s="0" t="s">
        <v>130</v>
      </c>
      <c r="G30" s="0" t="n">
        <v>265</v>
      </c>
      <c r="H30" s="0" t="s">
        <v>161</v>
      </c>
      <c r="I30" s="0" t="n">
        <v>2005</v>
      </c>
      <c r="J30" s="0" t="n">
        <v>2005</v>
      </c>
      <c r="K30" s="0" t="s">
        <v>132</v>
      </c>
      <c r="L30" s="0" t="n">
        <v>1498109</v>
      </c>
      <c r="M30" s="0" t="s">
        <v>133</v>
      </c>
      <c r="N30" s="0" t="s">
        <v>134</v>
      </c>
      <c r="O30" s="10" t="n">
        <f aca="false">VLOOKUP($H30,'FAOSTAT nutrition'!$A:$C,2,0)*$L30/4000</f>
        <v>2071135.6925</v>
      </c>
      <c r="P30" s="10" t="n">
        <f aca="false">VLOOKUP($H30,'FAOSTAT nutrition'!$A:$D,4,0)*$L30</f>
        <v>329583.98</v>
      </c>
      <c r="Q30" s="10" t="n">
        <f aca="false">VLOOKUP($H30,'FAOSTAT nutrition'!$A:$D,3,0)*$L30</f>
        <v>235417.128571428</v>
      </c>
    </row>
    <row r="31" customFormat="false" ht="12.8" hidden="false" customHeight="false" outlineLevel="0" collapsed="false">
      <c r="A31" s="0" t="s">
        <v>127</v>
      </c>
      <c r="B31" s="0" t="s">
        <v>128</v>
      </c>
      <c r="C31" s="0" t="n">
        <v>5000</v>
      </c>
      <c r="D31" s="0" t="s">
        <v>129</v>
      </c>
      <c r="E31" s="0" t="n">
        <v>5510</v>
      </c>
      <c r="F31" s="0" t="s">
        <v>130</v>
      </c>
      <c r="G31" s="0" t="n">
        <v>393</v>
      </c>
      <c r="H31" s="0" t="s">
        <v>162</v>
      </c>
      <c r="I31" s="0" t="n">
        <v>2005</v>
      </c>
      <c r="J31" s="0" t="n">
        <v>2005</v>
      </c>
      <c r="K31" s="0" t="s">
        <v>132</v>
      </c>
      <c r="L31" s="0" t="n">
        <v>17536012</v>
      </c>
      <c r="M31" s="0" t="s">
        <v>133</v>
      </c>
      <c r="N31" s="0" t="s">
        <v>134</v>
      </c>
      <c r="O31" s="10" t="n">
        <f aca="false">VLOOKUP($H31,'FAOSTAT nutrition'!$A:$C,2,0)*$L31/4000</f>
        <v>394561.183384125</v>
      </c>
      <c r="P31" s="10" t="n">
        <f aca="false">VLOOKUP($H31,'FAOSTAT nutrition'!$A:$D,4,0)*$L31</f>
        <v>17536.9752050775</v>
      </c>
      <c r="Q31" s="10" t="n">
        <f aca="false">VLOOKUP($H31,'FAOSTAT nutrition'!$A:$D,3,0)*$L31</f>
        <v>140295.80164062</v>
      </c>
    </row>
    <row r="32" customFormat="false" ht="12.8" hidden="false" customHeight="false" outlineLevel="0" collapsed="false">
      <c r="A32" s="0" t="s">
        <v>127</v>
      </c>
      <c r="B32" s="0" t="s">
        <v>128</v>
      </c>
      <c r="C32" s="0" t="n">
        <v>5000</v>
      </c>
      <c r="D32" s="0" t="s">
        <v>129</v>
      </c>
      <c r="E32" s="0" t="n">
        <v>5510</v>
      </c>
      <c r="F32" s="0" t="s">
        <v>130</v>
      </c>
      <c r="G32" s="0" t="n">
        <v>108</v>
      </c>
      <c r="H32" s="0" t="s">
        <v>163</v>
      </c>
      <c r="I32" s="0" t="n">
        <v>2005</v>
      </c>
      <c r="J32" s="0" t="n">
        <v>2005</v>
      </c>
      <c r="K32" s="0" t="s">
        <v>132</v>
      </c>
      <c r="L32" s="0" t="n">
        <v>4064012</v>
      </c>
      <c r="M32" s="0" t="s">
        <v>133</v>
      </c>
      <c r="N32" s="0" t="s">
        <v>134</v>
      </c>
      <c r="O32" s="10" t="n">
        <f aca="false">VLOOKUP($H32,'FAOSTAT nutrition'!$A:$C,2,0)*$L32/4000</f>
        <v>3454410.2</v>
      </c>
      <c r="P32" s="10" t="n">
        <f aca="false">VLOOKUP($H32,'FAOSTAT nutrition'!$A:$D,4,0)*$L32</f>
        <v>60960.18</v>
      </c>
      <c r="Q32" s="10" t="n">
        <f aca="false">VLOOKUP($H32,'FAOSTAT nutrition'!$A:$D,3,0)*$L32</f>
        <v>325120.96</v>
      </c>
    </row>
    <row r="33" customFormat="false" ht="12.8" hidden="false" customHeight="false" outlineLevel="0" collapsed="false">
      <c r="A33" s="0" t="s">
        <v>127</v>
      </c>
      <c r="B33" s="0" t="s">
        <v>128</v>
      </c>
      <c r="C33" s="0" t="n">
        <v>5000</v>
      </c>
      <c r="D33" s="0" t="s">
        <v>129</v>
      </c>
      <c r="E33" s="0" t="n">
        <v>5510</v>
      </c>
      <c r="F33" s="0" t="s">
        <v>130</v>
      </c>
      <c r="G33" s="0" t="n">
        <v>531</v>
      </c>
      <c r="H33" s="0" t="s">
        <v>164</v>
      </c>
      <c r="I33" s="0" t="n">
        <v>2005</v>
      </c>
      <c r="J33" s="0" t="n">
        <v>2005</v>
      </c>
      <c r="K33" s="0" t="s">
        <v>132</v>
      </c>
      <c r="L33" s="0" t="n">
        <v>1843478</v>
      </c>
      <c r="M33" s="0" t="s">
        <v>133</v>
      </c>
      <c r="N33" s="0" t="s">
        <v>134</v>
      </c>
      <c r="O33" s="10" t="n">
        <f aca="false">VLOOKUP($H33,'FAOSTAT nutrition'!$A:$C,2,0)*$L33/4000</f>
        <v>299565.175</v>
      </c>
      <c r="P33" s="10" t="n">
        <f aca="false">VLOOKUP($H33,'FAOSTAT nutrition'!$A:$D,4,0)*$L33</f>
        <v>16591.302</v>
      </c>
      <c r="Q33" s="10" t="n">
        <f aca="false">VLOOKUP($H33,'FAOSTAT nutrition'!$A:$D,3,0)*$L33</f>
        <v>20278.258</v>
      </c>
    </row>
    <row r="34" customFormat="false" ht="12.8" hidden="false" customHeight="false" outlineLevel="0" collapsed="false">
      <c r="A34" s="0" t="s">
        <v>127</v>
      </c>
      <c r="B34" s="0" t="s">
        <v>128</v>
      </c>
      <c r="C34" s="0" t="n">
        <v>5000</v>
      </c>
      <c r="D34" s="0" t="s">
        <v>129</v>
      </c>
      <c r="E34" s="0" t="n">
        <v>5510</v>
      </c>
      <c r="F34" s="0" t="s">
        <v>130</v>
      </c>
      <c r="G34" s="0" t="n">
        <v>530</v>
      </c>
      <c r="H34" s="0" t="s">
        <v>165</v>
      </c>
      <c r="I34" s="0" t="n">
        <v>2005</v>
      </c>
      <c r="J34" s="0" t="n">
        <v>2005</v>
      </c>
      <c r="K34" s="0" t="s">
        <v>132</v>
      </c>
      <c r="L34" s="0" t="n">
        <v>1154137</v>
      </c>
      <c r="M34" s="0" t="s">
        <v>133</v>
      </c>
      <c r="N34" s="0" t="s">
        <v>134</v>
      </c>
      <c r="O34" s="10" t="n">
        <f aca="false">VLOOKUP($H34,'FAOSTAT nutrition'!$A:$C,2,0)*$L34/4000</f>
        <v>129839.223844442</v>
      </c>
      <c r="P34" s="10" t="n">
        <f aca="false">VLOOKUP($H34,'FAOSTAT nutrition'!$A:$D,4,0)*$L34</f>
        <v>3461.3649831095</v>
      </c>
      <c r="Q34" s="10" t="n">
        <f aca="false">VLOOKUP($H34,'FAOSTAT nutrition'!$A:$D,3,0)*$L34</f>
        <v>10384.0949493285</v>
      </c>
    </row>
    <row r="35" customFormat="false" ht="12.8" hidden="false" customHeight="false" outlineLevel="0" collapsed="false">
      <c r="A35" s="0" t="s">
        <v>127</v>
      </c>
      <c r="B35" s="0" t="s">
        <v>128</v>
      </c>
      <c r="C35" s="0" t="n">
        <v>5000</v>
      </c>
      <c r="D35" s="0" t="s">
        <v>129</v>
      </c>
      <c r="E35" s="0" t="n">
        <v>5510</v>
      </c>
      <c r="F35" s="0" t="s">
        <v>130</v>
      </c>
      <c r="G35" s="0" t="n">
        <v>220</v>
      </c>
      <c r="H35" s="0" t="s">
        <v>166</v>
      </c>
      <c r="I35" s="0" t="n">
        <v>2005</v>
      </c>
      <c r="J35" s="0" t="n">
        <v>2005</v>
      </c>
      <c r="K35" s="0" t="s">
        <v>132</v>
      </c>
      <c r="L35" s="0" t="n">
        <v>1368355</v>
      </c>
      <c r="M35" s="0" t="s">
        <v>133</v>
      </c>
      <c r="N35" s="0" t="s">
        <v>134</v>
      </c>
      <c r="O35" s="10" t="n">
        <f aca="false">VLOOKUP($H35,'FAOSTAT nutrition'!$A:$C,2,0)*$L35/4000</f>
        <v>728775.35512434</v>
      </c>
      <c r="P35" s="10" t="n">
        <f aca="false">VLOOKUP($H35,'FAOSTAT nutrition'!$A:$D,4,0)*$L35</f>
        <v>31450.510550113</v>
      </c>
      <c r="Q35" s="10" t="n">
        <f aca="false">VLOOKUP($H35,'FAOSTAT nutrition'!$A:$D,3,0)*$L35</f>
        <v>32997.2569706104</v>
      </c>
    </row>
    <row r="36" customFormat="false" ht="12.8" hidden="false" customHeight="false" outlineLevel="0" collapsed="false">
      <c r="A36" s="0" t="s">
        <v>127</v>
      </c>
      <c r="B36" s="0" t="s">
        <v>128</v>
      </c>
      <c r="C36" s="0" t="n">
        <v>5000</v>
      </c>
      <c r="D36" s="0" t="s">
        <v>129</v>
      </c>
      <c r="E36" s="0" t="n">
        <v>5510</v>
      </c>
      <c r="F36" s="0" t="s">
        <v>130</v>
      </c>
      <c r="G36" s="0" t="n">
        <v>191</v>
      </c>
      <c r="H36" s="0" t="s">
        <v>35</v>
      </c>
      <c r="I36" s="0" t="n">
        <v>2005</v>
      </c>
      <c r="J36" s="0" t="n">
        <v>2005</v>
      </c>
      <c r="K36" s="0" t="s">
        <v>132</v>
      </c>
      <c r="L36" s="0" t="n">
        <v>8455058</v>
      </c>
      <c r="M36" s="0" t="s">
        <v>133</v>
      </c>
      <c r="N36" s="0" t="s">
        <v>134</v>
      </c>
      <c r="O36" s="10" t="n">
        <f aca="false">VLOOKUP($H36,'FAOSTAT nutrition'!$A:$C,2,0)*$L36/4000</f>
        <v>251059.408514942</v>
      </c>
      <c r="P36" s="10" t="n">
        <f aca="false">VLOOKUP($H36,'FAOSTAT nutrition'!$A:$D,4,0)*$L36</f>
        <v>14214.826379249</v>
      </c>
      <c r="Q36" s="10" t="n">
        <f aca="false">VLOOKUP($H36,'FAOSTAT nutrition'!$A:$D,3,0)*$L36</f>
        <v>58228.8010310917</v>
      </c>
    </row>
    <row r="37" customFormat="false" ht="12.8" hidden="false" customHeight="false" outlineLevel="0" collapsed="false">
      <c r="A37" s="0" t="s">
        <v>127</v>
      </c>
      <c r="B37" s="0" t="s">
        <v>128</v>
      </c>
      <c r="C37" s="0" t="n">
        <v>5000</v>
      </c>
      <c r="D37" s="0" t="s">
        <v>129</v>
      </c>
      <c r="E37" s="0" t="n">
        <v>5510</v>
      </c>
      <c r="F37" s="0" t="s">
        <v>130</v>
      </c>
      <c r="G37" s="0" t="n">
        <v>459</v>
      </c>
      <c r="H37" s="0" t="s">
        <v>167</v>
      </c>
      <c r="I37" s="0" t="n">
        <v>2005</v>
      </c>
      <c r="J37" s="0" t="n">
        <v>2005</v>
      </c>
      <c r="K37" s="0" t="s">
        <v>132</v>
      </c>
      <c r="L37" s="0" t="n">
        <v>903702</v>
      </c>
      <c r="M37" s="0" t="s">
        <v>133</v>
      </c>
      <c r="N37" s="0" t="s">
        <v>134</v>
      </c>
      <c r="O37" s="10" t="n">
        <f aca="false">VLOOKUP($H37,'FAOSTAT nutrition'!$A:$C,2,0)*$L37/4000</f>
        <v>135555.3</v>
      </c>
      <c r="P37" s="10" t="n">
        <f aca="false">VLOOKUP($H37,'FAOSTAT nutrition'!$A:$D,4,0)*$L37</f>
        <v>1807.404</v>
      </c>
      <c r="Q37" s="10" t="n">
        <f aca="false">VLOOKUP($H37,'FAOSTAT nutrition'!$A:$D,3,0)*$L37</f>
        <v>9940.722</v>
      </c>
    </row>
    <row r="38" customFormat="false" ht="12.8" hidden="false" customHeight="false" outlineLevel="0" collapsed="false">
      <c r="A38" s="0" t="s">
        <v>127</v>
      </c>
      <c r="B38" s="0" t="s">
        <v>128</v>
      </c>
      <c r="C38" s="0" t="n">
        <v>5000</v>
      </c>
      <c r="D38" s="0" t="s">
        <v>129</v>
      </c>
      <c r="E38" s="0" t="n">
        <v>5510</v>
      </c>
      <c r="F38" s="0" t="s">
        <v>130</v>
      </c>
      <c r="G38" s="0" t="n">
        <v>689</v>
      </c>
      <c r="H38" s="0" t="s">
        <v>168</v>
      </c>
      <c r="I38" s="0" t="n">
        <v>2005</v>
      </c>
      <c r="J38" s="0" t="n">
        <v>2005</v>
      </c>
      <c r="K38" s="0" t="s">
        <v>132</v>
      </c>
      <c r="L38" s="0" t="n">
        <v>2728171</v>
      </c>
      <c r="M38" s="0" t="s">
        <v>133</v>
      </c>
      <c r="N38" s="0" t="s">
        <v>134</v>
      </c>
      <c r="O38" s="10" t="n">
        <f aca="false">VLOOKUP($H38,'FAOSTAT nutrition'!$A:$C,2,0)*$L38/4000</f>
        <v>2168885.30416617</v>
      </c>
      <c r="P38" s="10" t="n">
        <f aca="false">VLOOKUP($H38,'FAOSTAT nutrition'!$A:$D,4,0)*$L38</f>
        <v>471967.244764199</v>
      </c>
      <c r="Q38" s="10" t="n">
        <f aca="false">VLOOKUP($H38,'FAOSTAT nutrition'!$A:$D,3,0)*$L38</f>
        <v>327390.698188878</v>
      </c>
    </row>
    <row r="39" customFormat="false" ht="12.8" hidden="false" customHeight="false" outlineLevel="0" collapsed="false">
      <c r="A39" s="0" t="s">
        <v>127</v>
      </c>
      <c r="B39" s="0" t="s">
        <v>128</v>
      </c>
      <c r="C39" s="0" t="n">
        <v>5000</v>
      </c>
      <c r="D39" s="0" t="s">
        <v>129</v>
      </c>
      <c r="E39" s="0" t="n">
        <v>5510</v>
      </c>
      <c r="F39" s="0" t="s">
        <v>130</v>
      </c>
      <c r="G39" s="0" t="n">
        <v>401</v>
      </c>
      <c r="H39" s="0" t="s">
        <v>169</v>
      </c>
      <c r="I39" s="0" t="n">
        <v>2005</v>
      </c>
      <c r="J39" s="0" t="n">
        <v>2005</v>
      </c>
      <c r="K39" s="0" t="s">
        <v>132</v>
      </c>
      <c r="L39" s="0" t="n">
        <v>25353714</v>
      </c>
      <c r="M39" s="0" t="s">
        <v>133</v>
      </c>
      <c r="N39" s="0" t="s">
        <v>134</v>
      </c>
      <c r="O39" s="10" t="n">
        <f aca="false">VLOOKUP($H39,'FAOSTAT nutrition'!$A:$C,2,0)*$L39/4000</f>
        <v>1584606.17606357</v>
      </c>
      <c r="P39" s="10" t="n">
        <f aca="false">VLOOKUP($H39,'FAOSTAT nutrition'!$A:$D,4,0)*$L39</f>
        <v>76066.7445207042</v>
      </c>
      <c r="Q39" s="10" t="n">
        <f aca="false">VLOOKUP($H39,'FAOSTAT nutrition'!$A:$D,3,0)*$L39</f>
        <v>278896.213592978</v>
      </c>
    </row>
    <row r="40" customFormat="false" ht="12.8" hidden="false" customHeight="false" outlineLevel="0" collapsed="false">
      <c r="A40" s="0" t="s">
        <v>127</v>
      </c>
      <c r="B40" s="0" t="s">
        <v>128</v>
      </c>
      <c r="C40" s="0" t="n">
        <v>5000</v>
      </c>
      <c r="D40" s="0" t="s">
        <v>129</v>
      </c>
      <c r="E40" s="0" t="n">
        <v>5510</v>
      </c>
      <c r="F40" s="0" t="s">
        <v>130</v>
      </c>
      <c r="G40" s="0" t="n">
        <v>693</v>
      </c>
      <c r="H40" s="0" t="s">
        <v>170</v>
      </c>
      <c r="I40" s="0" t="n">
        <v>2005</v>
      </c>
      <c r="J40" s="0" t="n">
        <v>2005</v>
      </c>
      <c r="K40" s="0" t="s">
        <v>132</v>
      </c>
      <c r="L40" s="0" t="n">
        <v>175604</v>
      </c>
      <c r="M40" s="0" t="s">
        <v>133</v>
      </c>
      <c r="N40" s="0" t="s">
        <v>134</v>
      </c>
      <c r="O40" s="10" t="n">
        <f aca="false">VLOOKUP($H40,'FAOSTAT nutrition'!$A:$C,2,0)*$L40/4000</f>
        <v>114583.278983142</v>
      </c>
      <c r="P40" s="10" t="n">
        <f aca="false">VLOOKUP($H40,'FAOSTAT nutrition'!$A:$D,4,0)*$L40</f>
        <v>5617.22406973619</v>
      </c>
      <c r="Q40" s="10" t="n">
        <f aca="false">VLOOKUP($H40,'FAOSTAT nutrition'!$A:$D,3,0)*$L40</f>
        <v>6851.2600898583</v>
      </c>
    </row>
    <row r="41" customFormat="false" ht="12.8" hidden="false" customHeight="false" outlineLevel="0" collapsed="false">
      <c r="A41" s="0" t="s">
        <v>127</v>
      </c>
      <c r="B41" s="0" t="s">
        <v>128</v>
      </c>
      <c r="C41" s="0" t="n">
        <v>5000</v>
      </c>
      <c r="D41" s="0" t="s">
        <v>129</v>
      </c>
      <c r="E41" s="0" t="n">
        <v>5510</v>
      </c>
      <c r="F41" s="0" t="s">
        <v>130</v>
      </c>
      <c r="G41" s="0" t="n">
        <v>698</v>
      </c>
      <c r="H41" s="0" t="s">
        <v>171</v>
      </c>
      <c r="I41" s="0" t="n">
        <v>2005</v>
      </c>
      <c r="J41" s="0" t="n">
        <v>2005</v>
      </c>
      <c r="K41" s="0" t="s">
        <v>132</v>
      </c>
      <c r="L41" s="0" t="n">
        <v>105057</v>
      </c>
      <c r="M41" s="0" t="s">
        <v>133</v>
      </c>
      <c r="N41" s="0" t="s">
        <v>134</v>
      </c>
      <c r="O41" s="10" t="n">
        <f aca="false">VLOOKUP($H41,'FAOSTAT nutrition'!$A:$C,2,0)*$L41/4000</f>
        <v>84833.5275</v>
      </c>
      <c r="P41" s="10" t="n">
        <f aca="false">VLOOKUP($H41,'FAOSTAT nutrition'!$A:$D,4,0)*$L41</f>
        <v>21116.457</v>
      </c>
      <c r="Q41" s="10" t="n">
        <f aca="false">VLOOKUP($H41,'FAOSTAT nutrition'!$A:$D,3,0)*$L41</f>
        <v>6303.42</v>
      </c>
    </row>
    <row r="42" customFormat="false" ht="12.8" hidden="false" customHeight="false" outlineLevel="0" collapsed="false">
      <c r="A42" s="0" t="s">
        <v>127</v>
      </c>
      <c r="B42" s="0" t="s">
        <v>128</v>
      </c>
      <c r="C42" s="0" t="n">
        <v>5000</v>
      </c>
      <c r="D42" s="0" t="s">
        <v>129</v>
      </c>
      <c r="E42" s="0" t="n">
        <v>5510</v>
      </c>
      <c r="F42" s="0" t="s">
        <v>130</v>
      </c>
      <c r="G42" s="0" t="n">
        <v>661</v>
      </c>
      <c r="H42" s="0" t="s">
        <v>172</v>
      </c>
      <c r="I42" s="0" t="n">
        <v>2005</v>
      </c>
      <c r="J42" s="0" t="n">
        <v>2005</v>
      </c>
      <c r="K42" s="0" t="s">
        <v>132</v>
      </c>
      <c r="L42" s="0" t="n">
        <v>4044041</v>
      </c>
      <c r="M42" s="0" t="s">
        <v>133</v>
      </c>
      <c r="N42" s="0" t="s">
        <v>134</v>
      </c>
      <c r="O42" s="10" t="n">
        <f aca="false">VLOOKUP($H42,'FAOSTAT nutrition'!$A:$C,2,0)*$L42/4000</f>
        <v>4185600.26313444</v>
      </c>
      <c r="P42" s="10" t="n">
        <f aca="false">VLOOKUP($H42,'FAOSTAT nutrition'!$A:$D,4,0)*$L42</f>
        <v>1617631.9027256</v>
      </c>
      <c r="Q42" s="10" t="n">
        <f aca="false">VLOOKUP($H42,'FAOSTAT nutrition'!$A:$D,3,0)*$L42</f>
        <v>161770.94163536</v>
      </c>
    </row>
    <row r="43" customFormat="false" ht="12.8" hidden="false" customHeight="false" outlineLevel="0" collapsed="false">
      <c r="A43" s="0" t="s">
        <v>127</v>
      </c>
      <c r="B43" s="0" t="s">
        <v>128</v>
      </c>
      <c r="C43" s="0" t="n">
        <v>5000</v>
      </c>
      <c r="D43" s="0" t="s">
        <v>129</v>
      </c>
      <c r="E43" s="0" t="n">
        <v>5510</v>
      </c>
      <c r="F43" s="0" t="s">
        <v>130</v>
      </c>
      <c r="G43" s="0" t="n">
        <v>249</v>
      </c>
      <c r="H43" s="0" t="s">
        <v>173</v>
      </c>
      <c r="I43" s="0" t="n">
        <v>2005</v>
      </c>
      <c r="J43" s="0" t="n">
        <v>2005</v>
      </c>
      <c r="K43" s="0" t="s">
        <v>132</v>
      </c>
      <c r="L43" s="0" t="n">
        <v>57669983</v>
      </c>
      <c r="M43" s="0" t="s">
        <v>133</v>
      </c>
      <c r="N43" s="0" t="s">
        <v>134</v>
      </c>
      <c r="O43" s="10" t="n">
        <f aca="false">VLOOKUP($H43,'FAOSTAT nutrition'!$A:$C,2,0)*$L43/4000</f>
        <v>26528192.18</v>
      </c>
      <c r="P43" s="10" t="n">
        <f aca="false">VLOOKUP($H43,'FAOSTAT nutrition'!$A:$D,4,0)*$L43</f>
        <v>10034577.042</v>
      </c>
      <c r="Q43" s="10" t="n">
        <f aca="false">VLOOKUP($H43,'FAOSTAT nutrition'!$A:$D,3,0)*$L43</f>
        <v>980389.711</v>
      </c>
    </row>
    <row r="44" customFormat="false" ht="12.8" hidden="false" customHeight="false" outlineLevel="0" collapsed="false">
      <c r="A44" s="0" t="s">
        <v>127</v>
      </c>
      <c r="B44" s="0" t="s">
        <v>128</v>
      </c>
      <c r="C44" s="0" t="n">
        <v>5000</v>
      </c>
      <c r="D44" s="0" t="s">
        <v>129</v>
      </c>
      <c r="E44" s="0" t="n">
        <v>5510</v>
      </c>
      <c r="F44" s="0" t="s">
        <v>130</v>
      </c>
      <c r="G44" s="0" t="n">
        <v>656</v>
      </c>
      <c r="H44" s="0" t="s">
        <v>174</v>
      </c>
      <c r="I44" s="0" t="n">
        <v>2005</v>
      </c>
      <c r="J44" s="0" t="n">
        <v>2005</v>
      </c>
      <c r="K44" s="0" t="s">
        <v>132</v>
      </c>
      <c r="L44" s="0" t="n">
        <v>7390107</v>
      </c>
      <c r="M44" s="0" t="s">
        <v>133</v>
      </c>
      <c r="N44" s="0" t="s">
        <v>134</v>
      </c>
      <c r="O44" s="10" t="n">
        <f aca="false">VLOOKUP($H44,'FAOSTAT nutrition'!$A:$C,2,0)*$L44/4000</f>
        <v>868337.244687138</v>
      </c>
      <c r="P44" s="10" t="n">
        <f aca="false">VLOOKUP($H44,'FAOSTAT nutrition'!$A:$D,4,0)*$L44</f>
        <v>0</v>
      </c>
      <c r="Q44" s="10" t="n">
        <f aca="false">VLOOKUP($H44,'FAOSTAT nutrition'!$A:$D,3,0)*$L44</f>
        <v>495134.790015234</v>
      </c>
    </row>
    <row r="45" customFormat="false" ht="12.8" hidden="false" customHeight="false" outlineLevel="0" collapsed="false">
      <c r="A45" s="0" t="s">
        <v>127</v>
      </c>
      <c r="B45" s="0" t="s">
        <v>128</v>
      </c>
      <c r="C45" s="0" t="n">
        <v>5000</v>
      </c>
      <c r="D45" s="0" t="s">
        <v>129</v>
      </c>
      <c r="E45" s="0" t="n">
        <v>5510</v>
      </c>
      <c r="F45" s="0" t="s">
        <v>130</v>
      </c>
      <c r="G45" s="0" t="n">
        <v>813</v>
      </c>
      <c r="H45" s="0" t="s">
        <v>175</v>
      </c>
      <c r="I45" s="0" t="n">
        <v>2005</v>
      </c>
      <c r="J45" s="0" t="n">
        <v>2005</v>
      </c>
      <c r="K45" s="0" t="s">
        <v>132</v>
      </c>
      <c r="L45" s="0" t="n">
        <v>994550</v>
      </c>
      <c r="M45" s="0" t="s">
        <v>133</v>
      </c>
      <c r="N45" s="0" t="s">
        <v>134</v>
      </c>
      <c r="O45" s="10" t="e">
        <f aca="false">VLOOKUP($H45,'FAOSTAT nutrition'!$A:$C,2,0)*$L45/4000</f>
        <v>#N/A</v>
      </c>
      <c r="P45" s="10" t="e">
        <f aca="false">VLOOKUP($H45,'FAOSTAT nutrition'!$A:$D,4,0)*$L45</f>
        <v>#N/A</v>
      </c>
      <c r="Q45" s="10" t="e">
        <f aca="false">VLOOKUP($H45,'FAOSTAT nutrition'!$A:$D,3,0)*$L45</f>
        <v>#N/A</v>
      </c>
    </row>
    <row r="46" customFormat="false" ht="12.8" hidden="false" customHeight="false" outlineLevel="0" collapsed="false">
      <c r="A46" s="0" t="s">
        <v>127</v>
      </c>
      <c r="B46" s="0" t="s">
        <v>128</v>
      </c>
      <c r="C46" s="0" t="n">
        <v>5000</v>
      </c>
      <c r="D46" s="0" t="s">
        <v>129</v>
      </c>
      <c r="E46" s="0" t="n">
        <v>5510</v>
      </c>
      <c r="F46" s="0" t="s">
        <v>130</v>
      </c>
      <c r="G46" s="0" t="n">
        <v>195</v>
      </c>
      <c r="H46" s="0" t="s">
        <v>176</v>
      </c>
      <c r="I46" s="0" t="n">
        <v>2005</v>
      </c>
      <c r="J46" s="0" t="n">
        <v>2005</v>
      </c>
      <c r="K46" s="0" t="s">
        <v>132</v>
      </c>
      <c r="L46" s="0" t="n">
        <v>4766458</v>
      </c>
      <c r="M46" s="0" t="s">
        <v>133</v>
      </c>
      <c r="N46" s="0" t="s">
        <v>134</v>
      </c>
      <c r="O46" s="10" t="n">
        <f aca="false">VLOOKUP($H46,'FAOSTAT nutrition'!$A:$C,2,0)*$L46/4000</f>
        <v>1494075.2663377</v>
      </c>
      <c r="P46" s="10" t="n">
        <f aca="false">VLOOKUP($H46,'FAOSTAT nutrition'!$A:$D,4,0)*$L46</f>
        <v>24608.2985043857</v>
      </c>
      <c r="Q46" s="10" t="n">
        <f aca="false">VLOOKUP($H46,'FAOSTAT nutrition'!$A:$D,3,0)*$L46</f>
        <v>400763.718499996</v>
      </c>
    </row>
    <row r="47" customFormat="false" ht="12.8" hidden="false" customHeight="false" outlineLevel="0" collapsed="false">
      <c r="A47" s="0" t="s">
        <v>127</v>
      </c>
      <c r="B47" s="0" t="s">
        <v>128</v>
      </c>
      <c r="C47" s="0" t="n">
        <v>5000</v>
      </c>
      <c r="D47" s="0" t="s">
        <v>129</v>
      </c>
      <c r="E47" s="0" t="n">
        <v>5510</v>
      </c>
      <c r="F47" s="0" t="s">
        <v>130</v>
      </c>
      <c r="G47" s="0" t="n">
        <v>554</v>
      </c>
      <c r="H47" s="0" t="s">
        <v>177</v>
      </c>
      <c r="I47" s="0" t="n">
        <v>2005</v>
      </c>
      <c r="J47" s="0" t="n">
        <v>2005</v>
      </c>
      <c r="K47" s="0" t="s">
        <v>132</v>
      </c>
      <c r="L47" s="0" t="n">
        <v>377245</v>
      </c>
      <c r="M47" s="0" t="s">
        <v>133</v>
      </c>
      <c r="N47" s="0" t="s">
        <v>134</v>
      </c>
      <c r="O47" s="10" t="n">
        <f aca="false">VLOOKUP($H47,'FAOSTAT nutrition'!$A:$C,2,0)*$L47/4000</f>
        <v>44326.2875</v>
      </c>
      <c r="P47" s="10" t="n">
        <f aca="false">VLOOKUP($H47,'FAOSTAT nutrition'!$A:$D,4,0)*$L47</f>
        <v>754.49</v>
      </c>
      <c r="Q47" s="10" t="n">
        <f aca="false">VLOOKUP($H47,'FAOSTAT nutrition'!$A:$D,3,0)*$L47</f>
        <v>1508.98</v>
      </c>
    </row>
    <row r="48" customFormat="false" ht="12.8" hidden="false" customHeight="false" outlineLevel="0" collapsed="false">
      <c r="A48" s="0" t="s">
        <v>127</v>
      </c>
      <c r="B48" s="0" t="s">
        <v>128</v>
      </c>
      <c r="C48" s="0" t="n">
        <v>5000</v>
      </c>
      <c r="D48" s="0" t="s">
        <v>129</v>
      </c>
      <c r="E48" s="0" t="n">
        <v>5510</v>
      </c>
      <c r="F48" s="0" t="s">
        <v>130</v>
      </c>
      <c r="G48" s="0" t="n">
        <v>397</v>
      </c>
      <c r="H48" s="0" t="s">
        <v>178</v>
      </c>
      <c r="I48" s="0" t="n">
        <v>2005</v>
      </c>
      <c r="J48" s="0" t="n">
        <v>2005</v>
      </c>
      <c r="K48" s="0" t="s">
        <v>132</v>
      </c>
      <c r="L48" s="0" t="n">
        <v>45945635</v>
      </c>
      <c r="M48" s="0" t="s">
        <v>133</v>
      </c>
      <c r="N48" s="0" t="s">
        <v>134</v>
      </c>
      <c r="O48" s="10" t="n">
        <f aca="false">VLOOKUP($H48,'FAOSTAT nutrition'!$A:$C,2,0)*$L48/4000</f>
        <v>1148640.8972946</v>
      </c>
      <c r="P48" s="10" t="n">
        <f aca="false">VLOOKUP($H48,'FAOSTAT nutrition'!$A:$D,4,0)*$L48</f>
        <v>45945.6180560986</v>
      </c>
      <c r="Q48" s="10" t="n">
        <f aca="false">VLOOKUP($H48,'FAOSTAT nutrition'!$A:$D,3,0)*$L48</f>
        <v>229728.090280493</v>
      </c>
    </row>
    <row r="49" customFormat="false" ht="12.8" hidden="false" customHeight="false" outlineLevel="0" collapsed="false">
      <c r="A49" s="0" t="s">
        <v>127</v>
      </c>
      <c r="B49" s="0" t="s">
        <v>128</v>
      </c>
      <c r="C49" s="0" t="n">
        <v>5000</v>
      </c>
      <c r="D49" s="0" t="s">
        <v>129</v>
      </c>
      <c r="E49" s="0" t="n">
        <v>5510</v>
      </c>
      <c r="F49" s="0" t="s">
        <v>130</v>
      </c>
      <c r="G49" s="0" t="n">
        <v>550</v>
      </c>
      <c r="H49" s="0" t="s">
        <v>179</v>
      </c>
      <c r="I49" s="0" t="n">
        <v>2005</v>
      </c>
      <c r="J49" s="0" t="n">
        <v>2005</v>
      </c>
      <c r="K49" s="0" t="s">
        <v>132</v>
      </c>
      <c r="L49" s="0" t="n">
        <v>764660</v>
      </c>
      <c r="M49" s="0" t="s">
        <v>133</v>
      </c>
      <c r="N49" s="0" t="s">
        <v>134</v>
      </c>
      <c r="O49" s="10" t="n">
        <f aca="false">VLOOKUP($H49,'FAOSTAT nutrition'!$A:$C,2,0)*$L49/4000</f>
        <v>112787.35</v>
      </c>
      <c r="P49" s="10" t="n">
        <f aca="false">VLOOKUP($H49,'FAOSTAT nutrition'!$A:$D,4,0)*$L49</f>
        <v>2293.98</v>
      </c>
      <c r="Q49" s="10" t="n">
        <f aca="false">VLOOKUP($H49,'FAOSTAT nutrition'!$A:$D,3,0)*$L49</f>
        <v>10705.24</v>
      </c>
    </row>
    <row r="50" customFormat="false" ht="12.8" hidden="false" customHeight="false" outlineLevel="0" collapsed="false">
      <c r="A50" s="0" t="s">
        <v>127</v>
      </c>
      <c r="B50" s="0" t="s">
        <v>128</v>
      </c>
      <c r="C50" s="0" t="n">
        <v>5000</v>
      </c>
      <c r="D50" s="0" t="s">
        <v>129</v>
      </c>
      <c r="E50" s="0" t="n">
        <v>5510</v>
      </c>
      <c r="F50" s="0" t="s">
        <v>130</v>
      </c>
      <c r="G50" s="0" t="n">
        <v>577</v>
      </c>
      <c r="H50" s="0" t="s">
        <v>180</v>
      </c>
      <c r="I50" s="0" t="n">
        <v>2005</v>
      </c>
      <c r="J50" s="0" t="n">
        <v>2005</v>
      </c>
      <c r="K50" s="0" t="s">
        <v>132</v>
      </c>
      <c r="L50" s="0" t="n">
        <v>6551420</v>
      </c>
      <c r="M50" s="0" t="s">
        <v>133</v>
      </c>
      <c r="N50" s="0" t="s">
        <v>134</v>
      </c>
      <c r="O50" s="10" t="n">
        <f aca="false">VLOOKUP($H50,'FAOSTAT nutrition'!$A:$C,2,0)*$L50/4000</f>
        <v>2555053.8</v>
      </c>
      <c r="P50" s="10" t="n">
        <f aca="false">VLOOKUP($H50,'FAOSTAT nutrition'!$A:$D,4,0)*$L50</f>
        <v>26205.68</v>
      </c>
      <c r="Q50" s="10" t="n">
        <f aca="false">VLOOKUP($H50,'FAOSTAT nutrition'!$A:$D,3,0)*$L50</f>
        <v>98271.3</v>
      </c>
    </row>
    <row r="51" customFormat="false" ht="12.8" hidden="false" customHeight="false" outlineLevel="0" collapsed="false">
      <c r="A51" s="0" t="s">
        <v>127</v>
      </c>
      <c r="B51" s="0" t="s">
        <v>128</v>
      </c>
      <c r="C51" s="0" t="n">
        <v>5000</v>
      </c>
      <c r="D51" s="0" t="s">
        <v>129</v>
      </c>
      <c r="E51" s="0" t="n">
        <v>5510</v>
      </c>
      <c r="F51" s="0" t="s">
        <v>130</v>
      </c>
      <c r="G51" s="0" t="n">
        <v>399</v>
      </c>
      <c r="H51" s="0" t="s">
        <v>181</v>
      </c>
      <c r="I51" s="0" t="n">
        <v>2005</v>
      </c>
      <c r="J51" s="0" t="n">
        <v>2005</v>
      </c>
      <c r="K51" s="0" t="s">
        <v>132</v>
      </c>
      <c r="L51" s="0" t="n">
        <v>32089515</v>
      </c>
      <c r="M51" s="0" t="s">
        <v>133</v>
      </c>
      <c r="N51" s="0" t="s">
        <v>134</v>
      </c>
      <c r="O51" s="10" t="n">
        <f aca="false">VLOOKUP($H51,'FAOSTAT nutrition'!$A:$C,2,0)*$L51/4000</f>
        <v>1684694.88021596</v>
      </c>
      <c r="P51" s="10" t="n">
        <f aca="false">VLOOKUP($H51,'FAOSTAT nutrition'!$A:$D,4,0)*$L51</f>
        <v>32083.5122783479</v>
      </c>
      <c r="Q51" s="10" t="n">
        <f aca="false">VLOOKUP($H51,'FAOSTAT nutrition'!$A:$D,3,0)*$L51</f>
        <v>288751.610505131</v>
      </c>
    </row>
    <row r="52" customFormat="false" ht="12.8" hidden="false" customHeight="false" outlineLevel="0" collapsed="false">
      <c r="A52" s="0" t="s">
        <v>127</v>
      </c>
      <c r="B52" s="0" t="s">
        <v>128</v>
      </c>
      <c r="C52" s="0" t="n">
        <v>5000</v>
      </c>
      <c r="D52" s="0" t="s">
        <v>129</v>
      </c>
      <c r="E52" s="0" t="n">
        <v>5510</v>
      </c>
      <c r="F52" s="0" t="s">
        <v>130</v>
      </c>
      <c r="G52" s="0" t="n">
        <v>821</v>
      </c>
      <c r="H52" s="0" t="s">
        <v>182</v>
      </c>
      <c r="I52" s="0" t="n">
        <v>2005</v>
      </c>
      <c r="J52" s="0" t="n">
        <v>2005</v>
      </c>
      <c r="K52" s="0" t="s">
        <v>132</v>
      </c>
      <c r="L52" s="0" t="n">
        <v>285656</v>
      </c>
      <c r="M52" s="0" t="s">
        <v>133</v>
      </c>
      <c r="N52" s="0" t="s">
        <v>134</v>
      </c>
      <c r="O52" s="10" t="e">
        <f aca="false">VLOOKUP($H52,'FAOSTAT nutrition'!$A:$C,2,0)*$L52/4000</f>
        <v>#N/A</v>
      </c>
      <c r="P52" s="10" t="e">
        <f aca="false">VLOOKUP($H52,'FAOSTAT nutrition'!$A:$D,4,0)*$L52</f>
        <v>#N/A</v>
      </c>
      <c r="Q52" s="10" t="e">
        <f aca="false">VLOOKUP($H52,'FAOSTAT nutrition'!$A:$D,3,0)*$L52</f>
        <v>#N/A</v>
      </c>
    </row>
    <row r="53" customFormat="false" ht="12.8" hidden="false" customHeight="false" outlineLevel="0" collapsed="false">
      <c r="A53" s="0" t="s">
        <v>127</v>
      </c>
      <c r="B53" s="0" t="s">
        <v>128</v>
      </c>
      <c r="C53" s="0" t="n">
        <v>5000</v>
      </c>
      <c r="D53" s="0" t="s">
        <v>129</v>
      </c>
      <c r="E53" s="0" t="n">
        <v>5510</v>
      </c>
      <c r="F53" s="0" t="s">
        <v>130</v>
      </c>
      <c r="G53" s="0" t="n">
        <v>569</v>
      </c>
      <c r="H53" s="0" t="s">
        <v>183</v>
      </c>
      <c r="I53" s="0" t="n">
        <v>2005</v>
      </c>
      <c r="J53" s="0" t="n">
        <v>2005</v>
      </c>
      <c r="K53" s="0" t="s">
        <v>132</v>
      </c>
      <c r="L53" s="0" t="n">
        <v>1090791</v>
      </c>
      <c r="M53" s="0" t="s">
        <v>133</v>
      </c>
      <c r="N53" s="0" t="s">
        <v>134</v>
      </c>
      <c r="O53" s="10" t="n">
        <f aca="false">VLOOKUP($H53,'FAOSTAT nutrition'!$A:$C,2,0)*$L53/4000</f>
        <v>199069.3575</v>
      </c>
      <c r="P53" s="10" t="n">
        <f aca="false">VLOOKUP($H53,'FAOSTAT nutrition'!$A:$D,4,0)*$L53</f>
        <v>3272.373</v>
      </c>
      <c r="Q53" s="10" t="n">
        <f aca="false">VLOOKUP($H53,'FAOSTAT nutrition'!$A:$D,3,0)*$L53</f>
        <v>8726.328</v>
      </c>
    </row>
    <row r="54" customFormat="false" ht="12.8" hidden="false" customHeight="false" outlineLevel="0" collapsed="false">
      <c r="A54" s="0" t="s">
        <v>127</v>
      </c>
      <c r="B54" s="0" t="s">
        <v>128</v>
      </c>
      <c r="C54" s="0" t="n">
        <v>5000</v>
      </c>
      <c r="D54" s="0" t="s">
        <v>129</v>
      </c>
      <c r="E54" s="0" t="n">
        <v>5510</v>
      </c>
      <c r="F54" s="0" t="s">
        <v>130</v>
      </c>
      <c r="G54" s="0" t="n">
        <v>773</v>
      </c>
      <c r="H54" s="0" t="s">
        <v>184</v>
      </c>
      <c r="I54" s="0" t="n">
        <v>2005</v>
      </c>
      <c r="J54" s="0" t="n">
        <v>2005</v>
      </c>
      <c r="K54" s="0" t="s">
        <v>132</v>
      </c>
      <c r="L54" s="0" t="n">
        <v>1508921</v>
      </c>
      <c r="M54" s="0" t="s">
        <v>133</v>
      </c>
      <c r="N54" s="0" t="s">
        <v>134</v>
      </c>
      <c r="O54" s="10" t="e">
        <f aca="false">VLOOKUP($H54,'FAOSTAT nutrition'!$A:$C,2,0)*$L54/4000</f>
        <v>#N/A</v>
      </c>
      <c r="P54" s="10" t="e">
        <f aca="false">VLOOKUP($H54,'FAOSTAT nutrition'!$A:$D,4,0)*$L54</f>
        <v>#N/A</v>
      </c>
      <c r="Q54" s="10" t="e">
        <f aca="false">VLOOKUP($H54,'FAOSTAT nutrition'!$A:$D,3,0)*$L54</f>
        <v>#N/A</v>
      </c>
    </row>
    <row r="55" customFormat="false" ht="12.8" hidden="false" customHeight="false" outlineLevel="0" collapsed="false">
      <c r="A55" s="0" t="s">
        <v>127</v>
      </c>
      <c r="B55" s="0" t="s">
        <v>128</v>
      </c>
      <c r="C55" s="0" t="n">
        <v>5000</v>
      </c>
      <c r="D55" s="0" t="s">
        <v>129</v>
      </c>
      <c r="E55" s="0" t="n">
        <v>5510</v>
      </c>
      <c r="F55" s="0" t="s">
        <v>130</v>
      </c>
      <c r="G55" s="0" t="n">
        <v>94</v>
      </c>
      <c r="H55" s="0" t="s">
        <v>185</v>
      </c>
      <c r="I55" s="0" t="n">
        <v>2005</v>
      </c>
      <c r="J55" s="0" t="n">
        <v>2005</v>
      </c>
      <c r="K55" s="0" t="s">
        <v>132</v>
      </c>
      <c r="L55" s="0" t="n">
        <v>371117</v>
      </c>
      <c r="M55" s="0" t="s">
        <v>133</v>
      </c>
      <c r="N55" s="0" t="s">
        <v>134</v>
      </c>
      <c r="O55" s="10" t="n">
        <f aca="false">VLOOKUP($H55,'FAOSTAT nutrition'!$A:$C,2,0)*$L55/4000</f>
        <v>313593.865</v>
      </c>
      <c r="P55" s="10" t="n">
        <f aca="false">VLOOKUP($H55,'FAOSTAT nutrition'!$A:$D,4,0)*$L55</f>
        <v>11133.51</v>
      </c>
      <c r="Q55" s="10" t="n">
        <f aca="false">VLOOKUP($H55,'FAOSTAT nutrition'!$A:$D,3,0)*$L55</f>
        <v>29689.36</v>
      </c>
    </row>
    <row r="56" customFormat="false" ht="12.8" hidden="false" customHeight="false" outlineLevel="0" collapsed="false">
      <c r="A56" s="0" t="s">
        <v>127</v>
      </c>
      <c r="B56" s="0" t="s">
        <v>128</v>
      </c>
      <c r="C56" s="0" t="n">
        <v>5000</v>
      </c>
      <c r="D56" s="0" t="s">
        <v>129</v>
      </c>
      <c r="E56" s="0" t="n">
        <v>5510</v>
      </c>
      <c r="F56" s="0" t="s">
        <v>130</v>
      </c>
      <c r="G56" s="0" t="n">
        <v>512</v>
      </c>
      <c r="H56" s="0" t="s">
        <v>186</v>
      </c>
      <c r="I56" s="0" t="n">
        <v>2005</v>
      </c>
      <c r="J56" s="0" t="n">
        <v>2005</v>
      </c>
      <c r="K56" s="0" t="s">
        <v>132</v>
      </c>
      <c r="L56" s="0" t="n">
        <v>7753318</v>
      </c>
      <c r="M56" s="0" t="s">
        <v>133</v>
      </c>
      <c r="N56" s="0" t="s">
        <v>134</v>
      </c>
      <c r="O56" s="10" t="n">
        <f aca="false">VLOOKUP($H56,'FAOSTAT nutrition'!$A:$C,2,0)*$L56/4000</f>
        <v>504035.092336965</v>
      </c>
      <c r="P56" s="10" t="n">
        <f aca="false">VLOOKUP($H56,'FAOSTAT nutrition'!$A:$D,4,0)*$L56</f>
        <v>15620.0258170422</v>
      </c>
      <c r="Q56" s="10" t="n">
        <f aca="false">VLOOKUP($H56,'FAOSTAT nutrition'!$A:$D,3,0)*$L56</f>
        <v>38760.8048052529</v>
      </c>
    </row>
    <row r="57" customFormat="false" ht="12.8" hidden="false" customHeight="false" outlineLevel="0" collapsed="false">
      <c r="A57" s="0" t="s">
        <v>127</v>
      </c>
      <c r="B57" s="0" t="s">
        <v>128</v>
      </c>
      <c r="C57" s="0" t="n">
        <v>5000</v>
      </c>
      <c r="D57" s="0" t="s">
        <v>129</v>
      </c>
      <c r="E57" s="0" t="n">
        <v>5510</v>
      </c>
      <c r="F57" s="0" t="s">
        <v>130</v>
      </c>
      <c r="G57" s="0" t="n">
        <v>619</v>
      </c>
      <c r="H57" s="0" t="s">
        <v>187</v>
      </c>
      <c r="I57" s="0" t="n">
        <v>2005</v>
      </c>
      <c r="J57" s="0" t="n">
        <v>2005</v>
      </c>
      <c r="K57" s="0" t="s">
        <v>132</v>
      </c>
      <c r="L57" s="0" t="n">
        <v>24911791</v>
      </c>
      <c r="M57" s="0" t="s">
        <v>133</v>
      </c>
      <c r="N57" s="0" t="s">
        <v>134</v>
      </c>
      <c r="O57" s="10" t="n">
        <f aca="false">VLOOKUP($H57,'FAOSTAT nutrition'!$A:$C,2,0)*$L57/4000</f>
        <v>2802585.91835458</v>
      </c>
      <c r="P57" s="10" t="n">
        <f aca="false">VLOOKUP($H57,'FAOSTAT nutrition'!$A:$D,4,0)*$L57</f>
        <v>124487.280505164</v>
      </c>
      <c r="Q57" s="10" t="n">
        <f aca="false">VLOOKUP($H57,'FAOSTAT nutrition'!$A:$D,3,0)*$L57</f>
        <v>124487.280505164</v>
      </c>
    </row>
    <row r="58" customFormat="false" ht="12.8" hidden="false" customHeight="false" outlineLevel="0" collapsed="false">
      <c r="A58" s="0" t="s">
        <v>127</v>
      </c>
      <c r="B58" s="0" t="s">
        <v>128</v>
      </c>
      <c r="C58" s="0" t="n">
        <v>5000</v>
      </c>
      <c r="D58" s="0" t="s">
        <v>129</v>
      </c>
      <c r="E58" s="0" t="n">
        <v>5510</v>
      </c>
      <c r="F58" s="0" t="s">
        <v>130</v>
      </c>
      <c r="G58" s="0" t="n">
        <v>542</v>
      </c>
      <c r="H58" s="0" t="s">
        <v>188</v>
      </c>
      <c r="I58" s="0" t="n">
        <v>2005</v>
      </c>
      <c r="J58" s="0" t="n">
        <v>2005</v>
      </c>
      <c r="K58" s="0" t="s">
        <v>132</v>
      </c>
      <c r="L58" s="0" t="n">
        <v>47900</v>
      </c>
      <c r="M58" s="0" t="s">
        <v>133</v>
      </c>
      <c r="N58" s="0" t="s">
        <v>134</v>
      </c>
      <c r="O58" s="10" t="n">
        <f aca="false">VLOOKUP($H58,'FAOSTAT nutrition'!$A:$C,2,0)*$L58/4000</f>
        <v>5747.95071424896</v>
      </c>
      <c r="P58" s="10" t="n">
        <f aca="false">VLOOKUP($H58,'FAOSTAT nutrition'!$A:$D,4,0)*$L58</f>
        <v>143.750107180217</v>
      </c>
      <c r="Q58" s="10" t="n">
        <f aca="false">VLOOKUP($H58,'FAOSTAT nutrition'!$A:$D,3,0)*$L58</f>
        <v>191.392999845661</v>
      </c>
    </row>
    <row r="59" customFormat="false" ht="12.8" hidden="false" customHeight="false" outlineLevel="0" collapsed="false">
      <c r="A59" s="0" t="s">
        <v>127</v>
      </c>
      <c r="B59" s="0" t="s">
        <v>128</v>
      </c>
      <c r="C59" s="0" t="n">
        <v>5000</v>
      </c>
      <c r="D59" s="0" t="s">
        <v>129</v>
      </c>
      <c r="E59" s="0" t="n">
        <v>5510</v>
      </c>
      <c r="F59" s="0" t="s">
        <v>130</v>
      </c>
      <c r="G59" s="0" t="n">
        <v>541</v>
      </c>
      <c r="H59" s="0" t="s">
        <v>189</v>
      </c>
      <c r="I59" s="0" t="n">
        <v>2005</v>
      </c>
      <c r="J59" s="0" t="n">
        <v>2005</v>
      </c>
      <c r="K59" s="0" t="s">
        <v>132</v>
      </c>
      <c r="L59" s="0" t="n">
        <v>518919</v>
      </c>
      <c r="M59" s="0" t="s">
        <v>133</v>
      </c>
      <c r="N59" s="0" t="s">
        <v>134</v>
      </c>
      <c r="O59" s="10" t="n">
        <f aca="false">VLOOKUP($H59,'FAOSTAT nutrition'!$A:$C,2,0)*$L59/4000</f>
        <v>67459.306468234</v>
      </c>
      <c r="P59" s="10" t="n">
        <f aca="false">VLOOKUP($H59,'FAOSTAT nutrition'!$A:$D,4,0)*$L59</f>
        <v>1556.82241270642</v>
      </c>
      <c r="Q59" s="10" t="n">
        <f aca="false">VLOOKUP($H59,'FAOSTAT nutrition'!$A:$D,3,0)*$L59</f>
        <v>4670.46723811925</v>
      </c>
    </row>
    <row r="60" customFormat="false" ht="12.8" hidden="false" customHeight="false" outlineLevel="0" collapsed="false">
      <c r="A60" s="0" t="s">
        <v>127</v>
      </c>
      <c r="B60" s="0" t="s">
        <v>128</v>
      </c>
      <c r="C60" s="0" t="n">
        <v>5000</v>
      </c>
      <c r="D60" s="0" t="s">
        <v>129</v>
      </c>
      <c r="E60" s="0" t="n">
        <v>5510</v>
      </c>
      <c r="F60" s="0" t="s">
        <v>130</v>
      </c>
      <c r="G60" s="0" t="n">
        <v>603</v>
      </c>
      <c r="H60" s="0" t="s">
        <v>190</v>
      </c>
      <c r="I60" s="0" t="n">
        <v>2005</v>
      </c>
      <c r="J60" s="0" t="n">
        <v>2005</v>
      </c>
      <c r="K60" s="0" t="s">
        <v>132</v>
      </c>
      <c r="L60" s="0" t="n">
        <v>18326347</v>
      </c>
      <c r="M60" s="0" t="s">
        <v>133</v>
      </c>
      <c r="N60" s="0" t="s">
        <v>134</v>
      </c>
      <c r="O60" s="10" t="n">
        <f aca="false">VLOOKUP($H60,'FAOSTAT nutrition'!$A:$C,2,0)*$L60/4000</f>
        <v>836222.449366786</v>
      </c>
      <c r="P60" s="10" t="n">
        <f aca="false">VLOOKUP($H60,'FAOSTAT nutrition'!$A:$D,4,0)*$L60</f>
        <v>57107.0735237843</v>
      </c>
      <c r="Q60" s="10" t="n">
        <f aca="false">VLOOKUP($H60,'FAOSTAT nutrition'!$A:$D,3,0)*$L60</f>
        <v>40789.7004471236</v>
      </c>
    </row>
    <row r="61" customFormat="false" ht="12.8" hidden="false" customHeight="false" outlineLevel="0" collapsed="false">
      <c r="A61" s="0" t="s">
        <v>127</v>
      </c>
      <c r="B61" s="0" t="s">
        <v>128</v>
      </c>
      <c r="C61" s="0" t="n">
        <v>5000</v>
      </c>
      <c r="D61" s="0" t="s">
        <v>129</v>
      </c>
      <c r="E61" s="0" t="n">
        <v>5510</v>
      </c>
      <c r="F61" s="0" t="s">
        <v>130</v>
      </c>
      <c r="G61" s="0" t="n">
        <v>406</v>
      </c>
      <c r="H61" s="0" t="s">
        <v>191</v>
      </c>
      <c r="I61" s="0" t="n">
        <v>2005</v>
      </c>
      <c r="J61" s="0" t="n">
        <v>2005</v>
      </c>
      <c r="K61" s="0" t="s">
        <v>132</v>
      </c>
      <c r="L61" s="0" t="n">
        <v>15050685</v>
      </c>
      <c r="M61" s="0" t="s">
        <v>133</v>
      </c>
      <c r="N61" s="0" t="s">
        <v>134</v>
      </c>
      <c r="O61" s="10" t="n">
        <f aca="false">VLOOKUP($H61,'FAOSTAT nutrition'!$A:$C,2,0)*$L61/4000</f>
        <v>4891472.625</v>
      </c>
      <c r="P61" s="10" t="n">
        <f aca="false">VLOOKUP($H61,'FAOSTAT nutrition'!$A:$D,4,0)*$L61</f>
        <v>60202.74</v>
      </c>
      <c r="Q61" s="10" t="n">
        <f aca="false">VLOOKUP($H61,'FAOSTAT nutrition'!$A:$D,3,0)*$L61</f>
        <v>827787.675</v>
      </c>
    </row>
    <row r="62" customFormat="false" ht="12.8" hidden="false" customHeight="false" outlineLevel="0" collapsed="false">
      <c r="A62" s="0" t="s">
        <v>127</v>
      </c>
      <c r="B62" s="0" t="s">
        <v>128</v>
      </c>
      <c r="C62" s="0" t="n">
        <v>5000</v>
      </c>
      <c r="D62" s="0" t="s">
        <v>129</v>
      </c>
      <c r="E62" s="0" t="n">
        <v>5510</v>
      </c>
      <c r="F62" s="0" t="s">
        <v>130</v>
      </c>
      <c r="G62" s="0" t="n">
        <v>720</v>
      </c>
      <c r="H62" s="0" t="s">
        <v>192</v>
      </c>
      <c r="I62" s="0" t="n">
        <v>2005</v>
      </c>
      <c r="J62" s="0" t="n">
        <v>2005</v>
      </c>
      <c r="K62" s="0" t="s">
        <v>132</v>
      </c>
      <c r="L62" s="0" t="n">
        <v>1393652</v>
      </c>
      <c r="M62" s="0" t="s">
        <v>133</v>
      </c>
      <c r="N62" s="0" t="s">
        <v>134</v>
      </c>
      <c r="O62" s="10" t="n">
        <f aca="false">VLOOKUP($H62,'FAOSTAT nutrition'!$A:$C,2,0)*$L62/4000</f>
        <v>1208993.11</v>
      </c>
      <c r="P62" s="10" t="n">
        <f aca="false">VLOOKUP($H62,'FAOSTAT nutrition'!$A:$D,4,0)*$L62</f>
        <v>83619.12</v>
      </c>
      <c r="Q62" s="10" t="n">
        <f aca="false">VLOOKUP($H62,'FAOSTAT nutrition'!$A:$D,3,0)*$L62</f>
        <v>126822.332</v>
      </c>
    </row>
    <row r="63" customFormat="false" ht="12.8" hidden="false" customHeight="false" outlineLevel="0" collapsed="false">
      <c r="A63" s="0" t="s">
        <v>127</v>
      </c>
      <c r="B63" s="0" t="s">
        <v>128</v>
      </c>
      <c r="C63" s="0" t="n">
        <v>5000</v>
      </c>
      <c r="D63" s="0" t="s">
        <v>129</v>
      </c>
      <c r="E63" s="0" t="n">
        <v>5510</v>
      </c>
      <c r="F63" s="0" t="s">
        <v>130</v>
      </c>
      <c r="G63" s="0" t="n">
        <v>549</v>
      </c>
      <c r="H63" s="0" t="s">
        <v>193</v>
      </c>
      <c r="I63" s="0" t="n">
        <v>2005</v>
      </c>
      <c r="J63" s="0" t="n">
        <v>2005</v>
      </c>
      <c r="K63" s="0" t="s">
        <v>132</v>
      </c>
      <c r="L63" s="0" t="n">
        <v>181754</v>
      </c>
      <c r="M63" s="0" t="s">
        <v>133</v>
      </c>
      <c r="N63" s="0" t="s">
        <v>134</v>
      </c>
      <c r="O63" s="10" t="n">
        <f aca="false">VLOOKUP($H63,'FAOSTAT nutrition'!$A:$C,2,0)*$L63/4000</f>
        <v>19992.94</v>
      </c>
      <c r="P63" s="10" t="n">
        <f aca="false">VLOOKUP($H63,'FAOSTAT nutrition'!$A:$D,4,0)*$L63</f>
        <v>1090.524</v>
      </c>
      <c r="Q63" s="10" t="n">
        <f aca="false">VLOOKUP($H63,'FAOSTAT nutrition'!$A:$D,3,0)*$L63</f>
        <v>1635.786</v>
      </c>
    </row>
    <row r="64" customFormat="false" ht="12.8" hidden="false" customHeight="false" outlineLevel="0" collapsed="false">
      <c r="A64" s="0" t="s">
        <v>127</v>
      </c>
      <c r="B64" s="0" t="s">
        <v>128</v>
      </c>
      <c r="C64" s="0" t="n">
        <v>5000</v>
      </c>
      <c r="D64" s="0" t="s">
        <v>129</v>
      </c>
      <c r="E64" s="0" t="n">
        <v>5510</v>
      </c>
      <c r="F64" s="0" t="s">
        <v>130</v>
      </c>
      <c r="G64" s="0" t="n">
        <v>103</v>
      </c>
      <c r="H64" s="0" t="s">
        <v>194</v>
      </c>
      <c r="I64" s="0" t="n">
        <v>2005</v>
      </c>
      <c r="J64" s="0" t="n">
        <v>2005</v>
      </c>
      <c r="K64" s="0" t="s">
        <v>132</v>
      </c>
      <c r="L64" s="0" t="n">
        <v>4938449</v>
      </c>
      <c r="M64" s="0" t="s">
        <v>133</v>
      </c>
      <c r="N64" s="0" t="s">
        <v>134</v>
      </c>
      <c r="O64" s="10" t="n">
        <f aca="false">VLOOKUP($H64,'FAOSTAT nutrition'!$A:$C,2,0)*$L64/4000</f>
        <v>4938449</v>
      </c>
      <c r="P64" s="10" t="n">
        <f aca="false">VLOOKUP($H64,'FAOSTAT nutrition'!$A:$D,4,0)*$L64</f>
        <v>0</v>
      </c>
      <c r="Q64" s="10" t="n">
        <f aca="false">VLOOKUP($H64,'FAOSTAT nutrition'!$A:$D,3,0)*$L64</f>
        <v>0</v>
      </c>
    </row>
    <row r="65" customFormat="false" ht="12.8" hidden="false" customHeight="false" outlineLevel="0" collapsed="false">
      <c r="A65" s="0" t="s">
        <v>127</v>
      </c>
      <c r="B65" s="0" t="s">
        <v>128</v>
      </c>
      <c r="C65" s="0" t="n">
        <v>5000</v>
      </c>
      <c r="D65" s="0" t="s">
        <v>129</v>
      </c>
      <c r="E65" s="0" t="n">
        <v>5510</v>
      </c>
      <c r="F65" s="0" t="s">
        <v>130</v>
      </c>
      <c r="G65" s="0" t="n">
        <v>507</v>
      </c>
      <c r="H65" s="0" t="s">
        <v>195</v>
      </c>
      <c r="I65" s="0" t="n">
        <v>2005</v>
      </c>
      <c r="J65" s="0" t="n">
        <v>2005</v>
      </c>
      <c r="K65" s="0" t="s">
        <v>132</v>
      </c>
      <c r="L65" s="0" t="n">
        <v>4556504</v>
      </c>
      <c r="M65" s="0" t="s">
        <v>133</v>
      </c>
      <c r="N65" s="0" t="s">
        <v>134</v>
      </c>
      <c r="O65" s="10" t="n">
        <f aca="false">VLOOKUP($H65,'FAOSTAT nutrition'!$A:$C,2,0)*$L65/4000</f>
        <v>182258.411950758</v>
      </c>
      <c r="P65" s="10" t="n">
        <f aca="false">VLOOKUP($H65,'FAOSTAT nutrition'!$A:$D,4,0)*$L65</f>
        <v>4564.35079882009</v>
      </c>
      <c r="Q65" s="10" t="n">
        <f aca="false">VLOOKUP($H65,'FAOSTAT nutrition'!$A:$D,3,0)*$L65</f>
        <v>13673.6296271036</v>
      </c>
    </row>
    <row r="66" customFormat="false" ht="12.8" hidden="false" customHeight="false" outlineLevel="0" collapsed="false">
      <c r="A66" s="0" t="s">
        <v>127</v>
      </c>
      <c r="B66" s="0" t="s">
        <v>128</v>
      </c>
      <c r="C66" s="0" t="n">
        <v>5000</v>
      </c>
      <c r="D66" s="0" t="s">
        <v>129</v>
      </c>
      <c r="E66" s="0" t="n">
        <v>5510</v>
      </c>
      <c r="F66" s="0" t="s">
        <v>130</v>
      </c>
      <c r="G66" s="0" t="n">
        <v>560</v>
      </c>
      <c r="H66" s="0" t="s">
        <v>196</v>
      </c>
      <c r="I66" s="0" t="n">
        <v>2005</v>
      </c>
      <c r="J66" s="0" t="n">
        <v>2005</v>
      </c>
      <c r="K66" s="0" t="s">
        <v>132</v>
      </c>
      <c r="L66" s="0" t="n">
        <v>66975810</v>
      </c>
      <c r="M66" s="0" t="s">
        <v>133</v>
      </c>
      <c r="N66" s="0" t="s">
        <v>134</v>
      </c>
      <c r="O66" s="10" t="n">
        <f aca="false">VLOOKUP($H66,'FAOSTAT nutrition'!$A:$C,2,0)*$L66/4000</f>
        <v>8874294.825</v>
      </c>
      <c r="P66" s="10" t="n">
        <f aca="false">VLOOKUP($H66,'FAOSTAT nutrition'!$A:$D,4,0)*$L66</f>
        <v>267903.24</v>
      </c>
      <c r="Q66" s="10" t="n">
        <f aca="false">VLOOKUP($H66,'FAOSTAT nutrition'!$A:$D,3,0)*$L66</f>
        <v>334879.05</v>
      </c>
    </row>
    <row r="67" customFormat="false" ht="12.8" hidden="false" customHeight="false" outlineLevel="0" collapsed="false">
      <c r="A67" s="0" t="s">
        <v>127</v>
      </c>
      <c r="B67" s="0" t="s">
        <v>128</v>
      </c>
      <c r="C67" s="0" t="n">
        <v>5000</v>
      </c>
      <c r="D67" s="0" t="s">
        <v>129</v>
      </c>
      <c r="E67" s="0" t="n">
        <v>5510</v>
      </c>
      <c r="F67" s="0" t="s">
        <v>130</v>
      </c>
      <c r="G67" s="0" t="n">
        <v>242</v>
      </c>
      <c r="H67" s="0" t="s">
        <v>197</v>
      </c>
      <c r="I67" s="0" t="n">
        <v>2005</v>
      </c>
      <c r="J67" s="0" t="n">
        <v>2005</v>
      </c>
      <c r="K67" s="0" t="s">
        <v>132</v>
      </c>
      <c r="L67" s="0" t="n">
        <v>38560227</v>
      </c>
      <c r="M67" s="0" t="s">
        <v>133</v>
      </c>
      <c r="N67" s="0" t="s">
        <v>134</v>
      </c>
      <c r="O67" s="10" t="n">
        <f aca="false">VLOOKUP($H67,'FAOSTAT nutrition'!$A:$C,2,0)*$L67/4000</f>
        <v>34318600.5932943</v>
      </c>
      <c r="P67" s="10" t="n">
        <f aca="false">VLOOKUP($H67,'FAOSTAT nutrition'!$A:$D,4,0)*$L67</f>
        <v>11336708.8092506</v>
      </c>
      <c r="Q67" s="10" t="n">
        <f aca="false">VLOOKUP($H67,'FAOSTAT nutrition'!$A:$D,3,0)*$L67</f>
        <v>5861154.31243923</v>
      </c>
    </row>
    <row r="68" customFormat="false" ht="12.8" hidden="false" customHeight="false" outlineLevel="0" collapsed="false">
      <c r="A68" s="0" t="s">
        <v>127</v>
      </c>
      <c r="B68" s="0" t="s">
        <v>128</v>
      </c>
      <c r="C68" s="0" t="n">
        <v>5000</v>
      </c>
      <c r="D68" s="0" t="s">
        <v>129</v>
      </c>
      <c r="E68" s="0" t="n">
        <v>5510</v>
      </c>
      <c r="F68" s="0" t="s">
        <v>130</v>
      </c>
      <c r="G68" s="0" t="n">
        <v>225</v>
      </c>
      <c r="H68" s="0" t="s">
        <v>198</v>
      </c>
      <c r="I68" s="0" t="n">
        <v>2005</v>
      </c>
      <c r="J68" s="0" t="n">
        <v>2005</v>
      </c>
      <c r="K68" s="0" t="s">
        <v>132</v>
      </c>
      <c r="L68" s="0" t="n">
        <v>758938</v>
      </c>
      <c r="M68" s="0" t="s">
        <v>133</v>
      </c>
      <c r="N68" s="0" t="s">
        <v>134</v>
      </c>
      <c r="O68" s="10" t="n">
        <f aca="false">VLOOKUP($H68,'FAOSTAT nutrition'!$A:$C,2,0)*$L68/4000</f>
        <v>480032.943069471</v>
      </c>
      <c r="P68" s="10" t="n">
        <f aca="false">VLOOKUP($H68,'FAOSTAT nutrition'!$A:$D,4,0)*$L68</f>
        <v>182898.468316635</v>
      </c>
      <c r="Q68" s="10" t="n">
        <f aca="false">VLOOKUP($H68,'FAOSTAT nutrition'!$A:$D,3,0)*$L68</f>
        <v>48594.9950235552</v>
      </c>
    </row>
    <row r="69" customFormat="false" ht="12.8" hidden="false" customHeight="false" outlineLevel="0" collapsed="false">
      <c r="A69" s="0" t="s">
        <v>127</v>
      </c>
      <c r="B69" s="0" t="s">
        <v>128</v>
      </c>
      <c r="C69" s="0" t="n">
        <v>5000</v>
      </c>
      <c r="D69" s="0" t="s">
        <v>129</v>
      </c>
      <c r="E69" s="0" t="n">
        <v>5510</v>
      </c>
      <c r="F69" s="0" t="s">
        <v>130</v>
      </c>
      <c r="G69" s="0" t="n">
        <v>777</v>
      </c>
      <c r="H69" s="0" t="s">
        <v>199</v>
      </c>
      <c r="I69" s="0" t="n">
        <v>2005</v>
      </c>
      <c r="J69" s="0" t="n">
        <v>2005</v>
      </c>
      <c r="K69" s="0" t="s">
        <v>132</v>
      </c>
      <c r="L69" s="0" t="n">
        <v>80141</v>
      </c>
      <c r="M69" s="0" t="s">
        <v>133</v>
      </c>
      <c r="N69" s="0" t="s">
        <v>134</v>
      </c>
      <c r="O69" s="10" t="e">
        <f aca="false">VLOOKUP($H69,'FAOSTAT nutrition'!$A:$C,2,0)*$L69/4000</f>
        <v>#N/A</v>
      </c>
      <c r="P69" s="10" t="e">
        <f aca="false">VLOOKUP($H69,'FAOSTAT nutrition'!$A:$D,4,0)*$L69</f>
        <v>#N/A</v>
      </c>
      <c r="Q69" s="10" t="e">
        <f aca="false">VLOOKUP($H69,'FAOSTAT nutrition'!$A:$D,3,0)*$L69</f>
        <v>#N/A</v>
      </c>
    </row>
    <row r="70" customFormat="false" ht="12.8" hidden="false" customHeight="false" outlineLevel="0" collapsed="false">
      <c r="A70" s="0" t="s">
        <v>127</v>
      </c>
      <c r="B70" s="0" t="s">
        <v>128</v>
      </c>
      <c r="C70" s="0" t="n">
        <v>5000</v>
      </c>
      <c r="D70" s="0" t="s">
        <v>129</v>
      </c>
      <c r="E70" s="0" t="n">
        <v>5510</v>
      </c>
      <c r="F70" s="0" t="s">
        <v>130</v>
      </c>
      <c r="G70" s="0" t="n">
        <v>336</v>
      </c>
      <c r="H70" s="0" t="s">
        <v>200</v>
      </c>
      <c r="I70" s="0" t="n">
        <v>2005</v>
      </c>
      <c r="J70" s="0" t="n">
        <v>2005</v>
      </c>
      <c r="K70" s="0" t="s">
        <v>132</v>
      </c>
      <c r="L70" s="0" t="n">
        <v>113682</v>
      </c>
      <c r="M70" s="0" t="s">
        <v>133</v>
      </c>
      <c r="N70" s="0" t="s">
        <v>134</v>
      </c>
      <c r="O70" s="10" t="n">
        <f aca="false">VLOOKUP($H70,'FAOSTAT nutrition'!$A:$C,2,0)*$L70/4000</f>
        <v>157165.365</v>
      </c>
      <c r="P70" s="10" t="n">
        <f aca="false">VLOOKUP($H70,'FAOSTAT nutrition'!$A:$D,4,0)*$L70</f>
        <v>25010.04</v>
      </c>
      <c r="Q70" s="10" t="n">
        <f aca="false">VLOOKUP($H70,'FAOSTAT nutrition'!$A:$D,3,0)*$L70</f>
        <v>17864.3142857143</v>
      </c>
    </row>
    <row r="71" customFormat="false" ht="12.8" hidden="false" customHeight="false" outlineLevel="0" collapsed="false">
      <c r="A71" s="0" t="s">
        <v>127</v>
      </c>
      <c r="B71" s="0" t="s">
        <v>128</v>
      </c>
      <c r="C71" s="0" t="n">
        <v>5000</v>
      </c>
      <c r="D71" s="0" t="s">
        <v>129</v>
      </c>
      <c r="E71" s="0" t="n">
        <v>5510</v>
      </c>
      <c r="F71" s="0" t="s">
        <v>130</v>
      </c>
      <c r="G71" s="0" t="n">
        <v>1182</v>
      </c>
      <c r="H71" s="0" t="s">
        <v>201</v>
      </c>
      <c r="I71" s="0" t="n">
        <v>2005</v>
      </c>
      <c r="J71" s="0" t="n">
        <v>2005</v>
      </c>
      <c r="K71" s="0" t="s">
        <v>132</v>
      </c>
      <c r="L71" s="0" t="n">
        <v>1416560</v>
      </c>
      <c r="M71" s="0" t="s">
        <v>133</v>
      </c>
      <c r="N71" s="0" t="s">
        <v>134</v>
      </c>
      <c r="O71" s="10" t="n">
        <f aca="false">VLOOKUP($H71,'FAOSTAT nutrition'!$A:$C,2,0)*$L71/4000</f>
        <v>1076583.57879718</v>
      </c>
      <c r="P71" s="10" t="n">
        <f aca="false">VLOOKUP($H71,'FAOSTAT nutrition'!$A:$D,4,0)*$L71</f>
        <v>0</v>
      </c>
      <c r="Q71" s="10" t="n">
        <f aca="false">VLOOKUP($H71,'FAOSTAT nutrition'!$A:$D,3,0)*$L71</f>
        <v>4251.26327554636</v>
      </c>
    </row>
    <row r="72" customFormat="false" ht="12.8" hidden="false" customHeight="false" outlineLevel="0" collapsed="false">
      <c r="A72" s="0" t="s">
        <v>127</v>
      </c>
      <c r="B72" s="0" t="s">
        <v>128</v>
      </c>
      <c r="C72" s="0" t="n">
        <v>5000</v>
      </c>
      <c r="D72" s="0" t="s">
        <v>129</v>
      </c>
      <c r="E72" s="0" t="n">
        <v>5510</v>
      </c>
      <c r="F72" s="0" t="s">
        <v>130</v>
      </c>
      <c r="G72" s="0" t="n">
        <v>677</v>
      </c>
      <c r="H72" s="0" t="s">
        <v>202</v>
      </c>
      <c r="I72" s="0" t="n">
        <v>2005</v>
      </c>
      <c r="J72" s="0" t="n">
        <v>2005</v>
      </c>
      <c r="K72" s="0" t="s">
        <v>132</v>
      </c>
      <c r="L72" s="0" t="n">
        <v>118915</v>
      </c>
      <c r="M72" s="0" t="s">
        <v>133</v>
      </c>
      <c r="N72" s="0" t="s">
        <v>134</v>
      </c>
      <c r="O72" s="10" t="e">
        <f aca="false">VLOOKUP($H72,'FAOSTAT nutrition'!$A:$C,2,0)*$L72/4000</f>
        <v>#N/A</v>
      </c>
      <c r="P72" s="10" t="e">
        <f aca="false">VLOOKUP($H72,'FAOSTAT nutrition'!$A:$D,4,0)*$L72</f>
        <v>#N/A</v>
      </c>
      <c r="Q72" s="10" t="e">
        <f aca="false">VLOOKUP($H72,'FAOSTAT nutrition'!$A:$D,3,0)*$L72</f>
        <v>#N/A</v>
      </c>
    </row>
    <row r="73" customFormat="false" ht="12.8" hidden="false" customHeight="false" outlineLevel="0" collapsed="false">
      <c r="A73" s="0" t="s">
        <v>127</v>
      </c>
      <c r="B73" s="0" t="s">
        <v>128</v>
      </c>
      <c r="C73" s="0" t="n">
        <v>5000</v>
      </c>
      <c r="D73" s="0" t="s">
        <v>129</v>
      </c>
      <c r="E73" s="0" t="n">
        <v>5510</v>
      </c>
      <c r="F73" s="0" t="s">
        <v>130</v>
      </c>
      <c r="G73" s="0" t="n">
        <v>277</v>
      </c>
      <c r="H73" s="0" t="s">
        <v>203</v>
      </c>
      <c r="I73" s="0" t="n">
        <v>2005</v>
      </c>
      <c r="J73" s="0" t="n">
        <v>2005</v>
      </c>
      <c r="K73" s="0" t="s">
        <v>132</v>
      </c>
      <c r="L73" s="0" t="n">
        <v>93</v>
      </c>
      <c r="M73" s="0" t="s">
        <v>133</v>
      </c>
      <c r="N73" s="0" t="s">
        <v>134</v>
      </c>
      <c r="O73" s="10" t="n">
        <f aca="false">VLOOKUP($H73,'FAOSTAT nutrition'!$A:$C,2,0)*$L73/4000</f>
        <v>128.5725</v>
      </c>
      <c r="P73" s="10" t="n">
        <f aca="false">VLOOKUP($H73,'FAOSTAT nutrition'!$A:$D,4,0)*$L73</f>
        <v>20.46</v>
      </c>
      <c r="Q73" s="10" t="n">
        <f aca="false">VLOOKUP($H73,'FAOSTAT nutrition'!$A:$D,3,0)*$L73</f>
        <v>14.6142857142857</v>
      </c>
    </row>
    <row r="74" customFormat="false" ht="12.8" hidden="false" customHeight="false" outlineLevel="0" collapsed="false">
      <c r="A74" s="0" t="s">
        <v>127</v>
      </c>
      <c r="B74" s="0" t="s">
        <v>128</v>
      </c>
      <c r="C74" s="0" t="n">
        <v>5000</v>
      </c>
      <c r="D74" s="0" t="s">
        <v>129</v>
      </c>
      <c r="E74" s="0" t="n">
        <v>5510</v>
      </c>
      <c r="F74" s="0" t="s">
        <v>130</v>
      </c>
      <c r="G74" s="0" t="n">
        <v>780</v>
      </c>
      <c r="H74" s="0" t="s">
        <v>204</v>
      </c>
      <c r="I74" s="0" t="n">
        <v>2005</v>
      </c>
      <c r="J74" s="0" t="n">
        <v>2005</v>
      </c>
      <c r="K74" s="0" t="s">
        <v>132</v>
      </c>
      <c r="L74" s="0" t="n">
        <v>2764732</v>
      </c>
      <c r="M74" s="0" t="s">
        <v>133</v>
      </c>
      <c r="N74" s="0" t="s">
        <v>134</v>
      </c>
      <c r="O74" s="10" t="e">
        <f aca="false">VLOOKUP($H74,'FAOSTAT nutrition'!$A:$C,2,0)*$L74/4000</f>
        <v>#N/A</v>
      </c>
      <c r="P74" s="10" t="e">
        <f aca="false">VLOOKUP($H74,'FAOSTAT nutrition'!$A:$D,4,0)*$L74</f>
        <v>#N/A</v>
      </c>
      <c r="Q74" s="10" t="e">
        <f aca="false">VLOOKUP($H74,'FAOSTAT nutrition'!$A:$D,3,0)*$L74</f>
        <v>#N/A</v>
      </c>
    </row>
    <row r="75" customFormat="false" ht="12.8" hidden="false" customHeight="false" outlineLevel="0" collapsed="false">
      <c r="A75" s="0" t="s">
        <v>127</v>
      </c>
      <c r="B75" s="0" t="s">
        <v>128</v>
      </c>
      <c r="C75" s="0" t="n">
        <v>5000</v>
      </c>
      <c r="D75" s="0" t="s">
        <v>129</v>
      </c>
      <c r="E75" s="0" t="n">
        <v>5510</v>
      </c>
      <c r="F75" s="0" t="s">
        <v>130</v>
      </c>
      <c r="G75" s="0" t="n">
        <v>310</v>
      </c>
      <c r="H75" s="0" t="s">
        <v>205</v>
      </c>
      <c r="I75" s="0" t="n">
        <v>2005</v>
      </c>
      <c r="J75" s="0" t="n">
        <v>2005</v>
      </c>
      <c r="K75" s="0" t="s">
        <v>132</v>
      </c>
      <c r="L75" s="0" t="n">
        <v>321550</v>
      </c>
      <c r="M75" s="0" t="s">
        <v>133</v>
      </c>
      <c r="N75" s="0" t="s">
        <v>134</v>
      </c>
      <c r="O75" s="10" t="n">
        <f aca="false">VLOOKUP($H75,'FAOSTAT nutrition'!$A:$C,2,0)*$L75/4000</f>
        <v>0</v>
      </c>
      <c r="P75" s="10" t="n">
        <f aca="false">VLOOKUP($H75,'FAOSTAT nutrition'!$A:$D,4,0)*$L75</f>
        <v>0</v>
      </c>
      <c r="Q75" s="10" t="n">
        <f aca="false">VLOOKUP($H75,'FAOSTAT nutrition'!$A:$D,3,0)*$L75</f>
        <v>0</v>
      </c>
    </row>
    <row r="76" customFormat="false" ht="12.8" hidden="false" customHeight="false" outlineLevel="0" collapsed="false">
      <c r="A76" s="0" t="s">
        <v>127</v>
      </c>
      <c r="B76" s="0" t="s">
        <v>128</v>
      </c>
      <c r="C76" s="0" t="n">
        <v>5000</v>
      </c>
      <c r="D76" s="0" t="s">
        <v>129</v>
      </c>
      <c r="E76" s="0" t="n">
        <v>5510</v>
      </c>
      <c r="F76" s="0" t="s">
        <v>130</v>
      </c>
      <c r="G76" s="0" t="n">
        <v>263</v>
      </c>
      <c r="H76" s="0" t="s">
        <v>206</v>
      </c>
      <c r="I76" s="0" t="n">
        <v>2005</v>
      </c>
      <c r="J76" s="0" t="n">
        <v>2005</v>
      </c>
      <c r="K76" s="0" t="s">
        <v>132</v>
      </c>
      <c r="L76" s="0" t="n">
        <v>717625</v>
      </c>
      <c r="M76" s="0" t="s">
        <v>133</v>
      </c>
      <c r="N76" s="0" t="s">
        <v>134</v>
      </c>
      <c r="O76" s="10" t="n">
        <f aca="false">VLOOKUP($H76,'FAOSTAT nutrition'!$A:$C,2,0)*$L76/4000</f>
        <v>1038742.71948511</v>
      </c>
      <c r="P76" s="10" t="n">
        <f aca="false">VLOOKUP($H76,'FAOSTAT nutrition'!$A:$D,4,0)*$L76</f>
        <v>351626.320005826</v>
      </c>
      <c r="Q76" s="10" t="n">
        <f aca="false">VLOOKUP($H76,'FAOSTAT nutrition'!$A:$D,3,0)*$L76</f>
        <v>48813.7608331513</v>
      </c>
    </row>
    <row r="77" customFormat="false" ht="12.8" hidden="false" customHeight="false" outlineLevel="0" collapsed="false">
      <c r="A77" s="0" t="s">
        <v>127</v>
      </c>
      <c r="B77" s="0" t="s">
        <v>128</v>
      </c>
      <c r="C77" s="0" t="n">
        <v>5000</v>
      </c>
      <c r="D77" s="0" t="s">
        <v>129</v>
      </c>
      <c r="E77" s="0" t="n">
        <v>5510</v>
      </c>
      <c r="F77" s="0" t="s">
        <v>130</v>
      </c>
      <c r="G77" s="0" t="n">
        <v>592</v>
      </c>
      <c r="H77" s="0" t="s">
        <v>207</v>
      </c>
      <c r="I77" s="0" t="n">
        <v>2005</v>
      </c>
      <c r="J77" s="0" t="n">
        <v>2005</v>
      </c>
      <c r="K77" s="0" t="s">
        <v>132</v>
      </c>
      <c r="L77" s="0" t="n">
        <v>2339791</v>
      </c>
      <c r="M77" s="0" t="s">
        <v>133</v>
      </c>
      <c r="N77" s="0" t="s">
        <v>134</v>
      </c>
      <c r="O77" s="10" t="n">
        <f aca="false">VLOOKUP($H77,'FAOSTAT nutrition'!$A:$C,2,0)*$L77/4000</f>
        <v>304172.72013163</v>
      </c>
      <c r="P77" s="10" t="n">
        <f aca="false">VLOOKUP($H77,'FAOSTAT nutrition'!$A:$D,4,0)*$L77</f>
        <v>9359.5644091726</v>
      </c>
      <c r="Q77" s="10" t="n">
        <f aca="false">VLOOKUP($H77,'FAOSTAT nutrition'!$A:$D,3,0)*$L77</f>
        <v>21058.1043508839</v>
      </c>
    </row>
    <row r="78" customFormat="false" ht="12.8" hidden="false" customHeight="false" outlineLevel="0" collapsed="false">
      <c r="A78" s="0" t="s">
        <v>127</v>
      </c>
      <c r="B78" s="0" t="s">
        <v>128</v>
      </c>
      <c r="C78" s="0" t="n">
        <v>5000</v>
      </c>
      <c r="D78" s="0" t="s">
        <v>129</v>
      </c>
      <c r="E78" s="0" t="n">
        <v>5510</v>
      </c>
      <c r="F78" s="0" t="s">
        <v>130</v>
      </c>
      <c r="G78" s="0" t="n">
        <v>224</v>
      </c>
      <c r="H78" s="0" t="s">
        <v>208</v>
      </c>
      <c r="I78" s="0" t="n">
        <v>2005</v>
      </c>
      <c r="J78" s="0" t="n">
        <v>2005</v>
      </c>
      <c r="K78" s="0" t="s">
        <v>132</v>
      </c>
      <c r="L78" s="0" t="n">
        <v>223147</v>
      </c>
      <c r="M78" s="0" t="s">
        <v>133</v>
      </c>
      <c r="N78" s="0" t="s">
        <v>134</v>
      </c>
      <c r="O78" s="10" t="n">
        <f aca="false">VLOOKUP($H78,'FAOSTAT nutrition'!$A:$C,2,0)*$L78/4000</f>
        <v>194554.104623824</v>
      </c>
      <c r="P78" s="10" t="n">
        <f aca="false">VLOOKUP($H78,'FAOSTAT nutrition'!$A:$D,4,0)*$L78</f>
        <v>4546.88244514106</v>
      </c>
      <c r="Q78" s="10" t="n">
        <f aca="false">VLOOKUP($H78,'FAOSTAT nutrition'!$A:$D,3,0)*$L78</f>
        <v>19936.3307210031</v>
      </c>
    </row>
    <row r="79" customFormat="false" ht="12.8" hidden="false" customHeight="false" outlineLevel="0" collapsed="false">
      <c r="A79" s="0" t="s">
        <v>127</v>
      </c>
      <c r="B79" s="0" t="s">
        <v>128</v>
      </c>
      <c r="C79" s="0" t="n">
        <v>5000</v>
      </c>
      <c r="D79" s="0" t="s">
        <v>129</v>
      </c>
      <c r="E79" s="0" t="n">
        <v>5510</v>
      </c>
      <c r="F79" s="0" t="s">
        <v>130</v>
      </c>
      <c r="G79" s="0" t="n">
        <v>407</v>
      </c>
      <c r="H79" s="0" t="s">
        <v>209</v>
      </c>
      <c r="I79" s="0" t="n">
        <v>2005</v>
      </c>
      <c r="J79" s="0" t="n">
        <v>2005</v>
      </c>
      <c r="K79" s="0" t="s">
        <v>132</v>
      </c>
      <c r="L79" s="0" t="n">
        <v>2004219</v>
      </c>
      <c r="M79" s="0" t="s">
        <v>133</v>
      </c>
      <c r="N79" s="0" t="s">
        <v>134</v>
      </c>
      <c r="O79" s="10" t="n">
        <f aca="false">VLOOKUP($H79,'FAOSTAT nutrition'!$A:$C,2,0)*$L79/4000</f>
        <v>185368.33483228</v>
      </c>
      <c r="P79" s="10" t="n">
        <f aca="false">VLOOKUP($H79,'FAOSTAT nutrition'!$A:$D,4,0)*$L79</f>
        <v>1948.68157510938</v>
      </c>
      <c r="Q79" s="10" t="n">
        <f aca="false">VLOOKUP($H79,'FAOSTAT nutrition'!$A:$D,3,0)*$L79</f>
        <v>13965.5512882839</v>
      </c>
    </row>
    <row r="80" customFormat="false" ht="12.8" hidden="false" customHeight="false" outlineLevel="0" collapsed="false">
      <c r="A80" s="0" t="s">
        <v>127</v>
      </c>
      <c r="B80" s="0" t="s">
        <v>128</v>
      </c>
      <c r="C80" s="0" t="n">
        <v>5000</v>
      </c>
      <c r="D80" s="0" t="s">
        <v>129</v>
      </c>
      <c r="E80" s="0" t="n">
        <v>5510</v>
      </c>
      <c r="F80" s="0" t="s">
        <v>130</v>
      </c>
      <c r="G80" s="0" t="n">
        <v>497</v>
      </c>
      <c r="H80" s="0" t="s">
        <v>210</v>
      </c>
      <c r="I80" s="0" t="n">
        <v>2005</v>
      </c>
      <c r="J80" s="0" t="n">
        <v>2005</v>
      </c>
      <c r="K80" s="0" t="s">
        <v>132</v>
      </c>
      <c r="L80" s="0" t="n">
        <v>12333968</v>
      </c>
      <c r="M80" s="0" t="s">
        <v>133</v>
      </c>
      <c r="N80" s="0" t="s">
        <v>134</v>
      </c>
      <c r="O80" s="10" t="n">
        <f aca="false">VLOOKUP($H80,'FAOSTAT nutrition'!$A:$C,2,0)*$L80/4000</f>
        <v>462523.8</v>
      </c>
      <c r="P80" s="10" t="n">
        <f aca="false">VLOOKUP($H80,'FAOSTAT nutrition'!$A:$D,4,0)*$L80</f>
        <v>24667.936</v>
      </c>
      <c r="Q80" s="10" t="n">
        <f aca="false">VLOOKUP($H80,'FAOSTAT nutrition'!$A:$D,3,0)*$L80</f>
        <v>74003.808</v>
      </c>
    </row>
    <row r="81" customFormat="false" ht="12.8" hidden="false" customHeight="false" outlineLevel="0" collapsed="false">
      <c r="A81" s="0" t="s">
        <v>127</v>
      </c>
      <c r="B81" s="0" t="s">
        <v>128</v>
      </c>
      <c r="C81" s="0" t="n">
        <v>5000</v>
      </c>
      <c r="D81" s="0" t="s">
        <v>129</v>
      </c>
      <c r="E81" s="0" t="n">
        <v>5510</v>
      </c>
      <c r="F81" s="0" t="s">
        <v>130</v>
      </c>
      <c r="G81" s="0" t="n">
        <v>201</v>
      </c>
      <c r="H81" s="0" t="s">
        <v>211</v>
      </c>
      <c r="I81" s="0" t="n">
        <v>2005</v>
      </c>
      <c r="J81" s="0" t="n">
        <v>2005</v>
      </c>
      <c r="K81" s="0" t="s">
        <v>132</v>
      </c>
      <c r="L81" s="0" t="n">
        <v>4164721</v>
      </c>
      <c r="M81" s="0" t="s">
        <v>133</v>
      </c>
      <c r="N81" s="0" t="s">
        <v>134</v>
      </c>
      <c r="O81" s="10" t="n">
        <f aca="false">VLOOKUP($H81,'FAOSTAT nutrition'!$A:$C,2,0)*$L81/4000</f>
        <v>3602483.665</v>
      </c>
      <c r="P81" s="10" t="n">
        <f aca="false">VLOOKUP($H81,'FAOSTAT nutrition'!$A:$D,4,0)*$L81</f>
        <v>74964.978</v>
      </c>
      <c r="Q81" s="10" t="n">
        <f aca="false">VLOOKUP($H81,'FAOSTAT nutrition'!$A:$D,3,0)*$L81</f>
        <v>1007862.482</v>
      </c>
    </row>
    <row r="82" customFormat="false" ht="12.8" hidden="false" customHeight="false" outlineLevel="0" collapsed="false">
      <c r="A82" s="0" t="s">
        <v>127</v>
      </c>
      <c r="B82" s="0" t="s">
        <v>128</v>
      </c>
      <c r="C82" s="0" t="n">
        <v>5000</v>
      </c>
      <c r="D82" s="0" t="s">
        <v>129</v>
      </c>
      <c r="E82" s="0" t="n">
        <v>5510</v>
      </c>
      <c r="F82" s="0" t="s">
        <v>130</v>
      </c>
      <c r="G82" s="0" t="n">
        <v>372</v>
      </c>
      <c r="H82" s="0" t="s">
        <v>212</v>
      </c>
      <c r="I82" s="0" t="n">
        <v>2005</v>
      </c>
      <c r="J82" s="0" t="n">
        <v>2005</v>
      </c>
      <c r="K82" s="0" t="s">
        <v>132</v>
      </c>
      <c r="L82" s="0" t="n">
        <v>22585978</v>
      </c>
      <c r="M82" s="0" t="s">
        <v>133</v>
      </c>
      <c r="N82" s="0" t="s">
        <v>134</v>
      </c>
      <c r="O82" s="10" t="n">
        <f aca="false">VLOOKUP($H82,'FAOSTAT nutrition'!$A:$C,2,0)*$L82/4000</f>
        <v>677578.518462425</v>
      </c>
      <c r="P82" s="10" t="n">
        <f aca="false">VLOOKUP($H82,'FAOSTAT nutrition'!$A:$D,4,0)*$L82</f>
        <v>45170.8743088602</v>
      </c>
      <c r="Q82" s="10" t="n">
        <f aca="false">VLOOKUP($H82,'FAOSTAT nutrition'!$A:$D,3,0)*$L82</f>
        <v>248446.654845187</v>
      </c>
    </row>
    <row r="83" customFormat="false" ht="12.8" hidden="false" customHeight="false" outlineLevel="0" collapsed="false">
      <c r="A83" s="0" t="s">
        <v>127</v>
      </c>
      <c r="B83" s="0" t="s">
        <v>128</v>
      </c>
      <c r="C83" s="0" t="n">
        <v>5000</v>
      </c>
      <c r="D83" s="0" t="s">
        <v>129</v>
      </c>
      <c r="E83" s="0" t="n">
        <v>5510</v>
      </c>
      <c r="F83" s="0" t="s">
        <v>130</v>
      </c>
      <c r="G83" s="0" t="n">
        <v>333</v>
      </c>
      <c r="H83" s="0" t="s">
        <v>213</v>
      </c>
      <c r="I83" s="0" t="n">
        <v>2005</v>
      </c>
      <c r="J83" s="0" t="n">
        <v>2005</v>
      </c>
      <c r="K83" s="0" t="s">
        <v>132</v>
      </c>
      <c r="L83" s="0" t="n">
        <v>2699274</v>
      </c>
      <c r="M83" s="0" t="s">
        <v>133</v>
      </c>
      <c r="N83" s="0" t="s">
        <v>134</v>
      </c>
      <c r="O83" s="10" t="n">
        <f aca="false">VLOOKUP($H83,'FAOSTAT nutrition'!$A:$C,2,0)*$L83/4000</f>
        <v>3360596.13</v>
      </c>
      <c r="P83" s="10" t="n">
        <f aca="false">VLOOKUP($H83,'FAOSTAT nutrition'!$A:$D,4,0)*$L83</f>
        <v>917753.16</v>
      </c>
      <c r="Q83" s="10" t="n">
        <f aca="false">VLOOKUP($H83,'FAOSTAT nutrition'!$A:$D,3,0)*$L83</f>
        <v>485869.32</v>
      </c>
    </row>
    <row r="84" customFormat="false" ht="12.8" hidden="false" customHeight="false" outlineLevel="0" collapsed="false">
      <c r="A84" s="0" t="s">
        <v>127</v>
      </c>
      <c r="B84" s="0" t="s">
        <v>128</v>
      </c>
      <c r="C84" s="0" t="n">
        <v>5000</v>
      </c>
      <c r="D84" s="0" t="s">
        <v>129</v>
      </c>
      <c r="E84" s="0" t="n">
        <v>5510</v>
      </c>
      <c r="F84" s="0" t="s">
        <v>130</v>
      </c>
      <c r="G84" s="0" t="n">
        <v>210</v>
      </c>
      <c r="H84" s="0" t="s">
        <v>214</v>
      </c>
      <c r="I84" s="0" t="n">
        <v>2005</v>
      </c>
      <c r="J84" s="0" t="n">
        <v>2005</v>
      </c>
      <c r="K84" s="0" t="s">
        <v>132</v>
      </c>
      <c r="L84" s="0" t="n">
        <v>1652385</v>
      </c>
      <c r="M84" s="0" t="s">
        <v>133</v>
      </c>
      <c r="N84" s="0" t="s">
        <v>134</v>
      </c>
      <c r="O84" s="10" t="n">
        <f aca="false">VLOOKUP($H84,'FAOSTAT nutrition'!$A:$C,2,0)*$L84/4000</f>
        <v>1611075.375</v>
      </c>
      <c r="P84" s="10" t="n">
        <f aca="false">VLOOKUP($H84,'FAOSTAT nutrition'!$A:$D,4,0)*$L84</f>
        <v>214810.05</v>
      </c>
      <c r="Q84" s="10" t="n">
        <f aca="false">VLOOKUP($H84,'FAOSTAT nutrition'!$A:$D,3,0)*$L84</f>
        <v>660954</v>
      </c>
    </row>
    <row r="85" customFormat="false" ht="12.8" hidden="false" customHeight="false" outlineLevel="0" collapsed="false">
      <c r="A85" s="0" t="s">
        <v>127</v>
      </c>
      <c r="B85" s="0" t="s">
        <v>128</v>
      </c>
      <c r="C85" s="0" t="n">
        <v>5000</v>
      </c>
      <c r="D85" s="0" t="s">
        <v>129</v>
      </c>
      <c r="E85" s="0" t="n">
        <v>5510</v>
      </c>
      <c r="F85" s="0" t="s">
        <v>130</v>
      </c>
      <c r="G85" s="0" t="n">
        <v>56</v>
      </c>
      <c r="H85" s="0" t="s">
        <v>25</v>
      </c>
      <c r="I85" s="0" t="n">
        <v>2005</v>
      </c>
      <c r="J85" s="0" t="n">
        <v>2005</v>
      </c>
      <c r="K85" s="0" t="s">
        <v>132</v>
      </c>
      <c r="L85" s="0" t="n">
        <v>714191141</v>
      </c>
      <c r="M85" s="0" t="s">
        <v>133</v>
      </c>
      <c r="N85" s="0" t="s">
        <v>134</v>
      </c>
      <c r="O85" s="10" t="n">
        <f aca="false">VLOOKUP($H85,'FAOSTAT nutrition'!$A:$C,2,0)*$L85/4000</f>
        <v>635630115.49</v>
      </c>
      <c r="P85" s="10" t="n">
        <f aca="false">VLOOKUP($H85,'FAOSTAT nutrition'!$A:$D,4,0)*$L85</f>
        <v>30710219.063</v>
      </c>
      <c r="Q85" s="10" t="n">
        <f aca="false">VLOOKUP($H85,'FAOSTAT nutrition'!$A:$D,3,0)*$L85</f>
        <v>67848158.395</v>
      </c>
    </row>
    <row r="86" customFormat="false" ht="12.8" hidden="false" customHeight="false" outlineLevel="0" collapsed="false">
      <c r="A86" s="0" t="s">
        <v>127</v>
      </c>
      <c r="B86" s="0" t="s">
        <v>128</v>
      </c>
      <c r="C86" s="0" t="n">
        <v>5000</v>
      </c>
      <c r="D86" s="0" t="s">
        <v>129</v>
      </c>
      <c r="E86" s="0" t="n">
        <v>5510</v>
      </c>
      <c r="F86" s="0" t="s">
        <v>130</v>
      </c>
      <c r="G86" s="0" t="n">
        <v>446</v>
      </c>
      <c r="H86" s="0" t="s">
        <v>215</v>
      </c>
      <c r="I86" s="0" t="n">
        <v>2005</v>
      </c>
      <c r="J86" s="0" t="n">
        <v>2005</v>
      </c>
      <c r="K86" s="0" t="s">
        <v>132</v>
      </c>
      <c r="L86" s="0" t="n">
        <v>10503026</v>
      </c>
      <c r="M86" s="0" t="s">
        <v>133</v>
      </c>
      <c r="N86" s="0" t="s">
        <v>134</v>
      </c>
      <c r="O86" s="10" t="n">
        <f aca="false">VLOOKUP($H86,'FAOSTAT nutrition'!$A:$C,2,0)*$L86/4000</f>
        <v>1470425.0852595</v>
      </c>
      <c r="P86" s="10" t="n">
        <f aca="false">VLOOKUP($H86,'FAOSTAT nutrition'!$A:$D,4,0)*$L86</f>
        <v>84023.7744221488</v>
      </c>
      <c r="Q86" s="10" t="n">
        <f aca="false">VLOOKUP($H86,'FAOSTAT nutrition'!$A:$D,3,0)*$L86</f>
        <v>220564.666076115</v>
      </c>
    </row>
    <row r="87" customFormat="false" ht="12.8" hidden="false" customHeight="false" outlineLevel="0" collapsed="false">
      <c r="A87" s="0" t="s">
        <v>127</v>
      </c>
      <c r="B87" s="0" t="s">
        <v>128</v>
      </c>
      <c r="C87" s="0" t="n">
        <v>5000</v>
      </c>
      <c r="D87" s="0" t="s">
        <v>129</v>
      </c>
      <c r="E87" s="0" t="n">
        <v>5510</v>
      </c>
      <c r="F87" s="0" t="s">
        <v>130</v>
      </c>
      <c r="G87" s="0" t="n">
        <v>571</v>
      </c>
      <c r="H87" s="0" t="s">
        <v>216</v>
      </c>
      <c r="I87" s="0" t="n">
        <v>2005</v>
      </c>
      <c r="J87" s="0" t="n">
        <v>2005</v>
      </c>
      <c r="K87" s="0" t="s">
        <v>132</v>
      </c>
      <c r="L87" s="0" t="n">
        <v>31904113</v>
      </c>
      <c r="M87" s="0" t="s">
        <v>133</v>
      </c>
      <c r="N87" s="0" t="s">
        <v>134</v>
      </c>
      <c r="O87" s="10" t="n">
        <f aca="false">VLOOKUP($H87,'FAOSTAT nutrition'!$A:$C,2,0)*$L87/4000</f>
        <v>3589207.44215927</v>
      </c>
      <c r="P87" s="10" t="n">
        <f aca="false">VLOOKUP($H87,'FAOSTAT nutrition'!$A:$D,4,0)*$L87</f>
        <v>63806.2584061284</v>
      </c>
      <c r="Q87" s="10" t="n">
        <f aca="false">VLOOKUP($H87,'FAOSTAT nutrition'!$A:$D,3,0)*$L87</f>
        <v>127612.516812257</v>
      </c>
    </row>
    <row r="88" customFormat="false" ht="12.8" hidden="false" customHeight="false" outlineLevel="0" collapsed="false">
      <c r="A88" s="0" t="s">
        <v>127</v>
      </c>
      <c r="B88" s="0" t="s">
        <v>128</v>
      </c>
      <c r="C88" s="0" t="n">
        <v>5000</v>
      </c>
      <c r="D88" s="0" t="s">
        <v>129</v>
      </c>
      <c r="E88" s="0" t="n">
        <v>5510</v>
      </c>
      <c r="F88" s="0" t="s">
        <v>130</v>
      </c>
      <c r="G88" s="0" t="n">
        <v>809</v>
      </c>
      <c r="H88" s="0" t="s">
        <v>217</v>
      </c>
      <c r="I88" s="0" t="n">
        <v>2005</v>
      </c>
      <c r="J88" s="0" t="n">
        <v>2005</v>
      </c>
      <c r="K88" s="0" t="s">
        <v>132</v>
      </c>
      <c r="L88" s="0" t="n">
        <v>105311</v>
      </c>
      <c r="M88" s="0" t="s">
        <v>133</v>
      </c>
      <c r="N88" s="0" t="s">
        <v>134</v>
      </c>
      <c r="O88" s="10" t="e">
        <f aca="false">VLOOKUP($H88,'FAOSTAT nutrition'!$A:$C,2,0)*$L88/4000</f>
        <v>#N/A</v>
      </c>
      <c r="P88" s="10" t="e">
        <f aca="false">VLOOKUP($H88,'FAOSTAT nutrition'!$A:$D,4,0)*$L88</f>
        <v>#N/A</v>
      </c>
      <c r="Q88" s="10" t="e">
        <f aca="false">VLOOKUP($H88,'FAOSTAT nutrition'!$A:$D,3,0)*$L88</f>
        <v>#N/A</v>
      </c>
    </row>
    <row r="89" customFormat="false" ht="12.8" hidden="false" customHeight="false" outlineLevel="0" collapsed="false">
      <c r="A89" s="0" t="s">
        <v>127</v>
      </c>
      <c r="B89" s="0" t="s">
        <v>128</v>
      </c>
      <c r="C89" s="0" t="n">
        <v>5000</v>
      </c>
      <c r="D89" s="0" t="s">
        <v>129</v>
      </c>
      <c r="E89" s="0" t="n">
        <v>5510</v>
      </c>
      <c r="F89" s="0" t="s">
        <v>130</v>
      </c>
      <c r="G89" s="0" t="n">
        <v>671</v>
      </c>
      <c r="H89" s="0" t="s">
        <v>218</v>
      </c>
      <c r="I89" s="0" t="n">
        <v>2005</v>
      </c>
      <c r="J89" s="0" t="n">
        <v>2005</v>
      </c>
      <c r="K89" s="0" t="s">
        <v>132</v>
      </c>
      <c r="L89" s="0" t="n">
        <v>768911</v>
      </c>
      <c r="M89" s="0" t="s">
        <v>133</v>
      </c>
      <c r="N89" s="0" t="s">
        <v>134</v>
      </c>
      <c r="O89" s="10" t="n">
        <f aca="false">VLOOKUP($H89,'FAOSTAT nutrition'!$A:$C,2,0)*$L89/4000</f>
        <v>76891.1</v>
      </c>
      <c r="P89" s="10" t="n">
        <f aca="false">VLOOKUP($H89,'FAOSTAT nutrition'!$A:$D,4,0)*$L89</f>
        <v>0</v>
      </c>
      <c r="Q89" s="10" t="n">
        <f aca="false">VLOOKUP($H89,'FAOSTAT nutrition'!$A:$D,3,0)*$L89</f>
        <v>77210.1502074688</v>
      </c>
    </row>
    <row r="90" customFormat="false" ht="12.8" hidden="false" customHeight="false" outlineLevel="0" collapsed="false">
      <c r="A90" s="0" t="s">
        <v>127</v>
      </c>
      <c r="B90" s="0" t="s">
        <v>128</v>
      </c>
      <c r="C90" s="0" t="n">
        <v>5000</v>
      </c>
      <c r="D90" s="0" t="s">
        <v>129</v>
      </c>
      <c r="E90" s="0" t="n">
        <v>5510</v>
      </c>
      <c r="F90" s="0" t="s">
        <v>130</v>
      </c>
      <c r="G90" s="0" t="n">
        <v>568</v>
      </c>
      <c r="H90" s="0" t="s">
        <v>219</v>
      </c>
      <c r="I90" s="0" t="n">
        <v>2005</v>
      </c>
      <c r="J90" s="0" t="n">
        <v>2005</v>
      </c>
      <c r="K90" s="0" t="s">
        <v>132</v>
      </c>
      <c r="L90" s="0" t="n">
        <v>23334444</v>
      </c>
      <c r="M90" s="0" t="s">
        <v>133</v>
      </c>
      <c r="N90" s="0" t="s">
        <v>134</v>
      </c>
      <c r="O90" s="10" t="n">
        <f aca="false">VLOOKUP($H90,'FAOSTAT nutrition'!$A:$C,2,0)*$L90/4000</f>
        <v>991713.379220156</v>
      </c>
      <c r="P90" s="10" t="n">
        <f aca="false">VLOOKUP($H90,'FAOSTAT nutrition'!$A:$D,4,0)*$L90</f>
        <v>23339.3081735726</v>
      </c>
      <c r="Q90" s="10" t="n">
        <f aca="false">VLOOKUP($H90,'FAOSTAT nutrition'!$A:$D,3,0)*$L90</f>
        <v>93335.4202567452</v>
      </c>
    </row>
    <row r="91" customFormat="false" ht="12.8" hidden="false" customHeight="false" outlineLevel="0" collapsed="false">
      <c r="A91" s="0" t="s">
        <v>127</v>
      </c>
      <c r="B91" s="0" t="s">
        <v>128</v>
      </c>
      <c r="C91" s="0" t="n">
        <v>5000</v>
      </c>
      <c r="D91" s="0" t="s">
        <v>129</v>
      </c>
      <c r="E91" s="0" t="n">
        <v>5510</v>
      </c>
      <c r="F91" s="0" t="s">
        <v>130</v>
      </c>
      <c r="G91" s="0" t="n">
        <v>299</v>
      </c>
      <c r="H91" s="0" t="s">
        <v>220</v>
      </c>
      <c r="I91" s="0" t="n">
        <v>2005</v>
      </c>
      <c r="J91" s="0" t="n">
        <v>2005</v>
      </c>
      <c r="K91" s="0" t="s">
        <v>132</v>
      </c>
      <c r="L91" s="0" t="n">
        <v>727688</v>
      </c>
      <c r="M91" s="0" t="s">
        <v>133</v>
      </c>
      <c r="N91" s="0" t="s">
        <v>134</v>
      </c>
      <c r="O91" s="10" t="n">
        <f aca="false">VLOOKUP($H91,'FAOSTAT nutrition'!$A:$C,2,0)*$L91/4000</f>
        <v>727688</v>
      </c>
      <c r="P91" s="10" t="n">
        <f aca="false">VLOOKUP($H91,'FAOSTAT nutrition'!$A:$D,4,0)*$L91</f>
        <v>246686.232</v>
      </c>
      <c r="Q91" s="10" t="n">
        <f aca="false">VLOOKUP($H91,'FAOSTAT nutrition'!$A:$D,3,0)*$L91</f>
        <v>132439.216</v>
      </c>
    </row>
    <row r="92" customFormat="false" ht="12.8" hidden="false" customHeight="false" outlineLevel="0" collapsed="false">
      <c r="A92" s="0" t="s">
        <v>127</v>
      </c>
      <c r="B92" s="0" t="s">
        <v>128</v>
      </c>
      <c r="C92" s="0" t="n">
        <v>5000</v>
      </c>
      <c r="D92" s="0" t="s">
        <v>129</v>
      </c>
      <c r="E92" s="0" t="n">
        <v>5510</v>
      </c>
      <c r="F92" s="0" t="s">
        <v>130</v>
      </c>
      <c r="G92" s="0" t="n">
        <v>79</v>
      </c>
      <c r="H92" s="0" t="s">
        <v>221</v>
      </c>
      <c r="I92" s="0" t="n">
        <v>2005</v>
      </c>
      <c r="J92" s="0" t="n">
        <v>2005</v>
      </c>
      <c r="K92" s="0" t="s">
        <v>132</v>
      </c>
      <c r="L92" s="0" t="n">
        <v>30998689</v>
      </c>
      <c r="M92" s="0" t="s">
        <v>133</v>
      </c>
      <c r="N92" s="0" t="s">
        <v>134</v>
      </c>
      <c r="O92" s="10" t="n">
        <f aca="false">VLOOKUP($H92,'FAOSTAT nutrition'!$A:$C,2,0)*$L92/4000</f>
        <v>26348885.65</v>
      </c>
      <c r="P92" s="10" t="n">
        <f aca="false">VLOOKUP($H92,'FAOSTAT nutrition'!$A:$D,4,0)*$L92</f>
        <v>929960.67</v>
      </c>
      <c r="Q92" s="10" t="n">
        <f aca="false">VLOOKUP($H92,'FAOSTAT nutrition'!$A:$D,3,0)*$L92</f>
        <v>3006872.833</v>
      </c>
    </row>
    <row r="93" customFormat="false" ht="12.8" hidden="false" customHeight="false" outlineLevel="0" collapsed="false">
      <c r="A93" s="0" t="s">
        <v>127</v>
      </c>
      <c r="B93" s="0" t="s">
        <v>128</v>
      </c>
      <c r="C93" s="0" t="n">
        <v>5000</v>
      </c>
      <c r="D93" s="0" t="s">
        <v>129</v>
      </c>
      <c r="E93" s="0" t="n">
        <v>5510</v>
      </c>
      <c r="F93" s="0" t="s">
        <v>130</v>
      </c>
      <c r="G93" s="0" t="n">
        <v>449</v>
      </c>
      <c r="H93" s="0" t="s">
        <v>222</v>
      </c>
      <c r="I93" s="0" t="n">
        <v>2005</v>
      </c>
      <c r="J93" s="0" t="n">
        <v>2005</v>
      </c>
      <c r="K93" s="0" t="s">
        <v>132</v>
      </c>
      <c r="L93" s="0" t="n">
        <v>5622859</v>
      </c>
      <c r="M93" s="0" t="s">
        <v>133</v>
      </c>
      <c r="N93" s="0" t="s">
        <v>134</v>
      </c>
      <c r="O93" s="10" t="n">
        <f aca="false">VLOOKUP($H93,'FAOSTAT nutrition'!$A:$C,2,0)*$L93/4000</f>
        <v>337372.162521036</v>
      </c>
      <c r="P93" s="10" t="n">
        <f aca="false">VLOOKUP($H93,'FAOSTAT nutrition'!$A:$D,4,0)*$L93</f>
        <v>22485.4597980603</v>
      </c>
      <c r="Q93" s="10" t="n">
        <f aca="false">VLOOKUP($H93,'FAOSTAT nutrition'!$A:$D,3,0)*$L93</f>
        <v>112452.199831717</v>
      </c>
    </row>
    <row r="94" customFormat="false" ht="12.8" hidden="false" customHeight="false" outlineLevel="0" collapsed="false">
      <c r="A94" s="0" t="s">
        <v>127</v>
      </c>
      <c r="B94" s="0" t="s">
        <v>128</v>
      </c>
      <c r="C94" s="0" t="n">
        <v>5000</v>
      </c>
      <c r="D94" s="0" t="s">
        <v>129</v>
      </c>
      <c r="E94" s="0" t="n">
        <v>5510</v>
      </c>
      <c r="F94" s="0" t="s">
        <v>130</v>
      </c>
      <c r="G94" s="0" t="n">
        <v>292</v>
      </c>
      <c r="H94" s="0" t="s">
        <v>223</v>
      </c>
      <c r="I94" s="0" t="n">
        <v>2005</v>
      </c>
      <c r="J94" s="0" t="n">
        <v>2005</v>
      </c>
      <c r="K94" s="0" t="s">
        <v>132</v>
      </c>
      <c r="L94" s="0" t="n">
        <v>572578</v>
      </c>
      <c r="M94" s="0" t="s">
        <v>133</v>
      </c>
      <c r="N94" s="0" t="s">
        <v>134</v>
      </c>
      <c r="O94" s="10" t="n">
        <f aca="false">VLOOKUP($H94,'FAOSTAT nutrition'!$A:$C,2,0)*$L94/4000</f>
        <v>671347.705</v>
      </c>
      <c r="P94" s="10" t="n">
        <f aca="false">VLOOKUP($H94,'FAOSTAT nutrition'!$A:$D,4,0)*$L94</f>
        <v>164902.464</v>
      </c>
      <c r="Q94" s="10" t="n">
        <f aca="false">VLOOKUP($H94,'FAOSTAT nutrition'!$A:$D,3,0)*$L94</f>
        <v>142571.922</v>
      </c>
    </row>
    <row r="95" customFormat="false" ht="12.8" hidden="false" customHeight="false" outlineLevel="0" collapsed="false">
      <c r="A95" s="0" t="s">
        <v>127</v>
      </c>
      <c r="B95" s="0" t="s">
        <v>128</v>
      </c>
      <c r="C95" s="0" t="n">
        <v>5000</v>
      </c>
      <c r="D95" s="0" t="s">
        <v>129</v>
      </c>
      <c r="E95" s="0" t="n">
        <v>5510</v>
      </c>
      <c r="F95" s="0" t="s">
        <v>130</v>
      </c>
      <c r="G95" s="0" t="n">
        <v>702</v>
      </c>
      <c r="H95" s="0" t="s">
        <v>224</v>
      </c>
      <c r="I95" s="0" t="n">
        <v>2005</v>
      </c>
      <c r="J95" s="0" t="n">
        <v>2005</v>
      </c>
      <c r="K95" s="0" t="s">
        <v>132</v>
      </c>
      <c r="L95" s="0" t="n">
        <v>80161</v>
      </c>
      <c r="M95" s="0" t="s">
        <v>133</v>
      </c>
      <c r="N95" s="0" t="s">
        <v>134</v>
      </c>
      <c r="O95" s="10" t="n">
        <f aca="false">VLOOKUP($H95,'FAOSTAT nutrition'!$A:$C,2,0)*$L95/4000</f>
        <v>105203.467115565</v>
      </c>
      <c r="P95" s="10" t="n">
        <f aca="false">VLOOKUP($H95,'FAOSTAT nutrition'!$A:$D,4,0)*$L95</f>
        <v>29096.9617914187</v>
      </c>
      <c r="Q95" s="10" t="n">
        <f aca="false">VLOOKUP($H95,'FAOSTAT nutrition'!$A:$D,3,0)*$L95</f>
        <v>4644.46758534294</v>
      </c>
    </row>
    <row r="96" customFormat="false" ht="12.8" hidden="false" customHeight="false" outlineLevel="0" collapsed="false">
      <c r="A96" s="0" t="s">
        <v>127</v>
      </c>
      <c r="B96" s="0" t="s">
        <v>128</v>
      </c>
      <c r="C96" s="0" t="n">
        <v>5000</v>
      </c>
      <c r="D96" s="0" t="s">
        <v>129</v>
      </c>
      <c r="E96" s="0" t="n">
        <v>5510</v>
      </c>
      <c r="F96" s="0" t="s">
        <v>130</v>
      </c>
      <c r="G96" s="0" t="n">
        <v>234</v>
      </c>
      <c r="H96" s="0" t="s">
        <v>225</v>
      </c>
      <c r="I96" s="0" t="n">
        <v>2005</v>
      </c>
      <c r="J96" s="0" t="n">
        <v>2005</v>
      </c>
      <c r="K96" s="0" t="s">
        <v>132</v>
      </c>
      <c r="L96" s="0" t="n">
        <v>725050</v>
      </c>
      <c r="M96" s="0" t="s">
        <v>133</v>
      </c>
      <c r="N96" s="0" t="s">
        <v>134</v>
      </c>
      <c r="O96" s="10" t="n">
        <f aca="false">VLOOKUP($H96,'FAOSTAT nutrition'!$A:$C,2,0)*$L96/4000</f>
        <v>474907.75</v>
      </c>
      <c r="P96" s="10" t="n">
        <f aca="false">VLOOKUP($H96,'FAOSTAT nutrition'!$A:$D,4,0)*$L96</f>
        <v>181262.5</v>
      </c>
      <c r="Q96" s="10" t="n">
        <f aca="false">VLOOKUP($H96,'FAOSTAT nutrition'!$A:$D,3,0)*$L96</f>
        <v>50753.5</v>
      </c>
    </row>
    <row r="97" customFormat="false" ht="12.8" hidden="false" customHeight="false" outlineLevel="0" collapsed="false">
      <c r="A97" s="0" t="s">
        <v>127</v>
      </c>
      <c r="B97" s="0" t="s">
        <v>128</v>
      </c>
      <c r="C97" s="0" t="n">
        <v>5000</v>
      </c>
      <c r="D97" s="0" t="s">
        <v>129</v>
      </c>
      <c r="E97" s="0" t="n">
        <v>5510</v>
      </c>
      <c r="F97" s="0" t="s">
        <v>130</v>
      </c>
      <c r="G97" s="0" t="n">
        <v>75</v>
      </c>
      <c r="H97" s="0" t="s">
        <v>226</v>
      </c>
      <c r="I97" s="0" t="n">
        <v>2005</v>
      </c>
      <c r="J97" s="0" t="n">
        <v>2005</v>
      </c>
      <c r="K97" s="0" t="s">
        <v>132</v>
      </c>
      <c r="L97" s="0" t="n">
        <v>23566012</v>
      </c>
      <c r="M97" s="0" t="s">
        <v>133</v>
      </c>
      <c r="N97" s="0" t="s">
        <v>134</v>
      </c>
      <c r="O97" s="10" t="n">
        <f aca="false">VLOOKUP($H97,'FAOSTAT nutrition'!$A:$C,2,0)*$L97/4000</f>
        <v>22682286.55</v>
      </c>
      <c r="P97" s="10" t="n">
        <f aca="false">VLOOKUP($H97,'FAOSTAT nutrition'!$A:$D,4,0)*$L97</f>
        <v>1767450.9</v>
      </c>
      <c r="Q97" s="10" t="n">
        <f aca="false">VLOOKUP($H97,'FAOSTAT nutrition'!$A:$D,3,0)*$L97</f>
        <v>3063581.56</v>
      </c>
    </row>
    <row r="98" customFormat="false" ht="12.8" hidden="false" customHeight="false" outlineLevel="0" collapsed="false">
      <c r="A98" s="0" t="s">
        <v>127</v>
      </c>
      <c r="B98" s="0" t="s">
        <v>128</v>
      </c>
      <c r="C98" s="0" t="n">
        <v>5000</v>
      </c>
      <c r="D98" s="0" t="s">
        <v>129</v>
      </c>
      <c r="E98" s="0" t="n">
        <v>5510</v>
      </c>
      <c r="F98" s="0" t="s">
        <v>130</v>
      </c>
      <c r="G98" s="0" t="n">
        <v>254</v>
      </c>
      <c r="H98" s="0" t="s">
        <v>227</v>
      </c>
      <c r="I98" s="0" t="n">
        <v>2005</v>
      </c>
      <c r="J98" s="0" t="n">
        <v>2005</v>
      </c>
      <c r="K98" s="0" t="s">
        <v>132</v>
      </c>
      <c r="L98" s="0" t="n">
        <v>182419265</v>
      </c>
      <c r="M98" s="0" t="s">
        <v>133</v>
      </c>
      <c r="N98" s="0" t="s">
        <v>134</v>
      </c>
      <c r="O98" s="10" t="n">
        <f aca="false">VLOOKUP($H98,'FAOSTAT nutrition'!$A:$C,2,0)*$L98/4000</f>
        <v>72055609.675</v>
      </c>
      <c r="P98" s="10" t="n">
        <f aca="false">VLOOKUP($H98,'FAOSTAT nutrition'!$A:$D,4,0)*$L98</f>
        <v>24079342.98</v>
      </c>
      <c r="Q98" s="10" t="n">
        <f aca="false">VLOOKUP($H98,'FAOSTAT nutrition'!$A:$D,3,0)*$L98</f>
        <v>547257.795</v>
      </c>
    </row>
    <row r="99" customFormat="false" ht="12.8" hidden="false" customHeight="false" outlineLevel="0" collapsed="false">
      <c r="A99" s="0" t="s">
        <v>127</v>
      </c>
      <c r="B99" s="0" t="s">
        <v>128</v>
      </c>
      <c r="C99" s="0" t="n">
        <v>5000</v>
      </c>
      <c r="D99" s="0" t="s">
        <v>129</v>
      </c>
      <c r="E99" s="0" t="n">
        <v>5510</v>
      </c>
      <c r="F99" s="0" t="s">
        <v>130</v>
      </c>
      <c r="G99" s="0" t="n">
        <v>258</v>
      </c>
      <c r="H99" s="0" t="s">
        <v>228</v>
      </c>
      <c r="I99" s="0" t="n">
        <v>2005</v>
      </c>
      <c r="J99" s="0" t="n">
        <v>2005</v>
      </c>
      <c r="K99" s="0" t="s">
        <v>132</v>
      </c>
      <c r="L99" s="0" t="n">
        <v>4048224</v>
      </c>
      <c r="M99" s="0" t="s">
        <v>133</v>
      </c>
      <c r="N99" s="0" t="s">
        <v>134</v>
      </c>
      <c r="O99" s="10" t="n">
        <f aca="false">VLOOKUP($H99,'FAOSTAT nutrition'!$A:$C,2,0)*$L99/4000</f>
        <v>8946684.74796748</v>
      </c>
      <c r="P99" s="10" t="n">
        <f aca="false">VLOOKUP($H99,'FAOSTAT nutrition'!$A:$D,4,0)*$L99</f>
        <v>4048224</v>
      </c>
      <c r="Q99" s="10" t="n">
        <f aca="false">VLOOKUP($H99,'FAOSTAT nutrition'!$A:$D,3,0)*$L99</f>
        <v>0</v>
      </c>
    </row>
    <row r="100" customFormat="false" ht="12.8" hidden="false" customHeight="false" outlineLevel="0" collapsed="false">
      <c r="A100" s="0" t="s">
        <v>127</v>
      </c>
      <c r="B100" s="0" t="s">
        <v>128</v>
      </c>
      <c r="C100" s="0" t="n">
        <v>5000</v>
      </c>
      <c r="D100" s="0" t="s">
        <v>129</v>
      </c>
      <c r="E100" s="0" t="n">
        <v>5510</v>
      </c>
      <c r="F100" s="0" t="s">
        <v>130</v>
      </c>
      <c r="G100" s="0" t="n">
        <v>430</v>
      </c>
      <c r="H100" s="0" t="s">
        <v>229</v>
      </c>
      <c r="I100" s="0" t="n">
        <v>2005</v>
      </c>
      <c r="J100" s="0" t="n">
        <v>2005</v>
      </c>
      <c r="K100" s="0" t="s">
        <v>132</v>
      </c>
      <c r="L100" s="0" t="n">
        <v>5827700</v>
      </c>
      <c r="M100" s="0" t="s">
        <v>133</v>
      </c>
      <c r="N100" s="0" t="s">
        <v>134</v>
      </c>
      <c r="O100" s="10" t="n">
        <f aca="false">VLOOKUP($H100,'FAOSTAT nutrition'!$A:$C,2,0)*$L100/4000</f>
        <v>451646.75</v>
      </c>
      <c r="P100" s="10" t="n">
        <f aca="false">VLOOKUP($H100,'FAOSTAT nutrition'!$A:$D,4,0)*$L100</f>
        <v>17483.1</v>
      </c>
      <c r="Q100" s="10" t="n">
        <f aca="false">VLOOKUP($H100,'FAOSTAT nutrition'!$A:$D,3,0)*$L100</f>
        <v>93243.2</v>
      </c>
    </row>
    <row r="101" customFormat="false" ht="12.8" hidden="false" customHeight="false" outlineLevel="0" collapsed="false">
      <c r="A101" s="0" t="s">
        <v>127</v>
      </c>
      <c r="B101" s="0" t="s">
        <v>128</v>
      </c>
      <c r="C101" s="0" t="n">
        <v>5000</v>
      </c>
      <c r="D101" s="0" t="s">
        <v>129</v>
      </c>
      <c r="E101" s="0" t="n">
        <v>5510</v>
      </c>
      <c r="F101" s="0" t="s">
        <v>130</v>
      </c>
      <c r="G101" s="0" t="n">
        <v>260</v>
      </c>
      <c r="H101" s="0" t="s">
        <v>230</v>
      </c>
      <c r="I101" s="0" t="n">
        <v>2005</v>
      </c>
      <c r="J101" s="0" t="n">
        <v>2005</v>
      </c>
      <c r="K101" s="0" t="s">
        <v>132</v>
      </c>
      <c r="L101" s="0" t="n">
        <v>15965113</v>
      </c>
      <c r="M101" s="0" t="s">
        <v>133</v>
      </c>
      <c r="N101" s="0" t="s">
        <v>134</v>
      </c>
      <c r="O101" s="10" t="n">
        <f aca="false">VLOOKUP($H101,'FAOSTAT nutrition'!$A:$C,2,0)*$L101/4000</f>
        <v>6984736.9375</v>
      </c>
      <c r="P101" s="10" t="n">
        <f aca="false">VLOOKUP($H101,'FAOSTAT nutrition'!$A:$D,4,0)*$L101</f>
        <v>2793894.775</v>
      </c>
      <c r="Q101" s="10" t="n">
        <f aca="false">VLOOKUP($H101,'FAOSTAT nutrition'!$A:$D,3,0)*$L101</f>
        <v>207546.469</v>
      </c>
    </row>
    <row r="102" customFormat="false" ht="12.8" hidden="false" customHeight="false" outlineLevel="0" collapsed="false">
      <c r="A102" s="0" t="s">
        <v>127</v>
      </c>
      <c r="B102" s="0" t="s">
        <v>128</v>
      </c>
      <c r="C102" s="0" t="n">
        <v>5000</v>
      </c>
      <c r="D102" s="0" t="s">
        <v>129</v>
      </c>
      <c r="E102" s="0" t="n">
        <v>5510</v>
      </c>
      <c r="F102" s="0" t="s">
        <v>130</v>
      </c>
      <c r="G102" s="0" t="n">
        <v>403</v>
      </c>
      <c r="H102" s="0" t="s">
        <v>231</v>
      </c>
      <c r="I102" s="0" t="n">
        <v>2005</v>
      </c>
      <c r="J102" s="0" t="n">
        <v>2005</v>
      </c>
      <c r="K102" s="0" t="s">
        <v>132</v>
      </c>
      <c r="L102" s="0" t="n">
        <v>65762555</v>
      </c>
      <c r="M102" s="0" t="s">
        <v>133</v>
      </c>
      <c r="N102" s="0" t="s">
        <v>134</v>
      </c>
      <c r="O102" s="10" t="n">
        <f aca="false">VLOOKUP($H102,'FAOSTAT nutrition'!$A:$C,2,0)*$L102/4000</f>
        <v>5096598.0125</v>
      </c>
      <c r="P102" s="10" t="n">
        <f aca="false">VLOOKUP($H102,'FAOSTAT nutrition'!$A:$D,4,0)*$L102</f>
        <v>131525.11</v>
      </c>
      <c r="Q102" s="10" t="n">
        <f aca="false">VLOOKUP($H102,'FAOSTAT nutrition'!$A:$D,3,0)*$L102</f>
        <v>723388.105</v>
      </c>
    </row>
    <row r="103" customFormat="false" ht="12.8" hidden="false" customHeight="false" outlineLevel="0" collapsed="false">
      <c r="A103" s="0" t="s">
        <v>127</v>
      </c>
      <c r="B103" s="0" t="s">
        <v>128</v>
      </c>
      <c r="C103" s="0" t="n">
        <v>5000</v>
      </c>
      <c r="D103" s="0" t="s">
        <v>129</v>
      </c>
      <c r="E103" s="0" t="n">
        <v>5510</v>
      </c>
      <c r="F103" s="0" t="s">
        <v>130</v>
      </c>
      <c r="G103" s="0" t="n">
        <v>402</v>
      </c>
      <c r="H103" s="0" t="s">
        <v>232</v>
      </c>
      <c r="I103" s="0" t="n">
        <v>2005</v>
      </c>
      <c r="J103" s="0" t="n">
        <v>2005</v>
      </c>
      <c r="K103" s="0" t="s">
        <v>132</v>
      </c>
      <c r="L103" s="0" t="n">
        <v>4006286</v>
      </c>
      <c r="M103" s="0" t="s">
        <v>133</v>
      </c>
      <c r="N103" s="0" t="s">
        <v>134</v>
      </c>
      <c r="O103" s="10" t="n">
        <f aca="false">VLOOKUP($H103,'FAOSTAT nutrition'!$A:$C,2,0)*$L103/4000</f>
        <v>250392.313254782</v>
      </c>
      <c r="P103" s="10" t="n">
        <f aca="false">VLOOKUP($H103,'FAOSTAT nutrition'!$A:$D,4,0)*$L103</f>
        <v>16025.4675652453</v>
      </c>
      <c r="Q103" s="10" t="n">
        <f aca="false">VLOOKUP($H103,'FAOSTAT nutrition'!$A:$D,3,0)*$L103</f>
        <v>56089.1364783585</v>
      </c>
    </row>
    <row r="104" customFormat="false" ht="12.8" hidden="false" customHeight="false" outlineLevel="0" collapsed="false">
      <c r="A104" s="0" t="s">
        <v>127</v>
      </c>
      <c r="B104" s="0" t="s">
        <v>128</v>
      </c>
      <c r="C104" s="0" t="n">
        <v>5000</v>
      </c>
      <c r="D104" s="0" t="s">
        <v>129</v>
      </c>
      <c r="E104" s="0" t="n">
        <v>5510</v>
      </c>
      <c r="F104" s="0" t="s">
        <v>130</v>
      </c>
      <c r="G104" s="0" t="n">
        <v>490</v>
      </c>
      <c r="H104" s="0" t="s">
        <v>233</v>
      </c>
      <c r="I104" s="0" t="n">
        <v>2005</v>
      </c>
      <c r="J104" s="0" t="n">
        <v>2005</v>
      </c>
      <c r="K104" s="0" t="s">
        <v>132</v>
      </c>
      <c r="L104" s="0" t="n">
        <v>63136792</v>
      </c>
      <c r="M104" s="0" t="s">
        <v>133</v>
      </c>
      <c r="N104" s="0" t="s">
        <v>134</v>
      </c>
      <c r="O104" s="10" t="n">
        <f aca="false">VLOOKUP($H104,'FAOSTAT nutrition'!$A:$C,2,0)*$L104/4000</f>
        <v>5366627.32</v>
      </c>
      <c r="P104" s="10" t="n">
        <f aca="false">VLOOKUP($H104,'FAOSTAT nutrition'!$A:$D,4,0)*$L104</f>
        <v>63136.792</v>
      </c>
      <c r="Q104" s="10" t="n">
        <f aca="false">VLOOKUP($H104,'FAOSTAT nutrition'!$A:$D,3,0)*$L104</f>
        <v>441957.544</v>
      </c>
    </row>
    <row r="105" customFormat="false" ht="12.8" hidden="false" customHeight="false" outlineLevel="0" collapsed="false">
      <c r="A105" s="0" t="s">
        <v>127</v>
      </c>
      <c r="B105" s="0" t="s">
        <v>128</v>
      </c>
      <c r="C105" s="0" t="n">
        <v>5000</v>
      </c>
      <c r="D105" s="0" t="s">
        <v>129</v>
      </c>
      <c r="E105" s="0" t="n">
        <v>5510</v>
      </c>
      <c r="F105" s="0" t="s">
        <v>130</v>
      </c>
      <c r="G105" s="0" t="n">
        <v>600</v>
      </c>
      <c r="H105" s="0" t="s">
        <v>234</v>
      </c>
      <c r="I105" s="0" t="n">
        <v>2005</v>
      </c>
      <c r="J105" s="0" t="n">
        <v>2005</v>
      </c>
      <c r="K105" s="0" t="s">
        <v>132</v>
      </c>
      <c r="L105" s="0" t="n">
        <v>8255387</v>
      </c>
      <c r="M105" s="0" t="s">
        <v>133</v>
      </c>
      <c r="N105" s="0" t="s">
        <v>134</v>
      </c>
      <c r="O105" s="10" t="n">
        <f aca="false">VLOOKUP($H105,'FAOSTAT nutrition'!$A:$C,2,0)*$L105/4000</f>
        <v>536600.155</v>
      </c>
      <c r="P105" s="10" t="n">
        <f aca="false">VLOOKUP($H105,'FAOSTAT nutrition'!$A:$D,4,0)*$L105</f>
        <v>8255.387</v>
      </c>
      <c r="Q105" s="10" t="n">
        <f aca="false">VLOOKUP($H105,'FAOSTAT nutrition'!$A:$D,3,0)*$L105</f>
        <v>33021.548</v>
      </c>
    </row>
    <row r="106" customFormat="false" ht="12.8" hidden="false" customHeight="false" outlineLevel="0" collapsed="false">
      <c r="A106" s="0" t="s">
        <v>127</v>
      </c>
      <c r="B106" s="0" t="s">
        <v>128</v>
      </c>
      <c r="C106" s="0" t="n">
        <v>5000</v>
      </c>
      <c r="D106" s="0" t="s">
        <v>129</v>
      </c>
      <c r="E106" s="0" t="n">
        <v>5510</v>
      </c>
      <c r="F106" s="0" t="s">
        <v>130</v>
      </c>
      <c r="G106" s="0" t="n">
        <v>534</v>
      </c>
      <c r="H106" s="0" t="s">
        <v>235</v>
      </c>
      <c r="I106" s="0" t="n">
        <v>2005</v>
      </c>
      <c r="J106" s="0" t="n">
        <v>2005</v>
      </c>
      <c r="K106" s="0" t="s">
        <v>132</v>
      </c>
      <c r="L106" s="0" t="n">
        <v>18035771</v>
      </c>
      <c r="M106" s="0" t="s">
        <v>133</v>
      </c>
      <c r="N106" s="0" t="s">
        <v>134</v>
      </c>
      <c r="O106" s="10" t="n">
        <f aca="false">VLOOKUP($H106,'FAOSTAT nutrition'!$A:$C,2,0)*$L106/4000</f>
        <v>1487951.1075</v>
      </c>
      <c r="P106" s="10" t="n">
        <f aca="false">VLOOKUP($H106,'FAOSTAT nutrition'!$A:$D,4,0)*$L106</f>
        <v>18035.771</v>
      </c>
      <c r="Q106" s="10" t="n">
        <f aca="false">VLOOKUP($H106,'FAOSTAT nutrition'!$A:$D,3,0)*$L106</f>
        <v>90178.855</v>
      </c>
    </row>
    <row r="107" customFormat="false" ht="12.8" hidden="false" customHeight="false" outlineLevel="0" collapsed="false">
      <c r="A107" s="0" t="s">
        <v>127</v>
      </c>
      <c r="B107" s="0" t="s">
        <v>128</v>
      </c>
      <c r="C107" s="0" t="n">
        <v>5000</v>
      </c>
      <c r="D107" s="0" t="s">
        <v>129</v>
      </c>
      <c r="E107" s="0" t="n">
        <v>5510</v>
      </c>
      <c r="F107" s="0" t="s">
        <v>130</v>
      </c>
      <c r="G107" s="0" t="n">
        <v>521</v>
      </c>
      <c r="H107" s="0" t="s">
        <v>236</v>
      </c>
      <c r="I107" s="0" t="n">
        <v>2005</v>
      </c>
      <c r="J107" s="0" t="n">
        <v>2005</v>
      </c>
      <c r="K107" s="0" t="s">
        <v>132</v>
      </c>
      <c r="L107" s="0" t="n">
        <v>19371604</v>
      </c>
      <c r="M107" s="0" t="s">
        <v>133</v>
      </c>
      <c r="N107" s="0" t="s">
        <v>134</v>
      </c>
      <c r="O107" s="10" t="n">
        <f aca="false">VLOOKUP($H107,'FAOSTAT nutrition'!$A:$C,2,0)*$L107/4000</f>
        <v>2615166.54</v>
      </c>
      <c r="P107" s="10" t="n">
        <f aca="false">VLOOKUP($H107,'FAOSTAT nutrition'!$A:$D,4,0)*$L107</f>
        <v>77486.416</v>
      </c>
      <c r="Q107" s="10" t="n">
        <f aca="false">VLOOKUP($H107,'FAOSTAT nutrition'!$A:$D,3,0)*$L107</f>
        <v>77486.416</v>
      </c>
    </row>
    <row r="108" customFormat="false" ht="12.8" hidden="false" customHeight="false" outlineLevel="0" collapsed="false">
      <c r="A108" s="0" t="s">
        <v>127</v>
      </c>
      <c r="B108" s="0" t="s">
        <v>128</v>
      </c>
      <c r="C108" s="0" t="n">
        <v>5000</v>
      </c>
      <c r="D108" s="0" t="s">
        <v>129</v>
      </c>
      <c r="E108" s="0" t="n">
        <v>5510</v>
      </c>
      <c r="F108" s="0" t="s">
        <v>130</v>
      </c>
      <c r="G108" s="0" t="n">
        <v>187</v>
      </c>
      <c r="H108" s="0" t="s">
        <v>237</v>
      </c>
      <c r="I108" s="0" t="n">
        <v>2005</v>
      </c>
      <c r="J108" s="0" t="n">
        <v>2005</v>
      </c>
      <c r="K108" s="0" t="s">
        <v>132</v>
      </c>
      <c r="L108" s="0" t="n">
        <v>11279451</v>
      </c>
      <c r="M108" s="0" t="s">
        <v>133</v>
      </c>
      <c r="N108" s="0" t="s">
        <v>134</v>
      </c>
      <c r="O108" s="10" t="n">
        <f aca="false">VLOOKUP($H108,'FAOSTAT nutrition'!$A:$C,2,0)*$L108/4000</f>
        <v>9756725.115</v>
      </c>
      <c r="P108" s="10" t="n">
        <f aca="false">VLOOKUP($H108,'FAOSTAT nutrition'!$A:$D,4,0)*$L108</f>
        <v>203030.118</v>
      </c>
      <c r="Q108" s="10" t="n">
        <f aca="false">VLOOKUP($H108,'FAOSTAT nutrition'!$A:$D,3,0)*$L108</f>
        <v>2537876.475</v>
      </c>
    </row>
    <row r="109" customFormat="false" ht="12.8" hidden="false" customHeight="false" outlineLevel="0" collapsed="false">
      <c r="A109" s="0" t="s">
        <v>127</v>
      </c>
      <c r="B109" s="0" t="s">
        <v>128</v>
      </c>
      <c r="C109" s="0" t="n">
        <v>5000</v>
      </c>
      <c r="D109" s="0" t="s">
        <v>129</v>
      </c>
      <c r="E109" s="0" t="n">
        <v>5510</v>
      </c>
      <c r="F109" s="0" t="s">
        <v>130</v>
      </c>
      <c r="G109" s="0" t="n">
        <v>417</v>
      </c>
      <c r="H109" s="0" t="s">
        <v>238</v>
      </c>
      <c r="I109" s="0" t="n">
        <v>2005</v>
      </c>
      <c r="J109" s="0" t="n">
        <v>2005</v>
      </c>
      <c r="K109" s="0" t="s">
        <v>132</v>
      </c>
      <c r="L109" s="0" t="n">
        <v>13113267</v>
      </c>
      <c r="M109" s="0" t="s">
        <v>133</v>
      </c>
      <c r="N109" s="0" t="s">
        <v>134</v>
      </c>
      <c r="O109" s="10" t="n">
        <f aca="false">VLOOKUP($H109,'FAOSTAT nutrition'!$A:$C,2,0)*$L109/4000</f>
        <v>1016278.1925</v>
      </c>
      <c r="P109" s="10" t="n">
        <f aca="false">VLOOKUP($H109,'FAOSTAT nutrition'!$A:$D,4,0)*$L109</f>
        <v>26226.534</v>
      </c>
      <c r="Q109" s="10" t="n">
        <f aca="false">VLOOKUP($H109,'FAOSTAT nutrition'!$A:$D,3,0)*$L109</f>
        <v>275378.607</v>
      </c>
    </row>
    <row r="110" customFormat="false" ht="12.8" hidden="false" customHeight="false" outlineLevel="0" collapsed="false">
      <c r="A110" s="0" t="s">
        <v>127</v>
      </c>
      <c r="B110" s="0" t="s">
        <v>128</v>
      </c>
      <c r="C110" s="0" t="n">
        <v>5000</v>
      </c>
      <c r="D110" s="0" t="s">
        <v>129</v>
      </c>
      <c r="E110" s="0" t="n">
        <v>5510</v>
      </c>
      <c r="F110" s="0" t="s">
        <v>130</v>
      </c>
      <c r="G110" s="0" t="n">
        <v>687</v>
      </c>
      <c r="H110" s="0" t="s">
        <v>239</v>
      </c>
      <c r="I110" s="0" t="n">
        <v>2005</v>
      </c>
      <c r="J110" s="0" t="n">
        <v>2005</v>
      </c>
      <c r="K110" s="0" t="s">
        <v>132</v>
      </c>
      <c r="L110" s="0" t="n">
        <v>446974</v>
      </c>
      <c r="M110" s="0" t="s">
        <v>133</v>
      </c>
      <c r="N110" s="0" t="s">
        <v>134</v>
      </c>
      <c r="O110" s="10" t="n">
        <f aca="false">VLOOKUP($H110,'FAOSTAT nutrition'!$A:$C,2,0)*$L110/4000</f>
        <v>308410.572660001</v>
      </c>
      <c r="P110" s="10" t="n">
        <f aca="false">VLOOKUP($H110,'FAOSTAT nutrition'!$A:$D,4,0)*$L110</f>
        <v>12068.7017065712</v>
      </c>
      <c r="Q110" s="10" t="n">
        <f aca="false">VLOOKUP($H110,'FAOSTAT nutrition'!$A:$D,3,0)*$L110</f>
        <v>47828.6048265699</v>
      </c>
    </row>
    <row r="111" customFormat="false" ht="12.8" hidden="false" customHeight="false" outlineLevel="0" collapsed="false">
      <c r="A111" s="0" t="s">
        <v>127</v>
      </c>
      <c r="B111" s="0" t="s">
        <v>128</v>
      </c>
      <c r="C111" s="0" t="n">
        <v>5000</v>
      </c>
      <c r="D111" s="0" t="s">
        <v>129</v>
      </c>
      <c r="E111" s="0" t="n">
        <v>5510</v>
      </c>
      <c r="F111" s="0" t="s">
        <v>130</v>
      </c>
      <c r="G111" s="0" t="n">
        <v>748</v>
      </c>
      <c r="H111" s="0" t="s">
        <v>240</v>
      </c>
      <c r="I111" s="0" t="n">
        <v>2005</v>
      </c>
      <c r="J111" s="0" t="n">
        <v>2005</v>
      </c>
      <c r="K111" s="0" t="s">
        <v>132</v>
      </c>
      <c r="L111" s="0" t="n">
        <v>69780</v>
      </c>
      <c r="M111" s="0" t="s">
        <v>133</v>
      </c>
      <c r="N111" s="0" t="s">
        <v>134</v>
      </c>
      <c r="O111" s="10" t="e">
        <f aca="false">VLOOKUP($H111,'FAOSTAT nutrition'!$A:$C,2,0)*$L111/4000</f>
        <v>#N/A</v>
      </c>
      <c r="P111" s="10" t="e">
        <f aca="false">VLOOKUP($H111,'FAOSTAT nutrition'!$A:$D,4,0)*$L111</f>
        <v>#N/A</v>
      </c>
      <c r="Q111" s="10" t="e">
        <f aca="false">VLOOKUP($H111,'FAOSTAT nutrition'!$A:$D,3,0)*$L111</f>
        <v>#N/A</v>
      </c>
    </row>
    <row r="112" customFormat="false" ht="12.8" hidden="false" customHeight="false" outlineLevel="0" collapsed="false">
      <c r="A112" s="0" t="s">
        <v>127</v>
      </c>
      <c r="B112" s="0" t="s">
        <v>128</v>
      </c>
      <c r="C112" s="0" t="n">
        <v>5000</v>
      </c>
      <c r="D112" s="0" t="s">
        <v>129</v>
      </c>
      <c r="E112" s="0" t="n">
        <v>5510</v>
      </c>
      <c r="F112" s="0" t="s">
        <v>130</v>
      </c>
      <c r="G112" s="0" t="n">
        <v>587</v>
      </c>
      <c r="H112" s="0" t="s">
        <v>241</v>
      </c>
      <c r="I112" s="0" t="n">
        <v>2005</v>
      </c>
      <c r="J112" s="0" t="n">
        <v>2005</v>
      </c>
      <c r="K112" s="0" t="s">
        <v>132</v>
      </c>
      <c r="L112" s="0" t="n">
        <v>3324222</v>
      </c>
      <c r="M112" s="0" t="s">
        <v>133</v>
      </c>
      <c r="N112" s="0" t="s">
        <v>134</v>
      </c>
      <c r="O112" s="10" t="n">
        <f aca="false">VLOOKUP($H112,'FAOSTAT nutrition'!$A:$C,2,0)*$L112/4000</f>
        <v>681465.51</v>
      </c>
      <c r="P112" s="10" t="n">
        <f aca="false">VLOOKUP($H112,'FAOSTAT nutrition'!$A:$D,4,0)*$L112</f>
        <v>9972.666</v>
      </c>
      <c r="Q112" s="10" t="n">
        <f aca="false">VLOOKUP($H112,'FAOSTAT nutrition'!$A:$D,3,0)*$L112</f>
        <v>19945.332</v>
      </c>
    </row>
    <row r="113" customFormat="false" ht="12.8" hidden="false" customHeight="false" outlineLevel="0" collapsed="false">
      <c r="A113" s="0" t="s">
        <v>127</v>
      </c>
      <c r="B113" s="0" t="s">
        <v>128</v>
      </c>
      <c r="C113" s="0" t="n">
        <v>5000</v>
      </c>
      <c r="D113" s="0" t="s">
        <v>129</v>
      </c>
      <c r="E113" s="0" t="n">
        <v>5510</v>
      </c>
      <c r="F113" s="0" t="s">
        <v>130</v>
      </c>
      <c r="G113" s="0" t="n">
        <v>197</v>
      </c>
      <c r="H113" s="0" t="s">
        <v>242</v>
      </c>
      <c r="I113" s="0" t="n">
        <v>2005</v>
      </c>
      <c r="J113" s="0" t="n">
        <v>2005</v>
      </c>
      <c r="K113" s="0" t="s">
        <v>132</v>
      </c>
      <c r="L113" s="0" t="n">
        <v>3396839</v>
      </c>
      <c r="M113" s="0" t="s">
        <v>133</v>
      </c>
      <c r="N113" s="0" t="s">
        <v>134</v>
      </c>
      <c r="O113" s="10" t="n">
        <f aca="false">VLOOKUP($H113,'FAOSTAT nutrition'!$A:$C,2,0)*$L113/4000</f>
        <v>2912789.4425</v>
      </c>
      <c r="P113" s="10" t="n">
        <f aca="false">VLOOKUP($H113,'FAOSTAT nutrition'!$A:$D,4,0)*$L113</f>
        <v>57746.263</v>
      </c>
      <c r="Q113" s="10" t="n">
        <f aca="false">VLOOKUP($H113,'FAOSTAT nutrition'!$A:$D,3,0)*$L113</f>
        <v>709939.351</v>
      </c>
    </row>
    <row r="114" customFormat="false" ht="12.8" hidden="false" customHeight="false" outlineLevel="0" collapsed="false">
      <c r="A114" s="0" t="s">
        <v>127</v>
      </c>
      <c r="B114" s="0" t="s">
        <v>128</v>
      </c>
      <c r="C114" s="0" t="n">
        <v>5000</v>
      </c>
      <c r="D114" s="0" t="s">
        <v>129</v>
      </c>
      <c r="E114" s="0" t="n">
        <v>5510</v>
      </c>
      <c r="F114" s="0" t="s">
        <v>130</v>
      </c>
      <c r="G114" s="0" t="n">
        <v>574</v>
      </c>
      <c r="H114" s="0" t="s">
        <v>243</v>
      </c>
      <c r="I114" s="0" t="n">
        <v>2005</v>
      </c>
      <c r="J114" s="0" t="n">
        <v>2005</v>
      </c>
      <c r="K114" s="0" t="s">
        <v>132</v>
      </c>
      <c r="L114" s="0" t="n">
        <v>17778934</v>
      </c>
      <c r="M114" s="0" t="s">
        <v>133</v>
      </c>
      <c r="N114" s="0" t="s">
        <v>134</v>
      </c>
      <c r="O114" s="10" t="n">
        <f aca="false">VLOOKUP($H114,'FAOSTAT nutrition'!$A:$C,2,0)*$L114/4000</f>
        <v>1155630.71</v>
      </c>
      <c r="P114" s="10" t="n">
        <f aca="false">VLOOKUP($H114,'FAOSTAT nutrition'!$A:$D,4,0)*$L114</f>
        <v>35557.868</v>
      </c>
      <c r="Q114" s="10" t="n">
        <f aca="false">VLOOKUP($H114,'FAOSTAT nutrition'!$A:$D,3,0)*$L114</f>
        <v>35557.868</v>
      </c>
    </row>
    <row r="115" customFormat="false" ht="12.8" hidden="false" customHeight="false" outlineLevel="0" collapsed="false">
      <c r="A115" s="0" t="s">
        <v>127</v>
      </c>
      <c r="B115" s="0" t="s">
        <v>128</v>
      </c>
      <c r="C115" s="0" t="n">
        <v>5000</v>
      </c>
      <c r="D115" s="0" t="s">
        <v>129</v>
      </c>
      <c r="E115" s="0" t="n">
        <v>5510</v>
      </c>
      <c r="F115" s="0" t="s">
        <v>130</v>
      </c>
      <c r="G115" s="0" t="n">
        <v>223</v>
      </c>
      <c r="H115" s="0" t="s">
        <v>244</v>
      </c>
      <c r="I115" s="0" t="n">
        <v>2005</v>
      </c>
      <c r="J115" s="0" t="n">
        <v>2005</v>
      </c>
      <c r="K115" s="0" t="s">
        <v>132</v>
      </c>
      <c r="L115" s="0" t="n">
        <v>515346</v>
      </c>
      <c r="M115" s="0" t="s">
        <v>133</v>
      </c>
      <c r="N115" s="0" t="s">
        <v>134</v>
      </c>
      <c r="O115" s="10" t="n">
        <f aca="false">VLOOKUP($H115,'FAOSTAT nutrition'!$A:$C,2,0)*$L115/4000</f>
        <v>372337.485</v>
      </c>
      <c r="P115" s="10" t="n">
        <f aca="false">VLOOKUP($H115,'FAOSTAT nutrition'!$A:$D,4,0)*$L115</f>
        <v>124713.732</v>
      </c>
      <c r="Q115" s="10" t="n">
        <f aca="false">VLOOKUP($H115,'FAOSTAT nutrition'!$A:$D,3,0)*$L115</f>
        <v>53080.638</v>
      </c>
    </row>
    <row r="116" customFormat="false" ht="12.8" hidden="false" customHeight="false" outlineLevel="0" collapsed="false">
      <c r="A116" s="0" t="s">
        <v>127</v>
      </c>
      <c r="B116" s="0" t="s">
        <v>128</v>
      </c>
      <c r="C116" s="0" t="n">
        <v>5000</v>
      </c>
      <c r="D116" s="0" t="s">
        <v>129</v>
      </c>
      <c r="E116" s="0" t="n">
        <v>5510</v>
      </c>
      <c r="F116" s="0" t="s">
        <v>130</v>
      </c>
      <c r="G116" s="0" t="n">
        <v>489</v>
      </c>
      <c r="H116" s="0" t="s">
        <v>245</v>
      </c>
      <c r="I116" s="0" t="n">
        <v>2005</v>
      </c>
      <c r="J116" s="0" t="n">
        <v>2005</v>
      </c>
      <c r="K116" s="0" t="s">
        <v>132</v>
      </c>
      <c r="L116" s="0" t="n">
        <v>30681476</v>
      </c>
      <c r="M116" s="0" t="s">
        <v>133</v>
      </c>
      <c r="N116" s="0" t="s">
        <v>134</v>
      </c>
      <c r="O116" s="10" t="n">
        <f aca="false">VLOOKUP($H116,'FAOSTAT nutrition'!$A:$C,2,0)*$L116/4000</f>
        <v>5752781.96344106</v>
      </c>
      <c r="P116" s="10" t="n">
        <f aca="false">VLOOKUP($H116,'FAOSTAT nutrition'!$A:$D,4,0)*$L116</f>
        <v>92006.8078093184</v>
      </c>
      <c r="Q116" s="10" t="n">
        <f aca="false">VLOOKUP($H116,'FAOSTAT nutrition'!$A:$D,3,0)*$L116</f>
        <v>245490.512586422</v>
      </c>
    </row>
    <row r="117" customFormat="false" ht="12.8" hidden="false" customHeight="false" outlineLevel="0" collapsed="false">
      <c r="A117" s="0" t="s">
        <v>127</v>
      </c>
      <c r="B117" s="0" t="s">
        <v>128</v>
      </c>
      <c r="C117" s="0" t="n">
        <v>5000</v>
      </c>
      <c r="D117" s="0" t="s">
        <v>129</v>
      </c>
      <c r="E117" s="0" t="n">
        <v>5510</v>
      </c>
      <c r="F117" s="0" t="s">
        <v>130</v>
      </c>
      <c r="G117" s="0" t="n">
        <v>536</v>
      </c>
      <c r="H117" s="0" t="s">
        <v>246</v>
      </c>
      <c r="I117" s="0" t="n">
        <v>2005</v>
      </c>
      <c r="J117" s="0" t="n">
        <v>2005</v>
      </c>
      <c r="K117" s="0" t="s">
        <v>132</v>
      </c>
      <c r="L117" s="0" t="n">
        <v>9830384</v>
      </c>
      <c r="M117" s="0" t="s">
        <v>133</v>
      </c>
      <c r="N117" s="0" t="s">
        <v>134</v>
      </c>
      <c r="O117" s="10" t="n">
        <f aca="false">VLOOKUP($H117,'FAOSTAT nutrition'!$A:$C,2,0)*$L117/4000</f>
        <v>1278020.8718874</v>
      </c>
      <c r="P117" s="10" t="n">
        <f aca="false">VLOOKUP($H117,'FAOSTAT nutrition'!$A:$D,4,0)*$L117</f>
        <v>58535.3071093468</v>
      </c>
      <c r="Q117" s="10" t="n">
        <f aca="false">VLOOKUP($H117,'FAOSTAT nutrition'!$A:$D,3,0)*$L117</f>
        <v>69178.0902201372</v>
      </c>
    </row>
    <row r="118" customFormat="false" ht="12.8" hidden="false" customHeight="false" outlineLevel="0" collapsed="false">
      <c r="A118" s="0" t="s">
        <v>127</v>
      </c>
      <c r="B118" s="0" t="s">
        <v>128</v>
      </c>
      <c r="C118" s="0" t="n">
        <v>5000</v>
      </c>
      <c r="D118" s="0" t="s">
        <v>129</v>
      </c>
      <c r="E118" s="0" t="n">
        <v>5510</v>
      </c>
      <c r="F118" s="0" t="s">
        <v>130</v>
      </c>
      <c r="G118" s="0" t="n">
        <v>296</v>
      </c>
      <c r="H118" s="0" t="s">
        <v>247</v>
      </c>
      <c r="I118" s="0" t="n">
        <v>2005</v>
      </c>
      <c r="J118" s="0" t="n">
        <v>2005</v>
      </c>
      <c r="K118" s="0" t="s">
        <v>132</v>
      </c>
      <c r="L118" s="0" t="n">
        <v>78485</v>
      </c>
      <c r="M118" s="0" t="s">
        <v>133</v>
      </c>
      <c r="N118" s="0" t="s">
        <v>134</v>
      </c>
      <c r="O118" s="10" t="n">
        <f aca="false">VLOOKUP($H118,'FAOSTAT nutrition'!$A:$C,2,0)*$L118/4000</f>
        <v>104581.2625</v>
      </c>
      <c r="P118" s="10" t="n">
        <f aca="false">VLOOKUP($H118,'FAOSTAT nutrition'!$A:$D,4,0)*$L118</f>
        <v>35082.795</v>
      </c>
      <c r="Q118" s="10" t="n">
        <f aca="false">VLOOKUP($H118,'FAOSTAT nutrition'!$A:$D,3,0)*$L118</f>
        <v>14127.3</v>
      </c>
    </row>
    <row r="119" customFormat="false" ht="12.8" hidden="false" customHeight="false" outlineLevel="0" collapsed="false">
      <c r="A119" s="0" t="s">
        <v>127</v>
      </c>
      <c r="B119" s="0" t="s">
        <v>128</v>
      </c>
      <c r="C119" s="0" t="n">
        <v>5000</v>
      </c>
      <c r="D119" s="0" t="s">
        <v>129</v>
      </c>
      <c r="E119" s="0" t="n">
        <v>5510</v>
      </c>
      <c r="F119" s="0" t="s">
        <v>130</v>
      </c>
      <c r="G119" s="0" t="n">
        <v>116</v>
      </c>
      <c r="H119" s="0" t="s">
        <v>31</v>
      </c>
      <c r="I119" s="0" t="n">
        <v>2005</v>
      </c>
      <c r="J119" s="0" t="n">
        <v>2005</v>
      </c>
      <c r="K119" s="0" t="s">
        <v>132</v>
      </c>
      <c r="L119" s="0" t="n">
        <v>317665012</v>
      </c>
      <c r="M119" s="0" t="s">
        <v>133</v>
      </c>
      <c r="N119" s="0" t="s">
        <v>134</v>
      </c>
      <c r="O119" s="10" t="n">
        <f aca="false">VLOOKUP($H119,'FAOSTAT nutrition'!$A:$C,2,0)*$L119/4000</f>
        <v>53208889.51</v>
      </c>
      <c r="P119" s="10" t="n">
        <f aca="false">VLOOKUP($H119,'FAOSTAT nutrition'!$A:$D,4,0)*$L119</f>
        <v>317665.012</v>
      </c>
      <c r="Q119" s="10" t="n">
        <f aca="false">VLOOKUP($H119,'FAOSTAT nutrition'!$A:$D,3,0)*$L119</f>
        <v>5082640.192</v>
      </c>
    </row>
    <row r="120" customFormat="false" ht="12.8" hidden="false" customHeight="false" outlineLevel="0" collapsed="false">
      <c r="A120" s="0" t="s">
        <v>127</v>
      </c>
      <c r="B120" s="0" t="s">
        <v>128</v>
      </c>
      <c r="C120" s="0" t="n">
        <v>5000</v>
      </c>
      <c r="D120" s="0" t="s">
        <v>129</v>
      </c>
      <c r="E120" s="0" t="n">
        <v>5510</v>
      </c>
      <c r="F120" s="0" t="s">
        <v>130</v>
      </c>
      <c r="G120" s="0" t="n">
        <v>211</v>
      </c>
      <c r="H120" s="0" t="s">
        <v>248</v>
      </c>
      <c r="I120" s="0" t="n">
        <v>2005</v>
      </c>
      <c r="J120" s="0" t="n">
        <v>2005</v>
      </c>
      <c r="K120" s="0" t="s">
        <v>132</v>
      </c>
      <c r="L120" s="0" t="n">
        <v>3118055</v>
      </c>
      <c r="M120" s="0" t="s">
        <v>133</v>
      </c>
      <c r="N120" s="0" t="s">
        <v>134</v>
      </c>
      <c r="O120" s="10" t="n">
        <f aca="false">VLOOKUP($H120,'FAOSTAT nutrition'!$A:$C,2,0)*$L120/4000</f>
        <v>2650346.75</v>
      </c>
      <c r="P120" s="10" t="n">
        <f aca="false">VLOOKUP($H120,'FAOSTAT nutrition'!$A:$D,4,0)*$L120</f>
        <v>62361.1</v>
      </c>
      <c r="Q120" s="10" t="n">
        <f aca="false">VLOOKUP($H120,'FAOSTAT nutrition'!$A:$D,3,0)*$L120</f>
        <v>685972.1</v>
      </c>
    </row>
    <row r="121" customFormat="false" ht="12.8" hidden="false" customHeight="false" outlineLevel="0" collapsed="false">
      <c r="A121" s="0" t="s">
        <v>127</v>
      </c>
      <c r="B121" s="0" t="s">
        <v>128</v>
      </c>
      <c r="C121" s="0" t="n">
        <v>5000</v>
      </c>
      <c r="D121" s="0" t="s">
        <v>129</v>
      </c>
      <c r="E121" s="0" t="n">
        <v>5510</v>
      </c>
      <c r="F121" s="0" t="s">
        <v>130</v>
      </c>
      <c r="G121" s="0" t="n">
        <v>394</v>
      </c>
      <c r="H121" s="0" t="s">
        <v>249</v>
      </c>
      <c r="I121" s="0" t="n">
        <v>2005</v>
      </c>
      <c r="J121" s="0" t="n">
        <v>2005</v>
      </c>
      <c r="K121" s="0" t="s">
        <v>132</v>
      </c>
      <c r="L121" s="0" t="n">
        <v>20196058</v>
      </c>
      <c r="M121" s="0" t="s">
        <v>133</v>
      </c>
      <c r="N121" s="0" t="s">
        <v>134</v>
      </c>
      <c r="O121" s="10" t="n">
        <f aca="false">VLOOKUP($H121,'FAOSTAT nutrition'!$A:$C,2,0)*$L121/4000</f>
        <v>959311.042721371</v>
      </c>
      <c r="P121" s="10" t="n">
        <f aca="false">VLOOKUP($H121,'FAOSTAT nutrition'!$A:$D,4,0)*$L121</f>
        <v>20195.6322442332</v>
      </c>
      <c r="Q121" s="10" t="n">
        <f aca="false">VLOOKUP($H121,'FAOSTAT nutrition'!$A:$D,3,0)*$L121</f>
        <v>181760.690198098</v>
      </c>
    </row>
    <row r="122" customFormat="false" ht="12.8" hidden="false" customHeight="false" outlineLevel="0" collapsed="false">
      <c r="A122" s="0" t="s">
        <v>127</v>
      </c>
      <c r="B122" s="0" t="s">
        <v>128</v>
      </c>
      <c r="C122" s="0" t="n">
        <v>5000</v>
      </c>
      <c r="D122" s="0" t="s">
        <v>129</v>
      </c>
      <c r="E122" s="0" t="n">
        <v>5510</v>
      </c>
      <c r="F122" s="0" t="s">
        <v>130</v>
      </c>
      <c r="G122" s="0" t="n">
        <v>754</v>
      </c>
      <c r="H122" s="0" t="s">
        <v>250</v>
      </c>
      <c r="I122" s="0" t="n">
        <v>2005</v>
      </c>
      <c r="J122" s="0" t="n">
        <v>2005</v>
      </c>
      <c r="K122" s="0" t="s">
        <v>132</v>
      </c>
      <c r="L122" s="0" t="n">
        <v>11434</v>
      </c>
      <c r="M122" s="0" t="s">
        <v>133</v>
      </c>
      <c r="N122" s="0" t="s">
        <v>134</v>
      </c>
      <c r="O122" s="10" t="e">
        <f aca="false">VLOOKUP($H122,'FAOSTAT nutrition'!$A:$C,2,0)*$L122/4000</f>
        <v>#N/A</v>
      </c>
      <c r="P122" s="10" t="e">
        <f aca="false">VLOOKUP($H122,'FAOSTAT nutrition'!$A:$D,4,0)*$L122</f>
        <v>#N/A</v>
      </c>
      <c r="Q122" s="10" t="e">
        <f aca="false">VLOOKUP($H122,'FAOSTAT nutrition'!$A:$D,3,0)*$L122</f>
        <v>#N/A</v>
      </c>
    </row>
    <row r="123" customFormat="false" ht="12.8" hidden="false" customHeight="false" outlineLevel="0" collapsed="false">
      <c r="A123" s="0" t="s">
        <v>127</v>
      </c>
      <c r="B123" s="0" t="s">
        <v>128</v>
      </c>
      <c r="C123" s="0" t="n">
        <v>5000</v>
      </c>
      <c r="D123" s="0" t="s">
        <v>129</v>
      </c>
      <c r="E123" s="0" t="n">
        <v>5510</v>
      </c>
      <c r="F123" s="0" t="s">
        <v>130</v>
      </c>
      <c r="G123" s="0" t="n">
        <v>523</v>
      </c>
      <c r="H123" s="0" t="s">
        <v>251</v>
      </c>
      <c r="I123" s="0" t="n">
        <v>2005</v>
      </c>
      <c r="J123" s="0" t="n">
        <v>2005</v>
      </c>
      <c r="K123" s="0" t="s">
        <v>132</v>
      </c>
      <c r="L123" s="0" t="n">
        <v>472316</v>
      </c>
      <c r="M123" s="0" t="s">
        <v>133</v>
      </c>
      <c r="N123" s="0" t="s">
        <v>134</v>
      </c>
      <c r="O123" s="10" t="n">
        <f aca="false">VLOOKUP($H123,'FAOSTAT nutrition'!$A:$C,2,0)*$L123/4000</f>
        <v>41327.65</v>
      </c>
      <c r="P123" s="10" t="n">
        <f aca="false">VLOOKUP($H123,'FAOSTAT nutrition'!$A:$D,4,0)*$L123</f>
        <v>472.316</v>
      </c>
      <c r="Q123" s="10" t="n">
        <f aca="false">VLOOKUP($H123,'FAOSTAT nutrition'!$A:$D,3,0)*$L123</f>
        <v>944.632</v>
      </c>
    </row>
    <row r="124" customFormat="false" ht="12.8" hidden="false" customHeight="false" outlineLevel="0" collapsed="false">
      <c r="A124" s="0" t="s">
        <v>127</v>
      </c>
      <c r="B124" s="0" t="s">
        <v>128</v>
      </c>
      <c r="C124" s="0" t="n">
        <v>5000</v>
      </c>
      <c r="D124" s="0" t="s">
        <v>129</v>
      </c>
      <c r="E124" s="0" t="n">
        <v>5510</v>
      </c>
      <c r="F124" s="0" t="s">
        <v>130</v>
      </c>
      <c r="G124" s="0" t="n">
        <v>92</v>
      </c>
      <c r="H124" s="0" t="s">
        <v>252</v>
      </c>
      <c r="I124" s="0" t="n">
        <v>2005</v>
      </c>
      <c r="J124" s="0" t="n">
        <v>2005</v>
      </c>
      <c r="K124" s="0" t="s">
        <v>132</v>
      </c>
      <c r="L124" s="0" t="n">
        <v>58443</v>
      </c>
      <c r="M124" s="0" t="s">
        <v>133</v>
      </c>
      <c r="N124" s="0" t="s">
        <v>134</v>
      </c>
      <c r="O124" s="10" t="n">
        <f aca="false">VLOOKUP($H124,'FAOSTAT nutrition'!$A:$C,2,0)*$L124/4000</f>
        <v>49968.765</v>
      </c>
      <c r="P124" s="10" t="n">
        <f aca="false">VLOOKUP($H124,'FAOSTAT nutrition'!$A:$D,4,0)*$L124</f>
        <v>2922.15</v>
      </c>
      <c r="Q124" s="10" t="n">
        <f aca="false">VLOOKUP($H124,'FAOSTAT nutrition'!$A:$D,3,0)*$L124</f>
        <v>7013.16</v>
      </c>
    </row>
    <row r="125" customFormat="false" ht="12.8" hidden="false" customHeight="false" outlineLevel="0" collapsed="false">
      <c r="A125" s="0" t="s">
        <v>127</v>
      </c>
      <c r="B125" s="0" t="s">
        <v>128</v>
      </c>
      <c r="C125" s="0" t="n">
        <v>5000</v>
      </c>
      <c r="D125" s="0" t="s">
        <v>129</v>
      </c>
      <c r="E125" s="0" t="n">
        <v>5510</v>
      </c>
      <c r="F125" s="0" t="s">
        <v>130</v>
      </c>
      <c r="G125" s="0" t="n">
        <v>788</v>
      </c>
      <c r="H125" s="0" t="s">
        <v>253</v>
      </c>
      <c r="I125" s="0" t="n">
        <v>2005</v>
      </c>
      <c r="J125" s="0" t="n">
        <v>2005</v>
      </c>
      <c r="K125" s="0" t="s">
        <v>132</v>
      </c>
      <c r="L125" s="0" t="n">
        <v>280189</v>
      </c>
      <c r="M125" s="0" t="s">
        <v>133</v>
      </c>
      <c r="N125" s="0" t="s">
        <v>134</v>
      </c>
      <c r="O125" s="10" t="e">
        <f aca="false">VLOOKUP($H125,'FAOSTAT nutrition'!$A:$C,2,0)*$L125/4000</f>
        <v>#N/A</v>
      </c>
      <c r="P125" s="10" t="e">
        <f aca="false">VLOOKUP($H125,'FAOSTAT nutrition'!$A:$D,4,0)*$L125</f>
        <v>#N/A</v>
      </c>
      <c r="Q125" s="10" t="e">
        <f aca="false">VLOOKUP($H125,'FAOSTAT nutrition'!$A:$D,3,0)*$L125</f>
        <v>#N/A</v>
      </c>
    </row>
    <row r="126" customFormat="false" ht="12.8" hidden="false" customHeight="false" outlineLevel="0" collapsed="false">
      <c r="A126" s="0" t="s">
        <v>127</v>
      </c>
      <c r="B126" s="0" t="s">
        <v>128</v>
      </c>
      <c r="C126" s="0" t="n">
        <v>5000</v>
      </c>
      <c r="D126" s="0" t="s">
        <v>129</v>
      </c>
      <c r="E126" s="0" t="n">
        <v>5510</v>
      </c>
      <c r="F126" s="0" t="s">
        <v>130</v>
      </c>
      <c r="G126" s="0" t="n">
        <v>270</v>
      </c>
      <c r="H126" s="0" t="s">
        <v>30</v>
      </c>
      <c r="I126" s="0" t="n">
        <v>2005</v>
      </c>
      <c r="J126" s="0" t="n">
        <v>2005</v>
      </c>
      <c r="K126" s="0" t="s">
        <v>132</v>
      </c>
      <c r="L126" s="0" t="n">
        <v>49889679</v>
      </c>
      <c r="M126" s="0" t="s">
        <v>133</v>
      </c>
      <c r="N126" s="0" t="s">
        <v>134</v>
      </c>
      <c r="O126" s="10" t="n">
        <f aca="false">VLOOKUP($H126,'FAOSTAT nutrition'!$A:$C,2,0)*$L126/4000</f>
        <v>61613753.565</v>
      </c>
      <c r="P126" s="10" t="n">
        <f aca="false">VLOOKUP($H126,'FAOSTAT nutrition'!$A:$D,4,0)*$L126</f>
        <v>22450355.55</v>
      </c>
      <c r="Q126" s="10" t="n">
        <f aca="false">VLOOKUP($H126,'FAOSTAT nutrition'!$A:$D,3,0)*$L126</f>
        <v>9778377.084</v>
      </c>
    </row>
    <row r="127" customFormat="false" ht="12.8" hidden="false" customHeight="false" outlineLevel="0" collapsed="false">
      <c r="A127" s="0" t="s">
        <v>127</v>
      </c>
      <c r="B127" s="0" t="s">
        <v>128</v>
      </c>
      <c r="C127" s="0" t="n">
        <v>5000</v>
      </c>
      <c r="D127" s="0" t="s">
        <v>129</v>
      </c>
      <c r="E127" s="0" t="n">
        <v>5510</v>
      </c>
      <c r="F127" s="0" t="s">
        <v>130</v>
      </c>
      <c r="G127" s="0" t="n">
        <v>547</v>
      </c>
      <c r="H127" s="0" t="s">
        <v>254</v>
      </c>
      <c r="I127" s="0" t="n">
        <v>2005</v>
      </c>
      <c r="J127" s="0" t="n">
        <v>2005</v>
      </c>
      <c r="K127" s="0" t="s">
        <v>132</v>
      </c>
      <c r="L127" s="0" t="n">
        <v>534622</v>
      </c>
      <c r="M127" s="0" t="s">
        <v>133</v>
      </c>
      <c r="N127" s="0" t="s">
        <v>134</v>
      </c>
      <c r="O127" s="10" t="n">
        <f aca="false">VLOOKUP($H127,'FAOSTAT nutrition'!$A:$C,2,0)*$L127/4000</f>
        <v>62818.085</v>
      </c>
      <c r="P127" s="10" t="n">
        <f aca="false">VLOOKUP($H127,'FAOSTAT nutrition'!$A:$D,4,0)*$L127</f>
        <v>2673.11</v>
      </c>
      <c r="Q127" s="10" t="n">
        <f aca="false">VLOOKUP($H127,'FAOSTAT nutrition'!$A:$D,3,0)*$L127</f>
        <v>4811.598</v>
      </c>
    </row>
    <row r="128" customFormat="false" ht="12.8" hidden="false" customHeight="false" outlineLevel="0" collapsed="false">
      <c r="A128" s="0" t="s">
        <v>127</v>
      </c>
      <c r="B128" s="0" t="s">
        <v>128</v>
      </c>
      <c r="C128" s="0" t="n">
        <v>5000</v>
      </c>
      <c r="D128" s="0" t="s">
        <v>129</v>
      </c>
      <c r="E128" s="0" t="n">
        <v>5510</v>
      </c>
      <c r="F128" s="0" t="s">
        <v>130</v>
      </c>
      <c r="G128" s="0" t="n">
        <v>27</v>
      </c>
      <c r="H128" s="0" t="s">
        <v>26</v>
      </c>
      <c r="I128" s="0" t="n">
        <v>2005</v>
      </c>
      <c r="J128" s="0" t="n">
        <v>2005</v>
      </c>
      <c r="K128" s="0" t="s">
        <v>132</v>
      </c>
      <c r="L128" s="0" t="n">
        <v>634225538</v>
      </c>
      <c r="M128" s="0" t="s">
        <v>133</v>
      </c>
      <c r="N128" s="0" t="s">
        <v>134</v>
      </c>
      <c r="O128" s="10" t="n">
        <f aca="false">VLOOKUP($H128,'FAOSTAT nutrition'!$A:$C,2,0)*$L128/4000</f>
        <v>575559683.531974</v>
      </c>
      <c r="P128" s="10" t="n">
        <f aca="false">VLOOKUP($H128,'FAOSTAT nutrition'!$A:$D,4,0)*$L128</f>
        <v>2536875.12249352</v>
      </c>
      <c r="Q128" s="10" t="n">
        <f aca="false">VLOOKUP($H128,'FAOSTAT nutrition'!$A:$D,3,0)*$L128</f>
        <v>42492983.1756424</v>
      </c>
    </row>
    <row r="129" customFormat="false" ht="12.8" hidden="false" customHeight="false" outlineLevel="0" collapsed="false">
      <c r="A129" s="0" t="s">
        <v>127</v>
      </c>
      <c r="B129" s="0" t="s">
        <v>128</v>
      </c>
      <c r="C129" s="0" t="n">
        <v>5000</v>
      </c>
      <c r="D129" s="0" t="s">
        <v>129</v>
      </c>
      <c r="E129" s="0" t="n">
        <v>5510</v>
      </c>
      <c r="F129" s="0" t="s">
        <v>130</v>
      </c>
      <c r="G129" s="0" t="n">
        <v>30</v>
      </c>
      <c r="H129" s="0" t="s">
        <v>255</v>
      </c>
      <c r="I129" s="0" t="n">
        <v>2005</v>
      </c>
      <c r="J129" s="0" t="n">
        <v>2005</v>
      </c>
      <c r="K129" s="0" t="s">
        <v>132</v>
      </c>
      <c r="L129" s="0" t="n">
        <v>423028434</v>
      </c>
      <c r="M129" s="0" t="s">
        <v>133</v>
      </c>
      <c r="N129" s="0" t="s">
        <v>134</v>
      </c>
      <c r="O129" s="10" t="e">
        <f aca="false">VLOOKUP($H129,'FAOSTAT nutrition'!$A:$C,2,0)*$L129/4000</f>
        <v>#N/A</v>
      </c>
      <c r="P129" s="10" t="e">
        <f aca="false">VLOOKUP($H129,'FAOSTAT nutrition'!$A:$D,4,0)*$L129</f>
        <v>#N/A</v>
      </c>
      <c r="Q129" s="10" t="e">
        <f aca="false">VLOOKUP($H129,'FAOSTAT nutrition'!$A:$D,3,0)*$L129</f>
        <v>#N/A</v>
      </c>
    </row>
    <row r="130" customFormat="false" ht="12.8" hidden="false" customHeight="false" outlineLevel="0" collapsed="false">
      <c r="A130" s="0" t="s">
        <v>127</v>
      </c>
      <c r="B130" s="0" t="s">
        <v>128</v>
      </c>
      <c r="C130" s="0" t="n">
        <v>5000</v>
      </c>
      <c r="D130" s="0" t="s">
        <v>129</v>
      </c>
      <c r="E130" s="0" t="n">
        <v>5510</v>
      </c>
      <c r="F130" s="0" t="s">
        <v>130</v>
      </c>
      <c r="G130" s="0" t="n">
        <v>149</v>
      </c>
      <c r="H130" s="0" t="s">
        <v>256</v>
      </c>
      <c r="I130" s="0" t="n">
        <v>2005</v>
      </c>
      <c r="J130" s="0" t="n">
        <v>2005</v>
      </c>
      <c r="K130" s="0" t="s">
        <v>132</v>
      </c>
      <c r="L130" s="0" t="n">
        <v>4212495</v>
      </c>
      <c r="M130" s="0" t="s">
        <v>133</v>
      </c>
      <c r="N130" s="0" t="s">
        <v>134</v>
      </c>
      <c r="O130" s="10" t="n">
        <f aca="false">VLOOKUP($H130,'FAOSTAT nutrition'!$A:$C,2,0)*$L130/4000</f>
        <v>958346.833013977</v>
      </c>
      <c r="P130" s="10" t="n">
        <f aca="false">VLOOKUP($H130,'FAOSTAT nutrition'!$A:$D,4,0)*$L130</f>
        <v>8441.0279531109</v>
      </c>
      <c r="Q130" s="10" t="n">
        <f aca="false">VLOOKUP($H130,'FAOSTAT nutrition'!$A:$D,3,0)*$L130</f>
        <v>67422.7107754734</v>
      </c>
    </row>
    <row r="131" customFormat="false" ht="12.8" hidden="false" customHeight="false" outlineLevel="0" collapsed="false">
      <c r="A131" s="0" t="s">
        <v>127</v>
      </c>
      <c r="B131" s="0" t="s">
        <v>128</v>
      </c>
      <c r="C131" s="0" t="n">
        <v>5000</v>
      </c>
      <c r="D131" s="0" t="s">
        <v>129</v>
      </c>
      <c r="E131" s="0" t="n">
        <v>5510</v>
      </c>
      <c r="F131" s="0" t="s">
        <v>130</v>
      </c>
      <c r="G131" s="0" t="n">
        <v>836</v>
      </c>
      <c r="H131" s="0" t="s">
        <v>257</v>
      </c>
      <c r="I131" s="0" t="n">
        <v>2005</v>
      </c>
      <c r="J131" s="0" t="n">
        <v>2005</v>
      </c>
      <c r="K131" s="0" t="s">
        <v>132</v>
      </c>
      <c r="L131" s="0" t="n">
        <v>9522638</v>
      </c>
      <c r="M131" s="0" t="s">
        <v>133</v>
      </c>
      <c r="N131" s="0" t="s">
        <v>134</v>
      </c>
      <c r="O131" s="10" t="e">
        <f aca="false">VLOOKUP($H131,'FAOSTAT nutrition'!$A:$C,2,0)*$L131/4000</f>
        <v>#N/A</v>
      </c>
      <c r="P131" s="10" t="e">
        <f aca="false">VLOOKUP($H131,'FAOSTAT nutrition'!$A:$D,4,0)*$L131</f>
        <v>#N/A</v>
      </c>
      <c r="Q131" s="10" t="e">
        <f aca="false">VLOOKUP($H131,'FAOSTAT nutrition'!$A:$D,3,0)*$L131</f>
        <v>#N/A</v>
      </c>
    </row>
    <row r="132" customFormat="false" ht="12.8" hidden="false" customHeight="false" outlineLevel="0" collapsed="false">
      <c r="A132" s="0" t="s">
        <v>127</v>
      </c>
      <c r="B132" s="0" t="s">
        <v>128</v>
      </c>
      <c r="C132" s="0" t="n">
        <v>5000</v>
      </c>
      <c r="D132" s="0" t="s">
        <v>129</v>
      </c>
      <c r="E132" s="0" t="n">
        <v>5510</v>
      </c>
      <c r="F132" s="0" t="s">
        <v>130</v>
      </c>
      <c r="G132" s="0" t="n">
        <v>71</v>
      </c>
      <c r="H132" s="0" t="s">
        <v>258</v>
      </c>
      <c r="I132" s="0" t="n">
        <v>2005</v>
      </c>
      <c r="J132" s="0" t="n">
        <v>2005</v>
      </c>
      <c r="K132" s="0" t="s">
        <v>132</v>
      </c>
      <c r="L132" s="0" t="n">
        <v>15218033</v>
      </c>
      <c r="M132" s="0" t="s">
        <v>133</v>
      </c>
      <c r="N132" s="0" t="s">
        <v>134</v>
      </c>
      <c r="O132" s="10" t="n">
        <f aca="false">VLOOKUP($H132,'FAOSTAT nutrition'!$A:$C,2,0)*$L132/4000</f>
        <v>12136381.3175</v>
      </c>
      <c r="P132" s="10" t="n">
        <f aca="false">VLOOKUP($H132,'FAOSTAT nutrition'!$A:$D,4,0)*$L132</f>
        <v>289142.627</v>
      </c>
      <c r="Q132" s="10" t="n">
        <f aca="false">VLOOKUP($H132,'FAOSTAT nutrition'!$A:$D,3,0)*$L132</f>
        <v>1673983.63</v>
      </c>
    </row>
    <row r="133" customFormat="false" ht="12.8" hidden="false" customHeight="false" outlineLevel="0" collapsed="false">
      <c r="A133" s="0" t="s">
        <v>127</v>
      </c>
      <c r="B133" s="0" t="s">
        <v>128</v>
      </c>
      <c r="C133" s="0" t="n">
        <v>5000</v>
      </c>
      <c r="D133" s="0" t="s">
        <v>129</v>
      </c>
      <c r="E133" s="0" t="n">
        <v>5510</v>
      </c>
      <c r="F133" s="0" t="s">
        <v>130</v>
      </c>
      <c r="G133" s="0" t="n">
        <v>280</v>
      </c>
      <c r="H133" s="0" t="s">
        <v>259</v>
      </c>
      <c r="I133" s="0" t="n">
        <v>2005</v>
      </c>
      <c r="J133" s="0" t="n">
        <v>2005</v>
      </c>
      <c r="K133" s="0" t="s">
        <v>132</v>
      </c>
      <c r="L133" s="0" t="n">
        <v>582955</v>
      </c>
      <c r="M133" s="0" t="s">
        <v>133</v>
      </c>
      <c r="N133" s="0" t="s">
        <v>134</v>
      </c>
      <c r="O133" s="10" t="n">
        <f aca="false">VLOOKUP($H133,'FAOSTAT nutrition'!$A:$C,2,0)*$L133/4000</f>
        <v>457619.675</v>
      </c>
      <c r="P133" s="10" t="n">
        <f aca="false">VLOOKUP($H133,'FAOSTAT nutrition'!$A:$D,4,0)*$L133</f>
        <v>176635.365</v>
      </c>
      <c r="Q133" s="10" t="n">
        <f aca="false">VLOOKUP($H133,'FAOSTAT nutrition'!$A:$D,3,0)*$L133</f>
        <v>56546.635</v>
      </c>
    </row>
    <row r="134" customFormat="false" ht="12.8" hidden="false" customHeight="false" outlineLevel="0" collapsed="false">
      <c r="A134" s="0" t="s">
        <v>127</v>
      </c>
      <c r="B134" s="0" t="s">
        <v>128</v>
      </c>
      <c r="C134" s="0" t="n">
        <v>5000</v>
      </c>
      <c r="D134" s="0" t="s">
        <v>129</v>
      </c>
      <c r="E134" s="0" t="n">
        <v>5510</v>
      </c>
      <c r="F134" s="0" t="s">
        <v>130</v>
      </c>
      <c r="G134" s="0" t="n">
        <v>328</v>
      </c>
      <c r="H134" s="0" t="s">
        <v>260</v>
      </c>
      <c r="I134" s="0" t="n">
        <v>2005</v>
      </c>
      <c r="J134" s="0" t="n">
        <v>2005</v>
      </c>
      <c r="K134" s="0" t="s">
        <v>132</v>
      </c>
      <c r="L134" s="0" t="n">
        <v>69631560</v>
      </c>
      <c r="M134" s="0" t="s">
        <v>133</v>
      </c>
      <c r="N134" s="0" t="s">
        <v>134</v>
      </c>
      <c r="O134" s="10" t="e">
        <f aca="false">VLOOKUP($H134,'FAOSTAT nutrition'!$A:$C,2,0)*$L134/4000</f>
        <v>#N/A</v>
      </c>
      <c r="P134" s="10" t="e">
        <f aca="false">VLOOKUP($H134,'FAOSTAT nutrition'!$A:$D,4,0)*$L134</f>
        <v>#N/A</v>
      </c>
      <c r="Q134" s="10" t="e">
        <f aca="false">VLOOKUP($H134,'FAOSTAT nutrition'!$A:$D,3,0)*$L134</f>
        <v>#N/A</v>
      </c>
    </row>
    <row r="135" customFormat="false" ht="12.8" hidden="false" customHeight="false" outlineLevel="0" collapsed="false">
      <c r="A135" s="0" t="s">
        <v>127</v>
      </c>
      <c r="B135" s="0" t="s">
        <v>128</v>
      </c>
      <c r="C135" s="0" t="n">
        <v>5000</v>
      </c>
      <c r="D135" s="0" t="s">
        <v>129</v>
      </c>
      <c r="E135" s="0" t="n">
        <v>5510</v>
      </c>
      <c r="F135" s="0" t="s">
        <v>130</v>
      </c>
      <c r="G135" s="0" t="n">
        <v>289</v>
      </c>
      <c r="H135" s="0" t="s">
        <v>261</v>
      </c>
      <c r="I135" s="0" t="n">
        <v>2005</v>
      </c>
      <c r="J135" s="0" t="n">
        <v>2005</v>
      </c>
      <c r="K135" s="0" t="s">
        <v>132</v>
      </c>
      <c r="L135" s="0" t="n">
        <v>3400702</v>
      </c>
      <c r="M135" s="0" t="s">
        <v>133</v>
      </c>
      <c r="N135" s="0" t="s">
        <v>134</v>
      </c>
      <c r="O135" s="10" t="n">
        <f aca="false">VLOOKUP($H135,'FAOSTAT nutrition'!$A:$C,2,0)*$L135/4000</f>
        <v>4871505.615</v>
      </c>
      <c r="P135" s="10" t="n">
        <f aca="false">VLOOKUP($H135,'FAOSTAT nutrition'!$A:$D,4,0)*$L135</f>
        <v>1690148.894</v>
      </c>
      <c r="Q135" s="10" t="n">
        <f aca="false">VLOOKUP($H135,'FAOSTAT nutrition'!$A:$D,3,0)*$L135</f>
        <v>601924.254</v>
      </c>
    </row>
    <row r="136" customFormat="false" ht="12.8" hidden="false" customHeight="false" outlineLevel="0" collapsed="false">
      <c r="A136" s="0" t="s">
        <v>127</v>
      </c>
      <c r="B136" s="0" t="s">
        <v>128</v>
      </c>
      <c r="C136" s="0" t="n">
        <v>5000</v>
      </c>
      <c r="D136" s="0" t="s">
        <v>129</v>
      </c>
      <c r="E136" s="0" t="n">
        <v>5510</v>
      </c>
      <c r="F136" s="0" t="s">
        <v>130</v>
      </c>
      <c r="G136" s="0" t="n">
        <v>83</v>
      </c>
      <c r="H136" s="0" t="s">
        <v>32</v>
      </c>
      <c r="I136" s="0" t="n">
        <v>2005</v>
      </c>
      <c r="J136" s="0" t="n">
        <v>2005</v>
      </c>
      <c r="K136" s="0" t="s">
        <v>132</v>
      </c>
      <c r="L136" s="0" t="n">
        <v>59557660</v>
      </c>
      <c r="M136" s="0" t="s">
        <v>133</v>
      </c>
      <c r="N136" s="0" t="s">
        <v>134</v>
      </c>
      <c r="O136" s="10" t="n">
        <f aca="false">VLOOKUP($H136,'FAOSTAT nutrition'!$A:$C,2,0)*$L136/4000</f>
        <v>51070693.45</v>
      </c>
      <c r="P136" s="10" t="n">
        <f aca="false">VLOOKUP($H136,'FAOSTAT nutrition'!$A:$D,4,0)*$L136</f>
        <v>1965402.78</v>
      </c>
      <c r="Q136" s="10" t="n">
        <f aca="false">VLOOKUP($H136,'FAOSTAT nutrition'!$A:$D,3,0)*$L136</f>
        <v>6015323.66</v>
      </c>
    </row>
    <row r="137" customFormat="false" ht="12.8" hidden="false" customHeight="false" outlineLevel="0" collapsed="false">
      <c r="A137" s="0" t="s">
        <v>127</v>
      </c>
      <c r="B137" s="0" t="s">
        <v>128</v>
      </c>
      <c r="C137" s="0" t="n">
        <v>5000</v>
      </c>
      <c r="D137" s="0" t="s">
        <v>129</v>
      </c>
      <c r="E137" s="0" t="n">
        <v>5510</v>
      </c>
      <c r="F137" s="0" t="s">
        <v>130</v>
      </c>
      <c r="G137" s="0" t="n">
        <v>236</v>
      </c>
      <c r="H137" s="0" t="s">
        <v>28</v>
      </c>
      <c r="I137" s="0" t="n">
        <v>2005</v>
      </c>
      <c r="J137" s="0" t="n">
        <v>2005</v>
      </c>
      <c r="K137" s="0" t="s">
        <v>132</v>
      </c>
      <c r="L137" s="0" t="n">
        <v>214542763</v>
      </c>
      <c r="M137" s="0" t="s">
        <v>133</v>
      </c>
      <c r="N137" s="0" t="s">
        <v>134</v>
      </c>
      <c r="O137" s="10" t="n">
        <f aca="false">VLOOKUP($H137,'FAOSTAT nutrition'!$A:$C,2,0)*$L137/4000</f>
        <v>179679564.0125</v>
      </c>
      <c r="P137" s="10" t="n">
        <f aca="false">VLOOKUP($H137,'FAOSTAT nutrition'!$A:$D,4,0)*$L137</f>
        <v>38617697.34</v>
      </c>
      <c r="Q137" s="10" t="n">
        <f aca="false">VLOOKUP($H137,'FAOSTAT nutrition'!$A:$D,3,0)*$L137</f>
        <v>81526249.94</v>
      </c>
    </row>
    <row r="138" customFormat="false" ht="12.8" hidden="false" customHeight="false" outlineLevel="0" collapsed="false">
      <c r="A138" s="0" t="s">
        <v>127</v>
      </c>
      <c r="B138" s="0" t="s">
        <v>128</v>
      </c>
      <c r="C138" s="0" t="n">
        <v>5000</v>
      </c>
      <c r="D138" s="0" t="s">
        <v>129</v>
      </c>
      <c r="E138" s="0" t="n">
        <v>5510</v>
      </c>
      <c r="F138" s="0" t="s">
        <v>130</v>
      </c>
      <c r="G138" s="0" t="n">
        <v>723</v>
      </c>
      <c r="H138" s="0" t="s">
        <v>262</v>
      </c>
      <c r="I138" s="0" t="n">
        <v>2005</v>
      </c>
      <c r="J138" s="0" t="n">
        <v>2005</v>
      </c>
      <c r="K138" s="0" t="s">
        <v>132</v>
      </c>
      <c r="L138" s="0" t="n">
        <v>1548094</v>
      </c>
      <c r="M138" s="0" t="s">
        <v>133</v>
      </c>
      <c r="N138" s="0" t="s">
        <v>134</v>
      </c>
      <c r="O138" s="10" t="n">
        <f aca="false">VLOOKUP($H138,'FAOSTAT nutrition'!$A:$C,2,0)*$L138/4000</f>
        <v>1304269.195</v>
      </c>
      <c r="P138" s="10" t="n">
        <f aca="false">VLOOKUP($H138,'FAOSTAT nutrition'!$A:$D,4,0)*$L138</f>
        <v>239954.57</v>
      </c>
      <c r="Q138" s="10" t="n">
        <f aca="false">VLOOKUP($H138,'FAOSTAT nutrition'!$A:$D,3,0)*$L138</f>
        <v>174934.622</v>
      </c>
    </row>
    <row r="139" customFormat="false" ht="12.8" hidden="false" customHeight="false" outlineLevel="0" collapsed="false">
      <c r="A139" s="0" t="s">
        <v>127</v>
      </c>
      <c r="B139" s="0" t="s">
        <v>128</v>
      </c>
      <c r="C139" s="0" t="n">
        <v>5000</v>
      </c>
      <c r="D139" s="0" t="s">
        <v>129</v>
      </c>
      <c r="E139" s="0" t="n">
        <v>5510</v>
      </c>
      <c r="F139" s="0" t="s">
        <v>130</v>
      </c>
      <c r="G139" s="0" t="n">
        <v>373</v>
      </c>
      <c r="H139" s="0" t="s">
        <v>263</v>
      </c>
      <c r="I139" s="0" t="n">
        <v>2005</v>
      </c>
      <c r="J139" s="0" t="n">
        <v>2005</v>
      </c>
      <c r="K139" s="0" t="s">
        <v>132</v>
      </c>
      <c r="L139" s="0" t="n">
        <v>14199672</v>
      </c>
      <c r="M139" s="0" t="s">
        <v>133</v>
      </c>
      <c r="N139" s="0" t="s">
        <v>134</v>
      </c>
      <c r="O139" s="10" t="n">
        <f aca="false">VLOOKUP($H139,'FAOSTAT nutrition'!$A:$C,2,0)*$L139/4000</f>
        <v>567986.88</v>
      </c>
      <c r="P139" s="10" t="n">
        <f aca="false">VLOOKUP($H139,'FAOSTAT nutrition'!$A:$D,4,0)*$L139</f>
        <v>42599.016</v>
      </c>
      <c r="Q139" s="10" t="n">
        <f aca="false">VLOOKUP($H139,'FAOSTAT nutrition'!$A:$D,3,0)*$L139</f>
        <v>298193.112</v>
      </c>
    </row>
    <row r="140" customFormat="false" ht="12.8" hidden="false" customHeight="false" outlineLevel="0" collapsed="false">
      <c r="A140" s="0" t="s">
        <v>127</v>
      </c>
      <c r="B140" s="0" t="s">
        <v>128</v>
      </c>
      <c r="C140" s="0" t="n">
        <v>5000</v>
      </c>
      <c r="D140" s="0" t="s">
        <v>129</v>
      </c>
      <c r="E140" s="0" t="n">
        <v>5510</v>
      </c>
      <c r="F140" s="0" t="s">
        <v>130</v>
      </c>
      <c r="G140" s="0" t="n">
        <v>544</v>
      </c>
      <c r="H140" s="0" t="s">
        <v>264</v>
      </c>
      <c r="I140" s="0" t="n">
        <v>2005</v>
      </c>
      <c r="J140" s="0" t="n">
        <v>2005</v>
      </c>
      <c r="K140" s="0" t="s">
        <v>132</v>
      </c>
      <c r="L140" s="0" t="n">
        <v>5849362</v>
      </c>
      <c r="M140" s="0" t="s">
        <v>133</v>
      </c>
      <c r="N140" s="0" t="s">
        <v>134</v>
      </c>
      <c r="O140" s="10" t="n">
        <f aca="false">VLOOKUP($H140,'FAOSTAT nutrition'!$A:$C,2,0)*$L140/4000</f>
        <v>409455.34</v>
      </c>
      <c r="P140" s="10" t="n">
        <f aca="false">VLOOKUP($H140,'FAOSTAT nutrition'!$A:$D,4,0)*$L140</f>
        <v>23397.448</v>
      </c>
      <c r="Q140" s="10" t="n">
        <f aca="false">VLOOKUP($H140,'FAOSTAT nutrition'!$A:$D,3,0)*$L140</f>
        <v>35096.172</v>
      </c>
    </row>
    <row r="141" customFormat="false" ht="12.8" hidden="false" customHeight="false" outlineLevel="0" collapsed="false">
      <c r="A141" s="0" t="s">
        <v>127</v>
      </c>
      <c r="B141" s="0" t="s">
        <v>128</v>
      </c>
      <c r="C141" s="0" t="n">
        <v>5000</v>
      </c>
      <c r="D141" s="0" t="s">
        <v>129</v>
      </c>
      <c r="E141" s="0" t="n">
        <v>5510</v>
      </c>
      <c r="F141" s="0" t="s">
        <v>130</v>
      </c>
      <c r="G141" s="0" t="n">
        <v>423</v>
      </c>
      <c r="H141" s="0" t="s">
        <v>265</v>
      </c>
      <c r="I141" s="0" t="n">
        <v>2005</v>
      </c>
      <c r="J141" s="0" t="n">
        <v>2005</v>
      </c>
      <c r="K141" s="0" t="s">
        <v>132</v>
      </c>
      <c r="L141" s="0" t="n">
        <v>2073979</v>
      </c>
      <c r="M141" s="0" t="s">
        <v>133</v>
      </c>
      <c r="N141" s="0" t="s">
        <v>134</v>
      </c>
      <c r="O141" s="10" t="n">
        <f aca="false">VLOOKUP($H141,'FAOSTAT nutrition'!$A:$C,2,0)*$L141/4000</f>
        <v>139993.5825</v>
      </c>
      <c r="P141" s="10" t="n">
        <f aca="false">VLOOKUP($H141,'FAOSTAT nutrition'!$A:$D,4,0)*$L141</f>
        <v>2073.979</v>
      </c>
      <c r="Q141" s="10" t="n">
        <f aca="false">VLOOKUP($H141,'FAOSTAT nutrition'!$A:$D,3,0)*$L141</f>
        <v>33183.664</v>
      </c>
    </row>
    <row r="142" customFormat="false" ht="12.8" hidden="false" customHeight="false" outlineLevel="0" collapsed="false">
      <c r="A142" s="0" t="s">
        <v>127</v>
      </c>
      <c r="B142" s="0" t="s">
        <v>128</v>
      </c>
      <c r="C142" s="0" t="n">
        <v>5000</v>
      </c>
      <c r="D142" s="0" t="s">
        <v>129</v>
      </c>
      <c r="E142" s="0" t="n">
        <v>5510</v>
      </c>
      <c r="F142" s="0" t="s">
        <v>130</v>
      </c>
      <c r="G142" s="0" t="n">
        <v>157</v>
      </c>
      <c r="H142" s="0" t="s">
        <v>33</v>
      </c>
      <c r="I142" s="0" t="n">
        <v>2005</v>
      </c>
      <c r="J142" s="0" t="n">
        <v>2005</v>
      </c>
      <c r="K142" s="0" t="s">
        <v>132</v>
      </c>
      <c r="L142" s="0" t="n">
        <v>253737449</v>
      </c>
      <c r="M142" s="0" t="s">
        <v>133</v>
      </c>
      <c r="N142" s="0" t="s">
        <v>134</v>
      </c>
      <c r="O142" s="10" t="n">
        <f aca="false">VLOOKUP($H142,'FAOSTAT nutrition'!$A:$C,2,0)*$L142/4000</f>
        <v>44403148.0812844</v>
      </c>
      <c r="P142" s="10" t="n">
        <f aca="false">VLOOKUP($H142,'FAOSTAT nutrition'!$A:$D,4,0)*$L142</f>
        <v>253538.240382557</v>
      </c>
      <c r="Q142" s="10" t="n">
        <f aca="false">VLOOKUP($H142,'FAOSTAT nutrition'!$A:$D,3,0)*$L142</f>
        <v>3295997.12497323</v>
      </c>
    </row>
    <row r="143" customFormat="false" ht="12.8" hidden="false" customHeight="false" outlineLevel="0" collapsed="false">
      <c r="A143" s="0" t="s">
        <v>127</v>
      </c>
      <c r="B143" s="0" t="s">
        <v>128</v>
      </c>
      <c r="C143" s="0" t="n">
        <v>5000</v>
      </c>
      <c r="D143" s="0" t="s">
        <v>129</v>
      </c>
      <c r="E143" s="0" t="n">
        <v>5510</v>
      </c>
      <c r="F143" s="0" t="s">
        <v>130</v>
      </c>
      <c r="G143" s="0" t="n">
        <v>156</v>
      </c>
      <c r="H143" s="0" t="s">
        <v>266</v>
      </c>
      <c r="I143" s="0" t="n">
        <v>2005</v>
      </c>
      <c r="J143" s="0" t="n">
        <v>2005</v>
      </c>
      <c r="K143" s="0" t="s">
        <v>132</v>
      </c>
      <c r="L143" s="0" t="n">
        <v>1306307647</v>
      </c>
      <c r="M143" s="0" t="s">
        <v>133</v>
      </c>
      <c r="N143" s="0" t="s">
        <v>134</v>
      </c>
      <c r="O143" s="10" t="n">
        <f aca="false">VLOOKUP($H143,'FAOSTAT nutrition'!$A:$C,2,0)*$L143/4000</f>
        <v>97973073.525</v>
      </c>
      <c r="P143" s="10" t="n">
        <f aca="false">VLOOKUP($H143,'FAOSTAT nutrition'!$A:$D,4,0)*$L143</f>
        <v>0</v>
      </c>
      <c r="Q143" s="10" t="n">
        <f aca="false">VLOOKUP($H143,'FAOSTAT nutrition'!$A:$D,3,0)*$L143</f>
        <v>2612615.294</v>
      </c>
    </row>
    <row r="144" customFormat="false" ht="12.8" hidden="false" customHeight="false" outlineLevel="0" collapsed="false">
      <c r="A144" s="0" t="s">
        <v>127</v>
      </c>
      <c r="B144" s="0" t="s">
        <v>128</v>
      </c>
      <c r="C144" s="0" t="n">
        <v>5000</v>
      </c>
      <c r="D144" s="0" t="s">
        <v>129</v>
      </c>
      <c r="E144" s="0" t="n">
        <v>5510</v>
      </c>
      <c r="F144" s="0" t="s">
        <v>130</v>
      </c>
      <c r="G144" s="0" t="n">
        <v>161</v>
      </c>
      <c r="H144" s="0" t="s">
        <v>267</v>
      </c>
      <c r="I144" s="0" t="n">
        <v>2005</v>
      </c>
      <c r="J144" s="0" t="n">
        <v>2005</v>
      </c>
      <c r="K144" s="0" t="s">
        <v>132</v>
      </c>
      <c r="L144" s="0" t="n">
        <v>918700</v>
      </c>
      <c r="M144" s="0" t="s">
        <v>133</v>
      </c>
      <c r="N144" s="0" t="s">
        <v>134</v>
      </c>
      <c r="O144" s="10" t="n">
        <f aca="false">VLOOKUP($H144,'FAOSTAT nutrition'!$A:$C,2,0)*$L144/4000</f>
        <v>895732.5</v>
      </c>
      <c r="P144" s="10" t="n">
        <f aca="false">VLOOKUP($H144,'FAOSTAT nutrition'!$A:$D,4,0)*$L144</f>
        <v>0</v>
      </c>
      <c r="Q144" s="10" t="n">
        <f aca="false">VLOOKUP($H144,'FAOSTAT nutrition'!$A:$D,3,0)*$L144</f>
        <v>0</v>
      </c>
    </row>
    <row r="145" customFormat="false" ht="12.8" hidden="false" customHeight="false" outlineLevel="0" collapsed="false">
      <c r="A145" s="0" t="s">
        <v>127</v>
      </c>
      <c r="B145" s="0" t="s">
        <v>128</v>
      </c>
      <c r="C145" s="0" t="n">
        <v>5000</v>
      </c>
      <c r="D145" s="0" t="s">
        <v>129</v>
      </c>
      <c r="E145" s="0" t="n">
        <v>5510</v>
      </c>
      <c r="F145" s="0" t="s">
        <v>130</v>
      </c>
      <c r="G145" s="0" t="n">
        <v>267</v>
      </c>
      <c r="H145" s="0" t="s">
        <v>34</v>
      </c>
      <c r="I145" s="0" t="n">
        <v>2005</v>
      </c>
      <c r="J145" s="0" t="n">
        <v>2005</v>
      </c>
      <c r="K145" s="0" t="s">
        <v>132</v>
      </c>
      <c r="L145" s="0" t="n">
        <v>30776515</v>
      </c>
      <c r="M145" s="0" t="s">
        <v>133</v>
      </c>
      <c r="N145" s="0" t="s">
        <v>134</v>
      </c>
      <c r="O145" s="10" t="n">
        <f aca="false">VLOOKUP($H145,'FAOSTAT nutrition'!$A:$C,2,0)*$L145/4000</f>
        <v>23697916.55</v>
      </c>
      <c r="P145" s="10" t="n">
        <f aca="false">VLOOKUP($H145,'FAOSTAT nutrition'!$A:$D,4,0)*$L145</f>
        <v>8248106.02</v>
      </c>
      <c r="Q145" s="10" t="n">
        <f aca="false">VLOOKUP($H145,'FAOSTAT nutrition'!$A:$D,3,0)*$L145</f>
        <v>3785511.345</v>
      </c>
    </row>
    <row r="146" customFormat="false" ht="12.8" hidden="false" customHeight="false" outlineLevel="0" collapsed="false">
      <c r="A146" s="0" t="s">
        <v>127</v>
      </c>
      <c r="B146" s="0" t="s">
        <v>128</v>
      </c>
      <c r="C146" s="0" t="n">
        <v>5000</v>
      </c>
      <c r="D146" s="0" t="s">
        <v>129</v>
      </c>
      <c r="E146" s="0" t="n">
        <v>5510</v>
      </c>
      <c r="F146" s="0" t="s">
        <v>130</v>
      </c>
      <c r="G146" s="0" t="n">
        <v>122</v>
      </c>
      <c r="H146" s="0" t="s">
        <v>268</v>
      </c>
      <c r="I146" s="0" t="n">
        <v>2005</v>
      </c>
      <c r="J146" s="0" t="n">
        <v>2005</v>
      </c>
      <c r="K146" s="0" t="s">
        <v>132</v>
      </c>
      <c r="L146" s="0" t="n">
        <v>130967920</v>
      </c>
      <c r="M146" s="0" t="s">
        <v>133</v>
      </c>
      <c r="N146" s="0" t="s">
        <v>134</v>
      </c>
      <c r="O146" s="10" t="n">
        <f aca="false">VLOOKUP($H146,'FAOSTAT nutrition'!$A:$C,2,0)*$L146/4000</f>
        <v>30122621.6</v>
      </c>
      <c r="P146" s="10" t="n">
        <f aca="false">VLOOKUP($H146,'FAOSTAT nutrition'!$A:$D,4,0)*$L146</f>
        <v>261935.84</v>
      </c>
      <c r="Q146" s="10" t="n">
        <f aca="false">VLOOKUP($H146,'FAOSTAT nutrition'!$A:$D,3,0)*$L146</f>
        <v>916775.44</v>
      </c>
    </row>
    <row r="147" customFormat="false" ht="12.8" hidden="false" customHeight="false" outlineLevel="0" collapsed="false">
      <c r="A147" s="0" t="s">
        <v>127</v>
      </c>
      <c r="B147" s="0" t="s">
        <v>128</v>
      </c>
      <c r="C147" s="0" t="n">
        <v>5000</v>
      </c>
      <c r="D147" s="0" t="s">
        <v>129</v>
      </c>
      <c r="E147" s="0" t="n">
        <v>5510</v>
      </c>
      <c r="F147" s="0" t="s">
        <v>130</v>
      </c>
      <c r="G147" s="0" t="n">
        <v>305</v>
      </c>
      <c r="H147" s="0" t="s">
        <v>269</v>
      </c>
      <c r="I147" s="0" t="n">
        <v>2005</v>
      </c>
      <c r="J147" s="0" t="n">
        <v>2005</v>
      </c>
      <c r="K147" s="0" t="s">
        <v>132</v>
      </c>
      <c r="L147" s="0" t="n">
        <v>890000</v>
      </c>
      <c r="M147" s="0" t="s">
        <v>133</v>
      </c>
      <c r="N147" s="0" t="s">
        <v>134</v>
      </c>
      <c r="O147" s="10" t="n">
        <f aca="false">VLOOKUP($H147,'FAOSTAT nutrition'!$A:$C,2,0)*$L147/4000</f>
        <v>1274925</v>
      </c>
      <c r="P147" s="10" t="n">
        <f aca="false">VLOOKUP($H147,'FAOSTAT nutrition'!$A:$D,4,0)*$L147</f>
        <v>442330</v>
      </c>
      <c r="Q147" s="10" t="n">
        <f aca="false">VLOOKUP($H147,'FAOSTAT nutrition'!$A:$D,3,0)*$L147</f>
        <v>157530</v>
      </c>
    </row>
    <row r="148" customFormat="false" ht="12.8" hidden="false" customHeight="false" outlineLevel="0" collapsed="false">
      <c r="A148" s="0" t="s">
        <v>127</v>
      </c>
      <c r="B148" s="0" t="s">
        <v>128</v>
      </c>
      <c r="C148" s="0" t="n">
        <v>5000</v>
      </c>
      <c r="D148" s="0" t="s">
        <v>129</v>
      </c>
      <c r="E148" s="0" t="n">
        <v>5510</v>
      </c>
      <c r="F148" s="0" t="s">
        <v>130</v>
      </c>
      <c r="G148" s="0" t="n">
        <v>495</v>
      </c>
      <c r="H148" s="0" t="s">
        <v>270</v>
      </c>
      <c r="I148" s="0" t="n">
        <v>2005</v>
      </c>
      <c r="J148" s="0" t="n">
        <v>2005</v>
      </c>
      <c r="K148" s="0" t="s">
        <v>132</v>
      </c>
      <c r="L148" s="0" t="n">
        <v>24014183</v>
      </c>
      <c r="M148" s="0" t="s">
        <v>133</v>
      </c>
      <c r="N148" s="0" t="s">
        <v>134</v>
      </c>
      <c r="O148" s="10" t="n">
        <f aca="false">VLOOKUP($H148,'FAOSTAT nutrition'!$A:$C,2,0)*$L148/4000</f>
        <v>1921139.77090678</v>
      </c>
      <c r="P148" s="10" t="n">
        <f aca="false">VLOOKUP($H148,'FAOSTAT nutrition'!$A:$D,4,0)*$L148</f>
        <v>24029.7467505644</v>
      </c>
      <c r="Q148" s="10" t="n">
        <f aca="false">VLOOKUP($H148,'FAOSTAT nutrition'!$A:$D,3,0)*$L148</f>
        <v>120063.218639831</v>
      </c>
    </row>
    <row r="149" customFormat="false" ht="12.8" hidden="false" customHeight="false" outlineLevel="0" collapsed="false">
      <c r="A149" s="0" t="s">
        <v>127</v>
      </c>
      <c r="B149" s="0" t="s">
        <v>128</v>
      </c>
      <c r="C149" s="0" t="n">
        <v>5000</v>
      </c>
      <c r="D149" s="0" t="s">
        <v>129</v>
      </c>
      <c r="E149" s="0" t="n">
        <v>5510</v>
      </c>
      <c r="F149" s="0" t="s">
        <v>130</v>
      </c>
      <c r="G149" s="0" t="n">
        <v>136</v>
      </c>
      <c r="H149" s="0" t="s">
        <v>271</v>
      </c>
      <c r="I149" s="0" t="n">
        <v>2005</v>
      </c>
      <c r="J149" s="0" t="n">
        <v>2005</v>
      </c>
      <c r="K149" s="0" t="s">
        <v>132</v>
      </c>
      <c r="L149" s="0" t="n">
        <v>11509450</v>
      </c>
      <c r="M149" s="0" t="s">
        <v>133</v>
      </c>
      <c r="N149" s="0" t="s">
        <v>134</v>
      </c>
      <c r="O149" s="10" t="n">
        <f aca="false">VLOOKUP($H149,'FAOSTAT nutrition'!$A:$C,2,0)*$L149/4000</f>
        <v>2474531.75</v>
      </c>
      <c r="P149" s="10" t="n">
        <f aca="false">VLOOKUP($H149,'FAOSTAT nutrition'!$A:$D,4,0)*$L149</f>
        <v>23018.9</v>
      </c>
      <c r="Q149" s="10" t="n">
        <f aca="false">VLOOKUP($H149,'FAOSTAT nutrition'!$A:$D,3,0)*$L149</f>
        <v>172641.75</v>
      </c>
    </row>
    <row r="150" customFormat="false" ht="12.8" hidden="false" customHeight="false" outlineLevel="0" collapsed="false">
      <c r="A150" s="0" t="s">
        <v>127</v>
      </c>
      <c r="B150" s="0" t="s">
        <v>128</v>
      </c>
      <c r="C150" s="0" t="n">
        <v>5000</v>
      </c>
      <c r="D150" s="0" t="s">
        <v>129</v>
      </c>
      <c r="E150" s="0" t="n">
        <v>5510</v>
      </c>
      <c r="F150" s="0" t="s">
        <v>130</v>
      </c>
      <c r="G150" s="0" t="n">
        <v>667</v>
      </c>
      <c r="H150" s="0" t="s">
        <v>272</v>
      </c>
      <c r="I150" s="0" t="n">
        <v>2005</v>
      </c>
      <c r="J150" s="0" t="n">
        <v>2005</v>
      </c>
      <c r="K150" s="0" t="s">
        <v>132</v>
      </c>
      <c r="L150" s="0" t="n">
        <v>3874131</v>
      </c>
      <c r="M150" s="0" t="s">
        <v>133</v>
      </c>
      <c r="N150" s="0" t="s">
        <v>134</v>
      </c>
      <c r="O150" s="10" t="n">
        <f aca="false">VLOOKUP($H150,'FAOSTAT nutrition'!$A:$C,2,0)*$L150/4000</f>
        <v>387413.1</v>
      </c>
      <c r="P150" s="10" t="n">
        <f aca="false">VLOOKUP($H150,'FAOSTAT nutrition'!$A:$D,4,0)*$L150</f>
        <v>0</v>
      </c>
      <c r="Q150" s="10" t="n">
        <f aca="false">VLOOKUP($H150,'FAOSTAT nutrition'!$A:$D,3,0)*$L150</f>
        <v>387413.1</v>
      </c>
    </row>
    <row r="151" customFormat="false" ht="12.8" hidden="false" customHeight="false" outlineLevel="0" collapsed="false">
      <c r="A151" s="0" t="s">
        <v>127</v>
      </c>
      <c r="B151" s="0" t="s">
        <v>128</v>
      </c>
      <c r="C151" s="0" t="n">
        <v>5000</v>
      </c>
      <c r="D151" s="0" t="s">
        <v>129</v>
      </c>
      <c r="E151" s="0" t="n">
        <v>5510</v>
      </c>
      <c r="F151" s="0" t="s">
        <v>130</v>
      </c>
      <c r="G151" s="0" t="n">
        <v>826</v>
      </c>
      <c r="H151" s="0" t="s">
        <v>273</v>
      </c>
      <c r="I151" s="0" t="n">
        <v>2005</v>
      </c>
      <c r="J151" s="0" t="n">
        <v>2005</v>
      </c>
      <c r="K151" s="0" t="s">
        <v>132</v>
      </c>
      <c r="L151" s="0" t="n">
        <v>6721292</v>
      </c>
      <c r="M151" s="0" t="s">
        <v>133</v>
      </c>
      <c r="N151" s="0" t="s">
        <v>134</v>
      </c>
      <c r="O151" s="10" t="e">
        <f aca="false">VLOOKUP($H151,'FAOSTAT nutrition'!$A:$C,2,0)*$L151/4000</f>
        <v>#N/A</v>
      </c>
      <c r="P151" s="10" t="e">
        <f aca="false">VLOOKUP($H151,'FAOSTAT nutrition'!$A:$D,4,0)*$L151</f>
        <v>#N/A</v>
      </c>
      <c r="Q151" s="10" t="e">
        <f aca="false">VLOOKUP($H151,'FAOSTAT nutrition'!$A:$D,3,0)*$L151</f>
        <v>#N/A</v>
      </c>
    </row>
    <row r="152" customFormat="false" ht="12.8" hidden="false" customHeight="false" outlineLevel="0" collapsed="false">
      <c r="A152" s="0" t="s">
        <v>127</v>
      </c>
      <c r="B152" s="0" t="s">
        <v>128</v>
      </c>
      <c r="C152" s="0" t="n">
        <v>5000</v>
      </c>
      <c r="D152" s="0" t="s">
        <v>129</v>
      </c>
      <c r="E152" s="0" t="n">
        <v>5510</v>
      </c>
      <c r="F152" s="0" t="s">
        <v>130</v>
      </c>
      <c r="G152" s="0" t="n">
        <v>388</v>
      </c>
      <c r="H152" s="0" t="s">
        <v>274</v>
      </c>
      <c r="I152" s="0" t="n">
        <v>2005</v>
      </c>
      <c r="J152" s="0" t="n">
        <v>2005</v>
      </c>
      <c r="K152" s="0" t="s">
        <v>132</v>
      </c>
      <c r="L152" s="0" t="n">
        <v>128363207</v>
      </c>
      <c r="M152" s="0" t="s">
        <v>133</v>
      </c>
      <c r="N152" s="0" t="s">
        <v>134</v>
      </c>
      <c r="O152" s="10" t="n">
        <f aca="false">VLOOKUP($H152,'FAOSTAT nutrition'!$A:$C,2,0)*$L152/4000</f>
        <v>5455436.2975</v>
      </c>
      <c r="P152" s="10" t="n">
        <f aca="false">VLOOKUP($H152,'FAOSTAT nutrition'!$A:$D,4,0)*$L152</f>
        <v>256726.414</v>
      </c>
      <c r="Q152" s="10" t="n">
        <f aca="false">VLOOKUP($H152,'FAOSTAT nutrition'!$A:$D,3,0)*$L152</f>
        <v>1026905.656</v>
      </c>
    </row>
    <row r="153" customFormat="false" ht="12.8" hidden="false" customHeight="false" outlineLevel="0" collapsed="false">
      <c r="A153" s="0" t="s">
        <v>127</v>
      </c>
      <c r="B153" s="0" t="s">
        <v>128</v>
      </c>
      <c r="C153" s="0" t="n">
        <v>5000</v>
      </c>
      <c r="D153" s="0" t="s">
        <v>129</v>
      </c>
      <c r="E153" s="0" t="n">
        <v>5510</v>
      </c>
      <c r="F153" s="0" t="s">
        <v>130</v>
      </c>
      <c r="G153" s="0" t="n">
        <v>97</v>
      </c>
      <c r="H153" s="0" t="s">
        <v>275</v>
      </c>
      <c r="I153" s="0" t="n">
        <v>2005</v>
      </c>
      <c r="J153" s="0" t="n">
        <v>2005</v>
      </c>
      <c r="K153" s="0" t="s">
        <v>132</v>
      </c>
      <c r="L153" s="0" t="n">
        <v>13311487</v>
      </c>
      <c r="M153" s="0" t="s">
        <v>133</v>
      </c>
      <c r="N153" s="0" t="s">
        <v>134</v>
      </c>
      <c r="O153" s="10" t="n">
        <f aca="false">VLOOKUP($H153,'FAOSTAT nutrition'!$A:$C,2,0)*$L153/4000</f>
        <v>10882140.6225</v>
      </c>
      <c r="P153" s="10" t="n">
        <f aca="false">VLOOKUP($H153,'FAOSTAT nutrition'!$A:$D,4,0)*$L153</f>
        <v>279541.227</v>
      </c>
      <c r="Q153" s="10" t="n">
        <f aca="false">VLOOKUP($H153,'FAOSTAT nutrition'!$A:$D,3,0)*$L153</f>
        <v>1544132.492</v>
      </c>
    </row>
    <row r="154" customFormat="false" ht="12.8" hidden="false" customHeight="false" outlineLevel="0" collapsed="false">
      <c r="A154" s="0" t="s">
        <v>127</v>
      </c>
      <c r="B154" s="0" t="s">
        <v>128</v>
      </c>
      <c r="C154" s="0" t="n">
        <v>5000</v>
      </c>
      <c r="D154" s="0" t="s">
        <v>129</v>
      </c>
      <c r="E154" s="0" t="n">
        <v>5510</v>
      </c>
      <c r="F154" s="0" t="s">
        <v>130</v>
      </c>
      <c r="G154" s="0" t="n">
        <v>275</v>
      </c>
      <c r="H154" s="0" t="s">
        <v>276</v>
      </c>
      <c r="I154" s="0" t="n">
        <v>2005</v>
      </c>
      <c r="J154" s="0" t="n">
        <v>2005</v>
      </c>
      <c r="K154" s="0" t="s">
        <v>132</v>
      </c>
      <c r="L154" s="0" t="n">
        <v>429851</v>
      </c>
      <c r="M154" s="0" t="s">
        <v>133</v>
      </c>
      <c r="N154" s="0" t="s">
        <v>134</v>
      </c>
      <c r="O154" s="10" t="n">
        <f aca="false">VLOOKUP($H154,'FAOSTAT nutrition'!$A:$C,2,0)*$L154/4000</f>
        <v>0</v>
      </c>
      <c r="P154" s="10" t="n">
        <f aca="false">VLOOKUP($H154,'FAOSTAT nutrition'!$A:$D,4,0)*$L154</f>
        <v>0</v>
      </c>
      <c r="Q154" s="10" t="n">
        <f aca="false">VLOOKUP($H154,'FAOSTAT nutrition'!$A:$D,3,0)*$L154</f>
        <v>0</v>
      </c>
    </row>
    <row r="155" customFormat="false" ht="12.8" hidden="false" customHeight="false" outlineLevel="0" collapsed="false">
      <c r="A155" s="0" t="s">
        <v>127</v>
      </c>
      <c r="B155" s="0" t="s">
        <v>128</v>
      </c>
      <c r="C155" s="0" t="n">
        <v>5000</v>
      </c>
      <c r="D155" s="0" t="s">
        <v>129</v>
      </c>
      <c r="E155" s="0" t="n">
        <v>5510</v>
      </c>
      <c r="F155" s="0" t="s">
        <v>130</v>
      </c>
      <c r="G155" s="0" t="n">
        <v>692</v>
      </c>
      <c r="H155" s="0" t="s">
        <v>277</v>
      </c>
      <c r="I155" s="0" t="n">
        <v>2005</v>
      </c>
      <c r="J155" s="0" t="n">
        <v>2005</v>
      </c>
      <c r="K155" s="0" t="s">
        <v>132</v>
      </c>
      <c r="L155" s="0" t="n">
        <v>7499</v>
      </c>
      <c r="M155" s="0" t="s">
        <v>133</v>
      </c>
      <c r="N155" s="0" t="s">
        <v>134</v>
      </c>
      <c r="O155" s="10" t="n">
        <f aca="false">VLOOKUP($H155,'FAOSTAT nutrition'!$A:$C,2,0)*$L155/4000</f>
        <v>6262.18576388889</v>
      </c>
      <c r="P155" s="10" t="n">
        <f aca="false">VLOOKUP($H155,'FAOSTAT nutrition'!$A:$D,4,0)*$L155</f>
        <v>863.600115740741</v>
      </c>
      <c r="Q155" s="10" t="n">
        <f aca="false">VLOOKUP($H155,'FAOSTAT nutrition'!$A:$D,3,0)*$L155</f>
        <v>846.241319444443</v>
      </c>
    </row>
    <row r="156" customFormat="false" ht="12.8" hidden="false" customHeight="false" outlineLevel="0" collapsed="false">
      <c r="A156" s="0" t="s">
        <v>127</v>
      </c>
      <c r="B156" s="0" t="s">
        <v>128</v>
      </c>
      <c r="C156" s="0" t="n">
        <v>5000</v>
      </c>
      <c r="D156" s="0" t="s">
        <v>129</v>
      </c>
      <c r="E156" s="0" t="n">
        <v>5510</v>
      </c>
      <c r="F156" s="0" t="s">
        <v>130</v>
      </c>
      <c r="G156" s="0" t="n">
        <v>463</v>
      </c>
      <c r="H156" s="0" t="s">
        <v>278</v>
      </c>
      <c r="I156" s="0" t="n">
        <v>2005</v>
      </c>
      <c r="J156" s="0" t="n">
        <v>2005</v>
      </c>
      <c r="K156" s="0" t="s">
        <v>132</v>
      </c>
      <c r="L156" s="0" t="n">
        <v>231329417</v>
      </c>
      <c r="M156" s="0" t="s">
        <v>133</v>
      </c>
      <c r="N156" s="0" t="s">
        <v>134</v>
      </c>
      <c r="O156" s="10" t="n">
        <f aca="false">VLOOKUP($H156,'FAOSTAT nutrition'!$A:$C,2,0)*$L156/4000</f>
        <v>12723110.1250588</v>
      </c>
      <c r="P156" s="10" t="n">
        <f aca="false">VLOOKUP($H156,'FAOSTAT nutrition'!$A:$D,4,0)*$L156</f>
        <v>462608.850376324</v>
      </c>
      <c r="Q156" s="10" t="n">
        <f aca="false">VLOOKUP($H156,'FAOSTAT nutrition'!$A:$D,3,0)*$L156</f>
        <v>3238522.28400759</v>
      </c>
    </row>
    <row r="157" customFormat="false" ht="12.8" hidden="false" customHeight="false" outlineLevel="0" collapsed="false">
      <c r="A157" s="0" t="s">
        <v>127</v>
      </c>
      <c r="B157" s="0" t="s">
        <v>128</v>
      </c>
      <c r="C157" s="0" t="n">
        <v>5000</v>
      </c>
      <c r="D157" s="0" t="s">
        <v>129</v>
      </c>
      <c r="E157" s="0" t="n">
        <v>5510</v>
      </c>
      <c r="F157" s="0" t="s">
        <v>130</v>
      </c>
      <c r="G157" s="0" t="n">
        <v>420</v>
      </c>
      <c r="H157" s="0" t="s">
        <v>279</v>
      </c>
      <c r="I157" s="0" t="n">
        <v>2005</v>
      </c>
      <c r="J157" s="0" t="n">
        <v>2005</v>
      </c>
      <c r="K157" s="0" t="s">
        <v>132</v>
      </c>
      <c r="L157" s="0" t="n">
        <v>1469750</v>
      </c>
      <c r="M157" s="0" t="s">
        <v>133</v>
      </c>
      <c r="N157" s="0" t="s">
        <v>134</v>
      </c>
      <c r="O157" s="10" t="n">
        <f aca="false">VLOOKUP($H157,'FAOSTAT nutrition'!$A:$C,2,0)*$L157/4000</f>
        <v>84508.5425160428</v>
      </c>
      <c r="P157" s="10" t="n">
        <f aca="false">VLOOKUP($H157,'FAOSTAT nutrition'!$A:$D,4,0)*$L157</f>
        <v>1477.89184050314</v>
      </c>
      <c r="Q157" s="10" t="n">
        <f aca="false">VLOOKUP($H157,'FAOSTAT nutrition'!$A:$D,3,0)*$L157</f>
        <v>33803.4170064171</v>
      </c>
    </row>
    <row r="158" customFormat="false" ht="12.8" hidden="false" customHeight="false" outlineLevel="0" collapsed="false">
      <c r="A158" s="0" t="s">
        <v>127</v>
      </c>
      <c r="B158" s="0" t="s">
        <v>128</v>
      </c>
      <c r="C158" s="0" t="n">
        <v>5000</v>
      </c>
      <c r="D158" s="0" t="s">
        <v>129</v>
      </c>
      <c r="E158" s="0" t="n">
        <v>5510</v>
      </c>
      <c r="F158" s="0" t="s">
        <v>130</v>
      </c>
      <c r="G158" s="0" t="n">
        <v>205</v>
      </c>
      <c r="H158" s="0" t="s">
        <v>280</v>
      </c>
      <c r="I158" s="0" t="n">
        <v>2005</v>
      </c>
      <c r="J158" s="0" t="n">
        <v>2005</v>
      </c>
      <c r="K158" s="0" t="s">
        <v>132</v>
      </c>
      <c r="L158" s="0" t="n">
        <v>1083247</v>
      </c>
      <c r="M158" s="0" t="s">
        <v>133</v>
      </c>
      <c r="N158" s="0" t="s">
        <v>134</v>
      </c>
      <c r="O158" s="10" t="n">
        <f aca="false">VLOOKUP($H158,'FAOSTAT nutrition'!$A:$C,2,0)*$L158/4000</f>
        <v>880138.1875</v>
      </c>
      <c r="P158" s="10" t="n">
        <f aca="false">VLOOKUP($H158,'FAOSTAT nutrition'!$A:$D,4,0)*$L158</f>
        <v>20581.693</v>
      </c>
      <c r="Q158" s="10" t="n">
        <f aca="false">VLOOKUP($H158,'FAOSTAT nutrition'!$A:$D,3,0)*$L158</f>
        <v>341222.805</v>
      </c>
    </row>
    <row r="159" customFormat="false" ht="12.8" hidden="false" customHeight="false" outlineLevel="0" collapsed="false">
      <c r="A159" s="0" t="s">
        <v>127</v>
      </c>
      <c r="B159" s="0" t="s">
        <v>128</v>
      </c>
      <c r="C159" s="0" t="n">
        <v>5000</v>
      </c>
      <c r="D159" s="0" t="s">
        <v>129</v>
      </c>
      <c r="E159" s="0" t="n">
        <v>5510</v>
      </c>
      <c r="F159" s="0" t="s">
        <v>130</v>
      </c>
      <c r="G159" s="0" t="n">
        <v>222</v>
      </c>
      <c r="H159" s="0" t="s">
        <v>281</v>
      </c>
      <c r="I159" s="0" t="n">
        <v>2005</v>
      </c>
      <c r="J159" s="0" t="n">
        <v>2005</v>
      </c>
      <c r="K159" s="0" t="s">
        <v>132</v>
      </c>
      <c r="L159" s="0" t="n">
        <v>1804160</v>
      </c>
      <c r="M159" s="0" t="s">
        <v>133</v>
      </c>
      <c r="N159" s="0" t="s">
        <v>134</v>
      </c>
      <c r="O159" s="10" t="n">
        <f aca="false">VLOOKUP($H159,'FAOSTAT nutrition'!$A:$C,2,0)*$L159/4000</f>
        <v>1249382.29911652</v>
      </c>
      <c r="P159" s="10" t="n">
        <f aca="false">VLOOKUP($H159,'FAOSTAT nutrition'!$A:$D,4,0)*$L159</f>
        <v>494341.225230146</v>
      </c>
      <c r="Q159" s="10" t="n">
        <f aca="false">VLOOKUP($H159,'FAOSTAT nutrition'!$A:$D,3,0)*$L159</f>
        <v>111859.658510318</v>
      </c>
    </row>
    <row r="160" customFormat="false" ht="12.8" hidden="false" customHeight="false" outlineLevel="0" collapsed="false">
      <c r="A160" s="0" t="s">
        <v>127</v>
      </c>
      <c r="B160" s="0" t="s">
        <v>128</v>
      </c>
      <c r="C160" s="0" t="n">
        <v>5000</v>
      </c>
      <c r="D160" s="0" t="s">
        <v>129</v>
      </c>
      <c r="E160" s="0" t="n">
        <v>5510</v>
      </c>
      <c r="F160" s="0" t="s">
        <v>130</v>
      </c>
      <c r="G160" s="0" t="n">
        <v>567</v>
      </c>
      <c r="H160" s="0" t="s">
        <v>282</v>
      </c>
      <c r="I160" s="0" t="n">
        <v>2005</v>
      </c>
      <c r="J160" s="0" t="n">
        <v>2005</v>
      </c>
      <c r="K160" s="0" t="s">
        <v>132</v>
      </c>
      <c r="L160" s="0" t="n">
        <v>91175031</v>
      </c>
      <c r="M160" s="0" t="s">
        <v>133</v>
      </c>
      <c r="N160" s="0" t="s">
        <v>134</v>
      </c>
      <c r="O160" s="10" t="n">
        <f aca="false">VLOOKUP($H160,'FAOSTAT nutrition'!$A:$C,2,0)*$L160/4000</f>
        <v>3874938.8175</v>
      </c>
      <c r="P160" s="10" t="n">
        <f aca="false">VLOOKUP($H160,'FAOSTAT nutrition'!$A:$D,4,0)*$L160</f>
        <v>182350.062</v>
      </c>
      <c r="Q160" s="10" t="n">
        <f aca="false">VLOOKUP($H160,'FAOSTAT nutrition'!$A:$D,3,0)*$L160</f>
        <v>273525.093</v>
      </c>
    </row>
    <row r="161" customFormat="false" ht="12.8" hidden="false" customHeight="false" outlineLevel="0" collapsed="false">
      <c r="A161" s="0" t="s">
        <v>127</v>
      </c>
      <c r="B161" s="0" t="s">
        <v>128</v>
      </c>
      <c r="C161" s="0" t="n">
        <v>5000</v>
      </c>
      <c r="D161" s="0" t="s">
        <v>129</v>
      </c>
      <c r="E161" s="0" t="n">
        <v>5510</v>
      </c>
      <c r="F161" s="0" t="s">
        <v>130</v>
      </c>
      <c r="G161" s="0" t="n">
        <v>15</v>
      </c>
      <c r="H161" s="0" t="s">
        <v>27</v>
      </c>
      <c r="I161" s="0" t="n">
        <v>2005</v>
      </c>
      <c r="J161" s="0" t="n">
        <v>2005</v>
      </c>
      <c r="K161" s="0" t="s">
        <v>132</v>
      </c>
      <c r="L161" s="0" t="n">
        <v>627020838</v>
      </c>
      <c r="M161" s="0" t="s">
        <v>133</v>
      </c>
      <c r="N161" s="0" t="s">
        <v>134</v>
      </c>
      <c r="O161" s="10" t="n">
        <f aca="false">VLOOKUP($H161,'FAOSTAT nutrition'!$A:$C,2,0)*$L161/4000</f>
        <v>523562399.73</v>
      </c>
      <c r="P161" s="10" t="n">
        <f aca="false">VLOOKUP($H161,'FAOSTAT nutrition'!$A:$D,4,0)*$L161</f>
        <v>14421479.274</v>
      </c>
      <c r="Q161" s="10" t="n">
        <f aca="false">VLOOKUP($H161,'FAOSTAT nutrition'!$A:$D,3,0)*$L161</f>
        <v>76496542.236</v>
      </c>
    </row>
    <row r="162" customFormat="false" ht="12.8" hidden="false" customHeight="false" outlineLevel="0" collapsed="false">
      <c r="A162" s="0" t="s">
        <v>127</v>
      </c>
      <c r="B162" s="0" t="s">
        <v>128</v>
      </c>
      <c r="C162" s="0" t="n">
        <v>5000</v>
      </c>
      <c r="D162" s="0" t="s">
        <v>129</v>
      </c>
      <c r="E162" s="0" t="n">
        <v>5510</v>
      </c>
      <c r="F162" s="0" t="s">
        <v>130</v>
      </c>
      <c r="G162" s="0" t="n">
        <v>137</v>
      </c>
      <c r="H162" s="0" t="s">
        <v>283</v>
      </c>
      <c r="I162" s="0" t="n">
        <v>2005</v>
      </c>
      <c r="J162" s="0" t="n">
        <v>2005</v>
      </c>
      <c r="K162" s="0" t="s">
        <v>132</v>
      </c>
      <c r="L162" s="0" t="n">
        <v>49155182</v>
      </c>
      <c r="M162" s="0" t="s">
        <v>133</v>
      </c>
      <c r="N162" s="0" t="s">
        <v>134</v>
      </c>
      <c r="O162" s="10" t="n">
        <f aca="false">VLOOKUP($H162,'FAOSTAT nutrition'!$A:$C,2,0)*$L162/4000</f>
        <v>12411683.455</v>
      </c>
      <c r="P162" s="10" t="n">
        <f aca="false">VLOOKUP($H162,'FAOSTAT nutrition'!$A:$D,4,0)*$L162</f>
        <v>98310.364</v>
      </c>
      <c r="Q162" s="10" t="n">
        <f aca="false">VLOOKUP($H162,'FAOSTAT nutrition'!$A:$D,3,0)*$L162</f>
        <v>639017.366</v>
      </c>
    </row>
    <row r="163" customFormat="false" ht="12.8" hidden="false" customHeight="false" outlineLevel="0" collapsed="false">
      <c r="A163" s="0" t="s">
        <v>127</v>
      </c>
      <c r="B163" s="0" t="s">
        <v>128</v>
      </c>
      <c r="C163" s="0" t="n">
        <v>5000</v>
      </c>
      <c r="D163" s="0" t="s">
        <v>129</v>
      </c>
      <c r="E163" s="0" t="n">
        <v>5510</v>
      </c>
      <c r="F163" s="0" t="s">
        <v>130</v>
      </c>
      <c r="G163" s="0" t="n">
        <v>135</v>
      </c>
      <c r="H163" s="0" t="s">
        <v>284</v>
      </c>
      <c r="I163" s="0" t="n">
        <v>2005</v>
      </c>
      <c r="J163" s="0" t="n">
        <v>2005</v>
      </c>
      <c r="K163" s="0" t="s">
        <v>132</v>
      </c>
      <c r="L163" s="0" t="n">
        <v>489356</v>
      </c>
      <c r="M163" s="0" t="s">
        <v>133</v>
      </c>
      <c r="N163" s="0" t="s">
        <v>134</v>
      </c>
      <c r="O163" s="10" t="n">
        <f aca="false">VLOOKUP($H163,'FAOSTAT nutrition'!$A:$C,2,0)*$L163/4000</f>
        <v>133349.51</v>
      </c>
      <c r="P163" s="10" t="n">
        <f aca="false">VLOOKUP($H163,'FAOSTAT nutrition'!$A:$D,4,0)*$L163</f>
        <v>1468.068</v>
      </c>
      <c r="Q163" s="10" t="n">
        <f aca="false">VLOOKUP($H163,'FAOSTAT nutrition'!$A:$D,3,0)*$L163</f>
        <v>8319.052</v>
      </c>
    </row>
    <row r="164" customFormat="false" ht="12.8" hidden="false" customHeight="false" outlineLevel="0" collapsed="false">
      <c r="L164" s="10"/>
      <c r="O164" s="10"/>
      <c r="P164" s="10"/>
      <c r="Q164" s="10"/>
    </row>
    <row r="165" customFormat="false" ht="12.8" hidden="false" customHeight="false" outlineLevel="0" collapsed="false">
      <c r="L165" s="10"/>
      <c r="O165" s="10"/>
      <c r="P165" s="10"/>
      <c r="Q165" s="10"/>
    </row>
    <row r="166" customFormat="false" ht="12.8" hidden="false" customHeight="false" outlineLevel="0" collapsed="false">
      <c r="L166" s="10"/>
      <c r="O166" s="10"/>
      <c r="P166" s="10"/>
      <c r="Q166" s="10"/>
    </row>
    <row r="167" customFormat="false" ht="12.8" hidden="false" customHeight="false" outlineLevel="0" collapsed="false">
      <c r="L167" s="10"/>
      <c r="O167" s="10"/>
      <c r="P167" s="10"/>
      <c r="Q167" s="10"/>
    </row>
    <row r="168" customFormat="false" ht="12.8" hidden="false" customHeight="false" outlineLevel="0" collapsed="false">
      <c r="L168" s="10"/>
      <c r="O168" s="10"/>
      <c r="P168" s="10"/>
      <c r="Q168" s="10"/>
    </row>
    <row r="169" customFormat="false" ht="12.8" hidden="false" customHeight="false" outlineLevel="0" collapsed="false">
      <c r="L169" s="10"/>
      <c r="O169" s="10"/>
      <c r="P169" s="10"/>
      <c r="Q169" s="10"/>
    </row>
    <row r="170" customFormat="false" ht="12.8" hidden="false" customHeight="false" outlineLevel="0" collapsed="false">
      <c r="L170" s="10"/>
      <c r="O170" s="10"/>
      <c r="P170" s="10"/>
      <c r="Q170" s="10"/>
    </row>
    <row r="171" customFormat="false" ht="12.8" hidden="false" customHeight="false" outlineLevel="0" collapsed="false">
      <c r="L171" s="10"/>
      <c r="O171" s="10"/>
      <c r="P171" s="10"/>
      <c r="Q171" s="10"/>
    </row>
    <row r="172" customFormat="false" ht="12.8" hidden="false" customHeight="false" outlineLevel="0" collapsed="false">
      <c r="L172" s="10"/>
      <c r="O172" s="10"/>
      <c r="P172" s="10"/>
      <c r="Q172" s="10"/>
    </row>
    <row r="173" customFormat="false" ht="12.8" hidden="false" customHeight="false" outlineLevel="0" collapsed="false">
      <c r="L173" s="10"/>
      <c r="O173" s="10"/>
      <c r="P173" s="10"/>
      <c r="Q173" s="10"/>
    </row>
    <row r="174" customFormat="false" ht="12.8" hidden="false" customHeight="false" outlineLevel="0" collapsed="false">
      <c r="L174" s="10"/>
      <c r="O174" s="10"/>
      <c r="P174" s="10"/>
      <c r="Q174" s="10"/>
    </row>
    <row r="175" customFormat="false" ht="12.8" hidden="false" customHeight="false" outlineLevel="0" collapsed="false">
      <c r="L175" s="10"/>
      <c r="O175" s="10"/>
      <c r="P175" s="10"/>
      <c r="Q175" s="10"/>
    </row>
    <row r="176" customFormat="false" ht="12.8" hidden="false" customHeight="false" outlineLevel="0" collapsed="false">
      <c r="L176" s="10"/>
      <c r="O176" s="10"/>
      <c r="P176" s="10"/>
      <c r="Q176" s="1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20" activeCellId="0" sqref="L20"/>
    </sheetView>
  </sheetViews>
  <sheetFormatPr defaultRowHeight="12.8" zeroHeight="false" outlineLevelRow="0" outlineLevelCol="0"/>
  <cols>
    <col collapsed="false" customWidth="true" hidden="false" outlineLevel="0" max="3" min="1" style="0" width="0.13"/>
    <col collapsed="false" customWidth="true" hidden="false" outlineLevel="0" max="4" min="4" style="0" width="6.16"/>
    <col collapsed="false" customWidth="true" hidden="false" outlineLevel="0" max="5" min="5" style="0" width="0.13"/>
    <col collapsed="false" customWidth="true" hidden="false" outlineLevel="0" max="6" min="6" style="0" width="10.19"/>
    <col collapsed="false" customWidth="true" hidden="false" outlineLevel="0" max="7" min="7" style="0" width="15.18"/>
    <col collapsed="false" customWidth="true" hidden="false" outlineLevel="0" max="8" min="8" style="0" width="39.62"/>
    <col collapsed="false" customWidth="true" hidden="false" outlineLevel="0" max="9" min="9" style="0" width="0.13"/>
    <col collapsed="false" customWidth="true" hidden="false" outlineLevel="0" max="10" min="10" style="0" width="5.04"/>
    <col collapsed="false" customWidth="true" hidden="false" outlineLevel="0" max="11" min="11" style="0" width="8.21"/>
    <col collapsed="false" customWidth="true" hidden="false" outlineLevel="0" max="12" min="12" style="0" width="11.3"/>
    <col collapsed="false" customWidth="true" hidden="false" outlineLevel="0" max="14" min="13" style="0" width="0.13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111</v>
      </c>
      <c r="B1" s="0" t="s">
        <v>112</v>
      </c>
      <c r="C1" s="0" t="s">
        <v>113</v>
      </c>
      <c r="D1" s="0" t="s">
        <v>114</v>
      </c>
      <c r="E1" s="0" t="s">
        <v>115</v>
      </c>
      <c r="F1" s="0" t="s">
        <v>116</v>
      </c>
      <c r="G1" s="0" t="s">
        <v>117</v>
      </c>
      <c r="H1" s="0" t="s">
        <v>118</v>
      </c>
      <c r="I1" s="0" t="s">
        <v>119</v>
      </c>
      <c r="J1" s="0" t="s">
        <v>18</v>
      </c>
      <c r="K1" s="0" t="s">
        <v>120</v>
      </c>
      <c r="L1" s="0" t="s">
        <v>121</v>
      </c>
      <c r="M1" s="0" t="s">
        <v>122</v>
      </c>
      <c r="N1" s="0" t="s">
        <v>123</v>
      </c>
      <c r="O1" s="0" t="s">
        <v>124</v>
      </c>
      <c r="P1" s="0" t="s">
        <v>125</v>
      </c>
      <c r="Q1" s="0" t="s">
        <v>126</v>
      </c>
    </row>
    <row r="2" customFormat="false" ht="12.8" hidden="false" customHeight="false" outlineLevel="0" collapsed="false">
      <c r="A2" s="0" t="s">
        <v>127</v>
      </c>
      <c r="B2" s="0" t="s">
        <v>128</v>
      </c>
      <c r="C2" s="0" t="n">
        <v>5000</v>
      </c>
      <c r="D2" s="0" t="s">
        <v>129</v>
      </c>
      <c r="E2" s="0" t="n">
        <v>5510</v>
      </c>
      <c r="F2" s="0" t="s">
        <v>130</v>
      </c>
      <c r="G2" s="0" t="n">
        <v>800</v>
      </c>
      <c r="H2" s="0" t="s">
        <v>131</v>
      </c>
      <c r="I2" s="0" t="n">
        <v>2014</v>
      </c>
      <c r="J2" s="0" t="n">
        <v>2014</v>
      </c>
      <c r="K2" s="0" t="s">
        <v>132</v>
      </c>
      <c r="L2" s="0" t="n">
        <v>41719</v>
      </c>
      <c r="M2" s="0" t="s">
        <v>133</v>
      </c>
      <c r="N2" s="0" t="s">
        <v>134</v>
      </c>
      <c r="O2" s="0" t="e">
        <f aca="false">VLOOKUP($H2,'FAOSTAT nutrition'!$A:$C,2,0)*$L2/4000</f>
        <v>#N/A</v>
      </c>
      <c r="P2" s="10" t="e">
        <f aca="false">VLOOKUP($H2,'FAOSTAT nutrition'!$A:$D,4,0)*$L2/4000</f>
        <v>#N/A</v>
      </c>
      <c r="Q2" s="10" t="e">
        <f aca="false">VLOOKUP($H2,'FAOSTAT nutrition'!$A:$D,3,0)*$L2/4000</f>
        <v>#N/A</v>
      </c>
    </row>
    <row r="3" customFormat="false" ht="12.8" hidden="false" customHeight="false" outlineLevel="0" collapsed="false">
      <c r="A3" s="0" t="s">
        <v>127</v>
      </c>
      <c r="B3" s="0" t="s">
        <v>128</v>
      </c>
      <c r="C3" s="0" t="n">
        <v>5000</v>
      </c>
      <c r="D3" s="0" t="s">
        <v>129</v>
      </c>
      <c r="E3" s="0" t="n">
        <v>5510</v>
      </c>
      <c r="F3" s="0" t="s">
        <v>130</v>
      </c>
      <c r="G3" s="0" t="n">
        <v>782</v>
      </c>
      <c r="H3" s="0" t="s">
        <v>145</v>
      </c>
      <c r="I3" s="0" t="n">
        <v>2014</v>
      </c>
      <c r="J3" s="0" t="n">
        <v>2014</v>
      </c>
      <c r="K3" s="0" t="s">
        <v>132</v>
      </c>
      <c r="L3" s="0" t="n">
        <v>242109</v>
      </c>
      <c r="M3" s="0" t="s">
        <v>133</v>
      </c>
      <c r="N3" s="0" t="s">
        <v>134</v>
      </c>
      <c r="O3" s="10" t="e">
        <f aca="false">VLOOKUP($H3,'FAOSTAT nutrition'!$A:$C,2,0)*$L3/4000</f>
        <v>#N/A</v>
      </c>
      <c r="P3" s="10" t="e">
        <f aca="false">VLOOKUP($H3,'FAOSTAT nutrition'!$A:$D,4,0)*$L3</f>
        <v>#N/A</v>
      </c>
      <c r="Q3" s="10" t="e">
        <f aca="false">VLOOKUP($H3,'FAOSTAT nutrition'!$A:$D,3,0)*$L3</f>
        <v>#N/A</v>
      </c>
      <c r="R3" s="78"/>
    </row>
    <row r="4" customFormat="false" ht="12.8" hidden="false" customHeight="false" outlineLevel="0" collapsed="false">
      <c r="A4" s="0" t="s">
        <v>127</v>
      </c>
      <c r="B4" s="0" t="s">
        <v>128</v>
      </c>
      <c r="C4" s="0" t="n">
        <v>5000</v>
      </c>
      <c r="D4" s="0" t="s">
        <v>129</v>
      </c>
      <c r="E4" s="0" t="n">
        <v>5510</v>
      </c>
      <c r="F4" s="0" t="s">
        <v>130</v>
      </c>
      <c r="G4" s="0" t="n">
        <v>813</v>
      </c>
      <c r="H4" s="0" t="s">
        <v>175</v>
      </c>
      <c r="I4" s="0" t="n">
        <v>2014</v>
      </c>
      <c r="J4" s="0" t="n">
        <v>2014</v>
      </c>
      <c r="K4" s="0" t="s">
        <v>132</v>
      </c>
      <c r="L4" s="0" t="n">
        <v>1181546</v>
      </c>
      <c r="M4" s="0" t="s">
        <v>133</v>
      </c>
      <c r="N4" s="0" t="s">
        <v>134</v>
      </c>
      <c r="O4" s="10" t="e">
        <f aca="false">VLOOKUP($H4,'FAOSTAT nutrition'!$A:$C,2,0)*$L4/4000</f>
        <v>#N/A</v>
      </c>
      <c r="P4" s="10" t="e">
        <f aca="false">VLOOKUP($H4,'FAOSTAT nutrition'!$A:$D,4,0)*$L4</f>
        <v>#N/A</v>
      </c>
      <c r="Q4" s="10" t="e">
        <f aca="false">VLOOKUP($H4,'FAOSTAT nutrition'!$A:$D,3,0)*$L4</f>
        <v>#N/A</v>
      </c>
      <c r="R4" s="78"/>
    </row>
    <row r="5" customFormat="false" ht="12.8" hidden="false" customHeight="false" outlineLevel="0" collapsed="false">
      <c r="A5" s="0" t="s">
        <v>127</v>
      </c>
      <c r="B5" s="0" t="s">
        <v>128</v>
      </c>
      <c r="C5" s="0" t="n">
        <v>5000</v>
      </c>
      <c r="D5" s="0" t="s">
        <v>129</v>
      </c>
      <c r="E5" s="0" t="n">
        <v>5510</v>
      </c>
      <c r="F5" s="0" t="s">
        <v>130</v>
      </c>
      <c r="G5" s="0" t="n">
        <v>821</v>
      </c>
      <c r="H5" s="0" t="s">
        <v>182</v>
      </c>
      <c r="I5" s="0" t="n">
        <v>2014</v>
      </c>
      <c r="J5" s="0" t="n">
        <v>2014</v>
      </c>
      <c r="K5" s="0" t="s">
        <v>132</v>
      </c>
      <c r="L5" s="0" t="n">
        <v>284176</v>
      </c>
      <c r="M5" s="0" t="s">
        <v>133</v>
      </c>
      <c r="N5" s="0" t="s">
        <v>134</v>
      </c>
      <c r="O5" s="10" t="e">
        <f aca="false">VLOOKUP($H5,'FAOSTAT nutrition'!$A:$C,2,0)*$L5/4000</f>
        <v>#N/A</v>
      </c>
      <c r="P5" s="10" t="e">
        <f aca="false">VLOOKUP($H5,'FAOSTAT nutrition'!$A:$D,4,0)*$L5</f>
        <v>#N/A</v>
      </c>
      <c r="Q5" s="10" t="e">
        <f aca="false">VLOOKUP($H5,'FAOSTAT nutrition'!$A:$D,3,0)*$L5</f>
        <v>#N/A</v>
      </c>
      <c r="R5" s="78"/>
    </row>
    <row r="6" customFormat="false" ht="12.8" hidden="false" customHeight="false" outlineLevel="0" collapsed="false">
      <c r="A6" s="0" t="s">
        <v>127</v>
      </c>
      <c r="B6" s="0" t="s">
        <v>128</v>
      </c>
      <c r="C6" s="0" t="n">
        <v>5000</v>
      </c>
      <c r="D6" s="0" t="s">
        <v>129</v>
      </c>
      <c r="E6" s="0" t="n">
        <v>5510</v>
      </c>
      <c r="F6" s="0" t="s">
        <v>130</v>
      </c>
      <c r="G6" s="0" t="n">
        <v>773</v>
      </c>
      <c r="H6" s="0" t="s">
        <v>184</v>
      </c>
      <c r="I6" s="0" t="n">
        <v>2014</v>
      </c>
      <c r="J6" s="0" t="n">
        <v>2014</v>
      </c>
      <c r="K6" s="0" t="s">
        <v>132</v>
      </c>
      <c r="L6" s="0" t="n">
        <v>765303</v>
      </c>
      <c r="M6" s="0" t="s">
        <v>133</v>
      </c>
      <c r="N6" s="0" t="s">
        <v>134</v>
      </c>
      <c r="O6" s="10" t="e">
        <f aca="false">VLOOKUP($H6,'FAOSTAT nutrition'!$A:$C,2,0)*$L6/4000</f>
        <v>#N/A</v>
      </c>
      <c r="P6" s="10" t="e">
        <f aca="false">VLOOKUP($H6,'FAOSTAT nutrition'!$A:$D,4,0)*$L6</f>
        <v>#N/A</v>
      </c>
      <c r="Q6" s="10" t="e">
        <f aca="false">VLOOKUP($H6,'FAOSTAT nutrition'!$A:$D,3,0)*$L6</f>
        <v>#N/A</v>
      </c>
      <c r="R6" s="78"/>
    </row>
    <row r="7" customFormat="false" ht="12.8" hidden="false" customHeight="false" outlineLevel="0" collapsed="false">
      <c r="A7" s="0" t="s">
        <v>127</v>
      </c>
      <c r="B7" s="0" t="s">
        <v>128</v>
      </c>
      <c r="C7" s="0" t="n">
        <v>5000</v>
      </c>
      <c r="D7" s="0" t="s">
        <v>129</v>
      </c>
      <c r="E7" s="0" t="n">
        <v>5510</v>
      </c>
      <c r="F7" s="0" t="s">
        <v>130</v>
      </c>
      <c r="G7" s="0" t="n">
        <v>777</v>
      </c>
      <c r="H7" s="0" t="s">
        <v>199</v>
      </c>
      <c r="I7" s="0" t="n">
        <v>2014</v>
      </c>
      <c r="J7" s="0" t="n">
        <v>2014</v>
      </c>
      <c r="K7" s="0" t="s">
        <v>132</v>
      </c>
      <c r="L7" s="0" t="n">
        <v>76863</v>
      </c>
      <c r="M7" s="0" t="s">
        <v>133</v>
      </c>
      <c r="N7" s="0" t="s">
        <v>134</v>
      </c>
      <c r="O7" s="10" t="e">
        <f aca="false">VLOOKUP($H7,'FAOSTAT nutrition'!$A:$C,2,0)*$L7/4000</f>
        <v>#N/A</v>
      </c>
      <c r="P7" s="10" t="e">
        <f aca="false">VLOOKUP($H7,'FAOSTAT nutrition'!$A:$D,4,0)*$L7</f>
        <v>#N/A</v>
      </c>
      <c r="Q7" s="10" t="e">
        <f aca="false">VLOOKUP($H7,'FAOSTAT nutrition'!$A:$D,3,0)*$L7</f>
        <v>#N/A</v>
      </c>
      <c r="R7" s="78"/>
    </row>
    <row r="8" customFormat="false" ht="12.8" hidden="false" customHeight="false" outlineLevel="0" collapsed="false">
      <c r="A8" s="0" t="s">
        <v>127</v>
      </c>
      <c r="B8" s="0" t="s">
        <v>128</v>
      </c>
      <c r="C8" s="0" t="n">
        <v>5000</v>
      </c>
      <c r="D8" s="0" t="s">
        <v>129</v>
      </c>
      <c r="E8" s="0" t="n">
        <v>5510</v>
      </c>
      <c r="F8" s="0" t="s">
        <v>130</v>
      </c>
      <c r="G8" s="0" t="n">
        <v>677</v>
      </c>
      <c r="H8" s="0" t="s">
        <v>202</v>
      </c>
      <c r="I8" s="0" t="n">
        <v>2014</v>
      </c>
      <c r="J8" s="0" t="n">
        <v>2014</v>
      </c>
      <c r="K8" s="0" t="s">
        <v>132</v>
      </c>
      <c r="L8" s="0" t="n">
        <v>137798</v>
      </c>
      <c r="M8" s="0" t="s">
        <v>133</v>
      </c>
      <c r="N8" s="0" t="s">
        <v>134</v>
      </c>
      <c r="O8" s="10" t="e">
        <f aca="false">VLOOKUP($H8,'FAOSTAT nutrition'!$A:$C,2,0)*$L8/4000</f>
        <v>#N/A</v>
      </c>
      <c r="P8" s="10" t="e">
        <f aca="false">VLOOKUP($H8,'FAOSTAT nutrition'!$A:$D,4,0)*$L8</f>
        <v>#N/A</v>
      </c>
      <c r="Q8" s="10" t="e">
        <f aca="false">VLOOKUP($H8,'FAOSTAT nutrition'!$A:$D,3,0)*$L8</f>
        <v>#N/A</v>
      </c>
      <c r="R8" s="78"/>
    </row>
    <row r="9" customFormat="false" ht="12.8" hidden="false" customHeight="false" outlineLevel="0" collapsed="false">
      <c r="A9" s="0" t="s">
        <v>127</v>
      </c>
      <c r="B9" s="0" t="s">
        <v>128</v>
      </c>
      <c r="C9" s="0" t="n">
        <v>5000</v>
      </c>
      <c r="D9" s="0" t="s">
        <v>129</v>
      </c>
      <c r="E9" s="0" t="n">
        <v>5510</v>
      </c>
      <c r="F9" s="0" t="s">
        <v>130</v>
      </c>
      <c r="G9" s="0" t="n">
        <v>780</v>
      </c>
      <c r="H9" s="0" t="s">
        <v>204</v>
      </c>
      <c r="I9" s="0" t="n">
        <v>2014</v>
      </c>
      <c r="J9" s="0" t="n">
        <v>2014</v>
      </c>
      <c r="K9" s="0" t="s">
        <v>132</v>
      </c>
      <c r="L9" s="0" t="n">
        <v>3395972</v>
      </c>
      <c r="M9" s="0" t="s">
        <v>133</v>
      </c>
      <c r="N9" s="0" t="s">
        <v>134</v>
      </c>
      <c r="O9" s="10" t="e">
        <f aca="false">VLOOKUP($H9,'FAOSTAT nutrition'!$A:$C,2,0)*$L9/4000</f>
        <v>#N/A</v>
      </c>
      <c r="P9" s="10" t="e">
        <f aca="false">VLOOKUP($H9,'FAOSTAT nutrition'!$A:$D,4,0)*$L9</f>
        <v>#N/A</v>
      </c>
      <c r="Q9" s="10" t="e">
        <f aca="false">VLOOKUP($H9,'FAOSTAT nutrition'!$A:$D,3,0)*$L9</f>
        <v>#N/A</v>
      </c>
      <c r="R9" s="78"/>
    </row>
    <row r="10" customFormat="false" ht="12.8" hidden="false" customHeight="false" outlineLevel="0" collapsed="false">
      <c r="A10" s="0" t="s">
        <v>127</v>
      </c>
      <c r="B10" s="0" t="s">
        <v>128</v>
      </c>
      <c r="C10" s="0" t="n">
        <v>5000</v>
      </c>
      <c r="D10" s="0" t="s">
        <v>129</v>
      </c>
      <c r="E10" s="0" t="n">
        <v>5510</v>
      </c>
      <c r="F10" s="0" t="s">
        <v>130</v>
      </c>
      <c r="G10" s="0" t="n">
        <v>809</v>
      </c>
      <c r="H10" s="0" t="s">
        <v>217</v>
      </c>
      <c r="I10" s="0" t="n">
        <v>2014</v>
      </c>
      <c r="J10" s="0" t="n">
        <v>2014</v>
      </c>
      <c r="K10" s="0" t="s">
        <v>132</v>
      </c>
      <c r="L10" s="0" t="n">
        <v>106434</v>
      </c>
      <c r="M10" s="0" t="s">
        <v>133</v>
      </c>
      <c r="N10" s="0" t="s">
        <v>134</v>
      </c>
      <c r="O10" s="10" t="e">
        <f aca="false">VLOOKUP($H10,'FAOSTAT nutrition'!$A:$C,2,0)*$L10/4000</f>
        <v>#N/A</v>
      </c>
      <c r="P10" s="10" t="e">
        <f aca="false">VLOOKUP($H10,'FAOSTAT nutrition'!$A:$D,4,0)*$L10</f>
        <v>#N/A</v>
      </c>
      <c r="Q10" s="10" t="e">
        <f aca="false">VLOOKUP($H10,'FAOSTAT nutrition'!$A:$D,3,0)*$L10</f>
        <v>#N/A</v>
      </c>
      <c r="R10" s="78"/>
    </row>
    <row r="11" customFormat="false" ht="12.8" hidden="false" customHeight="false" outlineLevel="0" collapsed="false">
      <c r="A11" s="0" t="s">
        <v>127</v>
      </c>
      <c r="B11" s="0" t="s">
        <v>128</v>
      </c>
      <c r="C11" s="0" t="n">
        <v>5000</v>
      </c>
      <c r="D11" s="0" t="s">
        <v>129</v>
      </c>
      <c r="E11" s="0" t="n">
        <v>5510</v>
      </c>
      <c r="F11" s="0" t="s">
        <v>130</v>
      </c>
      <c r="G11" s="0" t="n">
        <v>748</v>
      </c>
      <c r="H11" s="0" t="s">
        <v>240</v>
      </c>
      <c r="I11" s="0" t="n">
        <v>2014</v>
      </c>
      <c r="J11" s="0" t="n">
        <v>2014</v>
      </c>
      <c r="K11" s="0" t="s">
        <v>132</v>
      </c>
      <c r="L11" s="0" t="n">
        <v>92692</v>
      </c>
      <c r="M11" s="0" t="s">
        <v>133</v>
      </c>
      <c r="N11" s="0" t="s">
        <v>134</v>
      </c>
      <c r="O11" s="10" t="e">
        <f aca="false">VLOOKUP($H11,'FAOSTAT nutrition'!$A:$C,2,0)*$L11/4000</f>
        <v>#N/A</v>
      </c>
      <c r="P11" s="10" t="e">
        <f aca="false">VLOOKUP($H11,'FAOSTAT nutrition'!$A:$D,4,0)*$L11</f>
        <v>#N/A</v>
      </c>
      <c r="Q11" s="10" t="e">
        <f aca="false">VLOOKUP($H11,'FAOSTAT nutrition'!$A:$D,3,0)*$L11</f>
        <v>#N/A</v>
      </c>
      <c r="R11" s="78"/>
    </row>
    <row r="12" customFormat="false" ht="12.8" hidden="false" customHeight="false" outlineLevel="0" collapsed="false">
      <c r="A12" s="0" t="s">
        <v>127</v>
      </c>
      <c r="B12" s="0" t="s">
        <v>128</v>
      </c>
      <c r="C12" s="0" t="n">
        <v>5000</v>
      </c>
      <c r="D12" s="0" t="s">
        <v>129</v>
      </c>
      <c r="E12" s="0" t="n">
        <v>5510</v>
      </c>
      <c r="F12" s="0" t="s">
        <v>130</v>
      </c>
      <c r="G12" s="0" t="n">
        <v>754</v>
      </c>
      <c r="H12" s="0" t="s">
        <v>250</v>
      </c>
      <c r="I12" s="0" t="n">
        <v>2014</v>
      </c>
      <c r="J12" s="0" t="n">
        <v>2014</v>
      </c>
      <c r="K12" s="0" t="s">
        <v>132</v>
      </c>
      <c r="L12" s="0" t="n">
        <v>10209</v>
      </c>
      <c r="M12" s="0" t="s">
        <v>133</v>
      </c>
      <c r="N12" s="0" t="s">
        <v>134</v>
      </c>
      <c r="O12" s="10" t="e">
        <f aca="false">VLOOKUP($H12,'FAOSTAT nutrition'!$A:$C,2,0)*$L12/4000</f>
        <v>#N/A</v>
      </c>
      <c r="P12" s="10" t="e">
        <f aca="false">VLOOKUP($H12,'FAOSTAT nutrition'!$A:$D,4,0)*$L12</f>
        <v>#N/A</v>
      </c>
      <c r="Q12" s="10" t="e">
        <f aca="false">VLOOKUP($H12,'FAOSTAT nutrition'!$A:$D,3,0)*$L12</f>
        <v>#N/A</v>
      </c>
      <c r="R12" s="78"/>
    </row>
    <row r="13" customFormat="false" ht="12.8" hidden="false" customHeight="false" outlineLevel="0" collapsed="false">
      <c r="A13" s="0" t="s">
        <v>127</v>
      </c>
      <c r="B13" s="0" t="s">
        <v>128</v>
      </c>
      <c r="C13" s="0" t="n">
        <v>5000</v>
      </c>
      <c r="D13" s="0" t="s">
        <v>129</v>
      </c>
      <c r="E13" s="0" t="n">
        <v>5510</v>
      </c>
      <c r="F13" s="0" t="s">
        <v>130</v>
      </c>
      <c r="G13" s="0" t="n">
        <v>788</v>
      </c>
      <c r="H13" s="0" t="s">
        <v>253</v>
      </c>
      <c r="I13" s="0" t="n">
        <v>2014</v>
      </c>
      <c r="J13" s="0" t="n">
        <v>2014</v>
      </c>
      <c r="K13" s="0" t="s">
        <v>132</v>
      </c>
      <c r="L13" s="0" t="n">
        <v>118598</v>
      </c>
      <c r="M13" s="0" t="s">
        <v>133</v>
      </c>
      <c r="N13" s="0" t="s">
        <v>134</v>
      </c>
      <c r="O13" s="10" t="e">
        <f aca="false">VLOOKUP($H13,'FAOSTAT nutrition'!$A:$C,2,0)*$L13/4000</f>
        <v>#N/A</v>
      </c>
      <c r="P13" s="10" t="e">
        <f aca="false">VLOOKUP($H13,'FAOSTAT nutrition'!$A:$D,4,0)*$L13</f>
        <v>#N/A</v>
      </c>
      <c r="Q13" s="10" t="e">
        <f aca="false">VLOOKUP($H13,'FAOSTAT nutrition'!$A:$D,3,0)*$L13</f>
        <v>#N/A</v>
      </c>
      <c r="R13" s="78"/>
    </row>
    <row r="14" customFormat="false" ht="12.8" hidden="false" customHeight="false" outlineLevel="0" collapsed="false">
      <c r="A14" s="0" t="s">
        <v>127</v>
      </c>
      <c r="B14" s="0" t="s">
        <v>128</v>
      </c>
      <c r="C14" s="0" t="n">
        <v>5000</v>
      </c>
      <c r="D14" s="0" t="s">
        <v>129</v>
      </c>
      <c r="E14" s="0" t="n">
        <v>5510</v>
      </c>
      <c r="F14" s="0" t="s">
        <v>130</v>
      </c>
      <c r="G14" s="0" t="n">
        <v>30</v>
      </c>
      <c r="H14" s="0" t="s">
        <v>255</v>
      </c>
      <c r="I14" s="0" t="n">
        <v>2014</v>
      </c>
      <c r="J14" s="0" t="n">
        <v>2014</v>
      </c>
      <c r="K14" s="0" t="s">
        <v>132</v>
      </c>
      <c r="L14" s="0" t="n">
        <v>487444929</v>
      </c>
      <c r="M14" s="0" t="s">
        <v>133</v>
      </c>
      <c r="N14" s="0" t="s">
        <v>134</v>
      </c>
      <c r="O14" s="10" t="e">
        <f aca="false">VLOOKUP($H14,'FAOSTAT nutrition'!$A:$C,2,0)*$L14/4000</f>
        <v>#N/A</v>
      </c>
      <c r="P14" s="10" t="e">
        <f aca="false">VLOOKUP($H14,'FAOSTAT nutrition'!$A:$D,4,0)*$L14</f>
        <v>#N/A</v>
      </c>
      <c r="Q14" s="10" t="e">
        <f aca="false">VLOOKUP($H14,'FAOSTAT nutrition'!$A:$D,3,0)*$L14</f>
        <v>#N/A</v>
      </c>
      <c r="R14" s="78"/>
    </row>
    <row r="15" customFormat="false" ht="12.8" hidden="false" customHeight="false" outlineLevel="0" collapsed="false">
      <c r="A15" s="0" t="s">
        <v>127</v>
      </c>
      <c r="B15" s="0" t="s">
        <v>128</v>
      </c>
      <c r="C15" s="0" t="n">
        <v>5000</v>
      </c>
      <c r="D15" s="0" t="s">
        <v>129</v>
      </c>
      <c r="E15" s="0" t="n">
        <v>5510</v>
      </c>
      <c r="F15" s="0" t="s">
        <v>130</v>
      </c>
      <c r="G15" s="0" t="n">
        <v>836</v>
      </c>
      <c r="H15" s="0" t="s">
        <v>257</v>
      </c>
      <c r="I15" s="0" t="n">
        <v>2014</v>
      </c>
      <c r="J15" s="0" t="n">
        <v>2014</v>
      </c>
      <c r="K15" s="0" t="s">
        <v>132</v>
      </c>
      <c r="L15" s="0" t="n">
        <v>13326602</v>
      </c>
      <c r="M15" s="0" t="s">
        <v>133</v>
      </c>
      <c r="N15" s="0" t="s">
        <v>134</v>
      </c>
      <c r="O15" s="10" t="e">
        <f aca="false">VLOOKUP($H15,'FAOSTAT nutrition'!$A:$C,2,0)*$L15/4000</f>
        <v>#N/A</v>
      </c>
      <c r="P15" s="10" t="e">
        <f aca="false">VLOOKUP($H15,'FAOSTAT nutrition'!$A:$D,4,0)*$L15</f>
        <v>#N/A</v>
      </c>
      <c r="Q15" s="10" t="e">
        <f aca="false">VLOOKUP($H15,'FAOSTAT nutrition'!$A:$D,3,0)*$L15</f>
        <v>#N/A</v>
      </c>
      <c r="R15" s="78"/>
    </row>
    <row r="16" customFormat="false" ht="12.8" hidden="false" customHeight="false" outlineLevel="0" collapsed="false">
      <c r="A16" s="0" t="s">
        <v>127</v>
      </c>
      <c r="B16" s="0" t="s">
        <v>128</v>
      </c>
      <c r="C16" s="0" t="n">
        <v>5000</v>
      </c>
      <c r="D16" s="0" t="s">
        <v>129</v>
      </c>
      <c r="E16" s="0" t="n">
        <v>5510</v>
      </c>
      <c r="F16" s="0" t="s">
        <v>130</v>
      </c>
      <c r="G16" s="0" t="n">
        <v>328</v>
      </c>
      <c r="H16" s="0" t="s">
        <v>260</v>
      </c>
      <c r="I16" s="0" t="n">
        <v>2014</v>
      </c>
      <c r="J16" s="0" t="n">
        <v>2014</v>
      </c>
      <c r="K16" s="0" t="s">
        <v>132</v>
      </c>
      <c r="L16" s="0" t="n">
        <v>76449832</v>
      </c>
      <c r="M16" s="0" t="s">
        <v>133</v>
      </c>
      <c r="N16" s="0" t="s">
        <v>134</v>
      </c>
      <c r="O16" s="10" t="e">
        <f aca="false">VLOOKUP($H16,'FAOSTAT nutrition'!$A:$C,2,0)*$L16/4000</f>
        <v>#N/A</v>
      </c>
      <c r="P16" s="10" t="e">
        <f aca="false">VLOOKUP($H16,'FAOSTAT nutrition'!$A:$D,4,0)*$L16</f>
        <v>#N/A</v>
      </c>
      <c r="Q16" s="10" t="e">
        <f aca="false">VLOOKUP($H16,'FAOSTAT nutrition'!$A:$D,3,0)*$L16</f>
        <v>#N/A</v>
      </c>
      <c r="R16" s="78"/>
    </row>
    <row r="17" customFormat="false" ht="12.8" hidden="false" customHeight="false" outlineLevel="0" collapsed="false">
      <c r="A17" s="0" t="s">
        <v>127</v>
      </c>
      <c r="B17" s="0" t="s">
        <v>128</v>
      </c>
      <c r="C17" s="0" t="n">
        <v>5000</v>
      </c>
      <c r="D17" s="0" t="s">
        <v>129</v>
      </c>
      <c r="E17" s="0" t="n">
        <v>5510</v>
      </c>
      <c r="F17" s="0" t="s">
        <v>130</v>
      </c>
      <c r="G17" s="0" t="n">
        <v>826</v>
      </c>
      <c r="H17" s="0" t="s">
        <v>273</v>
      </c>
      <c r="I17" s="0" t="n">
        <v>2014</v>
      </c>
      <c r="J17" s="0" t="n">
        <v>2014</v>
      </c>
      <c r="K17" s="0" t="s">
        <v>132</v>
      </c>
      <c r="L17" s="0" t="n">
        <v>7294672</v>
      </c>
      <c r="M17" s="0" t="s">
        <v>133</v>
      </c>
      <c r="N17" s="0" t="s">
        <v>134</v>
      </c>
      <c r="O17" s="10" t="e">
        <f aca="false">VLOOKUP($H17,'FAOSTAT nutrition'!$A:$C,2,0)*$L17/4000</f>
        <v>#N/A</v>
      </c>
      <c r="P17" s="10" t="e">
        <f aca="false">VLOOKUP($H17,'FAOSTAT nutrition'!$A:$D,4,0)*$L17</f>
        <v>#N/A</v>
      </c>
      <c r="Q17" s="10" t="e">
        <f aca="false">VLOOKUP($H17,'FAOSTAT nutrition'!$A:$D,3,0)*$L17</f>
        <v>#N/A</v>
      </c>
      <c r="R17" s="78"/>
    </row>
    <row r="18" customFormat="false" ht="12.8" hidden="false" customHeight="false" outlineLevel="0" collapsed="false">
      <c r="A18" s="0" t="s">
        <v>127</v>
      </c>
      <c r="B18" s="0" t="s">
        <v>128</v>
      </c>
      <c r="C18" s="0" t="n">
        <v>5000</v>
      </c>
      <c r="D18" s="0" t="s">
        <v>129</v>
      </c>
      <c r="E18" s="0" t="n">
        <v>5510</v>
      </c>
      <c r="F18" s="0" t="s">
        <v>130</v>
      </c>
      <c r="G18" s="0" t="n">
        <v>56</v>
      </c>
      <c r="H18" s="0" t="s">
        <v>25</v>
      </c>
      <c r="I18" s="0" t="n">
        <v>2014</v>
      </c>
      <c r="J18" s="0" t="n">
        <v>2014</v>
      </c>
      <c r="K18" s="0" t="s">
        <v>132</v>
      </c>
      <c r="L18" s="0" t="n">
        <v>1039619670</v>
      </c>
      <c r="M18" s="0" t="s">
        <v>133</v>
      </c>
      <c r="N18" s="0" t="s">
        <v>134</v>
      </c>
      <c r="O18" s="10" t="n">
        <f aca="false">VLOOKUP($H18,'FAOSTAT nutrition'!$A:$C,2,0)*$L18/4000</f>
        <v>925261506.3</v>
      </c>
      <c r="P18" s="10" t="n">
        <f aca="false">VLOOKUP($H18,'FAOSTAT nutrition'!$A:$D,4,0)*$L18</f>
        <v>44703645.81</v>
      </c>
      <c r="Q18" s="10" t="n">
        <f aca="false">VLOOKUP($H18,'FAOSTAT nutrition'!$A:$D,3,0)*$L18</f>
        <v>98763868.65</v>
      </c>
      <c r="R18" s="78"/>
    </row>
    <row r="19" customFormat="false" ht="12.8" hidden="false" customHeight="false" outlineLevel="0" collapsed="false">
      <c r="A19" s="0" t="s">
        <v>127</v>
      </c>
      <c r="B19" s="0" t="s">
        <v>128</v>
      </c>
      <c r="C19" s="0" t="n">
        <v>5000</v>
      </c>
      <c r="D19" s="0" t="s">
        <v>129</v>
      </c>
      <c r="E19" s="0" t="n">
        <v>5510</v>
      </c>
      <c r="F19" s="0" t="s">
        <v>130</v>
      </c>
      <c r="G19" s="0" t="n">
        <v>27</v>
      </c>
      <c r="H19" s="0" t="s">
        <v>26</v>
      </c>
      <c r="I19" s="0" t="n">
        <v>2014</v>
      </c>
      <c r="J19" s="0" t="n">
        <v>2014</v>
      </c>
      <c r="K19" s="0" t="s">
        <v>132</v>
      </c>
      <c r="L19" s="0" t="n">
        <v>730801993</v>
      </c>
      <c r="M19" s="0" t="s">
        <v>133</v>
      </c>
      <c r="N19" s="0" t="s">
        <v>134</v>
      </c>
      <c r="O19" s="10" t="n">
        <f aca="false">VLOOKUP($H19,'FAOSTAT nutrition'!$A:$C,2,0)*$L19/4000</f>
        <v>663202817.631755</v>
      </c>
      <c r="P19" s="10" t="n">
        <f aca="false">VLOOKUP($H19,'FAOSTAT nutrition'!$A:$D,4,0)*$L19</f>
        <v>2923176.8265856</v>
      </c>
      <c r="Q19" s="10" t="n">
        <f aca="false">VLOOKUP($H19,'FAOSTAT nutrition'!$A:$D,3,0)*$L19</f>
        <v>48963586.1892318</v>
      </c>
      <c r="R19" s="78"/>
    </row>
    <row r="20" customFormat="false" ht="12.8" hidden="false" customHeight="false" outlineLevel="0" collapsed="false">
      <c r="A20" s="0" t="s">
        <v>127</v>
      </c>
      <c r="B20" s="0" t="s">
        <v>128</v>
      </c>
      <c r="C20" s="0" t="n">
        <v>5000</v>
      </c>
      <c r="D20" s="0" t="s">
        <v>129</v>
      </c>
      <c r="E20" s="0" t="n">
        <v>5510</v>
      </c>
      <c r="F20" s="0" t="s">
        <v>130</v>
      </c>
      <c r="G20" s="0" t="n">
        <v>15</v>
      </c>
      <c r="H20" s="0" t="s">
        <v>27</v>
      </c>
      <c r="I20" s="0" t="n">
        <v>2014</v>
      </c>
      <c r="J20" s="0" t="n">
        <v>2014</v>
      </c>
      <c r="K20" s="0" t="s">
        <v>132</v>
      </c>
      <c r="L20" s="0" t="n">
        <v>728757761</v>
      </c>
      <c r="M20" s="0" t="s">
        <v>133</v>
      </c>
      <c r="N20" s="0" t="s">
        <v>134</v>
      </c>
      <c r="O20" s="10" t="n">
        <f aca="false">VLOOKUP($H20,'FAOSTAT nutrition'!$A:$C,2,0)*$L20/4000</f>
        <v>608512730.435</v>
      </c>
      <c r="P20" s="10" t="n">
        <f aca="false">VLOOKUP($H20,'FAOSTAT nutrition'!$A:$D,4,0)*$L20</f>
        <v>16761428.503</v>
      </c>
      <c r="Q20" s="10" t="n">
        <f aca="false">VLOOKUP($H20,'FAOSTAT nutrition'!$A:$D,3,0)*$L20</f>
        <v>88908446.842</v>
      </c>
      <c r="R20" s="78"/>
    </row>
    <row r="21" customFormat="false" ht="12.8" hidden="false" customHeight="false" outlineLevel="0" collapsed="false">
      <c r="A21" s="0" t="s">
        <v>127</v>
      </c>
      <c r="B21" s="0" t="s">
        <v>128</v>
      </c>
      <c r="C21" s="0" t="n">
        <v>5000</v>
      </c>
      <c r="D21" s="0" t="s">
        <v>129</v>
      </c>
      <c r="E21" s="0" t="n">
        <v>5510</v>
      </c>
      <c r="F21" s="0" t="s">
        <v>130</v>
      </c>
      <c r="G21" s="0" t="n">
        <v>236</v>
      </c>
      <c r="H21" s="0" t="s">
        <v>28</v>
      </c>
      <c r="I21" s="0" t="n">
        <v>2014</v>
      </c>
      <c r="J21" s="0" t="n">
        <v>2014</v>
      </c>
      <c r="K21" s="0" t="s">
        <v>132</v>
      </c>
      <c r="L21" s="0" t="n">
        <v>306301297</v>
      </c>
      <c r="M21" s="0" t="s">
        <v>133</v>
      </c>
      <c r="N21" s="0" t="s">
        <v>134</v>
      </c>
      <c r="O21" s="10" t="n">
        <f aca="false">VLOOKUP($H21,'FAOSTAT nutrition'!$A:$C,2,0)*$L21/4000</f>
        <v>256527336.2375</v>
      </c>
      <c r="P21" s="10" t="n">
        <f aca="false">VLOOKUP($H21,'FAOSTAT nutrition'!$A:$D,4,0)*$L21</f>
        <v>55134233.46</v>
      </c>
      <c r="Q21" s="10" t="n">
        <f aca="false">VLOOKUP($H21,'FAOSTAT nutrition'!$A:$D,3,0)*$L21</f>
        <v>116394492.86</v>
      </c>
      <c r="R21" s="78"/>
    </row>
    <row r="22" customFormat="false" ht="12.8" hidden="false" customHeight="false" outlineLevel="0" collapsed="false">
      <c r="A22" s="0" t="s">
        <v>127</v>
      </c>
      <c r="B22" s="0" t="s">
        <v>128</v>
      </c>
      <c r="C22" s="0" t="n">
        <v>5000</v>
      </c>
      <c r="D22" s="0" t="s">
        <v>129</v>
      </c>
      <c r="E22" s="0" t="n">
        <v>5510</v>
      </c>
      <c r="F22" s="0" t="s">
        <v>130</v>
      </c>
      <c r="G22" s="0" t="n">
        <v>156</v>
      </c>
      <c r="H22" s="0" t="s">
        <v>266</v>
      </c>
      <c r="I22" s="0" t="n">
        <v>2014</v>
      </c>
      <c r="J22" s="0" t="n">
        <v>2014</v>
      </c>
      <c r="K22" s="0" t="s">
        <v>132</v>
      </c>
      <c r="L22" s="0" t="n">
        <v>1886686069</v>
      </c>
      <c r="M22" s="0" t="s">
        <v>133</v>
      </c>
      <c r="N22" s="0" t="s">
        <v>134</v>
      </c>
      <c r="O22" s="10" t="n">
        <f aca="false">VLOOKUP($H22,'FAOSTAT nutrition'!$A:$C,2,0)*$L22/4000</f>
        <v>141501455.175</v>
      </c>
      <c r="P22" s="10" t="n">
        <f aca="false">VLOOKUP($H22,'FAOSTAT nutrition'!$A:$D,4,0)*$L22</f>
        <v>0</v>
      </c>
      <c r="Q22" s="10" t="n">
        <f aca="false">VLOOKUP($H22,'FAOSTAT nutrition'!$A:$D,3,0)*$L22</f>
        <v>3773372.138</v>
      </c>
      <c r="R22" s="78"/>
    </row>
    <row r="23" customFormat="false" ht="12.8" hidden="false" customHeight="false" outlineLevel="0" collapsed="false">
      <c r="A23" s="0" t="s">
        <v>127</v>
      </c>
      <c r="B23" s="0" t="s">
        <v>128</v>
      </c>
      <c r="C23" s="0" t="n">
        <v>5000</v>
      </c>
      <c r="D23" s="0" t="s">
        <v>129</v>
      </c>
      <c r="E23" s="0" t="n">
        <v>5510</v>
      </c>
      <c r="F23" s="0" t="s">
        <v>130</v>
      </c>
      <c r="G23" s="0" t="n">
        <v>254</v>
      </c>
      <c r="H23" s="0" t="s">
        <v>227</v>
      </c>
      <c r="I23" s="0" t="n">
        <v>2014</v>
      </c>
      <c r="J23" s="0" t="n">
        <v>2014</v>
      </c>
      <c r="K23" s="0" t="s">
        <v>132</v>
      </c>
      <c r="L23" s="0" t="n">
        <v>326784283</v>
      </c>
      <c r="M23" s="0" t="s">
        <v>133</v>
      </c>
      <c r="N23" s="0" t="s">
        <v>134</v>
      </c>
      <c r="O23" s="10" t="n">
        <f aca="false">VLOOKUP($H23,'FAOSTAT nutrition'!$A:$C,2,0)*$L23/4000</f>
        <v>129079791.785</v>
      </c>
      <c r="P23" s="10" t="n">
        <f aca="false">VLOOKUP($H23,'FAOSTAT nutrition'!$A:$D,4,0)*$L23</f>
        <v>43135525.356</v>
      </c>
      <c r="Q23" s="10" t="n">
        <f aca="false">VLOOKUP($H23,'FAOSTAT nutrition'!$A:$D,3,0)*$L23</f>
        <v>980352.849</v>
      </c>
      <c r="R23" s="78"/>
    </row>
    <row r="24" customFormat="false" ht="12.8" hidden="false" customHeight="false" outlineLevel="0" collapsed="false">
      <c r="A24" s="0" t="s">
        <v>127</v>
      </c>
      <c r="B24" s="0" t="s">
        <v>128</v>
      </c>
      <c r="C24" s="0" t="n">
        <v>5000</v>
      </c>
      <c r="D24" s="0" t="s">
        <v>129</v>
      </c>
      <c r="E24" s="0" t="n">
        <v>5510</v>
      </c>
      <c r="F24" s="0" t="s">
        <v>130</v>
      </c>
      <c r="G24" s="0" t="n">
        <v>44</v>
      </c>
      <c r="H24" s="0" t="s">
        <v>29</v>
      </c>
      <c r="I24" s="0" t="n">
        <v>2014</v>
      </c>
      <c r="J24" s="0" t="n">
        <v>2014</v>
      </c>
      <c r="K24" s="0" t="s">
        <v>132</v>
      </c>
      <c r="L24" s="0" t="n">
        <v>145297441</v>
      </c>
      <c r="M24" s="0" t="s">
        <v>133</v>
      </c>
      <c r="N24" s="0" t="s">
        <v>134</v>
      </c>
      <c r="O24" s="10" t="n">
        <f aca="false">VLOOKUP($H24,'FAOSTAT nutrition'!$A:$C,2,0)*$L24/4000</f>
        <v>120596876.03</v>
      </c>
      <c r="P24" s="10" t="n">
        <f aca="false">VLOOKUP($H24,'FAOSTAT nutrition'!$A:$D,4,0)*$L24</f>
        <v>2615353.938</v>
      </c>
      <c r="Q24" s="10" t="n">
        <f aca="false">VLOOKUP($H24,'FAOSTAT nutrition'!$A:$D,3,0)*$L24</f>
        <v>15982718.51</v>
      </c>
      <c r="R24" s="78"/>
    </row>
    <row r="25" customFormat="false" ht="12.8" hidden="false" customHeight="false" outlineLevel="0" collapsed="false">
      <c r="A25" s="0" t="s">
        <v>127</v>
      </c>
      <c r="B25" s="0" t="s">
        <v>128</v>
      </c>
      <c r="C25" s="0" t="n">
        <v>5000</v>
      </c>
      <c r="D25" s="0" t="s">
        <v>129</v>
      </c>
      <c r="E25" s="0" t="n">
        <v>5510</v>
      </c>
      <c r="F25" s="0" t="s">
        <v>130</v>
      </c>
      <c r="G25" s="0" t="n">
        <v>270</v>
      </c>
      <c r="H25" s="0" t="s">
        <v>30</v>
      </c>
      <c r="I25" s="0" t="n">
        <v>2014</v>
      </c>
      <c r="J25" s="0" t="n">
        <v>2014</v>
      </c>
      <c r="K25" s="0" t="s">
        <v>132</v>
      </c>
      <c r="L25" s="0" t="n">
        <v>74508614</v>
      </c>
      <c r="M25" s="0" t="s">
        <v>133</v>
      </c>
      <c r="N25" s="0" t="s">
        <v>134</v>
      </c>
      <c r="O25" s="10" t="n">
        <f aca="false">VLOOKUP($H25,'FAOSTAT nutrition'!$A:$C,2,0)*$L25/4000</f>
        <v>92018138.29</v>
      </c>
      <c r="P25" s="10" t="n">
        <f aca="false">VLOOKUP($H25,'FAOSTAT nutrition'!$A:$D,4,0)*$L25</f>
        <v>33528876.3</v>
      </c>
      <c r="Q25" s="10" t="n">
        <f aca="false">VLOOKUP($H25,'FAOSTAT nutrition'!$A:$D,3,0)*$L25</f>
        <v>14603688.344</v>
      </c>
      <c r="R25" s="78"/>
    </row>
    <row r="26" customFormat="false" ht="12.8" hidden="false" customHeight="false" outlineLevel="0" collapsed="false">
      <c r="A26" s="0" t="s">
        <v>127</v>
      </c>
      <c r="B26" s="0" t="s">
        <v>128</v>
      </c>
      <c r="C26" s="0" t="n">
        <v>5000</v>
      </c>
      <c r="D26" s="0" t="s">
        <v>129</v>
      </c>
      <c r="E26" s="0" t="n">
        <v>5510</v>
      </c>
      <c r="F26" s="0" t="s">
        <v>130</v>
      </c>
      <c r="G26" s="0" t="n">
        <v>125</v>
      </c>
      <c r="H26" s="0" t="s">
        <v>159</v>
      </c>
      <c r="I26" s="0" t="n">
        <v>2014</v>
      </c>
      <c r="J26" s="0" t="n">
        <v>2014</v>
      </c>
      <c r="K26" s="0" t="s">
        <v>132</v>
      </c>
      <c r="L26" s="0" t="n">
        <v>288204776</v>
      </c>
      <c r="M26" s="0" t="s">
        <v>133</v>
      </c>
      <c r="N26" s="0" t="s">
        <v>134</v>
      </c>
      <c r="O26" s="10" t="n">
        <f aca="false">VLOOKUP($H26,'FAOSTAT nutrition'!$A:$C,2,0)*$L26/4000</f>
        <v>78535801.46</v>
      </c>
      <c r="P26" s="10" t="n">
        <f aca="false">VLOOKUP($H26,'FAOSTAT nutrition'!$A:$D,4,0)*$L26</f>
        <v>576409.552</v>
      </c>
      <c r="Q26" s="10" t="n">
        <f aca="false">VLOOKUP($H26,'FAOSTAT nutrition'!$A:$D,3,0)*$L26</f>
        <v>2593842.984</v>
      </c>
      <c r="R26" s="78"/>
    </row>
    <row r="27" customFormat="false" ht="12.8" hidden="false" customHeight="false" outlineLevel="0" collapsed="false">
      <c r="A27" s="0" t="s">
        <v>127</v>
      </c>
      <c r="B27" s="0" t="s">
        <v>128</v>
      </c>
      <c r="C27" s="0" t="n">
        <v>5000</v>
      </c>
      <c r="D27" s="0" t="s">
        <v>129</v>
      </c>
      <c r="E27" s="0" t="n">
        <v>5510</v>
      </c>
      <c r="F27" s="0" t="s">
        <v>130</v>
      </c>
      <c r="G27" s="0" t="n">
        <v>116</v>
      </c>
      <c r="H27" s="0" t="s">
        <v>31</v>
      </c>
      <c r="I27" s="0" t="n">
        <v>2014</v>
      </c>
      <c r="J27" s="0" t="n">
        <v>2014</v>
      </c>
      <c r="K27" s="0" t="s">
        <v>132</v>
      </c>
      <c r="L27" s="0" t="n">
        <v>370014583</v>
      </c>
      <c r="M27" s="0" t="s">
        <v>133</v>
      </c>
      <c r="N27" s="0" t="s">
        <v>134</v>
      </c>
      <c r="O27" s="10" t="n">
        <f aca="false">VLOOKUP($H27,'FAOSTAT nutrition'!$A:$C,2,0)*$L27/4000</f>
        <v>61977442.6525</v>
      </c>
      <c r="P27" s="10" t="n">
        <f aca="false">VLOOKUP($H27,'FAOSTAT nutrition'!$A:$D,4,0)*$L27</f>
        <v>370014.583</v>
      </c>
      <c r="Q27" s="10" t="n">
        <f aca="false">VLOOKUP($H27,'FAOSTAT nutrition'!$A:$D,3,0)*$L27</f>
        <v>5920233.328</v>
      </c>
      <c r="R27" s="78"/>
    </row>
    <row r="28" customFormat="false" ht="12.8" hidden="false" customHeight="false" outlineLevel="0" collapsed="false">
      <c r="A28" s="0" t="s">
        <v>127</v>
      </c>
      <c r="B28" s="0" t="s">
        <v>128</v>
      </c>
      <c r="C28" s="0" t="n">
        <v>5000</v>
      </c>
      <c r="D28" s="0" t="s">
        <v>129</v>
      </c>
      <c r="E28" s="0" t="n">
        <v>5510</v>
      </c>
      <c r="F28" s="0" t="s">
        <v>130</v>
      </c>
      <c r="G28" s="0" t="n">
        <v>83</v>
      </c>
      <c r="H28" s="0" t="s">
        <v>32</v>
      </c>
      <c r="I28" s="0" t="n">
        <v>2014</v>
      </c>
      <c r="J28" s="0" t="n">
        <v>2014</v>
      </c>
      <c r="K28" s="0" t="s">
        <v>132</v>
      </c>
      <c r="L28" s="0" t="n">
        <v>68293503</v>
      </c>
      <c r="M28" s="0" t="s">
        <v>133</v>
      </c>
      <c r="N28" s="0" t="s">
        <v>134</v>
      </c>
      <c r="O28" s="10" t="n">
        <f aca="false">VLOOKUP($H28,'FAOSTAT nutrition'!$A:$C,2,0)*$L28/4000</f>
        <v>58561678.8225</v>
      </c>
      <c r="P28" s="10" t="n">
        <f aca="false">VLOOKUP($H28,'FAOSTAT nutrition'!$A:$D,4,0)*$L28</f>
        <v>2253685.599</v>
      </c>
      <c r="Q28" s="10" t="n">
        <f aca="false">VLOOKUP($H28,'FAOSTAT nutrition'!$A:$D,3,0)*$L28</f>
        <v>6897643.803</v>
      </c>
      <c r="R28" s="78"/>
    </row>
    <row r="29" customFormat="false" ht="12.8" hidden="false" customHeight="false" outlineLevel="0" collapsed="false">
      <c r="A29" s="0" t="s">
        <v>127</v>
      </c>
      <c r="B29" s="0" t="s">
        <v>128</v>
      </c>
      <c r="C29" s="0" t="n">
        <v>5000</v>
      </c>
      <c r="D29" s="0" t="s">
        <v>129</v>
      </c>
      <c r="E29" s="0" t="n">
        <v>5510</v>
      </c>
      <c r="F29" s="0" t="s">
        <v>130</v>
      </c>
      <c r="G29" s="0" t="n">
        <v>157</v>
      </c>
      <c r="H29" s="0" t="s">
        <v>33</v>
      </c>
      <c r="I29" s="0" t="n">
        <v>2014</v>
      </c>
      <c r="J29" s="0" t="n">
        <v>2014</v>
      </c>
      <c r="K29" s="0" t="s">
        <v>132</v>
      </c>
      <c r="L29" s="0" t="n">
        <v>270301277</v>
      </c>
      <c r="M29" s="0" t="s">
        <v>133</v>
      </c>
      <c r="N29" s="0" t="s">
        <v>134</v>
      </c>
      <c r="O29" s="10" t="n">
        <f aca="false">VLOOKUP($H29,'FAOSTAT nutrition'!$A:$C,2,0)*$L29/4000</f>
        <v>47301758.8711994</v>
      </c>
      <c r="P29" s="10" t="n">
        <f aca="false">VLOOKUP($H29,'FAOSTAT nutrition'!$A:$D,4,0)*$L29</f>
        <v>270089.064163871</v>
      </c>
      <c r="Q29" s="10" t="n">
        <f aca="false">VLOOKUP($H29,'FAOSTAT nutrition'!$A:$D,3,0)*$L29</f>
        <v>3511157.83413032</v>
      </c>
      <c r="R29" s="78"/>
    </row>
    <row r="30" customFormat="false" ht="12.8" hidden="false" customHeight="false" outlineLevel="0" collapsed="false">
      <c r="A30" s="0" t="s">
        <v>127</v>
      </c>
      <c r="B30" s="0" t="s">
        <v>128</v>
      </c>
      <c r="C30" s="0" t="n">
        <v>5000</v>
      </c>
      <c r="D30" s="0" t="s">
        <v>129</v>
      </c>
      <c r="E30" s="0" t="n">
        <v>5510</v>
      </c>
      <c r="F30" s="0" t="s">
        <v>130</v>
      </c>
      <c r="G30" s="0" t="n">
        <v>242</v>
      </c>
      <c r="H30" s="0" t="s">
        <v>197</v>
      </c>
      <c r="I30" s="0" t="n">
        <v>2014</v>
      </c>
      <c r="J30" s="0" t="n">
        <v>2014</v>
      </c>
      <c r="K30" s="0" t="s">
        <v>132</v>
      </c>
      <c r="L30" s="0" t="n">
        <v>45574488</v>
      </c>
      <c r="M30" s="0" t="s">
        <v>133</v>
      </c>
      <c r="N30" s="0" t="s">
        <v>134</v>
      </c>
      <c r="O30" s="10" t="n">
        <f aca="false">VLOOKUP($H30,'FAOSTAT nutrition'!$A:$C,2,0)*$L30/4000</f>
        <v>40561292.6219518</v>
      </c>
      <c r="P30" s="10" t="n">
        <f aca="false">VLOOKUP($H30,'FAOSTAT nutrition'!$A:$D,4,0)*$L30</f>
        <v>13398901.9200195</v>
      </c>
      <c r="Q30" s="10" t="n">
        <f aca="false">VLOOKUP($H30,'FAOSTAT nutrition'!$A:$D,3,0)*$L30</f>
        <v>6927321.94959356</v>
      </c>
      <c r="R30" s="78"/>
    </row>
    <row r="31" customFormat="false" ht="12.8" hidden="false" customHeight="false" outlineLevel="0" collapsed="false">
      <c r="A31" s="0" t="s">
        <v>127</v>
      </c>
      <c r="B31" s="0" t="s">
        <v>128</v>
      </c>
      <c r="C31" s="0" t="n">
        <v>5000</v>
      </c>
      <c r="D31" s="0" t="s">
        <v>129</v>
      </c>
      <c r="E31" s="0" t="n">
        <v>5510</v>
      </c>
      <c r="F31" s="0" t="s">
        <v>130</v>
      </c>
      <c r="G31" s="0" t="n">
        <v>267</v>
      </c>
      <c r="H31" s="0" t="s">
        <v>34</v>
      </c>
      <c r="I31" s="0" t="n">
        <v>2014</v>
      </c>
      <c r="J31" s="0" t="n">
        <v>2014</v>
      </c>
      <c r="K31" s="0" t="s">
        <v>132</v>
      </c>
      <c r="L31" s="0" t="n">
        <v>42568076</v>
      </c>
      <c r="M31" s="0" t="s">
        <v>133</v>
      </c>
      <c r="N31" s="0" t="s">
        <v>134</v>
      </c>
      <c r="O31" s="10" t="n">
        <f aca="false">VLOOKUP($H31,'FAOSTAT nutrition'!$A:$C,2,0)*$L31/4000</f>
        <v>32777418.52</v>
      </c>
      <c r="P31" s="10" t="n">
        <f aca="false">VLOOKUP($H31,'FAOSTAT nutrition'!$A:$D,4,0)*$L31</f>
        <v>11408244.368</v>
      </c>
      <c r="Q31" s="10" t="n">
        <f aca="false">VLOOKUP($H31,'FAOSTAT nutrition'!$A:$D,3,0)*$L31</f>
        <v>5235873.348</v>
      </c>
      <c r="R31" s="78"/>
    </row>
    <row r="32" customFormat="false" ht="12.8" hidden="false" customHeight="false" outlineLevel="0" collapsed="false">
      <c r="A32" s="0" t="s">
        <v>127</v>
      </c>
      <c r="B32" s="0" t="s">
        <v>128</v>
      </c>
      <c r="C32" s="0" t="n">
        <v>5000</v>
      </c>
      <c r="D32" s="0" t="s">
        <v>129</v>
      </c>
      <c r="E32" s="0" t="n">
        <v>5510</v>
      </c>
      <c r="F32" s="0" t="s">
        <v>130</v>
      </c>
      <c r="G32" s="0" t="n">
        <v>249</v>
      </c>
      <c r="H32" s="0" t="s">
        <v>173</v>
      </c>
      <c r="I32" s="0" t="n">
        <v>2014</v>
      </c>
      <c r="J32" s="0" t="n">
        <v>2014</v>
      </c>
      <c r="K32" s="0" t="s">
        <v>132</v>
      </c>
      <c r="L32" s="0" t="n">
        <v>59982432</v>
      </c>
      <c r="M32" s="0" t="s">
        <v>133</v>
      </c>
      <c r="N32" s="0" t="s">
        <v>134</v>
      </c>
      <c r="O32" s="10" t="n">
        <f aca="false">VLOOKUP($H32,'FAOSTAT nutrition'!$A:$C,2,0)*$L32/4000</f>
        <v>27591918.72</v>
      </c>
      <c r="P32" s="10" t="n">
        <f aca="false">VLOOKUP($H32,'FAOSTAT nutrition'!$A:$D,4,0)*$L32</f>
        <v>10436943.168</v>
      </c>
      <c r="Q32" s="10" t="n">
        <f aca="false">VLOOKUP($H32,'FAOSTAT nutrition'!$A:$D,3,0)*$L32</f>
        <v>1019701.344</v>
      </c>
      <c r="R32" s="78"/>
    </row>
    <row r="33" customFormat="false" ht="12.8" hidden="false" customHeight="false" outlineLevel="0" collapsed="false">
      <c r="A33" s="0" t="s">
        <v>127</v>
      </c>
      <c r="B33" s="0" t="s">
        <v>128</v>
      </c>
      <c r="C33" s="0" t="n">
        <v>5000</v>
      </c>
      <c r="D33" s="0" t="s">
        <v>129</v>
      </c>
      <c r="E33" s="0" t="n">
        <v>5510</v>
      </c>
      <c r="F33" s="0" t="s">
        <v>130</v>
      </c>
      <c r="G33" s="0" t="n">
        <v>79</v>
      </c>
      <c r="H33" s="0" t="s">
        <v>221</v>
      </c>
      <c r="I33" s="0" t="n">
        <v>2014</v>
      </c>
      <c r="J33" s="0" t="n">
        <v>2014</v>
      </c>
      <c r="K33" s="0" t="s">
        <v>132</v>
      </c>
      <c r="L33" s="0" t="n">
        <v>28443410</v>
      </c>
      <c r="M33" s="0" t="s">
        <v>133</v>
      </c>
      <c r="N33" s="0" t="s">
        <v>134</v>
      </c>
      <c r="O33" s="10" t="n">
        <f aca="false">VLOOKUP($H33,'FAOSTAT nutrition'!$A:$C,2,0)*$L33/4000</f>
        <v>24176898.5</v>
      </c>
      <c r="P33" s="10" t="n">
        <f aca="false">VLOOKUP($H33,'FAOSTAT nutrition'!$A:$D,4,0)*$L33</f>
        <v>853302.3</v>
      </c>
      <c r="Q33" s="10" t="n">
        <f aca="false">VLOOKUP($H33,'FAOSTAT nutrition'!$A:$D,3,0)*$L33</f>
        <v>2759010.77</v>
      </c>
      <c r="R33" s="78"/>
    </row>
    <row r="34" customFormat="false" ht="12.8" hidden="false" customHeight="false" outlineLevel="0" collapsed="false">
      <c r="A34" s="0" t="s">
        <v>127</v>
      </c>
      <c r="B34" s="0" t="s">
        <v>128</v>
      </c>
      <c r="C34" s="0" t="n">
        <v>5000</v>
      </c>
      <c r="D34" s="0" t="s">
        <v>129</v>
      </c>
      <c r="E34" s="0" t="n">
        <v>5510</v>
      </c>
      <c r="F34" s="0" t="s">
        <v>130</v>
      </c>
      <c r="G34" s="0" t="n">
        <v>176</v>
      </c>
      <c r="H34" s="0" t="s">
        <v>146</v>
      </c>
      <c r="I34" s="0" t="n">
        <v>2014</v>
      </c>
      <c r="J34" s="0" t="n">
        <v>2014</v>
      </c>
      <c r="K34" s="0" t="s">
        <v>132</v>
      </c>
      <c r="L34" s="0" t="n">
        <v>27007542</v>
      </c>
      <c r="M34" s="0" t="s">
        <v>133</v>
      </c>
      <c r="N34" s="0" t="s">
        <v>134</v>
      </c>
      <c r="O34" s="10" t="n">
        <f aca="false">VLOOKUP($H34,'FAOSTAT nutrition'!$A:$C,2,0)*$L34/4000</f>
        <v>23023929.555</v>
      </c>
      <c r="P34" s="10" t="n">
        <f aca="false">VLOOKUP($H34,'FAOSTAT nutrition'!$A:$D,4,0)*$L34</f>
        <v>459128.214</v>
      </c>
      <c r="Q34" s="10" t="n">
        <f aca="false">VLOOKUP($H34,'FAOSTAT nutrition'!$A:$D,3,0)*$L34</f>
        <v>5968666.782</v>
      </c>
      <c r="R34" s="78"/>
    </row>
    <row r="35" customFormat="false" ht="12.8" hidden="false" customHeight="false" outlineLevel="0" collapsed="false">
      <c r="A35" s="0" t="s">
        <v>127</v>
      </c>
      <c r="B35" s="0" t="s">
        <v>128</v>
      </c>
      <c r="C35" s="0" t="n">
        <v>5000</v>
      </c>
      <c r="D35" s="0" t="s">
        <v>129</v>
      </c>
      <c r="E35" s="0" t="n">
        <v>5510</v>
      </c>
      <c r="F35" s="0" t="s">
        <v>130</v>
      </c>
      <c r="G35" s="0" t="n">
        <v>75</v>
      </c>
      <c r="H35" s="0" t="s">
        <v>226</v>
      </c>
      <c r="I35" s="0" t="n">
        <v>2014</v>
      </c>
      <c r="J35" s="0" t="n">
        <v>2014</v>
      </c>
      <c r="K35" s="0" t="s">
        <v>132</v>
      </c>
      <c r="L35" s="0" t="n">
        <v>22747615</v>
      </c>
      <c r="M35" s="0" t="s">
        <v>133</v>
      </c>
      <c r="N35" s="0" t="s">
        <v>134</v>
      </c>
      <c r="O35" s="10" t="n">
        <f aca="false">VLOOKUP($H35,'FAOSTAT nutrition'!$A:$C,2,0)*$L35/4000</f>
        <v>21894579.4375</v>
      </c>
      <c r="P35" s="10" t="n">
        <f aca="false">VLOOKUP($H35,'FAOSTAT nutrition'!$A:$D,4,0)*$L35</f>
        <v>1706071.125</v>
      </c>
      <c r="Q35" s="10" t="n">
        <f aca="false">VLOOKUP($H35,'FAOSTAT nutrition'!$A:$D,3,0)*$L35</f>
        <v>2957189.95</v>
      </c>
      <c r="R35" s="78"/>
    </row>
    <row r="36" customFormat="false" ht="12.8" hidden="false" customHeight="false" outlineLevel="0" collapsed="false">
      <c r="A36" s="0" t="s">
        <v>127</v>
      </c>
      <c r="B36" s="0" t="s">
        <v>128</v>
      </c>
      <c r="C36" s="0" t="n">
        <v>5000</v>
      </c>
      <c r="D36" s="0" t="s">
        <v>129</v>
      </c>
      <c r="E36" s="0" t="n">
        <v>5510</v>
      </c>
      <c r="F36" s="0" t="s">
        <v>130</v>
      </c>
      <c r="G36" s="0" t="n">
        <v>122</v>
      </c>
      <c r="H36" s="0" t="s">
        <v>268</v>
      </c>
      <c r="I36" s="0" t="n">
        <v>2014</v>
      </c>
      <c r="J36" s="0" t="n">
        <v>2014</v>
      </c>
      <c r="K36" s="0" t="s">
        <v>132</v>
      </c>
      <c r="L36" s="0" t="n">
        <v>93631156</v>
      </c>
      <c r="M36" s="0" t="s">
        <v>133</v>
      </c>
      <c r="N36" s="0" t="s">
        <v>134</v>
      </c>
      <c r="O36" s="10" t="n">
        <f aca="false">VLOOKUP($H36,'FAOSTAT nutrition'!$A:$C,2,0)*$L36/4000</f>
        <v>21535165.88</v>
      </c>
      <c r="P36" s="10" t="n">
        <f aca="false">VLOOKUP($H36,'FAOSTAT nutrition'!$A:$D,4,0)*$L36</f>
        <v>187262.312</v>
      </c>
      <c r="Q36" s="10" t="n">
        <f aca="false">VLOOKUP($H36,'FAOSTAT nutrition'!$A:$D,3,0)*$L36</f>
        <v>655418.092</v>
      </c>
      <c r="R36" s="78"/>
    </row>
    <row r="37" customFormat="false" ht="12.8" hidden="false" customHeight="false" outlineLevel="0" collapsed="false">
      <c r="A37" s="0" t="s">
        <v>127</v>
      </c>
      <c r="B37" s="0" t="s">
        <v>128</v>
      </c>
      <c r="C37" s="0" t="n">
        <v>5000</v>
      </c>
      <c r="D37" s="0" t="s">
        <v>129</v>
      </c>
      <c r="E37" s="0" t="n">
        <v>5510</v>
      </c>
      <c r="F37" s="0" t="s">
        <v>130</v>
      </c>
      <c r="G37" s="0" t="n">
        <v>137</v>
      </c>
      <c r="H37" s="0" t="s">
        <v>283</v>
      </c>
      <c r="I37" s="0" t="n">
        <v>2014</v>
      </c>
      <c r="J37" s="0" t="n">
        <v>2014</v>
      </c>
      <c r="K37" s="0" t="s">
        <v>132</v>
      </c>
      <c r="L37" s="0" t="n">
        <v>66904452</v>
      </c>
      <c r="M37" s="0" t="s">
        <v>133</v>
      </c>
      <c r="N37" s="0" t="s">
        <v>134</v>
      </c>
      <c r="O37" s="10" t="n">
        <f aca="false">VLOOKUP($H37,'FAOSTAT nutrition'!$A:$C,2,0)*$L37/4000</f>
        <v>16893374.13</v>
      </c>
      <c r="P37" s="10" t="n">
        <f aca="false">VLOOKUP($H37,'FAOSTAT nutrition'!$A:$D,4,0)*$L37</f>
        <v>133808.904</v>
      </c>
      <c r="Q37" s="10" t="n">
        <f aca="false">VLOOKUP($H37,'FAOSTAT nutrition'!$A:$D,3,0)*$L37</f>
        <v>869757.876</v>
      </c>
      <c r="R37" s="78"/>
    </row>
    <row r="38" customFormat="false" ht="12.8" hidden="false" customHeight="false" outlineLevel="0" collapsed="false">
      <c r="A38" s="0" t="s">
        <v>127</v>
      </c>
      <c r="B38" s="0" t="s">
        <v>128</v>
      </c>
      <c r="C38" s="0" t="n">
        <v>5000</v>
      </c>
      <c r="D38" s="0" t="s">
        <v>129</v>
      </c>
      <c r="E38" s="0" t="n">
        <v>5510</v>
      </c>
      <c r="F38" s="0" t="s">
        <v>130</v>
      </c>
      <c r="G38" s="0" t="n">
        <v>486</v>
      </c>
      <c r="H38" s="0" t="s">
        <v>144</v>
      </c>
      <c r="I38" s="0" t="n">
        <v>2014</v>
      </c>
      <c r="J38" s="0" t="n">
        <v>2014</v>
      </c>
      <c r="K38" s="0" t="s">
        <v>132</v>
      </c>
      <c r="L38" s="0" t="n">
        <v>110782891</v>
      </c>
      <c r="M38" s="0" t="s">
        <v>133</v>
      </c>
      <c r="N38" s="0" t="s">
        <v>134</v>
      </c>
      <c r="O38" s="10" t="n">
        <f aca="false">VLOOKUP($H38,'FAOSTAT nutrition'!$A:$C,2,0)*$L38/4000</f>
        <v>16617433.65</v>
      </c>
      <c r="P38" s="10" t="n">
        <f aca="false">VLOOKUP($H38,'FAOSTAT nutrition'!$A:$D,4,0)*$L38</f>
        <v>332348.673</v>
      </c>
      <c r="Q38" s="10" t="n">
        <f aca="false">VLOOKUP($H38,'FAOSTAT nutrition'!$A:$D,3,0)*$L38</f>
        <v>775480.237</v>
      </c>
      <c r="R38" s="78"/>
    </row>
    <row r="39" customFormat="false" ht="12.8" hidden="false" customHeight="false" outlineLevel="0" collapsed="false">
      <c r="A39" s="0" t="s">
        <v>127</v>
      </c>
      <c r="B39" s="0" t="s">
        <v>128</v>
      </c>
      <c r="C39" s="0" t="n">
        <v>5000</v>
      </c>
      <c r="D39" s="0" t="s">
        <v>129</v>
      </c>
      <c r="E39" s="0" t="n">
        <v>5510</v>
      </c>
      <c r="F39" s="0" t="s">
        <v>130</v>
      </c>
      <c r="G39" s="0" t="n">
        <v>463</v>
      </c>
      <c r="H39" s="0" t="s">
        <v>278</v>
      </c>
      <c r="I39" s="0" t="n">
        <v>2014</v>
      </c>
      <c r="J39" s="0" t="n">
        <v>2014</v>
      </c>
      <c r="K39" s="0" t="s">
        <v>132</v>
      </c>
      <c r="L39" s="0" t="n">
        <v>284897149</v>
      </c>
      <c r="M39" s="0" t="s">
        <v>133</v>
      </c>
      <c r="N39" s="0" t="s">
        <v>134</v>
      </c>
      <c r="O39" s="10" t="n">
        <f aca="false">VLOOKUP($H39,'FAOSTAT nutrition'!$A:$C,2,0)*$L39/4000</f>
        <v>15669333.576552</v>
      </c>
      <c r="P39" s="10" t="n">
        <f aca="false">VLOOKUP($H39,'FAOSTAT nutrition'!$A:$D,4,0)*$L39</f>
        <v>569732.739932432</v>
      </c>
      <c r="Q39" s="10" t="n">
        <f aca="false">VLOOKUP($H39,'FAOSTAT nutrition'!$A:$D,3,0)*$L39</f>
        <v>3988449.79446228</v>
      </c>
      <c r="R39" s="78"/>
    </row>
    <row r="40" customFormat="false" ht="12.8" hidden="false" customHeight="false" outlineLevel="0" collapsed="false">
      <c r="A40" s="0" t="s">
        <v>127</v>
      </c>
      <c r="B40" s="0" t="s">
        <v>128</v>
      </c>
      <c r="C40" s="0" t="n">
        <v>5000</v>
      </c>
      <c r="D40" s="0" t="s">
        <v>129</v>
      </c>
      <c r="E40" s="0" t="n">
        <v>5510</v>
      </c>
      <c r="F40" s="0" t="s">
        <v>130</v>
      </c>
      <c r="G40" s="0" t="n">
        <v>258</v>
      </c>
      <c r="H40" s="0" t="s">
        <v>228</v>
      </c>
      <c r="I40" s="0" t="n">
        <v>2014</v>
      </c>
      <c r="J40" s="0" t="n">
        <v>2014</v>
      </c>
      <c r="K40" s="0" t="s">
        <v>132</v>
      </c>
      <c r="L40" s="0" t="n">
        <v>6584371</v>
      </c>
      <c r="M40" s="0" t="s">
        <v>133</v>
      </c>
      <c r="N40" s="0" t="s">
        <v>134</v>
      </c>
      <c r="O40" s="10" t="n">
        <f aca="false">VLOOKUP($H40,'FAOSTAT nutrition'!$A:$C,2,0)*$L40/4000</f>
        <v>14551638.3482385</v>
      </c>
      <c r="P40" s="10" t="n">
        <f aca="false">VLOOKUP($H40,'FAOSTAT nutrition'!$A:$D,4,0)*$L40</f>
        <v>6584371</v>
      </c>
      <c r="Q40" s="10" t="n">
        <f aca="false">VLOOKUP($H40,'FAOSTAT nutrition'!$A:$D,3,0)*$L40</f>
        <v>0</v>
      </c>
      <c r="R40" s="78"/>
    </row>
    <row r="41" customFormat="false" ht="12.8" hidden="false" customHeight="false" outlineLevel="0" collapsed="false">
      <c r="A41" s="0" t="s">
        <v>127</v>
      </c>
      <c r="B41" s="0" t="s">
        <v>128</v>
      </c>
      <c r="C41" s="0" t="n">
        <v>5000</v>
      </c>
      <c r="D41" s="0" t="s">
        <v>129</v>
      </c>
      <c r="E41" s="0" t="n">
        <v>5510</v>
      </c>
      <c r="F41" s="0" t="s">
        <v>130</v>
      </c>
      <c r="G41" s="0" t="n">
        <v>97</v>
      </c>
      <c r="H41" s="0" t="s">
        <v>275</v>
      </c>
      <c r="I41" s="0" t="n">
        <v>2014</v>
      </c>
      <c r="J41" s="0" t="n">
        <v>2014</v>
      </c>
      <c r="K41" s="0" t="s">
        <v>132</v>
      </c>
      <c r="L41" s="0" t="n">
        <v>16981046</v>
      </c>
      <c r="M41" s="0" t="s">
        <v>133</v>
      </c>
      <c r="N41" s="0" t="s">
        <v>134</v>
      </c>
      <c r="O41" s="10" t="n">
        <f aca="false">VLOOKUP($H41,'FAOSTAT nutrition'!$A:$C,2,0)*$L41/4000</f>
        <v>13882005.105</v>
      </c>
      <c r="P41" s="10" t="n">
        <f aca="false">VLOOKUP($H41,'FAOSTAT nutrition'!$A:$D,4,0)*$L41</f>
        <v>356601.966</v>
      </c>
      <c r="Q41" s="10" t="n">
        <f aca="false">VLOOKUP($H41,'FAOSTAT nutrition'!$A:$D,3,0)*$L41</f>
        <v>1969801.336</v>
      </c>
      <c r="R41" s="78"/>
    </row>
    <row r="42" customFormat="false" ht="12.8" hidden="false" customHeight="false" outlineLevel="0" collapsed="false">
      <c r="A42" s="0" t="s">
        <v>127</v>
      </c>
      <c r="B42" s="0" t="s">
        <v>128</v>
      </c>
      <c r="C42" s="0" t="n">
        <v>5000</v>
      </c>
      <c r="D42" s="0" t="s">
        <v>129</v>
      </c>
      <c r="E42" s="0" t="n">
        <v>5510</v>
      </c>
      <c r="F42" s="0" t="s">
        <v>130</v>
      </c>
      <c r="G42" s="0" t="n">
        <v>71</v>
      </c>
      <c r="H42" s="0" t="s">
        <v>258</v>
      </c>
      <c r="I42" s="0" t="n">
        <v>2014</v>
      </c>
      <c r="J42" s="0" t="n">
        <v>2014</v>
      </c>
      <c r="K42" s="0" t="s">
        <v>132</v>
      </c>
      <c r="L42" s="0" t="n">
        <v>15204159</v>
      </c>
      <c r="M42" s="0" t="s">
        <v>133</v>
      </c>
      <c r="N42" s="0" t="s">
        <v>134</v>
      </c>
      <c r="O42" s="10" t="n">
        <f aca="false">VLOOKUP($H42,'FAOSTAT nutrition'!$A:$C,2,0)*$L42/4000</f>
        <v>12125316.8025</v>
      </c>
      <c r="P42" s="10" t="n">
        <f aca="false">VLOOKUP($H42,'FAOSTAT nutrition'!$A:$D,4,0)*$L42</f>
        <v>288879.021</v>
      </c>
      <c r="Q42" s="10" t="n">
        <f aca="false">VLOOKUP($H42,'FAOSTAT nutrition'!$A:$D,3,0)*$L42</f>
        <v>1672457.49</v>
      </c>
      <c r="R42" s="78"/>
    </row>
    <row r="43" customFormat="false" ht="12.8" hidden="false" customHeight="false" outlineLevel="0" collapsed="false">
      <c r="A43" s="0" t="s">
        <v>127</v>
      </c>
      <c r="B43" s="0" t="s">
        <v>128</v>
      </c>
      <c r="C43" s="0" t="n">
        <v>5000</v>
      </c>
      <c r="D43" s="0" t="s">
        <v>129</v>
      </c>
      <c r="E43" s="0" t="n">
        <v>5510</v>
      </c>
      <c r="F43" s="0" t="s">
        <v>130</v>
      </c>
      <c r="G43" s="0" t="n">
        <v>515</v>
      </c>
      <c r="H43" s="0" t="s">
        <v>137</v>
      </c>
      <c r="I43" s="0" t="n">
        <v>2014</v>
      </c>
      <c r="J43" s="0" t="n">
        <v>2014</v>
      </c>
      <c r="K43" s="0" t="s">
        <v>132</v>
      </c>
      <c r="L43" s="0" t="n">
        <v>85346330</v>
      </c>
      <c r="M43" s="0" t="s">
        <v>133</v>
      </c>
      <c r="N43" s="0" t="s">
        <v>134</v>
      </c>
      <c r="O43" s="10" t="n">
        <f aca="false">VLOOKUP($H43,'FAOSTAT nutrition'!$A:$C,2,0)*$L43/4000</f>
        <v>10241559.6</v>
      </c>
      <c r="P43" s="10" t="n">
        <f aca="false">VLOOKUP($H43,'FAOSTAT nutrition'!$A:$D,4,0)*$L43</f>
        <v>256038.99</v>
      </c>
      <c r="Q43" s="10" t="n">
        <f aca="false">VLOOKUP($H43,'FAOSTAT nutrition'!$A:$D,3,0)*$L43</f>
        <v>85346.33</v>
      </c>
      <c r="R43" s="78"/>
    </row>
    <row r="44" customFormat="false" ht="12.8" hidden="false" customHeight="false" outlineLevel="0" collapsed="false">
      <c r="A44" s="0" t="s">
        <v>127</v>
      </c>
      <c r="B44" s="0" t="s">
        <v>128</v>
      </c>
      <c r="C44" s="0" t="n">
        <v>5000</v>
      </c>
      <c r="D44" s="0" t="s">
        <v>129</v>
      </c>
      <c r="E44" s="0" t="n">
        <v>5510</v>
      </c>
      <c r="F44" s="0" t="s">
        <v>130</v>
      </c>
      <c r="G44" s="0" t="n">
        <v>187</v>
      </c>
      <c r="H44" s="0" t="s">
        <v>237</v>
      </c>
      <c r="I44" s="0" t="n">
        <v>2014</v>
      </c>
      <c r="J44" s="0" t="n">
        <v>2014</v>
      </c>
      <c r="K44" s="0" t="s">
        <v>132</v>
      </c>
      <c r="L44" s="0" t="n">
        <v>11718719</v>
      </c>
      <c r="M44" s="0" t="s">
        <v>133</v>
      </c>
      <c r="N44" s="0" t="s">
        <v>134</v>
      </c>
      <c r="O44" s="10" t="n">
        <f aca="false">VLOOKUP($H44,'FAOSTAT nutrition'!$A:$C,2,0)*$L44/4000</f>
        <v>10136691.935</v>
      </c>
      <c r="P44" s="10" t="n">
        <f aca="false">VLOOKUP($H44,'FAOSTAT nutrition'!$A:$D,4,0)*$L44</f>
        <v>210936.942</v>
      </c>
      <c r="Q44" s="10" t="n">
        <f aca="false">VLOOKUP($H44,'FAOSTAT nutrition'!$A:$D,3,0)*$L44</f>
        <v>2636711.775</v>
      </c>
      <c r="R44" s="78"/>
    </row>
    <row r="45" customFormat="false" ht="12.8" hidden="false" customHeight="false" outlineLevel="0" collapsed="false">
      <c r="A45" s="0" t="s">
        <v>127</v>
      </c>
      <c r="B45" s="0" t="s">
        <v>128</v>
      </c>
      <c r="C45" s="0" t="n">
        <v>5000</v>
      </c>
      <c r="D45" s="0" t="s">
        <v>129</v>
      </c>
      <c r="E45" s="0" t="n">
        <v>5510</v>
      </c>
      <c r="F45" s="0" t="s">
        <v>130</v>
      </c>
      <c r="G45" s="0" t="n">
        <v>560</v>
      </c>
      <c r="H45" s="0" t="s">
        <v>196</v>
      </c>
      <c r="I45" s="0" t="n">
        <v>2014</v>
      </c>
      <c r="J45" s="0" t="n">
        <v>2014</v>
      </c>
      <c r="K45" s="0" t="s">
        <v>132</v>
      </c>
      <c r="L45" s="0" t="n">
        <v>73829734</v>
      </c>
      <c r="M45" s="0" t="s">
        <v>133</v>
      </c>
      <c r="N45" s="0" t="s">
        <v>134</v>
      </c>
      <c r="O45" s="10" t="n">
        <f aca="false">VLOOKUP($H45,'FAOSTAT nutrition'!$A:$C,2,0)*$L45/4000</f>
        <v>9782439.755</v>
      </c>
      <c r="P45" s="10" t="n">
        <f aca="false">VLOOKUP($H45,'FAOSTAT nutrition'!$A:$D,4,0)*$L45</f>
        <v>295318.936</v>
      </c>
      <c r="Q45" s="10" t="n">
        <f aca="false">VLOOKUP($H45,'FAOSTAT nutrition'!$A:$D,3,0)*$L45</f>
        <v>369148.67</v>
      </c>
      <c r="R45" s="78"/>
    </row>
    <row r="46" customFormat="false" ht="12.8" hidden="false" customHeight="false" outlineLevel="0" collapsed="false">
      <c r="A46" s="0" t="s">
        <v>127</v>
      </c>
      <c r="B46" s="0" t="s">
        <v>128</v>
      </c>
      <c r="C46" s="0" t="n">
        <v>5000</v>
      </c>
      <c r="D46" s="0" t="s">
        <v>129</v>
      </c>
      <c r="E46" s="0" t="n">
        <v>5510</v>
      </c>
      <c r="F46" s="0" t="s">
        <v>130</v>
      </c>
      <c r="G46" s="0" t="n">
        <v>289</v>
      </c>
      <c r="H46" s="0" t="s">
        <v>261</v>
      </c>
      <c r="I46" s="0" t="n">
        <v>2014</v>
      </c>
      <c r="J46" s="0" t="n">
        <v>2014</v>
      </c>
      <c r="K46" s="0" t="s">
        <v>132</v>
      </c>
      <c r="L46" s="0" t="n">
        <v>5971045</v>
      </c>
      <c r="M46" s="0" t="s">
        <v>133</v>
      </c>
      <c r="N46" s="0" t="s">
        <v>134</v>
      </c>
      <c r="O46" s="10" t="n">
        <f aca="false">VLOOKUP($H46,'FAOSTAT nutrition'!$A:$C,2,0)*$L46/4000</f>
        <v>8553521.9625</v>
      </c>
      <c r="P46" s="10" t="n">
        <f aca="false">VLOOKUP($H46,'FAOSTAT nutrition'!$A:$D,4,0)*$L46</f>
        <v>2967609.365</v>
      </c>
      <c r="Q46" s="10" t="n">
        <f aca="false">VLOOKUP($H46,'FAOSTAT nutrition'!$A:$D,3,0)*$L46</f>
        <v>1056874.965</v>
      </c>
      <c r="R46" s="78"/>
    </row>
    <row r="47" customFormat="false" ht="12.8" hidden="false" customHeight="false" outlineLevel="0" collapsed="false">
      <c r="A47" s="0" t="s">
        <v>127</v>
      </c>
      <c r="B47" s="0" t="s">
        <v>128</v>
      </c>
      <c r="C47" s="0" t="n">
        <v>5000</v>
      </c>
      <c r="D47" s="0" t="s">
        <v>129</v>
      </c>
      <c r="E47" s="0" t="n">
        <v>5510</v>
      </c>
      <c r="F47" s="0" t="s">
        <v>130</v>
      </c>
      <c r="G47" s="0" t="n">
        <v>406</v>
      </c>
      <c r="H47" s="0" t="s">
        <v>191</v>
      </c>
      <c r="I47" s="0" t="n">
        <v>2014</v>
      </c>
      <c r="J47" s="0" t="n">
        <v>2014</v>
      </c>
      <c r="K47" s="0" t="s">
        <v>132</v>
      </c>
      <c r="L47" s="0" t="n">
        <v>24993843</v>
      </c>
      <c r="M47" s="0" t="s">
        <v>133</v>
      </c>
      <c r="N47" s="0" t="s">
        <v>134</v>
      </c>
      <c r="O47" s="10" t="n">
        <f aca="false">VLOOKUP($H47,'FAOSTAT nutrition'!$A:$C,2,0)*$L47/4000</f>
        <v>8122998.975</v>
      </c>
      <c r="P47" s="10" t="n">
        <f aca="false">VLOOKUP($H47,'FAOSTAT nutrition'!$A:$D,4,0)*$L47</f>
        <v>99975.372</v>
      </c>
      <c r="Q47" s="10" t="n">
        <f aca="false">VLOOKUP($H47,'FAOSTAT nutrition'!$A:$D,3,0)*$L47</f>
        <v>1374661.365</v>
      </c>
      <c r="R47" s="78"/>
    </row>
    <row r="48" customFormat="false" ht="12.8" hidden="false" customHeight="false" outlineLevel="0" collapsed="false">
      <c r="A48" s="0" t="s">
        <v>127</v>
      </c>
      <c r="B48" s="0" t="s">
        <v>128</v>
      </c>
      <c r="C48" s="0" t="n">
        <v>5000</v>
      </c>
      <c r="D48" s="0" t="s">
        <v>129</v>
      </c>
      <c r="E48" s="0" t="n">
        <v>5510</v>
      </c>
      <c r="F48" s="0" t="s">
        <v>130</v>
      </c>
      <c r="G48" s="0" t="n">
        <v>489</v>
      </c>
      <c r="H48" s="0" t="s">
        <v>245</v>
      </c>
      <c r="I48" s="0" t="n">
        <v>2014</v>
      </c>
      <c r="J48" s="0" t="n">
        <v>2014</v>
      </c>
      <c r="K48" s="0" t="s">
        <v>132</v>
      </c>
      <c r="L48" s="0" t="n">
        <v>40547535</v>
      </c>
      <c r="M48" s="0" t="s">
        <v>133</v>
      </c>
      <c r="N48" s="0" t="s">
        <v>134</v>
      </c>
      <c r="O48" s="10" t="n">
        <f aca="false">VLOOKUP($H48,'FAOSTAT nutrition'!$A:$C,2,0)*$L48/4000</f>
        <v>7602669.70239616</v>
      </c>
      <c r="P48" s="10" t="n">
        <f aca="false">VLOOKUP($H48,'FAOSTAT nutrition'!$A:$D,4,0)*$L48</f>
        <v>121592.887509278</v>
      </c>
      <c r="Q48" s="10" t="n">
        <f aca="false">VLOOKUP($H48,'FAOSTAT nutrition'!$A:$D,3,0)*$L48</f>
        <v>324431.430589125</v>
      </c>
      <c r="R48" s="78"/>
    </row>
    <row r="49" customFormat="false" ht="12.8" hidden="false" customHeight="false" outlineLevel="0" collapsed="false">
      <c r="A49" s="0" t="s">
        <v>127</v>
      </c>
      <c r="B49" s="0" t="s">
        <v>128</v>
      </c>
      <c r="C49" s="0" t="n">
        <v>5000</v>
      </c>
      <c r="D49" s="0" t="s">
        <v>129</v>
      </c>
      <c r="E49" s="0" t="n">
        <v>5510</v>
      </c>
      <c r="F49" s="0" t="s">
        <v>130</v>
      </c>
      <c r="G49" s="0" t="n">
        <v>388</v>
      </c>
      <c r="H49" s="0" t="s">
        <v>274</v>
      </c>
      <c r="I49" s="0" t="n">
        <v>2014</v>
      </c>
      <c r="J49" s="0" t="n">
        <v>2014</v>
      </c>
      <c r="K49" s="0" t="s">
        <v>132</v>
      </c>
      <c r="L49" s="0" t="n">
        <v>174454041</v>
      </c>
      <c r="M49" s="0" t="s">
        <v>133</v>
      </c>
      <c r="N49" s="0" t="s">
        <v>134</v>
      </c>
      <c r="O49" s="10" t="n">
        <f aca="false">VLOOKUP($H49,'FAOSTAT nutrition'!$A:$C,2,0)*$L49/4000</f>
        <v>7414296.7425</v>
      </c>
      <c r="P49" s="10" t="n">
        <f aca="false">VLOOKUP($H49,'FAOSTAT nutrition'!$A:$D,4,0)*$L49</f>
        <v>348908.082</v>
      </c>
      <c r="Q49" s="10" t="n">
        <f aca="false">VLOOKUP($H49,'FAOSTAT nutrition'!$A:$D,3,0)*$L49</f>
        <v>1395632.328</v>
      </c>
      <c r="R49" s="78"/>
    </row>
    <row r="50" customFormat="false" ht="12.8" hidden="false" customHeight="false" outlineLevel="0" collapsed="false">
      <c r="A50" s="0" t="s">
        <v>127</v>
      </c>
      <c r="B50" s="0" t="s">
        <v>128</v>
      </c>
      <c r="C50" s="0" t="n">
        <v>5000</v>
      </c>
      <c r="D50" s="0" t="s">
        <v>129</v>
      </c>
      <c r="E50" s="0" t="n">
        <v>5510</v>
      </c>
      <c r="F50" s="0" t="s">
        <v>130</v>
      </c>
      <c r="G50" s="0" t="n">
        <v>260</v>
      </c>
      <c r="H50" s="0" t="s">
        <v>230</v>
      </c>
      <c r="I50" s="0" t="n">
        <v>2014</v>
      </c>
      <c r="J50" s="0" t="n">
        <v>2014</v>
      </c>
      <c r="K50" s="0" t="s">
        <v>132</v>
      </c>
      <c r="L50" s="0" t="n">
        <v>16342389</v>
      </c>
      <c r="M50" s="0" t="s">
        <v>133</v>
      </c>
      <c r="N50" s="0" t="s">
        <v>134</v>
      </c>
      <c r="O50" s="10" t="n">
        <f aca="false">VLOOKUP($H50,'FAOSTAT nutrition'!$A:$C,2,0)*$L50/4000</f>
        <v>7149795.1875</v>
      </c>
      <c r="P50" s="10" t="n">
        <f aca="false">VLOOKUP($H50,'FAOSTAT nutrition'!$A:$D,4,0)*$L50</f>
        <v>2859918.075</v>
      </c>
      <c r="Q50" s="10" t="n">
        <f aca="false">VLOOKUP($H50,'FAOSTAT nutrition'!$A:$D,3,0)*$L50</f>
        <v>212451.057</v>
      </c>
      <c r="R50" s="78"/>
    </row>
    <row r="51" customFormat="false" ht="12.8" hidden="false" customHeight="false" outlineLevel="0" collapsed="false">
      <c r="A51" s="0" t="s">
        <v>127</v>
      </c>
      <c r="B51" s="0" t="s">
        <v>128</v>
      </c>
      <c r="C51" s="0" t="n">
        <v>5000</v>
      </c>
      <c r="D51" s="0" t="s">
        <v>129</v>
      </c>
      <c r="E51" s="0" t="n">
        <v>5510</v>
      </c>
      <c r="F51" s="0" t="s">
        <v>130</v>
      </c>
      <c r="G51" s="0" t="n">
        <v>403</v>
      </c>
      <c r="H51" s="0" t="s">
        <v>231</v>
      </c>
      <c r="I51" s="0" t="n">
        <v>2014</v>
      </c>
      <c r="J51" s="0" t="n">
        <v>2014</v>
      </c>
      <c r="K51" s="0" t="s">
        <v>132</v>
      </c>
      <c r="L51" s="0" t="n">
        <v>89256661</v>
      </c>
      <c r="M51" s="0" t="s">
        <v>133</v>
      </c>
      <c r="N51" s="0" t="s">
        <v>134</v>
      </c>
      <c r="O51" s="10" t="n">
        <f aca="false">VLOOKUP($H51,'FAOSTAT nutrition'!$A:$C,2,0)*$L51/4000</f>
        <v>6917391.2275</v>
      </c>
      <c r="P51" s="10" t="n">
        <f aca="false">VLOOKUP($H51,'FAOSTAT nutrition'!$A:$D,4,0)*$L51</f>
        <v>178513.322</v>
      </c>
      <c r="Q51" s="10" t="n">
        <f aca="false">VLOOKUP($H51,'FAOSTAT nutrition'!$A:$D,3,0)*$L51</f>
        <v>981823.271</v>
      </c>
      <c r="R51" s="78"/>
    </row>
    <row r="52" customFormat="false" ht="12.8" hidden="false" customHeight="false" outlineLevel="0" collapsed="false">
      <c r="A52" s="0" t="s">
        <v>127</v>
      </c>
      <c r="B52" s="0" t="s">
        <v>128</v>
      </c>
      <c r="C52" s="0" t="n">
        <v>5000</v>
      </c>
      <c r="D52" s="0" t="s">
        <v>129</v>
      </c>
      <c r="E52" s="0" t="n">
        <v>5510</v>
      </c>
      <c r="F52" s="0" t="s">
        <v>130</v>
      </c>
      <c r="G52" s="0" t="n">
        <v>490</v>
      </c>
      <c r="H52" s="0" t="s">
        <v>233</v>
      </c>
      <c r="I52" s="0" t="n">
        <v>2014</v>
      </c>
      <c r="J52" s="0" t="n">
        <v>2014</v>
      </c>
      <c r="K52" s="0" t="s">
        <v>132</v>
      </c>
      <c r="L52" s="0" t="n">
        <v>72349491</v>
      </c>
      <c r="M52" s="0" t="s">
        <v>133</v>
      </c>
      <c r="N52" s="0" t="s">
        <v>134</v>
      </c>
      <c r="O52" s="10" t="n">
        <f aca="false">VLOOKUP($H52,'FAOSTAT nutrition'!$A:$C,2,0)*$L52/4000</f>
        <v>6149706.735</v>
      </c>
      <c r="P52" s="10" t="n">
        <f aca="false">VLOOKUP($H52,'FAOSTAT nutrition'!$A:$D,4,0)*$L52</f>
        <v>72349.491</v>
      </c>
      <c r="Q52" s="10" t="n">
        <f aca="false">VLOOKUP($H52,'FAOSTAT nutrition'!$A:$D,3,0)*$L52</f>
        <v>506446.437</v>
      </c>
      <c r="R52" s="10"/>
    </row>
    <row r="53" customFormat="false" ht="12.8" hidden="false" customHeight="false" outlineLevel="0" collapsed="false">
      <c r="A53" s="0" t="s">
        <v>127</v>
      </c>
      <c r="B53" s="0" t="s">
        <v>128</v>
      </c>
      <c r="C53" s="0" t="n">
        <v>5000</v>
      </c>
      <c r="D53" s="0" t="s">
        <v>129</v>
      </c>
      <c r="E53" s="0" t="n">
        <v>5510</v>
      </c>
      <c r="F53" s="0" t="s">
        <v>130</v>
      </c>
      <c r="G53" s="0" t="n">
        <v>108</v>
      </c>
      <c r="H53" s="0" t="s">
        <v>163</v>
      </c>
      <c r="I53" s="0" t="n">
        <v>2014</v>
      </c>
      <c r="J53" s="0" t="n">
        <v>2014</v>
      </c>
      <c r="K53" s="0" t="s">
        <v>132</v>
      </c>
      <c r="L53" s="0" t="n">
        <v>6565163</v>
      </c>
      <c r="M53" s="0" t="s">
        <v>133</v>
      </c>
      <c r="N53" s="0" t="s">
        <v>134</v>
      </c>
      <c r="O53" s="10" t="n">
        <f aca="false">VLOOKUP($H53,'FAOSTAT nutrition'!$A:$C,2,0)*$L53/4000</f>
        <v>5580388.55</v>
      </c>
      <c r="P53" s="10" t="n">
        <f aca="false">VLOOKUP($H53,'FAOSTAT nutrition'!$A:$D,4,0)*$L53</f>
        <v>98477.445</v>
      </c>
      <c r="Q53" s="10" t="n">
        <f aca="false">VLOOKUP($H53,'FAOSTAT nutrition'!$A:$D,3,0)*$L53</f>
        <v>525213.04</v>
      </c>
      <c r="R53" s="78"/>
    </row>
    <row r="54" customFormat="false" ht="12.8" hidden="false" customHeight="false" outlineLevel="0" collapsed="false">
      <c r="A54" s="0" t="s">
        <v>127</v>
      </c>
      <c r="B54" s="0" t="s">
        <v>128</v>
      </c>
      <c r="C54" s="0" t="n">
        <v>5000</v>
      </c>
      <c r="D54" s="0" t="s">
        <v>129</v>
      </c>
      <c r="E54" s="0" t="n">
        <v>5510</v>
      </c>
      <c r="F54" s="0" t="s">
        <v>130</v>
      </c>
      <c r="G54" s="0" t="n">
        <v>571</v>
      </c>
      <c r="H54" s="0" t="s">
        <v>216</v>
      </c>
      <c r="I54" s="0" t="n">
        <v>2014</v>
      </c>
      <c r="J54" s="0" t="n">
        <v>2014</v>
      </c>
      <c r="K54" s="0" t="s">
        <v>132</v>
      </c>
      <c r="L54" s="0" t="n">
        <v>46478642</v>
      </c>
      <c r="M54" s="0" t="s">
        <v>133</v>
      </c>
      <c r="N54" s="0" t="s">
        <v>134</v>
      </c>
      <c r="O54" s="10" t="n">
        <f aca="false">VLOOKUP($H54,'FAOSTAT nutrition'!$A:$C,2,0)*$L54/4000</f>
        <v>5228839.54704701</v>
      </c>
      <c r="P54" s="10" t="n">
        <f aca="false">VLOOKUP($H54,'FAOSTAT nutrition'!$A:$D,4,0)*$L54</f>
        <v>92954.417564216</v>
      </c>
      <c r="Q54" s="10" t="n">
        <f aca="false">VLOOKUP($H54,'FAOSTAT nutrition'!$A:$D,3,0)*$L54</f>
        <v>185908.835128432</v>
      </c>
      <c r="R54" s="78"/>
    </row>
    <row r="55" customFormat="false" ht="12.8" hidden="false" customHeight="false" outlineLevel="0" collapsed="false">
      <c r="A55" s="0" t="s">
        <v>127</v>
      </c>
      <c r="B55" s="0" t="s">
        <v>128</v>
      </c>
      <c r="C55" s="0" t="n">
        <v>5000</v>
      </c>
      <c r="D55" s="0" t="s">
        <v>129</v>
      </c>
      <c r="E55" s="0" t="n">
        <v>5510</v>
      </c>
      <c r="F55" s="0" t="s">
        <v>130</v>
      </c>
      <c r="G55" s="0" t="n">
        <v>661</v>
      </c>
      <c r="H55" s="0" t="s">
        <v>172</v>
      </c>
      <c r="I55" s="0" t="n">
        <v>2014</v>
      </c>
      <c r="J55" s="0" t="n">
        <v>2014</v>
      </c>
      <c r="K55" s="0" t="s">
        <v>132</v>
      </c>
      <c r="L55" s="0" t="n">
        <v>4744750</v>
      </c>
      <c r="M55" s="0" t="s">
        <v>133</v>
      </c>
      <c r="N55" s="0" t="s">
        <v>134</v>
      </c>
      <c r="O55" s="10" t="n">
        <f aca="false">VLOOKUP($H55,'FAOSTAT nutrition'!$A:$C,2,0)*$L55/4000</f>
        <v>4910837.16720654</v>
      </c>
      <c r="P55" s="10" t="n">
        <f aca="false">VLOOKUP($H55,'FAOSTAT nutrition'!$A:$D,4,0)*$L55</f>
        <v>1897918.18887526</v>
      </c>
      <c r="Q55" s="10" t="n">
        <f aca="false">VLOOKUP($H55,'FAOSTAT nutrition'!$A:$D,3,0)*$L55</f>
        <v>189800.913325155</v>
      </c>
      <c r="R55" s="78"/>
    </row>
    <row r="56" customFormat="false" ht="12.8" hidden="false" customHeight="false" outlineLevel="0" collapsed="false">
      <c r="A56" s="0" t="s">
        <v>127</v>
      </c>
      <c r="B56" s="0" t="s">
        <v>128</v>
      </c>
      <c r="C56" s="0" t="n">
        <v>5000</v>
      </c>
      <c r="D56" s="0" t="s">
        <v>129</v>
      </c>
      <c r="E56" s="0" t="n">
        <v>5510</v>
      </c>
      <c r="F56" s="0" t="s">
        <v>130</v>
      </c>
      <c r="G56" s="0" t="n">
        <v>567</v>
      </c>
      <c r="H56" s="0" t="s">
        <v>282</v>
      </c>
      <c r="I56" s="0" t="n">
        <v>2014</v>
      </c>
      <c r="J56" s="0" t="n">
        <v>2014</v>
      </c>
      <c r="K56" s="0" t="s">
        <v>132</v>
      </c>
      <c r="L56" s="0" t="n">
        <v>99227945</v>
      </c>
      <c r="M56" s="0" t="s">
        <v>133</v>
      </c>
      <c r="N56" s="0" t="s">
        <v>134</v>
      </c>
      <c r="O56" s="10" t="n">
        <f aca="false">VLOOKUP($H56,'FAOSTAT nutrition'!$A:$C,2,0)*$L56/4000</f>
        <v>4217187.6625</v>
      </c>
      <c r="P56" s="10" t="n">
        <f aca="false">VLOOKUP($H56,'FAOSTAT nutrition'!$A:$D,4,0)*$L56</f>
        <v>198455.89</v>
      </c>
      <c r="Q56" s="10" t="n">
        <f aca="false">VLOOKUP($H56,'FAOSTAT nutrition'!$A:$D,3,0)*$L56</f>
        <v>297683.835</v>
      </c>
      <c r="R56" s="78"/>
    </row>
    <row r="57" customFormat="false" ht="12.8" hidden="false" customHeight="false" outlineLevel="0" collapsed="false">
      <c r="A57" s="0" t="s">
        <v>127</v>
      </c>
      <c r="B57" s="0" t="s">
        <v>128</v>
      </c>
      <c r="C57" s="0" t="n">
        <v>5000</v>
      </c>
      <c r="D57" s="0" t="s">
        <v>129</v>
      </c>
      <c r="E57" s="0" t="n">
        <v>5510</v>
      </c>
      <c r="F57" s="0" t="s">
        <v>130</v>
      </c>
      <c r="G57" s="0" t="n">
        <v>201</v>
      </c>
      <c r="H57" s="0" t="s">
        <v>211</v>
      </c>
      <c r="I57" s="0" t="n">
        <v>2014</v>
      </c>
      <c r="J57" s="0" t="n">
        <v>2014</v>
      </c>
      <c r="K57" s="0" t="s">
        <v>132</v>
      </c>
      <c r="L57" s="0" t="n">
        <v>4730994</v>
      </c>
      <c r="M57" s="0" t="s">
        <v>133</v>
      </c>
      <c r="N57" s="0" t="s">
        <v>134</v>
      </c>
      <c r="O57" s="10" t="n">
        <f aca="false">VLOOKUP($H57,'FAOSTAT nutrition'!$A:$C,2,0)*$L57/4000</f>
        <v>4092309.81</v>
      </c>
      <c r="P57" s="10" t="n">
        <f aca="false">VLOOKUP($H57,'FAOSTAT nutrition'!$A:$D,4,0)*$L57</f>
        <v>85157.892</v>
      </c>
      <c r="Q57" s="10" t="n">
        <f aca="false">VLOOKUP($H57,'FAOSTAT nutrition'!$A:$D,3,0)*$L57</f>
        <v>1144900.548</v>
      </c>
      <c r="R57" s="78"/>
    </row>
    <row r="58" customFormat="false" ht="12.8" hidden="false" customHeight="false" outlineLevel="0" collapsed="false">
      <c r="A58" s="0" t="s">
        <v>127</v>
      </c>
      <c r="B58" s="0" t="s">
        <v>128</v>
      </c>
      <c r="C58" s="0" t="n">
        <v>5000</v>
      </c>
      <c r="D58" s="0" t="s">
        <v>129</v>
      </c>
      <c r="E58" s="0" t="n">
        <v>5510</v>
      </c>
      <c r="F58" s="0" t="s">
        <v>130</v>
      </c>
      <c r="G58" s="0" t="n">
        <v>197</v>
      </c>
      <c r="H58" s="0" t="s">
        <v>242</v>
      </c>
      <c r="I58" s="0" t="n">
        <v>2014</v>
      </c>
      <c r="J58" s="0" t="n">
        <v>2014</v>
      </c>
      <c r="K58" s="0" t="s">
        <v>132</v>
      </c>
      <c r="L58" s="0" t="n">
        <v>4743061</v>
      </c>
      <c r="M58" s="0" t="s">
        <v>133</v>
      </c>
      <c r="N58" s="0" t="s">
        <v>134</v>
      </c>
      <c r="O58" s="10" t="n">
        <f aca="false">VLOOKUP($H58,'FAOSTAT nutrition'!$A:$C,2,0)*$L58/4000</f>
        <v>4067174.8075</v>
      </c>
      <c r="P58" s="10" t="n">
        <f aca="false">VLOOKUP($H58,'FAOSTAT nutrition'!$A:$D,4,0)*$L58</f>
        <v>80632.037</v>
      </c>
      <c r="Q58" s="10" t="n">
        <f aca="false">VLOOKUP($H58,'FAOSTAT nutrition'!$A:$D,3,0)*$L58</f>
        <v>991299.749</v>
      </c>
      <c r="R58" s="78"/>
    </row>
    <row r="59" customFormat="false" ht="12.8" hidden="false" customHeight="false" outlineLevel="0" collapsed="false">
      <c r="A59" s="0" t="s">
        <v>127</v>
      </c>
      <c r="B59" s="0" t="s">
        <v>128</v>
      </c>
      <c r="C59" s="0" t="n">
        <v>5000</v>
      </c>
      <c r="D59" s="0" t="s">
        <v>129</v>
      </c>
      <c r="E59" s="0" t="n">
        <v>5510</v>
      </c>
      <c r="F59" s="0" t="s">
        <v>130</v>
      </c>
      <c r="G59" s="0" t="n">
        <v>619</v>
      </c>
      <c r="H59" s="0" t="s">
        <v>187</v>
      </c>
      <c r="I59" s="0" t="n">
        <v>2014</v>
      </c>
      <c r="J59" s="0" t="n">
        <v>2014</v>
      </c>
      <c r="K59" s="0" t="s">
        <v>132</v>
      </c>
      <c r="L59" s="0" t="n">
        <v>34895837</v>
      </c>
      <c r="M59" s="0" t="s">
        <v>133</v>
      </c>
      <c r="N59" s="0" t="s">
        <v>134</v>
      </c>
      <c r="O59" s="10" t="n">
        <f aca="false">VLOOKUP($H59,'FAOSTAT nutrition'!$A:$C,2,0)*$L59/4000</f>
        <v>3925794.87301402</v>
      </c>
      <c r="P59" s="10" t="n">
        <f aca="false">VLOOKUP($H59,'FAOSTAT nutrition'!$A:$D,4,0)*$L59</f>
        <v>174378.785093431</v>
      </c>
      <c r="Q59" s="10" t="n">
        <f aca="false">VLOOKUP($H59,'FAOSTAT nutrition'!$A:$D,3,0)*$L59</f>
        <v>174378.785093431</v>
      </c>
      <c r="R59" s="78"/>
    </row>
    <row r="60" customFormat="false" ht="12.8" hidden="false" customHeight="false" outlineLevel="0" collapsed="false">
      <c r="A60" s="0" t="s">
        <v>127</v>
      </c>
      <c r="B60" s="0" t="s">
        <v>128</v>
      </c>
      <c r="C60" s="0" t="n">
        <v>5000</v>
      </c>
      <c r="D60" s="0" t="s">
        <v>129</v>
      </c>
      <c r="E60" s="0" t="n">
        <v>5510</v>
      </c>
      <c r="F60" s="0" t="s">
        <v>130</v>
      </c>
      <c r="G60" s="0" t="n">
        <v>211</v>
      </c>
      <c r="H60" s="0" t="s">
        <v>248</v>
      </c>
      <c r="I60" s="0" t="n">
        <v>2014</v>
      </c>
      <c r="J60" s="0" t="n">
        <v>2014</v>
      </c>
      <c r="K60" s="0" t="s">
        <v>132</v>
      </c>
      <c r="L60" s="0" t="n">
        <v>4593807</v>
      </c>
      <c r="M60" s="0" t="s">
        <v>133</v>
      </c>
      <c r="N60" s="0" t="s">
        <v>134</v>
      </c>
      <c r="O60" s="10" t="n">
        <f aca="false">VLOOKUP($H60,'FAOSTAT nutrition'!$A:$C,2,0)*$L60/4000</f>
        <v>3904735.95</v>
      </c>
      <c r="P60" s="10" t="n">
        <f aca="false">VLOOKUP($H60,'FAOSTAT nutrition'!$A:$D,4,0)*$L60</f>
        <v>91876.14</v>
      </c>
      <c r="Q60" s="10" t="n">
        <f aca="false">VLOOKUP($H60,'FAOSTAT nutrition'!$A:$D,3,0)*$L60</f>
        <v>1010637.54</v>
      </c>
      <c r="R60" s="78"/>
    </row>
    <row r="61" customFormat="false" ht="12.8" hidden="false" customHeight="false" outlineLevel="0" collapsed="false">
      <c r="A61" s="0" t="s">
        <v>127</v>
      </c>
      <c r="B61" s="0" t="s">
        <v>128</v>
      </c>
      <c r="C61" s="0" t="n">
        <v>5000</v>
      </c>
      <c r="D61" s="0" t="s">
        <v>129</v>
      </c>
      <c r="E61" s="0" t="n">
        <v>5510</v>
      </c>
      <c r="F61" s="0" t="s">
        <v>130</v>
      </c>
      <c r="G61" s="0" t="n">
        <v>181</v>
      </c>
      <c r="H61" s="0" t="s">
        <v>151</v>
      </c>
      <c r="I61" s="0" t="n">
        <v>2014</v>
      </c>
      <c r="J61" s="0" t="n">
        <v>2014</v>
      </c>
      <c r="K61" s="0" t="s">
        <v>132</v>
      </c>
      <c r="L61" s="0" t="n">
        <v>4443297</v>
      </c>
      <c r="M61" s="0" t="s">
        <v>133</v>
      </c>
      <c r="N61" s="0" t="s">
        <v>134</v>
      </c>
      <c r="O61" s="10" t="n">
        <f aca="false">VLOOKUP($H61,'FAOSTAT nutrition'!$A:$C,2,0)*$L61/4000</f>
        <v>3890442.92157092</v>
      </c>
      <c r="P61" s="10" t="n">
        <f aca="false">VLOOKUP($H61,'FAOSTAT nutrition'!$A:$D,4,0)*$L61</f>
        <v>90740.1895476599</v>
      </c>
      <c r="Q61" s="10" t="n">
        <f aca="false">VLOOKUP($H61,'FAOSTAT nutrition'!$A:$D,3,0)*$L61</f>
        <v>1061649.11433352</v>
      </c>
      <c r="R61" s="78"/>
    </row>
    <row r="62" customFormat="false" ht="12.8" hidden="false" customHeight="false" outlineLevel="0" collapsed="false">
      <c r="A62" s="0" t="s">
        <v>127</v>
      </c>
      <c r="B62" s="0" t="s">
        <v>128</v>
      </c>
      <c r="C62" s="0" t="n">
        <v>5000</v>
      </c>
      <c r="D62" s="0" t="s">
        <v>129</v>
      </c>
      <c r="E62" s="0" t="n">
        <v>5510</v>
      </c>
      <c r="F62" s="0" t="s">
        <v>130</v>
      </c>
      <c r="G62" s="0" t="n">
        <v>103</v>
      </c>
      <c r="H62" s="0" t="s">
        <v>194</v>
      </c>
      <c r="I62" s="0" t="n">
        <v>2014</v>
      </c>
      <c r="J62" s="0" t="n">
        <v>2014</v>
      </c>
      <c r="K62" s="0" t="s">
        <v>132</v>
      </c>
      <c r="L62" s="0" t="n">
        <v>3758386</v>
      </c>
      <c r="M62" s="0" t="s">
        <v>133</v>
      </c>
      <c r="N62" s="0" t="s">
        <v>134</v>
      </c>
      <c r="O62" s="10" t="n">
        <f aca="false">VLOOKUP($H62,'FAOSTAT nutrition'!$A:$C,2,0)*$L62/4000</f>
        <v>3758386</v>
      </c>
      <c r="P62" s="10" t="n">
        <f aca="false">VLOOKUP($H62,'FAOSTAT nutrition'!$A:$D,4,0)*$L62</f>
        <v>0</v>
      </c>
      <c r="Q62" s="10" t="n">
        <f aca="false">VLOOKUP($H62,'FAOSTAT nutrition'!$A:$D,3,0)*$L62</f>
        <v>0</v>
      </c>
      <c r="R62" s="78"/>
    </row>
    <row r="63" customFormat="false" ht="12.8" hidden="false" customHeight="false" outlineLevel="0" collapsed="false">
      <c r="A63" s="0" t="s">
        <v>127</v>
      </c>
      <c r="B63" s="0" t="s">
        <v>128</v>
      </c>
      <c r="C63" s="0" t="n">
        <v>5000</v>
      </c>
      <c r="D63" s="0" t="s">
        <v>129</v>
      </c>
      <c r="E63" s="0" t="n">
        <v>5510</v>
      </c>
      <c r="F63" s="0" t="s">
        <v>130</v>
      </c>
      <c r="G63" s="0" t="n">
        <v>426</v>
      </c>
      <c r="H63" s="0" t="s">
        <v>156</v>
      </c>
      <c r="I63" s="0" t="n">
        <v>2014</v>
      </c>
      <c r="J63" s="0" t="n">
        <v>2014</v>
      </c>
      <c r="K63" s="0" t="s">
        <v>132</v>
      </c>
      <c r="L63" s="0" t="n">
        <v>38663949</v>
      </c>
      <c r="M63" s="0" t="s">
        <v>133</v>
      </c>
      <c r="N63" s="0" t="s">
        <v>134</v>
      </c>
      <c r="O63" s="10" t="n">
        <f aca="false">VLOOKUP($H63,'FAOSTAT nutrition'!$A:$C,2,0)*$L63/4000</f>
        <v>3673076.45287477</v>
      </c>
      <c r="P63" s="10" t="n">
        <f aca="false">VLOOKUP($H63,'FAOSTAT nutrition'!$A:$D,4,0)*$L63</f>
        <v>77327.3788500916</v>
      </c>
      <c r="Q63" s="10" t="n">
        <f aca="false">VLOOKUP($H63,'FAOSTAT nutrition'!$A:$D,3,0)*$L63</f>
        <v>347986.183573121</v>
      </c>
      <c r="R63" s="78"/>
    </row>
    <row r="64" customFormat="false" ht="12.8" hidden="false" customHeight="false" outlineLevel="0" collapsed="false">
      <c r="A64" s="0" t="s">
        <v>127</v>
      </c>
      <c r="B64" s="0" t="s">
        <v>128</v>
      </c>
      <c r="C64" s="0" t="n">
        <v>5000</v>
      </c>
      <c r="D64" s="0" t="s">
        <v>129</v>
      </c>
      <c r="E64" s="0" t="n">
        <v>5510</v>
      </c>
      <c r="F64" s="0" t="s">
        <v>130</v>
      </c>
      <c r="G64" s="0" t="n">
        <v>521</v>
      </c>
      <c r="H64" s="0" t="s">
        <v>236</v>
      </c>
      <c r="I64" s="0" t="n">
        <v>2014</v>
      </c>
      <c r="J64" s="0" t="n">
        <v>2014</v>
      </c>
      <c r="K64" s="0" t="s">
        <v>132</v>
      </c>
      <c r="L64" s="0" t="n">
        <v>25875614</v>
      </c>
      <c r="M64" s="0" t="s">
        <v>133</v>
      </c>
      <c r="N64" s="0" t="s">
        <v>134</v>
      </c>
      <c r="O64" s="10" t="n">
        <f aca="false">VLOOKUP($H64,'FAOSTAT nutrition'!$A:$C,2,0)*$L64/4000</f>
        <v>3493207.89</v>
      </c>
      <c r="P64" s="10" t="n">
        <f aca="false">VLOOKUP($H64,'FAOSTAT nutrition'!$A:$D,4,0)*$L64</f>
        <v>103502.456</v>
      </c>
      <c r="Q64" s="10" t="n">
        <f aca="false">VLOOKUP($H64,'FAOSTAT nutrition'!$A:$D,3,0)*$L64</f>
        <v>103502.456</v>
      </c>
      <c r="R64" s="78"/>
    </row>
    <row r="65" customFormat="false" ht="12.8" hidden="false" customHeight="false" outlineLevel="0" collapsed="false">
      <c r="A65" s="0" t="s">
        <v>127</v>
      </c>
      <c r="B65" s="0" t="s">
        <v>128</v>
      </c>
      <c r="C65" s="0" t="n">
        <v>5000</v>
      </c>
      <c r="D65" s="0" t="s">
        <v>129</v>
      </c>
      <c r="E65" s="0" t="n">
        <v>5510</v>
      </c>
      <c r="F65" s="0" t="s">
        <v>130</v>
      </c>
      <c r="G65" s="0" t="n">
        <v>358</v>
      </c>
      <c r="H65" s="0" t="s">
        <v>153</v>
      </c>
      <c r="I65" s="0" t="n">
        <v>2014</v>
      </c>
      <c r="J65" s="0" t="n">
        <v>2014</v>
      </c>
      <c r="K65" s="0" t="s">
        <v>132</v>
      </c>
      <c r="L65" s="0" t="n">
        <v>70917657</v>
      </c>
      <c r="M65" s="0" t="s">
        <v>133</v>
      </c>
      <c r="N65" s="0" t="s">
        <v>134</v>
      </c>
      <c r="O65" s="10" t="n">
        <f aca="false">VLOOKUP($H65,'FAOSTAT nutrition'!$A:$C,2,0)*$L65/4000</f>
        <v>3368590.28674055</v>
      </c>
      <c r="P65" s="10" t="n">
        <f aca="false">VLOOKUP($H65,'FAOSTAT nutrition'!$A:$D,4,0)*$L65</f>
        <v>70890.3536855607</v>
      </c>
      <c r="Q65" s="10" t="n">
        <f aca="false">VLOOKUP($H65,'FAOSTAT nutrition'!$A:$D,3,0)*$L65</f>
        <v>709184.290731592</v>
      </c>
      <c r="R65" s="78"/>
    </row>
    <row r="66" customFormat="false" ht="12.8" hidden="false" customHeight="false" outlineLevel="0" collapsed="false">
      <c r="A66" s="0" t="s">
        <v>127</v>
      </c>
      <c r="B66" s="0" t="s">
        <v>128</v>
      </c>
      <c r="C66" s="0" t="n">
        <v>5000</v>
      </c>
      <c r="D66" s="0" t="s">
        <v>129</v>
      </c>
      <c r="E66" s="0" t="n">
        <v>5510</v>
      </c>
      <c r="F66" s="0" t="s">
        <v>130</v>
      </c>
      <c r="G66" s="0" t="n">
        <v>333</v>
      </c>
      <c r="H66" s="0" t="s">
        <v>213</v>
      </c>
      <c r="I66" s="0" t="n">
        <v>2014</v>
      </c>
      <c r="J66" s="0" t="n">
        <v>2014</v>
      </c>
      <c r="K66" s="0" t="s">
        <v>132</v>
      </c>
      <c r="L66" s="0" t="n">
        <v>2663662</v>
      </c>
      <c r="M66" s="0" t="s">
        <v>133</v>
      </c>
      <c r="N66" s="0" t="s">
        <v>134</v>
      </c>
      <c r="O66" s="10" t="n">
        <f aca="false">VLOOKUP($H66,'FAOSTAT nutrition'!$A:$C,2,0)*$L66/4000</f>
        <v>3316259.19</v>
      </c>
      <c r="P66" s="10" t="n">
        <f aca="false">VLOOKUP($H66,'FAOSTAT nutrition'!$A:$D,4,0)*$L66</f>
        <v>905645.08</v>
      </c>
      <c r="Q66" s="10" t="n">
        <f aca="false">VLOOKUP($H66,'FAOSTAT nutrition'!$A:$D,3,0)*$L66</f>
        <v>479459.16</v>
      </c>
      <c r="R66" s="78"/>
    </row>
    <row r="67" customFormat="false" ht="12.8" hidden="false" customHeight="false" outlineLevel="0" collapsed="false">
      <c r="A67" s="0" t="s">
        <v>127</v>
      </c>
      <c r="B67" s="0" t="s">
        <v>128</v>
      </c>
      <c r="C67" s="0" t="n">
        <v>5000</v>
      </c>
      <c r="D67" s="0" t="s">
        <v>129</v>
      </c>
      <c r="E67" s="0" t="n">
        <v>5510</v>
      </c>
      <c r="F67" s="0" t="s">
        <v>130</v>
      </c>
      <c r="G67" s="0" t="n">
        <v>689</v>
      </c>
      <c r="H67" s="0" t="s">
        <v>168</v>
      </c>
      <c r="I67" s="0" t="n">
        <v>2014</v>
      </c>
      <c r="J67" s="0" t="n">
        <v>2014</v>
      </c>
      <c r="K67" s="0" t="s">
        <v>132</v>
      </c>
      <c r="L67" s="0" t="n">
        <v>3710344</v>
      </c>
      <c r="M67" s="0" t="s">
        <v>133</v>
      </c>
      <c r="N67" s="0" t="s">
        <v>134</v>
      </c>
      <c r="O67" s="10" t="n">
        <f aca="false">VLOOKUP($H67,'FAOSTAT nutrition'!$A:$C,2,0)*$L67/4000</f>
        <v>2949709.00834337</v>
      </c>
      <c r="P67" s="10" t="n">
        <f aca="false">VLOOKUP($H67,'FAOSTAT nutrition'!$A:$D,4,0)*$L67</f>
        <v>641880.891926268</v>
      </c>
      <c r="Q67" s="10" t="n">
        <f aca="false">VLOOKUP($H67,'FAOSTAT nutrition'!$A:$D,3,0)*$L67</f>
        <v>445255.122454169</v>
      </c>
      <c r="R67" s="78"/>
    </row>
    <row r="68" customFormat="false" ht="12.8" hidden="false" customHeight="false" outlineLevel="0" collapsed="false">
      <c r="A68" s="0" t="s">
        <v>127</v>
      </c>
      <c r="B68" s="0" t="s">
        <v>128</v>
      </c>
      <c r="C68" s="0" t="n">
        <v>5000</v>
      </c>
      <c r="D68" s="0" t="s">
        <v>129</v>
      </c>
      <c r="E68" s="0" t="n">
        <v>5510</v>
      </c>
      <c r="F68" s="0" t="s">
        <v>130</v>
      </c>
      <c r="G68" s="0" t="n">
        <v>577</v>
      </c>
      <c r="H68" s="0" t="s">
        <v>180</v>
      </c>
      <c r="I68" s="0" t="n">
        <v>2014</v>
      </c>
      <c r="J68" s="0" t="n">
        <v>2014</v>
      </c>
      <c r="K68" s="0" t="s">
        <v>132</v>
      </c>
      <c r="L68" s="0" t="n">
        <v>7428939</v>
      </c>
      <c r="M68" s="0" t="s">
        <v>133</v>
      </c>
      <c r="N68" s="0" t="s">
        <v>134</v>
      </c>
      <c r="O68" s="10" t="n">
        <f aca="false">VLOOKUP($H68,'FAOSTAT nutrition'!$A:$C,2,0)*$L68/4000</f>
        <v>2897286.21</v>
      </c>
      <c r="P68" s="10" t="n">
        <f aca="false">VLOOKUP($H68,'FAOSTAT nutrition'!$A:$D,4,0)*$L68</f>
        <v>29715.756</v>
      </c>
      <c r="Q68" s="10" t="n">
        <f aca="false">VLOOKUP($H68,'FAOSTAT nutrition'!$A:$D,3,0)*$L68</f>
        <v>111434.085</v>
      </c>
      <c r="R68" s="78"/>
    </row>
    <row r="69" customFormat="false" ht="12.8" hidden="false" customHeight="false" outlineLevel="0" collapsed="false">
      <c r="A69" s="0" t="s">
        <v>127</v>
      </c>
      <c r="B69" s="0" t="s">
        <v>128</v>
      </c>
      <c r="C69" s="0" t="n">
        <v>5000</v>
      </c>
      <c r="D69" s="0" t="s">
        <v>129</v>
      </c>
      <c r="E69" s="0" t="n">
        <v>5510</v>
      </c>
      <c r="F69" s="0" t="s">
        <v>130</v>
      </c>
      <c r="G69" s="0" t="n">
        <v>265</v>
      </c>
      <c r="H69" s="0" t="s">
        <v>161</v>
      </c>
      <c r="I69" s="0" t="n">
        <v>2014</v>
      </c>
      <c r="J69" s="0" t="n">
        <v>2014</v>
      </c>
      <c r="K69" s="0" t="s">
        <v>132</v>
      </c>
      <c r="L69" s="0" t="n">
        <v>2088886</v>
      </c>
      <c r="M69" s="0" t="s">
        <v>133</v>
      </c>
      <c r="N69" s="0" t="s">
        <v>134</v>
      </c>
      <c r="O69" s="10" t="n">
        <f aca="false">VLOOKUP($H69,'FAOSTAT nutrition'!$A:$C,2,0)*$L69/4000</f>
        <v>2887884.895</v>
      </c>
      <c r="P69" s="10" t="n">
        <f aca="false">VLOOKUP($H69,'FAOSTAT nutrition'!$A:$D,4,0)*$L69</f>
        <v>459554.92</v>
      </c>
      <c r="Q69" s="10" t="n">
        <f aca="false">VLOOKUP($H69,'FAOSTAT nutrition'!$A:$D,3,0)*$L69</f>
        <v>328253.514285714</v>
      </c>
      <c r="R69" s="78"/>
    </row>
    <row r="70" customFormat="false" ht="12.8" hidden="false" customHeight="false" outlineLevel="0" collapsed="false">
      <c r="A70" s="0" t="s">
        <v>127</v>
      </c>
      <c r="B70" s="0" t="s">
        <v>128</v>
      </c>
      <c r="C70" s="0" t="n">
        <v>5000</v>
      </c>
      <c r="D70" s="0" t="s">
        <v>129</v>
      </c>
      <c r="E70" s="0" t="n">
        <v>5510</v>
      </c>
      <c r="F70" s="0" t="s">
        <v>130</v>
      </c>
      <c r="G70" s="0" t="n">
        <v>414</v>
      </c>
      <c r="H70" s="0" t="s">
        <v>147</v>
      </c>
      <c r="I70" s="0" t="n">
        <v>2014</v>
      </c>
      <c r="J70" s="0" t="n">
        <v>2014</v>
      </c>
      <c r="K70" s="0" t="s">
        <v>132</v>
      </c>
      <c r="L70" s="0" t="n">
        <v>21717536</v>
      </c>
      <c r="M70" s="0" t="s">
        <v>133</v>
      </c>
      <c r="N70" s="0" t="s">
        <v>134</v>
      </c>
      <c r="O70" s="10" t="n">
        <f aca="false">VLOOKUP($H70,'FAOSTAT nutrition'!$A:$C,2,0)*$L70/4000</f>
        <v>2714692</v>
      </c>
      <c r="P70" s="10" t="n">
        <f aca="false">VLOOKUP($H70,'FAOSTAT nutrition'!$A:$D,4,0)*$L70</f>
        <v>86870.144</v>
      </c>
      <c r="Q70" s="10" t="n">
        <f aca="false">VLOOKUP($H70,'FAOSTAT nutrition'!$A:$D,3,0)*$L70</f>
        <v>651526.08</v>
      </c>
      <c r="R70" s="78"/>
    </row>
    <row r="71" customFormat="false" ht="12.8" hidden="false" customHeight="false" outlineLevel="0" collapsed="false">
      <c r="A71" s="0" t="s">
        <v>127</v>
      </c>
      <c r="B71" s="0" t="s">
        <v>128</v>
      </c>
      <c r="C71" s="0" t="n">
        <v>5000</v>
      </c>
      <c r="D71" s="0" t="s">
        <v>129</v>
      </c>
      <c r="E71" s="0" t="n">
        <v>5510</v>
      </c>
      <c r="F71" s="0" t="s">
        <v>130</v>
      </c>
      <c r="G71" s="0" t="n">
        <v>399</v>
      </c>
      <c r="H71" s="0" t="s">
        <v>181</v>
      </c>
      <c r="I71" s="0" t="n">
        <v>2014</v>
      </c>
      <c r="J71" s="0" t="n">
        <v>2014</v>
      </c>
      <c r="K71" s="0" t="s">
        <v>132</v>
      </c>
      <c r="L71" s="0" t="n">
        <v>50071892</v>
      </c>
      <c r="M71" s="0" t="s">
        <v>133</v>
      </c>
      <c r="N71" s="0" t="s">
        <v>134</v>
      </c>
      <c r="O71" s="10" t="n">
        <f aca="false">VLOOKUP($H71,'FAOSTAT nutrition'!$A:$C,2,0)*$L71/4000</f>
        <v>2628767.0628592</v>
      </c>
      <c r="P71" s="10" t="n">
        <f aca="false">VLOOKUP($H71,'FAOSTAT nutrition'!$A:$D,4,0)*$L71</f>
        <v>50062.5254629779</v>
      </c>
      <c r="Q71" s="10" t="n">
        <f aca="false">VLOOKUP($H71,'FAOSTAT nutrition'!$A:$D,3,0)*$L71</f>
        <v>450562.729166801</v>
      </c>
      <c r="R71" s="78"/>
    </row>
    <row r="72" customFormat="false" ht="12.8" hidden="false" customHeight="false" outlineLevel="0" collapsed="false">
      <c r="A72" s="0" t="s">
        <v>127</v>
      </c>
      <c r="B72" s="0" t="s">
        <v>128</v>
      </c>
      <c r="C72" s="0" t="n">
        <v>5000</v>
      </c>
      <c r="D72" s="0" t="s">
        <v>129</v>
      </c>
      <c r="E72" s="0" t="n">
        <v>5510</v>
      </c>
      <c r="F72" s="0" t="s">
        <v>130</v>
      </c>
      <c r="G72" s="0" t="n">
        <v>495</v>
      </c>
      <c r="H72" s="0" t="s">
        <v>270</v>
      </c>
      <c r="I72" s="0" t="n">
        <v>2014</v>
      </c>
      <c r="J72" s="0" t="n">
        <v>2014</v>
      </c>
      <c r="K72" s="0" t="s">
        <v>132</v>
      </c>
      <c r="L72" s="0" t="n">
        <v>31014658</v>
      </c>
      <c r="M72" s="0" t="s">
        <v>133</v>
      </c>
      <c r="N72" s="0" t="s">
        <v>134</v>
      </c>
      <c r="O72" s="10" t="n">
        <f aca="false">VLOOKUP($H72,'FAOSTAT nutrition'!$A:$C,2,0)*$L72/4000</f>
        <v>2481179.26663889</v>
      </c>
      <c r="P72" s="10" t="n">
        <f aca="false">VLOOKUP($H72,'FAOSTAT nutrition'!$A:$D,4,0)*$L72</f>
        <v>31034.7588046349</v>
      </c>
      <c r="Q72" s="10" t="n">
        <f aca="false">VLOOKUP($H72,'FAOSTAT nutrition'!$A:$D,3,0)*$L72</f>
        <v>155063.350041664</v>
      </c>
      <c r="R72" s="78"/>
    </row>
    <row r="73" customFormat="false" ht="12.8" hidden="false" customHeight="false" outlineLevel="0" collapsed="false">
      <c r="A73" s="0" t="s">
        <v>127</v>
      </c>
      <c r="B73" s="0" t="s">
        <v>128</v>
      </c>
      <c r="C73" s="0" t="n">
        <v>5000</v>
      </c>
      <c r="D73" s="0" t="s">
        <v>129</v>
      </c>
      <c r="E73" s="0" t="n">
        <v>5510</v>
      </c>
      <c r="F73" s="0" t="s">
        <v>130</v>
      </c>
      <c r="G73" s="0" t="n">
        <v>222</v>
      </c>
      <c r="H73" s="0" t="s">
        <v>281</v>
      </c>
      <c r="I73" s="0" t="n">
        <v>2014</v>
      </c>
      <c r="J73" s="0" t="n">
        <v>2014</v>
      </c>
      <c r="K73" s="0" t="s">
        <v>132</v>
      </c>
      <c r="L73" s="0" t="n">
        <v>3353766</v>
      </c>
      <c r="M73" s="0" t="s">
        <v>133</v>
      </c>
      <c r="N73" s="0" t="s">
        <v>134</v>
      </c>
      <c r="O73" s="10" t="n">
        <f aca="false">VLOOKUP($H73,'FAOSTAT nutrition'!$A:$C,2,0)*$L73/4000</f>
        <v>2322485.74171847</v>
      </c>
      <c r="P73" s="10" t="n">
        <f aca="false">VLOOKUP($H73,'FAOSTAT nutrition'!$A:$D,4,0)*$L73</f>
        <v>918934.459014281</v>
      </c>
      <c r="Q73" s="10" t="n">
        <f aca="false">VLOOKUP($H73,'FAOSTAT nutrition'!$A:$D,3,0)*$L73</f>
        <v>207936.723729333</v>
      </c>
      <c r="R73" s="78"/>
    </row>
    <row r="74" customFormat="false" ht="12.8" hidden="false" customHeight="false" outlineLevel="0" collapsed="false">
      <c r="A74" s="0" t="s">
        <v>127</v>
      </c>
      <c r="B74" s="0" t="s">
        <v>128</v>
      </c>
      <c r="C74" s="0" t="n">
        <v>5000</v>
      </c>
      <c r="D74" s="0" t="s">
        <v>129</v>
      </c>
      <c r="E74" s="0" t="n">
        <v>5510</v>
      </c>
      <c r="F74" s="0" t="s">
        <v>130</v>
      </c>
      <c r="G74" s="0" t="n">
        <v>136</v>
      </c>
      <c r="H74" s="0" t="s">
        <v>271</v>
      </c>
      <c r="I74" s="0" t="n">
        <v>2014</v>
      </c>
      <c r="J74" s="0" t="n">
        <v>2014</v>
      </c>
      <c r="K74" s="0" t="s">
        <v>132</v>
      </c>
      <c r="L74" s="0" t="n">
        <v>10274254</v>
      </c>
      <c r="M74" s="0" t="s">
        <v>133</v>
      </c>
      <c r="N74" s="0" t="s">
        <v>134</v>
      </c>
      <c r="O74" s="10" t="n">
        <f aca="false">VLOOKUP($H74,'FAOSTAT nutrition'!$A:$C,2,0)*$L74/4000</f>
        <v>2208964.61</v>
      </c>
      <c r="P74" s="10" t="n">
        <f aca="false">VLOOKUP($H74,'FAOSTAT nutrition'!$A:$D,4,0)*$L74</f>
        <v>20548.508</v>
      </c>
      <c r="Q74" s="10" t="n">
        <f aca="false">VLOOKUP($H74,'FAOSTAT nutrition'!$A:$D,3,0)*$L74</f>
        <v>154113.81</v>
      </c>
      <c r="R74" s="78"/>
    </row>
    <row r="75" customFormat="false" ht="12.8" hidden="false" customHeight="false" outlineLevel="0" collapsed="false">
      <c r="A75" s="0" t="s">
        <v>127</v>
      </c>
      <c r="B75" s="0" t="s">
        <v>128</v>
      </c>
      <c r="C75" s="0" t="n">
        <v>5000</v>
      </c>
      <c r="D75" s="0" t="s">
        <v>129</v>
      </c>
      <c r="E75" s="0" t="n">
        <v>5510</v>
      </c>
      <c r="F75" s="0" t="s">
        <v>130</v>
      </c>
      <c r="G75" s="0" t="n">
        <v>723</v>
      </c>
      <c r="H75" s="0" t="s">
        <v>262</v>
      </c>
      <c r="I75" s="0" t="n">
        <v>2014</v>
      </c>
      <c r="J75" s="0" t="n">
        <v>2014</v>
      </c>
      <c r="K75" s="0" t="s">
        <v>132</v>
      </c>
      <c r="L75" s="0" t="n">
        <v>2600058</v>
      </c>
      <c r="M75" s="0" t="s">
        <v>133</v>
      </c>
      <c r="N75" s="0" t="s">
        <v>134</v>
      </c>
      <c r="O75" s="10" t="n">
        <f aca="false">VLOOKUP($H75,'FAOSTAT nutrition'!$A:$C,2,0)*$L75/4000</f>
        <v>2190548.865</v>
      </c>
      <c r="P75" s="10" t="n">
        <f aca="false">VLOOKUP($H75,'FAOSTAT nutrition'!$A:$D,4,0)*$L75</f>
        <v>403008.99</v>
      </c>
      <c r="Q75" s="10" t="n">
        <f aca="false">VLOOKUP($H75,'FAOSTAT nutrition'!$A:$D,3,0)*$L75</f>
        <v>293806.554</v>
      </c>
      <c r="R75" s="78"/>
    </row>
    <row r="76" customFormat="false" ht="12.8" hidden="false" customHeight="false" outlineLevel="0" collapsed="false">
      <c r="A76" s="0" t="s">
        <v>127</v>
      </c>
      <c r="B76" s="0" t="s">
        <v>128</v>
      </c>
      <c r="C76" s="0" t="n">
        <v>5000</v>
      </c>
      <c r="D76" s="0" t="s">
        <v>129</v>
      </c>
      <c r="E76" s="0" t="n">
        <v>5510</v>
      </c>
      <c r="F76" s="0" t="s">
        <v>130</v>
      </c>
      <c r="G76" s="0" t="n">
        <v>401</v>
      </c>
      <c r="H76" s="0" t="s">
        <v>169</v>
      </c>
      <c r="I76" s="0" t="n">
        <v>2014</v>
      </c>
      <c r="J76" s="0" t="n">
        <v>2014</v>
      </c>
      <c r="K76" s="0" t="s">
        <v>132</v>
      </c>
      <c r="L76" s="0" t="n">
        <v>32313639</v>
      </c>
      <c r="M76" s="0" t="s">
        <v>133</v>
      </c>
      <c r="N76" s="0" t="s">
        <v>134</v>
      </c>
      <c r="O76" s="10" t="n">
        <f aca="false">VLOOKUP($H76,'FAOSTAT nutrition'!$A:$C,2,0)*$L76/4000</f>
        <v>2019601.22806815</v>
      </c>
      <c r="P76" s="10" t="n">
        <f aca="false">VLOOKUP($H76,'FAOSTAT nutrition'!$A:$D,4,0)*$L76</f>
        <v>96948.0574856711</v>
      </c>
      <c r="Q76" s="10" t="n">
        <f aca="false">VLOOKUP($H76,'FAOSTAT nutrition'!$A:$D,3,0)*$L76</f>
        <v>355456.859871118</v>
      </c>
      <c r="R76" s="78"/>
    </row>
    <row r="77" customFormat="false" ht="12.8" hidden="false" customHeight="false" outlineLevel="0" collapsed="false">
      <c r="A77" s="0" t="s">
        <v>127</v>
      </c>
      <c r="B77" s="0" t="s">
        <v>128</v>
      </c>
      <c r="C77" s="0" t="n">
        <v>5000</v>
      </c>
      <c r="D77" s="0" t="s">
        <v>129</v>
      </c>
      <c r="E77" s="0" t="n">
        <v>5510</v>
      </c>
      <c r="F77" s="0" t="s">
        <v>130</v>
      </c>
      <c r="G77" s="0" t="n">
        <v>720</v>
      </c>
      <c r="H77" s="0" t="s">
        <v>192</v>
      </c>
      <c r="I77" s="0" t="n">
        <v>2014</v>
      </c>
      <c r="J77" s="0" t="n">
        <v>2014</v>
      </c>
      <c r="K77" s="0" t="s">
        <v>132</v>
      </c>
      <c r="L77" s="0" t="n">
        <v>2301702</v>
      </c>
      <c r="M77" s="0" t="s">
        <v>133</v>
      </c>
      <c r="N77" s="0" t="s">
        <v>134</v>
      </c>
      <c r="O77" s="10" t="n">
        <f aca="false">VLOOKUP($H77,'FAOSTAT nutrition'!$A:$C,2,0)*$L77/4000</f>
        <v>1996726.485</v>
      </c>
      <c r="P77" s="10" t="n">
        <f aca="false">VLOOKUP($H77,'FAOSTAT nutrition'!$A:$D,4,0)*$L77</f>
        <v>138102.12</v>
      </c>
      <c r="Q77" s="10" t="n">
        <f aca="false">VLOOKUP($H77,'FAOSTAT nutrition'!$A:$D,3,0)*$L77</f>
        <v>209454.882</v>
      </c>
      <c r="R77" s="78"/>
    </row>
    <row r="78" customFormat="false" ht="12.8" hidden="false" customHeight="false" outlineLevel="0" collapsed="false">
      <c r="A78" s="0" t="s">
        <v>127</v>
      </c>
      <c r="B78" s="0" t="s">
        <v>128</v>
      </c>
      <c r="C78" s="0" t="n">
        <v>5000</v>
      </c>
      <c r="D78" s="0" t="s">
        <v>129</v>
      </c>
      <c r="E78" s="0" t="n">
        <v>5510</v>
      </c>
      <c r="F78" s="0" t="s">
        <v>130</v>
      </c>
      <c r="G78" s="0" t="n">
        <v>195</v>
      </c>
      <c r="H78" s="0" t="s">
        <v>176</v>
      </c>
      <c r="I78" s="0" t="n">
        <v>2014</v>
      </c>
      <c r="J78" s="0" t="n">
        <v>2014</v>
      </c>
      <c r="K78" s="0" t="s">
        <v>132</v>
      </c>
      <c r="L78" s="0" t="n">
        <v>6218226</v>
      </c>
      <c r="M78" s="0" t="s">
        <v>133</v>
      </c>
      <c r="N78" s="0" t="s">
        <v>134</v>
      </c>
      <c r="O78" s="10" t="n">
        <f aca="false">VLOOKUP($H78,'FAOSTAT nutrition'!$A:$C,2,0)*$L78/4000</f>
        <v>1949140.78065893</v>
      </c>
      <c r="P78" s="10" t="n">
        <f aca="false">VLOOKUP($H78,'FAOSTAT nutrition'!$A:$D,4,0)*$L78</f>
        <v>32103.4952108531</v>
      </c>
      <c r="Q78" s="10" t="n">
        <f aca="false">VLOOKUP($H78,'FAOSTAT nutrition'!$A:$D,3,0)*$L78</f>
        <v>522828.350576751</v>
      </c>
      <c r="R78" s="78"/>
    </row>
    <row r="79" customFormat="false" ht="12.8" hidden="false" customHeight="false" outlineLevel="0" collapsed="false">
      <c r="A79" s="0" t="s">
        <v>127</v>
      </c>
      <c r="B79" s="0" t="s">
        <v>128</v>
      </c>
      <c r="C79" s="0" t="n">
        <v>5000</v>
      </c>
      <c r="D79" s="0" t="s">
        <v>129</v>
      </c>
      <c r="E79" s="0" t="n">
        <v>5510</v>
      </c>
      <c r="F79" s="0" t="s">
        <v>130</v>
      </c>
      <c r="G79" s="0" t="n">
        <v>397</v>
      </c>
      <c r="H79" s="0" t="s">
        <v>178</v>
      </c>
      <c r="I79" s="0" t="n">
        <v>2014</v>
      </c>
      <c r="J79" s="0" t="n">
        <v>2014</v>
      </c>
      <c r="K79" s="0" t="s">
        <v>132</v>
      </c>
      <c r="L79" s="0" t="n">
        <v>76076887</v>
      </c>
      <c r="M79" s="0" t="s">
        <v>133</v>
      </c>
      <c r="N79" s="0" t="s">
        <v>134</v>
      </c>
      <c r="O79" s="10" t="n">
        <f aca="false">VLOOKUP($H79,'FAOSTAT nutrition'!$A:$C,2,0)*$L79/4000</f>
        <v>1901922.21191545</v>
      </c>
      <c r="P79" s="10" t="n">
        <f aca="false">VLOOKUP($H79,'FAOSTAT nutrition'!$A:$D,4,0)*$L79</f>
        <v>76076.8589442495</v>
      </c>
      <c r="Q79" s="10" t="n">
        <f aca="false">VLOOKUP($H79,'FAOSTAT nutrition'!$A:$D,3,0)*$L79</f>
        <v>380384.294721248</v>
      </c>
      <c r="R79" s="78"/>
    </row>
    <row r="80" customFormat="false" ht="12.8" hidden="false" customHeight="false" outlineLevel="0" collapsed="false">
      <c r="A80" s="0" t="s">
        <v>127</v>
      </c>
      <c r="B80" s="0" t="s">
        <v>128</v>
      </c>
      <c r="C80" s="0" t="n">
        <v>5000</v>
      </c>
      <c r="D80" s="0" t="s">
        <v>129</v>
      </c>
      <c r="E80" s="0" t="n">
        <v>5510</v>
      </c>
      <c r="F80" s="0" t="s">
        <v>130</v>
      </c>
      <c r="G80" s="0" t="n">
        <v>534</v>
      </c>
      <c r="H80" s="0" t="s">
        <v>235</v>
      </c>
      <c r="I80" s="0" t="n">
        <v>2014</v>
      </c>
      <c r="J80" s="0" t="n">
        <v>2014</v>
      </c>
      <c r="K80" s="0" t="s">
        <v>132</v>
      </c>
      <c r="L80" s="0" t="n">
        <v>22524859</v>
      </c>
      <c r="M80" s="0" t="s">
        <v>133</v>
      </c>
      <c r="N80" s="0" t="s">
        <v>134</v>
      </c>
      <c r="O80" s="10" t="n">
        <f aca="false">VLOOKUP($H80,'FAOSTAT nutrition'!$A:$C,2,0)*$L80/4000</f>
        <v>1858300.8675</v>
      </c>
      <c r="P80" s="10" t="n">
        <f aca="false">VLOOKUP($H80,'FAOSTAT nutrition'!$A:$D,4,0)*$L80</f>
        <v>22524.859</v>
      </c>
      <c r="Q80" s="10" t="n">
        <f aca="false">VLOOKUP($H80,'FAOSTAT nutrition'!$A:$D,3,0)*$L80</f>
        <v>112624.295</v>
      </c>
      <c r="R80" s="78"/>
    </row>
    <row r="81" customFormat="false" ht="12.8" hidden="false" customHeight="false" outlineLevel="0" collapsed="false">
      <c r="A81" s="0" t="s">
        <v>127</v>
      </c>
      <c r="B81" s="0" t="s">
        <v>128</v>
      </c>
      <c r="C81" s="0" t="n">
        <v>5000</v>
      </c>
      <c r="D81" s="0" t="s">
        <v>129</v>
      </c>
      <c r="E81" s="0" t="n">
        <v>5510</v>
      </c>
      <c r="F81" s="0" t="s">
        <v>130</v>
      </c>
      <c r="G81" s="0" t="n">
        <v>149</v>
      </c>
      <c r="H81" s="0" t="s">
        <v>256</v>
      </c>
      <c r="I81" s="0" t="n">
        <v>2014</v>
      </c>
      <c r="J81" s="0" t="n">
        <v>2014</v>
      </c>
      <c r="K81" s="0" t="s">
        <v>132</v>
      </c>
      <c r="L81" s="0" t="n">
        <v>8020945</v>
      </c>
      <c r="M81" s="0" t="s">
        <v>133</v>
      </c>
      <c r="N81" s="0" t="s">
        <v>134</v>
      </c>
      <c r="O81" s="10" t="n">
        <f aca="false">VLOOKUP($H81,'FAOSTAT nutrition'!$A:$C,2,0)*$L81/4000</f>
        <v>1824773.02371381</v>
      </c>
      <c r="P81" s="10" t="n">
        <f aca="false">VLOOKUP($H81,'FAOSTAT nutrition'!$A:$D,4,0)*$L81</f>
        <v>16072.4276124637</v>
      </c>
      <c r="Q81" s="10" t="n">
        <f aca="false">VLOOKUP($H81,'FAOSTAT nutrition'!$A:$D,3,0)*$L81</f>
        <v>128378.515554554</v>
      </c>
      <c r="R81" s="78"/>
    </row>
    <row r="82" customFormat="false" ht="12.8" hidden="false" customHeight="false" outlineLevel="0" collapsed="false">
      <c r="A82" s="0" t="s">
        <v>127</v>
      </c>
      <c r="B82" s="0" t="s">
        <v>128</v>
      </c>
      <c r="C82" s="0" t="n">
        <v>5000</v>
      </c>
      <c r="D82" s="0" t="s">
        <v>129</v>
      </c>
      <c r="E82" s="0" t="n">
        <v>5510</v>
      </c>
      <c r="F82" s="0" t="s">
        <v>130</v>
      </c>
      <c r="G82" s="0" t="n">
        <v>221</v>
      </c>
      <c r="H82" s="0" t="s">
        <v>135</v>
      </c>
      <c r="I82" s="0" t="n">
        <v>2014</v>
      </c>
      <c r="J82" s="0" t="n">
        <v>2014</v>
      </c>
      <c r="K82" s="0" t="s">
        <v>132</v>
      </c>
      <c r="L82" s="0" t="n">
        <v>2754232</v>
      </c>
      <c r="M82" s="0" t="s">
        <v>133</v>
      </c>
      <c r="N82" s="0" t="s">
        <v>134</v>
      </c>
      <c r="O82" s="10" t="n">
        <f aca="false">VLOOKUP($H82,'FAOSTAT nutrition'!$A:$C,2,0)*$L82/4000</f>
        <v>1700730.24482892</v>
      </c>
      <c r="P82" s="10" t="n">
        <f aca="false">VLOOKUP($H82,'FAOSTAT nutrition'!$A:$D,4,0)*$L82</f>
        <v>633458.836784032</v>
      </c>
      <c r="Q82" s="10" t="n">
        <f aca="false">VLOOKUP($H82,'FAOSTAT nutrition'!$A:$D,3,0)*$L82</f>
        <v>179019.188506731</v>
      </c>
      <c r="R82" s="78"/>
    </row>
    <row r="83" customFormat="false" ht="12.8" hidden="false" customHeight="false" outlineLevel="0" collapsed="false">
      <c r="A83" s="0" t="s">
        <v>127</v>
      </c>
      <c r="B83" s="0" t="s">
        <v>128</v>
      </c>
      <c r="C83" s="0" t="n">
        <v>5000</v>
      </c>
      <c r="D83" s="0" t="s">
        <v>129</v>
      </c>
      <c r="E83" s="0" t="n">
        <v>5510</v>
      </c>
      <c r="F83" s="0" t="s">
        <v>130</v>
      </c>
      <c r="G83" s="0" t="n">
        <v>574</v>
      </c>
      <c r="H83" s="0" t="s">
        <v>243</v>
      </c>
      <c r="I83" s="0" t="n">
        <v>2014</v>
      </c>
      <c r="J83" s="0" t="n">
        <v>2014</v>
      </c>
      <c r="K83" s="0" t="s">
        <v>132</v>
      </c>
      <c r="L83" s="0" t="n">
        <v>25431390</v>
      </c>
      <c r="M83" s="0" t="s">
        <v>133</v>
      </c>
      <c r="N83" s="0" t="s">
        <v>134</v>
      </c>
      <c r="O83" s="10" t="n">
        <f aca="false">VLOOKUP($H83,'FAOSTAT nutrition'!$A:$C,2,0)*$L83/4000</f>
        <v>1653040.35</v>
      </c>
      <c r="P83" s="10" t="n">
        <f aca="false">VLOOKUP($H83,'FAOSTAT nutrition'!$A:$D,4,0)*$L83</f>
        <v>50862.78</v>
      </c>
      <c r="Q83" s="10" t="n">
        <f aca="false">VLOOKUP($H83,'FAOSTAT nutrition'!$A:$D,3,0)*$L83</f>
        <v>50862.78</v>
      </c>
      <c r="R83" s="78"/>
    </row>
    <row r="84" customFormat="false" ht="12.8" hidden="false" customHeight="false" outlineLevel="0" collapsed="false">
      <c r="A84" s="0" t="s">
        <v>127</v>
      </c>
      <c r="B84" s="0" t="s">
        <v>128</v>
      </c>
      <c r="C84" s="0" t="n">
        <v>5000</v>
      </c>
      <c r="D84" s="0" t="s">
        <v>129</v>
      </c>
      <c r="E84" s="0" t="n">
        <v>5510</v>
      </c>
      <c r="F84" s="0" t="s">
        <v>130</v>
      </c>
      <c r="G84" s="0" t="n">
        <v>89</v>
      </c>
      <c r="H84" s="0" t="s">
        <v>152</v>
      </c>
      <c r="I84" s="0" t="n">
        <v>2014</v>
      </c>
      <c r="J84" s="0" t="n">
        <v>2014</v>
      </c>
      <c r="K84" s="0" t="s">
        <v>132</v>
      </c>
      <c r="L84" s="0" t="n">
        <v>1920366</v>
      </c>
      <c r="M84" s="0" t="s">
        <v>133</v>
      </c>
      <c r="N84" s="0" t="s">
        <v>134</v>
      </c>
      <c r="O84" s="10" t="n">
        <f aca="false">VLOOKUP($H84,'FAOSTAT nutrition'!$A:$C,2,0)*$L84/4000</f>
        <v>1584301.95</v>
      </c>
      <c r="P84" s="10" t="n">
        <f aca="false">VLOOKUP($H84,'FAOSTAT nutrition'!$A:$D,4,0)*$L84</f>
        <v>38407.32</v>
      </c>
      <c r="Q84" s="10" t="n">
        <f aca="false">VLOOKUP($H84,'FAOSTAT nutrition'!$A:$D,3,0)*$L84</f>
        <v>211240.26</v>
      </c>
      <c r="R84" s="78"/>
    </row>
    <row r="85" customFormat="false" ht="12.8" hidden="false" customHeight="false" outlineLevel="0" collapsed="false">
      <c r="A85" s="0" t="s">
        <v>127</v>
      </c>
      <c r="B85" s="0" t="s">
        <v>128</v>
      </c>
      <c r="C85" s="0" t="n">
        <v>5000</v>
      </c>
      <c r="D85" s="0" t="s">
        <v>129</v>
      </c>
      <c r="E85" s="0" t="n">
        <v>5510</v>
      </c>
      <c r="F85" s="0" t="s">
        <v>130</v>
      </c>
      <c r="G85" s="0" t="n">
        <v>446</v>
      </c>
      <c r="H85" s="0" t="s">
        <v>215</v>
      </c>
      <c r="I85" s="0" t="n">
        <v>2014</v>
      </c>
      <c r="J85" s="0" t="n">
        <v>2014</v>
      </c>
      <c r="K85" s="0" t="s">
        <v>132</v>
      </c>
      <c r="L85" s="0" t="n">
        <v>10866895</v>
      </c>
      <c r="M85" s="0" t="s">
        <v>133</v>
      </c>
      <c r="N85" s="0" t="s">
        <v>134</v>
      </c>
      <c r="O85" s="10" t="n">
        <f aca="false">VLOOKUP($H85,'FAOSTAT nutrition'!$A:$C,2,0)*$L85/4000</f>
        <v>1521366.79532937</v>
      </c>
      <c r="P85" s="10" t="n">
        <f aca="false">VLOOKUP($H85,'FAOSTAT nutrition'!$A:$D,4,0)*$L85</f>
        <v>86934.7114011883</v>
      </c>
      <c r="Q85" s="10" t="n">
        <f aca="false">VLOOKUP($H85,'FAOSTAT nutrition'!$A:$D,3,0)*$L85</f>
        <v>228205.953880263</v>
      </c>
      <c r="R85" s="78"/>
    </row>
    <row r="86" customFormat="false" ht="12.8" hidden="false" customHeight="false" outlineLevel="0" collapsed="false">
      <c r="A86" s="0" t="s">
        <v>127</v>
      </c>
      <c r="B86" s="0" t="s">
        <v>128</v>
      </c>
      <c r="C86" s="0" t="n">
        <v>5000</v>
      </c>
      <c r="D86" s="0" t="s">
        <v>129</v>
      </c>
      <c r="E86" s="0" t="n">
        <v>5510</v>
      </c>
      <c r="F86" s="0" t="s">
        <v>130</v>
      </c>
      <c r="G86" s="0" t="n">
        <v>572</v>
      </c>
      <c r="H86" s="0" t="s">
        <v>142</v>
      </c>
      <c r="I86" s="0" t="n">
        <v>2014</v>
      </c>
      <c r="J86" s="0" t="n">
        <v>2014</v>
      </c>
      <c r="K86" s="0" t="s">
        <v>132</v>
      </c>
      <c r="L86" s="0" t="n">
        <v>5061129</v>
      </c>
      <c r="M86" s="0" t="s">
        <v>133</v>
      </c>
      <c r="N86" s="0" t="s">
        <v>134</v>
      </c>
      <c r="O86" s="10" t="n">
        <f aca="false">VLOOKUP($H86,'FAOSTAT nutrition'!$A:$C,2,0)*$L86/4000</f>
        <v>1505685.8775</v>
      </c>
      <c r="P86" s="10" t="n">
        <f aca="false">VLOOKUP($H86,'FAOSTAT nutrition'!$A:$D,4,0)*$L86</f>
        <v>571907.577</v>
      </c>
      <c r="Q86" s="10" t="n">
        <f aca="false">VLOOKUP($H86,'FAOSTAT nutrition'!$A:$D,3,0)*$L86</f>
        <v>75916.935</v>
      </c>
      <c r="R86" s="78"/>
    </row>
    <row r="87" customFormat="false" ht="12.8" hidden="false" customHeight="false" outlineLevel="0" collapsed="false">
      <c r="A87" s="0" t="s">
        <v>127</v>
      </c>
      <c r="B87" s="0" t="s">
        <v>128</v>
      </c>
      <c r="C87" s="0" t="n">
        <v>5000</v>
      </c>
      <c r="D87" s="0" t="s">
        <v>129</v>
      </c>
      <c r="E87" s="0" t="n">
        <v>5510</v>
      </c>
      <c r="F87" s="0" t="s">
        <v>130</v>
      </c>
      <c r="G87" s="0" t="n">
        <v>536</v>
      </c>
      <c r="H87" s="0" t="s">
        <v>246</v>
      </c>
      <c r="I87" s="0" t="n">
        <v>2014</v>
      </c>
      <c r="J87" s="0" t="n">
        <v>2014</v>
      </c>
      <c r="K87" s="0" t="s">
        <v>132</v>
      </c>
      <c r="L87" s="0" t="n">
        <v>11342496</v>
      </c>
      <c r="M87" s="0" t="s">
        <v>133</v>
      </c>
      <c r="N87" s="0" t="s">
        <v>134</v>
      </c>
      <c r="O87" s="10" t="n">
        <f aca="false">VLOOKUP($H87,'FAOSTAT nutrition'!$A:$C,2,0)*$L87/4000</f>
        <v>1474606.34572357</v>
      </c>
      <c r="P87" s="10" t="n">
        <f aca="false">VLOOKUP($H87,'FAOSTAT nutrition'!$A:$D,4,0)*$L87</f>
        <v>67539.2219415374</v>
      </c>
      <c r="Q87" s="10" t="n">
        <f aca="false">VLOOKUP($H87,'FAOSTAT nutrition'!$A:$D,3,0)*$L87</f>
        <v>79819.0804763623</v>
      </c>
      <c r="R87" s="78"/>
    </row>
    <row r="88" customFormat="false" ht="12.8" hidden="false" customHeight="false" outlineLevel="0" collapsed="false">
      <c r="A88" s="0" t="s">
        <v>127</v>
      </c>
      <c r="B88" s="0" t="s">
        <v>128</v>
      </c>
      <c r="C88" s="0" t="n">
        <v>5000</v>
      </c>
      <c r="D88" s="0" t="s">
        <v>129</v>
      </c>
      <c r="E88" s="0" t="n">
        <v>5510</v>
      </c>
      <c r="F88" s="0" t="s">
        <v>130</v>
      </c>
      <c r="G88" s="0" t="n">
        <v>305</v>
      </c>
      <c r="H88" s="0" t="s">
        <v>269</v>
      </c>
      <c r="I88" s="0" t="n">
        <v>2014</v>
      </c>
      <c r="J88" s="0" t="n">
        <v>2014</v>
      </c>
      <c r="K88" s="0" t="s">
        <v>132</v>
      </c>
      <c r="L88" s="0" t="n">
        <v>992000</v>
      </c>
      <c r="M88" s="0" t="s">
        <v>133</v>
      </c>
      <c r="N88" s="0" t="s">
        <v>134</v>
      </c>
      <c r="O88" s="10" t="n">
        <f aca="false">VLOOKUP($H88,'FAOSTAT nutrition'!$A:$C,2,0)*$L88/4000</f>
        <v>1421040</v>
      </c>
      <c r="P88" s="10" t="n">
        <f aca="false">VLOOKUP($H88,'FAOSTAT nutrition'!$A:$D,4,0)*$L88</f>
        <v>493024</v>
      </c>
      <c r="Q88" s="10" t="n">
        <f aca="false">VLOOKUP($H88,'FAOSTAT nutrition'!$A:$D,3,0)*$L88</f>
        <v>175584</v>
      </c>
      <c r="R88" s="78"/>
    </row>
    <row r="89" customFormat="false" ht="12.8" hidden="false" customHeight="false" outlineLevel="0" collapsed="false">
      <c r="A89" s="0" t="s">
        <v>127</v>
      </c>
      <c r="B89" s="0" t="s">
        <v>128</v>
      </c>
      <c r="C89" s="0" t="n">
        <v>5000</v>
      </c>
      <c r="D89" s="0" t="s">
        <v>129</v>
      </c>
      <c r="E89" s="0" t="n">
        <v>5510</v>
      </c>
      <c r="F89" s="0" t="s">
        <v>130</v>
      </c>
      <c r="G89" s="0" t="n">
        <v>1182</v>
      </c>
      <c r="H89" s="0" t="s">
        <v>201</v>
      </c>
      <c r="I89" s="0" t="n">
        <v>2014</v>
      </c>
      <c r="J89" s="0" t="n">
        <v>2014</v>
      </c>
      <c r="K89" s="0" t="s">
        <v>132</v>
      </c>
      <c r="L89" s="0" t="n">
        <v>1814734</v>
      </c>
      <c r="M89" s="0" t="s">
        <v>133</v>
      </c>
      <c r="N89" s="0" t="s">
        <v>134</v>
      </c>
      <c r="O89" s="10" t="n">
        <f aca="false">VLOOKUP($H89,'FAOSTAT nutrition'!$A:$C,2,0)*$L89/4000</f>
        <v>1379195.25066705</v>
      </c>
      <c r="P89" s="10" t="n">
        <f aca="false">VLOOKUP($H89,'FAOSTAT nutrition'!$A:$D,4,0)*$L89</f>
        <v>0</v>
      </c>
      <c r="Q89" s="10" t="n">
        <f aca="false">VLOOKUP($H89,'FAOSTAT nutrition'!$A:$D,3,0)*$L89</f>
        <v>5446.23031081305</v>
      </c>
      <c r="R89" s="78"/>
    </row>
    <row r="90" customFormat="false" ht="12.8" hidden="false" customHeight="false" outlineLevel="0" collapsed="false">
      <c r="A90" s="0" t="s">
        <v>127</v>
      </c>
      <c r="B90" s="0" t="s">
        <v>128</v>
      </c>
      <c r="C90" s="0" t="n">
        <v>5000</v>
      </c>
      <c r="D90" s="0" t="s">
        <v>129</v>
      </c>
      <c r="E90" s="0" t="n">
        <v>5510</v>
      </c>
      <c r="F90" s="0" t="s">
        <v>130</v>
      </c>
      <c r="G90" s="0" t="n">
        <v>417</v>
      </c>
      <c r="H90" s="0" t="s">
        <v>238</v>
      </c>
      <c r="I90" s="0" t="n">
        <v>2014</v>
      </c>
      <c r="J90" s="0" t="n">
        <v>2014</v>
      </c>
      <c r="K90" s="0" t="s">
        <v>132</v>
      </c>
      <c r="L90" s="0" t="n">
        <v>17379686</v>
      </c>
      <c r="M90" s="0" t="s">
        <v>133</v>
      </c>
      <c r="N90" s="0" t="s">
        <v>134</v>
      </c>
      <c r="O90" s="10" t="n">
        <f aca="false">VLOOKUP($H90,'FAOSTAT nutrition'!$A:$C,2,0)*$L90/4000</f>
        <v>1346925.665</v>
      </c>
      <c r="P90" s="10" t="n">
        <f aca="false">VLOOKUP($H90,'FAOSTAT nutrition'!$A:$D,4,0)*$L90</f>
        <v>34759.372</v>
      </c>
      <c r="Q90" s="10" t="n">
        <f aca="false">VLOOKUP($H90,'FAOSTAT nutrition'!$A:$D,3,0)*$L90</f>
        <v>364973.406</v>
      </c>
      <c r="R90" s="78"/>
    </row>
    <row r="91" customFormat="false" ht="12.8" hidden="false" customHeight="false" outlineLevel="0" collapsed="false">
      <c r="A91" s="0" t="s">
        <v>127</v>
      </c>
      <c r="B91" s="0" t="s">
        <v>128</v>
      </c>
      <c r="C91" s="0" t="n">
        <v>5000</v>
      </c>
      <c r="D91" s="0" t="s">
        <v>129</v>
      </c>
      <c r="E91" s="0" t="n">
        <v>5510</v>
      </c>
      <c r="F91" s="0" t="s">
        <v>130</v>
      </c>
      <c r="G91" s="0" t="n">
        <v>394</v>
      </c>
      <c r="H91" s="0" t="s">
        <v>249</v>
      </c>
      <c r="I91" s="0" t="n">
        <v>2014</v>
      </c>
      <c r="J91" s="0" t="n">
        <v>2014</v>
      </c>
      <c r="K91" s="0" t="s">
        <v>132</v>
      </c>
      <c r="L91" s="0" t="n">
        <v>25168785</v>
      </c>
      <c r="M91" s="0" t="s">
        <v>133</v>
      </c>
      <c r="N91" s="0" t="s">
        <v>134</v>
      </c>
      <c r="O91" s="10" t="n">
        <f aca="false">VLOOKUP($H91,'FAOSTAT nutrition'!$A:$C,2,0)*$L91/4000</f>
        <v>1195515.15361958</v>
      </c>
      <c r="P91" s="10" t="n">
        <f aca="false">VLOOKUP($H91,'FAOSTAT nutrition'!$A:$D,4,0)*$L91</f>
        <v>25168.2544135183</v>
      </c>
      <c r="Q91" s="10" t="n">
        <f aca="false">VLOOKUP($H91,'FAOSTAT nutrition'!$A:$D,3,0)*$L91</f>
        <v>226514.289721665</v>
      </c>
      <c r="R91" s="78"/>
    </row>
    <row r="92" customFormat="false" ht="12.8" hidden="false" customHeight="false" outlineLevel="0" collapsed="false">
      <c r="A92" s="0" t="s">
        <v>127</v>
      </c>
      <c r="B92" s="0" t="s">
        <v>128</v>
      </c>
      <c r="C92" s="0" t="n">
        <v>5000</v>
      </c>
      <c r="D92" s="0" t="s">
        <v>129</v>
      </c>
      <c r="E92" s="0" t="n">
        <v>5510</v>
      </c>
      <c r="F92" s="0" t="s">
        <v>130</v>
      </c>
      <c r="G92" s="0" t="n">
        <v>568</v>
      </c>
      <c r="H92" s="0" t="s">
        <v>219</v>
      </c>
      <c r="I92" s="0" t="n">
        <v>2014</v>
      </c>
      <c r="J92" s="0" t="n">
        <v>2014</v>
      </c>
      <c r="K92" s="0" t="s">
        <v>132</v>
      </c>
      <c r="L92" s="0" t="n">
        <v>26236315</v>
      </c>
      <c r="M92" s="0" t="s">
        <v>133</v>
      </c>
      <c r="N92" s="0" t="s">
        <v>134</v>
      </c>
      <c r="O92" s="10" t="n">
        <f aca="false">VLOOKUP($H92,'FAOSTAT nutrition'!$A:$C,2,0)*$L92/4000</f>
        <v>1115042.83568678</v>
      </c>
      <c r="P92" s="10" t="n">
        <f aca="false">VLOOKUP($H92,'FAOSTAT nutrition'!$A:$D,4,0)*$L92</f>
        <v>26241.784082103</v>
      </c>
      <c r="Q92" s="10" t="n">
        <f aca="false">VLOOKUP($H92,'FAOSTAT nutrition'!$A:$D,3,0)*$L92</f>
        <v>104942.61129656</v>
      </c>
      <c r="R92" s="78"/>
    </row>
    <row r="93" customFormat="false" ht="12.8" hidden="false" customHeight="false" outlineLevel="0" collapsed="false">
      <c r="A93" s="0" t="s">
        <v>127</v>
      </c>
      <c r="B93" s="0" t="s">
        <v>128</v>
      </c>
      <c r="C93" s="0" t="n">
        <v>5000</v>
      </c>
      <c r="D93" s="0" t="s">
        <v>129</v>
      </c>
      <c r="E93" s="0" t="n">
        <v>5510</v>
      </c>
      <c r="F93" s="0" t="s">
        <v>130</v>
      </c>
      <c r="G93" s="0" t="n">
        <v>603</v>
      </c>
      <c r="H93" s="0" t="s">
        <v>190</v>
      </c>
      <c r="I93" s="0" t="n">
        <v>2014</v>
      </c>
      <c r="J93" s="0" t="n">
        <v>2014</v>
      </c>
      <c r="K93" s="0" t="s">
        <v>132</v>
      </c>
      <c r="L93" s="0" t="n">
        <v>23843834</v>
      </c>
      <c r="M93" s="0" t="s">
        <v>133</v>
      </c>
      <c r="N93" s="0" t="s">
        <v>134</v>
      </c>
      <c r="O93" s="10" t="n">
        <f aca="false">VLOOKUP($H93,'FAOSTAT nutrition'!$A:$C,2,0)*$L93/4000</f>
        <v>1087982.74253865</v>
      </c>
      <c r="P93" s="10" t="n">
        <f aca="false">VLOOKUP($H93,'FAOSTAT nutrition'!$A:$D,4,0)*$L93</f>
        <v>74300.2182228083</v>
      </c>
      <c r="Q93" s="10" t="n">
        <f aca="false">VLOOKUP($H93,'FAOSTAT nutrition'!$A:$D,3,0)*$L93</f>
        <v>53070.1970431391</v>
      </c>
      <c r="R93" s="78"/>
    </row>
    <row r="94" customFormat="false" ht="12.8" hidden="false" customHeight="false" outlineLevel="0" collapsed="false">
      <c r="A94" s="0" t="s">
        <v>127</v>
      </c>
      <c r="B94" s="0" t="s">
        <v>128</v>
      </c>
      <c r="C94" s="0" t="n">
        <v>5000</v>
      </c>
      <c r="D94" s="0" t="s">
        <v>129</v>
      </c>
      <c r="E94" s="0" t="n">
        <v>5510</v>
      </c>
      <c r="F94" s="0" t="s">
        <v>130</v>
      </c>
      <c r="G94" s="0" t="n">
        <v>220</v>
      </c>
      <c r="H94" s="0" t="s">
        <v>166</v>
      </c>
      <c r="I94" s="0" t="n">
        <v>2014</v>
      </c>
      <c r="J94" s="0" t="n">
        <v>2014</v>
      </c>
      <c r="K94" s="0" t="s">
        <v>132</v>
      </c>
      <c r="L94" s="0" t="n">
        <v>2038759</v>
      </c>
      <c r="M94" s="0" t="s">
        <v>133</v>
      </c>
      <c r="N94" s="0" t="s">
        <v>134</v>
      </c>
      <c r="O94" s="10" t="n">
        <f aca="false">VLOOKUP($H94,'FAOSTAT nutrition'!$A:$C,2,0)*$L94/4000</f>
        <v>1085827.37245667</v>
      </c>
      <c r="P94" s="10" t="n">
        <f aca="false">VLOOKUP($H94,'FAOSTAT nutrition'!$A:$D,4,0)*$L94</f>
        <v>46859.1932931424</v>
      </c>
      <c r="Q94" s="10" t="n">
        <f aca="false">VLOOKUP($H94,'FAOSTAT nutrition'!$A:$D,3,0)*$L94</f>
        <v>49163.7437829691</v>
      </c>
      <c r="R94" s="78"/>
    </row>
    <row r="95" customFormat="false" ht="12.8" hidden="false" customHeight="false" outlineLevel="0" collapsed="false">
      <c r="A95" s="0" t="s">
        <v>127</v>
      </c>
      <c r="B95" s="0" t="s">
        <v>128</v>
      </c>
      <c r="C95" s="0" t="n">
        <v>5000</v>
      </c>
      <c r="D95" s="0" t="s">
        <v>129</v>
      </c>
      <c r="E95" s="0" t="n">
        <v>5510</v>
      </c>
      <c r="F95" s="0" t="s">
        <v>130</v>
      </c>
      <c r="G95" s="0" t="n">
        <v>210</v>
      </c>
      <c r="H95" s="0" t="s">
        <v>214</v>
      </c>
      <c r="I95" s="0" t="n">
        <v>2014</v>
      </c>
      <c r="J95" s="0" t="n">
        <v>2014</v>
      </c>
      <c r="K95" s="0" t="s">
        <v>132</v>
      </c>
      <c r="L95" s="0" t="n">
        <v>1071709</v>
      </c>
      <c r="M95" s="0" t="s">
        <v>133</v>
      </c>
      <c r="N95" s="0" t="s">
        <v>134</v>
      </c>
      <c r="O95" s="10" t="n">
        <f aca="false">VLOOKUP($H95,'FAOSTAT nutrition'!$A:$C,2,0)*$L95/4000</f>
        <v>1044916.275</v>
      </c>
      <c r="P95" s="10" t="n">
        <f aca="false">VLOOKUP($H95,'FAOSTAT nutrition'!$A:$D,4,0)*$L95</f>
        <v>139322.17</v>
      </c>
      <c r="Q95" s="10" t="n">
        <f aca="false">VLOOKUP($H95,'FAOSTAT nutrition'!$A:$D,3,0)*$L95</f>
        <v>428683.6</v>
      </c>
      <c r="R95" s="78"/>
    </row>
    <row r="96" customFormat="false" ht="12.8" hidden="false" customHeight="false" outlineLevel="0" collapsed="false">
      <c r="A96" s="0" t="s">
        <v>127</v>
      </c>
      <c r="B96" s="0" t="s">
        <v>128</v>
      </c>
      <c r="C96" s="0" t="n">
        <v>5000</v>
      </c>
      <c r="D96" s="0" t="s">
        <v>129</v>
      </c>
      <c r="E96" s="0" t="n">
        <v>5510</v>
      </c>
      <c r="F96" s="0" t="s">
        <v>130</v>
      </c>
      <c r="G96" s="0" t="n">
        <v>656</v>
      </c>
      <c r="H96" s="0" t="s">
        <v>174</v>
      </c>
      <c r="I96" s="0" t="n">
        <v>2014</v>
      </c>
      <c r="J96" s="0" t="n">
        <v>2014</v>
      </c>
      <c r="K96" s="0" t="s">
        <v>132</v>
      </c>
      <c r="L96" s="0" t="n">
        <v>8809418</v>
      </c>
      <c r="M96" s="0" t="s">
        <v>133</v>
      </c>
      <c r="N96" s="0" t="s">
        <v>134</v>
      </c>
      <c r="O96" s="10" t="n">
        <f aca="false">VLOOKUP($H96,'FAOSTAT nutrition'!$A:$C,2,0)*$L96/4000</f>
        <v>1035106.22422886</v>
      </c>
      <c r="P96" s="10" t="n">
        <f aca="false">VLOOKUP($H96,'FAOSTAT nutrition'!$A:$D,4,0)*$L96</f>
        <v>0</v>
      </c>
      <c r="Q96" s="10" t="n">
        <f aca="false">VLOOKUP($H96,'FAOSTAT nutrition'!$A:$D,3,0)*$L96</f>
        <v>590228.170118027</v>
      </c>
      <c r="R96" s="78"/>
    </row>
    <row r="97" customFormat="false" ht="12.8" hidden="false" customHeight="false" outlineLevel="0" collapsed="false">
      <c r="A97" s="0" t="s">
        <v>127</v>
      </c>
      <c r="B97" s="0" t="s">
        <v>128</v>
      </c>
      <c r="C97" s="0" t="n">
        <v>5000</v>
      </c>
      <c r="D97" s="0" t="s">
        <v>129</v>
      </c>
      <c r="E97" s="0" t="n">
        <v>5510</v>
      </c>
      <c r="F97" s="0" t="s">
        <v>130</v>
      </c>
      <c r="G97" s="0" t="n">
        <v>373</v>
      </c>
      <c r="H97" s="0" t="s">
        <v>263</v>
      </c>
      <c r="I97" s="0" t="n">
        <v>2014</v>
      </c>
      <c r="J97" s="0" t="n">
        <v>2014</v>
      </c>
      <c r="K97" s="0" t="s">
        <v>132</v>
      </c>
      <c r="L97" s="0" t="n">
        <v>24269904</v>
      </c>
      <c r="M97" s="0" t="s">
        <v>133</v>
      </c>
      <c r="N97" s="0" t="s">
        <v>134</v>
      </c>
      <c r="O97" s="10" t="n">
        <f aca="false">VLOOKUP($H97,'FAOSTAT nutrition'!$A:$C,2,0)*$L97/4000</f>
        <v>970796.16</v>
      </c>
      <c r="P97" s="10" t="n">
        <f aca="false">VLOOKUP($H97,'FAOSTAT nutrition'!$A:$D,4,0)*$L97</f>
        <v>72809.712</v>
      </c>
      <c r="Q97" s="10" t="n">
        <f aca="false">VLOOKUP($H97,'FAOSTAT nutrition'!$A:$D,3,0)*$L97</f>
        <v>509667.984</v>
      </c>
      <c r="R97" s="78"/>
    </row>
    <row r="98" customFormat="false" ht="12.8" hidden="false" customHeight="false" outlineLevel="0" collapsed="false">
      <c r="A98" s="0" t="s">
        <v>127</v>
      </c>
      <c r="B98" s="0" t="s">
        <v>128</v>
      </c>
      <c r="C98" s="0" t="n">
        <v>5000</v>
      </c>
      <c r="D98" s="0" t="s">
        <v>129</v>
      </c>
      <c r="E98" s="0" t="n">
        <v>5510</v>
      </c>
      <c r="F98" s="0" t="s">
        <v>130</v>
      </c>
      <c r="G98" s="0" t="n">
        <v>161</v>
      </c>
      <c r="H98" s="0" t="s">
        <v>267</v>
      </c>
      <c r="I98" s="0" t="n">
        <v>2014</v>
      </c>
      <c r="J98" s="0" t="n">
        <v>2014</v>
      </c>
      <c r="K98" s="0" t="s">
        <v>132</v>
      </c>
      <c r="L98" s="0" t="n">
        <v>974871</v>
      </c>
      <c r="M98" s="0" t="s">
        <v>133</v>
      </c>
      <c r="N98" s="0" t="s">
        <v>134</v>
      </c>
      <c r="O98" s="10" t="n">
        <f aca="false">VLOOKUP($H98,'FAOSTAT nutrition'!$A:$C,2,0)*$L98/4000</f>
        <v>950499.225</v>
      </c>
      <c r="P98" s="10" t="n">
        <f aca="false">VLOOKUP($H98,'FAOSTAT nutrition'!$A:$D,4,0)*$L98</f>
        <v>0</v>
      </c>
      <c r="Q98" s="10" t="n">
        <f aca="false">VLOOKUP($H98,'FAOSTAT nutrition'!$A:$D,3,0)*$L98</f>
        <v>0</v>
      </c>
      <c r="R98" s="78"/>
    </row>
    <row r="99" customFormat="false" ht="12.8" hidden="false" customHeight="false" outlineLevel="0" collapsed="false">
      <c r="A99" s="0" t="s">
        <v>127</v>
      </c>
      <c r="B99" s="0" t="s">
        <v>128</v>
      </c>
      <c r="C99" s="0" t="n">
        <v>5000</v>
      </c>
      <c r="D99" s="0" t="s">
        <v>129</v>
      </c>
      <c r="E99" s="0" t="n">
        <v>5510</v>
      </c>
      <c r="F99" s="0" t="s">
        <v>130</v>
      </c>
      <c r="G99" s="0" t="n">
        <v>299</v>
      </c>
      <c r="H99" s="0" t="s">
        <v>220</v>
      </c>
      <c r="I99" s="0" t="n">
        <v>2014</v>
      </c>
      <c r="J99" s="0" t="n">
        <v>2014</v>
      </c>
      <c r="K99" s="0" t="s">
        <v>132</v>
      </c>
      <c r="L99" s="0" t="n">
        <v>915008</v>
      </c>
      <c r="M99" s="0" t="s">
        <v>133</v>
      </c>
      <c r="N99" s="0" t="s">
        <v>134</v>
      </c>
      <c r="O99" s="10" t="n">
        <f aca="false">VLOOKUP($H99,'FAOSTAT nutrition'!$A:$C,2,0)*$L99/4000</f>
        <v>915008</v>
      </c>
      <c r="P99" s="10" t="n">
        <f aca="false">VLOOKUP($H99,'FAOSTAT nutrition'!$A:$D,4,0)*$L99</f>
        <v>310187.712</v>
      </c>
      <c r="Q99" s="10" t="n">
        <f aca="false">VLOOKUP($H99,'FAOSTAT nutrition'!$A:$D,3,0)*$L99</f>
        <v>166531.456</v>
      </c>
      <c r="R99" s="78"/>
    </row>
    <row r="100" customFormat="false" ht="12.8" hidden="false" customHeight="false" outlineLevel="0" collapsed="false">
      <c r="A100" s="0" t="s">
        <v>127</v>
      </c>
      <c r="B100" s="0" t="s">
        <v>128</v>
      </c>
      <c r="C100" s="0" t="n">
        <v>5000</v>
      </c>
      <c r="D100" s="0" t="s">
        <v>129</v>
      </c>
      <c r="E100" s="0" t="n">
        <v>5510</v>
      </c>
      <c r="F100" s="0" t="s">
        <v>130</v>
      </c>
      <c r="G100" s="0" t="n">
        <v>587</v>
      </c>
      <c r="H100" s="0" t="s">
        <v>241</v>
      </c>
      <c r="I100" s="0" t="n">
        <v>2014</v>
      </c>
      <c r="J100" s="0" t="n">
        <v>2014</v>
      </c>
      <c r="K100" s="0" t="s">
        <v>132</v>
      </c>
      <c r="L100" s="0" t="n">
        <v>4442435</v>
      </c>
      <c r="M100" s="0" t="s">
        <v>133</v>
      </c>
      <c r="N100" s="0" t="s">
        <v>134</v>
      </c>
      <c r="O100" s="10" t="n">
        <f aca="false">VLOOKUP($H100,'FAOSTAT nutrition'!$A:$C,2,0)*$L100/4000</f>
        <v>910699.175</v>
      </c>
      <c r="P100" s="10" t="n">
        <f aca="false">VLOOKUP($H100,'FAOSTAT nutrition'!$A:$D,4,0)*$L100</f>
        <v>13327.305</v>
      </c>
      <c r="Q100" s="10" t="n">
        <f aca="false">VLOOKUP($H100,'FAOSTAT nutrition'!$A:$D,3,0)*$L100</f>
        <v>26654.61</v>
      </c>
      <c r="R100" s="78"/>
    </row>
    <row r="101" customFormat="false" ht="12.8" hidden="false" customHeight="false" outlineLevel="0" collapsed="false">
      <c r="A101" s="0" t="s">
        <v>127</v>
      </c>
      <c r="B101" s="0" t="s">
        <v>128</v>
      </c>
      <c r="C101" s="0" t="n">
        <v>5000</v>
      </c>
      <c r="D101" s="0" t="s">
        <v>129</v>
      </c>
      <c r="E101" s="0" t="n">
        <v>5510</v>
      </c>
      <c r="F101" s="0" t="s">
        <v>130</v>
      </c>
      <c r="G101" s="0" t="n">
        <v>512</v>
      </c>
      <c r="H101" s="0" t="s">
        <v>186</v>
      </c>
      <c r="I101" s="0" t="n">
        <v>2014</v>
      </c>
      <c r="J101" s="0" t="n">
        <v>2014</v>
      </c>
      <c r="K101" s="0" t="s">
        <v>132</v>
      </c>
      <c r="L101" s="0" t="n">
        <v>13008570</v>
      </c>
      <c r="M101" s="0" t="s">
        <v>133</v>
      </c>
      <c r="N101" s="0" t="s">
        <v>134</v>
      </c>
      <c r="O101" s="10" t="n">
        <f aca="false">VLOOKUP($H101,'FAOSTAT nutrition'!$A:$C,2,0)*$L101/4000</f>
        <v>845673.527272049</v>
      </c>
      <c r="P101" s="10" t="n">
        <f aca="false">VLOOKUP($H101,'FAOSTAT nutrition'!$A:$D,4,0)*$L101</f>
        <v>26207.3862110133</v>
      </c>
      <c r="Q101" s="10" t="n">
        <f aca="false">VLOOKUP($H101,'FAOSTAT nutrition'!$A:$D,3,0)*$L101</f>
        <v>65033.1435606625</v>
      </c>
      <c r="R101" s="78"/>
    </row>
    <row r="102" customFormat="false" ht="12.8" hidden="false" customHeight="false" outlineLevel="0" collapsed="false">
      <c r="A102" s="0" t="s">
        <v>127</v>
      </c>
      <c r="B102" s="0" t="s">
        <v>128</v>
      </c>
      <c r="C102" s="0" t="n">
        <v>5000</v>
      </c>
      <c r="D102" s="0" t="s">
        <v>129</v>
      </c>
      <c r="E102" s="0" t="n">
        <v>5510</v>
      </c>
      <c r="F102" s="0" t="s">
        <v>130</v>
      </c>
      <c r="G102" s="0" t="n">
        <v>600</v>
      </c>
      <c r="H102" s="0" t="s">
        <v>234</v>
      </c>
      <c r="I102" s="0" t="n">
        <v>2014</v>
      </c>
      <c r="J102" s="0" t="n">
        <v>2014</v>
      </c>
      <c r="K102" s="0" t="s">
        <v>132</v>
      </c>
      <c r="L102" s="0" t="n">
        <v>12736480</v>
      </c>
      <c r="M102" s="0" t="s">
        <v>133</v>
      </c>
      <c r="N102" s="0" t="s">
        <v>134</v>
      </c>
      <c r="O102" s="10" t="n">
        <f aca="false">VLOOKUP($H102,'FAOSTAT nutrition'!$A:$C,2,0)*$L102/4000</f>
        <v>827871.2</v>
      </c>
      <c r="P102" s="10" t="n">
        <f aca="false">VLOOKUP($H102,'FAOSTAT nutrition'!$A:$D,4,0)*$L102</f>
        <v>12736.48</v>
      </c>
      <c r="Q102" s="10" t="n">
        <f aca="false">VLOOKUP($H102,'FAOSTAT nutrition'!$A:$D,3,0)*$L102</f>
        <v>50945.92</v>
      </c>
      <c r="R102" s="78"/>
    </row>
    <row r="103" customFormat="false" ht="12.8" hidden="false" customHeight="false" outlineLevel="0" collapsed="false">
      <c r="A103" s="0" t="s">
        <v>127</v>
      </c>
      <c r="B103" s="0" t="s">
        <v>128</v>
      </c>
      <c r="C103" s="0" t="n">
        <v>5000</v>
      </c>
      <c r="D103" s="0" t="s">
        <v>129</v>
      </c>
      <c r="E103" s="0" t="n">
        <v>5510</v>
      </c>
      <c r="F103" s="0" t="s">
        <v>130</v>
      </c>
      <c r="G103" s="0" t="n">
        <v>292</v>
      </c>
      <c r="H103" s="0" t="s">
        <v>223</v>
      </c>
      <c r="I103" s="0" t="n">
        <v>2014</v>
      </c>
      <c r="J103" s="0" t="n">
        <v>2014</v>
      </c>
      <c r="K103" s="0" t="s">
        <v>132</v>
      </c>
      <c r="L103" s="0" t="n">
        <v>682261</v>
      </c>
      <c r="M103" s="0" t="s">
        <v>133</v>
      </c>
      <c r="N103" s="0" t="s">
        <v>134</v>
      </c>
      <c r="O103" s="10" t="n">
        <f aca="false">VLOOKUP($H103,'FAOSTAT nutrition'!$A:$C,2,0)*$L103/4000</f>
        <v>799951.0225</v>
      </c>
      <c r="P103" s="10" t="n">
        <f aca="false">VLOOKUP($H103,'FAOSTAT nutrition'!$A:$D,4,0)*$L103</f>
        <v>196491.168</v>
      </c>
      <c r="Q103" s="10" t="n">
        <f aca="false">VLOOKUP($H103,'FAOSTAT nutrition'!$A:$D,3,0)*$L103</f>
        <v>169882.989</v>
      </c>
      <c r="R103" s="78"/>
    </row>
    <row r="104" customFormat="false" ht="12.8" hidden="false" customHeight="false" outlineLevel="0" collapsed="false">
      <c r="A104" s="0" t="s">
        <v>127</v>
      </c>
      <c r="B104" s="0" t="s">
        <v>128</v>
      </c>
      <c r="C104" s="0" t="n">
        <v>5000</v>
      </c>
      <c r="D104" s="0" t="s">
        <v>129</v>
      </c>
      <c r="E104" s="0" t="n">
        <v>5510</v>
      </c>
      <c r="F104" s="0" t="s">
        <v>130</v>
      </c>
      <c r="G104" s="0" t="n">
        <v>263</v>
      </c>
      <c r="H104" s="0" t="s">
        <v>206</v>
      </c>
      <c r="I104" s="0" t="n">
        <v>2014</v>
      </c>
      <c r="J104" s="0" t="n">
        <v>2014</v>
      </c>
      <c r="K104" s="0" t="s">
        <v>132</v>
      </c>
      <c r="L104" s="0" t="n">
        <v>552509</v>
      </c>
      <c r="M104" s="0" t="s">
        <v>133</v>
      </c>
      <c r="N104" s="0" t="s">
        <v>134</v>
      </c>
      <c r="O104" s="10" t="n">
        <f aca="false">VLOOKUP($H104,'FAOSTAT nutrition'!$A:$C,2,0)*$L104/4000</f>
        <v>799741.788817276</v>
      </c>
      <c r="P104" s="10" t="n">
        <f aca="false">VLOOKUP($H104,'FAOSTAT nutrition'!$A:$D,4,0)*$L104</f>
        <v>270721.764765858</v>
      </c>
      <c r="Q104" s="10" t="n">
        <f aca="false">VLOOKUP($H104,'FAOSTAT nutrition'!$A:$D,3,0)*$L104</f>
        <v>37582.3615177336</v>
      </c>
      <c r="R104" s="78"/>
    </row>
    <row r="105" customFormat="false" ht="12.8" hidden="false" customHeight="false" outlineLevel="0" collapsed="false">
      <c r="A105" s="0" t="s">
        <v>127</v>
      </c>
      <c r="B105" s="0" t="s">
        <v>128</v>
      </c>
      <c r="C105" s="0" t="n">
        <v>5000</v>
      </c>
      <c r="D105" s="0" t="s">
        <v>129</v>
      </c>
      <c r="E105" s="0" t="n">
        <v>5510</v>
      </c>
      <c r="F105" s="0" t="s">
        <v>130</v>
      </c>
      <c r="G105" s="0" t="n">
        <v>226</v>
      </c>
      <c r="H105" s="0" t="s">
        <v>139</v>
      </c>
      <c r="I105" s="0" t="n">
        <v>2014</v>
      </c>
      <c r="J105" s="0" t="n">
        <v>2014</v>
      </c>
      <c r="K105" s="0" t="s">
        <v>132</v>
      </c>
      <c r="L105" s="0" t="n">
        <v>1276850</v>
      </c>
      <c r="M105" s="0" t="s">
        <v>133</v>
      </c>
      <c r="N105" s="0" t="s">
        <v>134</v>
      </c>
      <c r="O105" s="10" t="n">
        <f aca="false">VLOOKUP($H105,'FAOSTAT nutrition'!$A:$C,2,0)*$L105/4000</f>
        <v>781705.114503816</v>
      </c>
      <c r="P105" s="10" t="n">
        <f aca="false">VLOOKUP($H105,'FAOSTAT nutrition'!$A:$D,4,0)*$L105</f>
        <v>10260.2724948659</v>
      </c>
      <c r="Q105" s="10" t="n">
        <f aca="false">VLOOKUP($H105,'FAOSTAT nutrition'!$A:$D,3,0)*$L105</f>
        <v>11427.4417346321</v>
      </c>
      <c r="R105" s="78"/>
    </row>
    <row r="106" customFormat="false" ht="12.8" hidden="false" customHeight="false" outlineLevel="0" collapsed="false">
      <c r="A106" s="0" t="s">
        <v>127</v>
      </c>
      <c r="B106" s="0" t="s">
        <v>128</v>
      </c>
      <c r="C106" s="0" t="n">
        <v>5000</v>
      </c>
      <c r="D106" s="0" t="s">
        <v>129</v>
      </c>
      <c r="E106" s="0" t="n">
        <v>5510</v>
      </c>
      <c r="F106" s="0" t="s">
        <v>130</v>
      </c>
      <c r="G106" s="0" t="n">
        <v>430</v>
      </c>
      <c r="H106" s="0" t="s">
        <v>229</v>
      </c>
      <c r="I106" s="0" t="n">
        <v>2014</v>
      </c>
      <c r="J106" s="0" t="n">
        <v>2014</v>
      </c>
      <c r="K106" s="0" t="s">
        <v>132</v>
      </c>
      <c r="L106" s="0" t="n">
        <v>9822796</v>
      </c>
      <c r="M106" s="0" t="s">
        <v>133</v>
      </c>
      <c r="N106" s="0" t="s">
        <v>134</v>
      </c>
      <c r="O106" s="10" t="n">
        <f aca="false">VLOOKUP($H106,'FAOSTAT nutrition'!$A:$C,2,0)*$L106/4000</f>
        <v>761266.69</v>
      </c>
      <c r="P106" s="10" t="n">
        <f aca="false">VLOOKUP($H106,'FAOSTAT nutrition'!$A:$D,4,0)*$L106</f>
        <v>29468.388</v>
      </c>
      <c r="Q106" s="10" t="n">
        <f aca="false">VLOOKUP($H106,'FAOSTAT nutrition'!$A:$D,3,0)*$L106</f>
        <v>157164.736</v>
      </c>
      <c r="R106" s="78"/>
    </row>
    <row r="107" customFormat="false" ht="12.8" hidden="false" customHeight="false" outlineLevel="0" collapsed="false">
      <c r="A107" s="0" t="s">
        <v>127</v>
      </c>
      <c r="B107" s="0" t="s">
        <v>128</v>
      </c>
      <c r="C107" s="0" t="n">
        <v>5000</v>
      </c>
      <c r="D107" s="0" t="s">
        <v>129</v>
      </c>
      <c r="E107" s="0" t="n">
        <v>5510</v>
      </c>
      <c r="F107" s="0" t="s">
        <v>130</v>
      </c>
      <c r="G107" s="0" t="n">
        <v>372</v>
      </c>
      <c r="H107" s="0" t="s">
        <v>212</v>
      </c>
      <c r="I107" s="0" t="n">
        <v>2014</v>
      </c>
      <c r="J107" s="0" t="n">
        <v>2014</v>
      </c>
      <c r="K107" s="0" t="s">
        <v>132</v>
      </c>
      <c r="L107" s="0" t="n">
        <v>25189504</v>
      </c>
      <c r="M107" s="0" t="s">
        <v>133</v>
      </c>
      <c r="N107" s="0" t="s">
        <v>134</v>
      </c>
      <c r="O107" s="10" t="n">
        <f aca="false">VLOOKUP($H107,'FAOSTAT nutrition'!$A:$C,2,0)*$L107/4000</f>
        <v>755684.203762322</v>
      </c>
      <c r="P107" s="10" t="n">
        <f aca="false">VLOOKUP($H107,'FAOSTAT nutrition'!$A:$D,4,0)*$L107</f>
        <v>50377.8016203917</v>
      </c>
      <c r="Q107" s="10" t="n">
        <f aca="false">VLOOKUP($H107,'FAOSTAT nutrition'!$A:$D,3,0)*$L107</f>
        <v>277085.544226132</v>
      </c>
      <c r="R107" s="78"/>
    </row>
    <row r="108" customFormat="false" ht="12.8" hidden="false" customHeight="false" outlineLevel="0" collapsed="false">
      <c r="A108" s="0" t="s">
        <v>127</v>
      </c>
      <c r="B108" s="0" t="s">
        <v>128</v>
      </c>
      <c r="C108" s="0" t="n">
        <v>5000</v>
      </c>
      <c r="D108" s="0" t="s">
        <v>129</v>
      </c>
      <c r="E108" s="0" t="n">
        <v>5510</v>
      </c>
      <c r="F108" s="0" t="s">
        <v>130</v>
      </c>
      <c r="G108" s="0" t="n">
        <v>205</v>
      </c>
      <c r="H108" s="0" t="s">
        <v>280</v>
      </c>
      <c r="I108" s="0" t="n">
        <v>2014</v>
      </c>
      <c r="J108" s="0" t="n">
        <v>2014</v>
      </c>
      <c r="K108" s="0" t="s">
        <v>132</v>
      </c>
      <c r="L108" s="0" t="n">
        <v>906018</v>
      </c>
      <c r="M108" s="0" t="s">
        <v>133</v>
      </c>
      <c r="N108" s="0" t="s">
        <v>134</v>
      </c>
      <c r="O108" s="10" t="n">
        <f aca="false">VLOOKUP($H108,'FAOSTAT nutrition'!$A:$C,2,0)*$L108/4000</f>
        <v>736139.625</v>
      </c>
      <c r="P108" s="10" t="n">
        <f aca="false">VLOOKUP($H108,'FAOSTAT nutrition'!$A:$D,4,0)*$L108</f>
        <v>17214.342</v>
      </c>
      <c r="Q108" s="10" t="n">
        <f aca="false">VLOOKUP($H108,'FAOSTAT nutrition'!$A:$D,3,0)*$L108</f>
        <v>285395.67</v>
      </c>
      <c r="R108" s="78"/>
    </row>
    <row r="109" customFormat="false" ht="12.8" hidden="false" customHeight="false" outlineLevel="0" collapsed="false">
      <c r="A109" s="0" t="s">
        <v>127</v>
      </c>
      <c r="B109" s="0" t="s">
        <v>128</v>
      </c>
      <c r="C109" s="0" t="n">
        <v>5000</v>
      </c>
      <c r="D109" s="0" t="s">
        <v>129</v>
      </c>
      <c r="E109" s="0" t="n">
        <v>5510</v>
      </c>
      <c r="F109" s="0" t="s">
        <v>130</v>
      </c>
      <c r="G109" s="0" t="n">
        <v>223</v>
      </c>
      <c r="H109" s="0" t="s">
        <v>244</v>
      </c>
      <c r="I109" s="0" t="n">
        <v>2014</v>
      </c>
      <c r="J109" s="0" t="n">
        <v>2014</v>
      </c>
      <c r="K109" s="0" t="s">
        <v>132</v>
      </c>
      <c r="L109" s="0" t="n">
        <v>887489</v>
      </c>
      <c r="M109" s="0" t="s">
        <v>133</v>
      </c>
      <c r="N109" s="0" t="s">
        <v>134</v>
      </c>
      <c r="O109" s="10" t="n">
        <f aca="false">VLOOKUP($H109,'FAOSTAT nutrition'!$A:$C,2,0)*$L109/4000</f>
        <v>641210.8025</v>
      </c>
      <c r="P109" s="10" t="n">
        <f aca="false">VLOOKUP($H109,'FAOSTAT nutrition'!$A:$D,4,0)*$L109</f>
        <v>214772.338</v>
      </c>
      <c r="Q109" s="10" t="n">
        <f aca="false">VLOOKUP($H109,'FAOSTAT nutrition'!$A:$D,3,0)*$L109</f>
        <v>91411.367</v>
      </c>
      <c r="R109" s="78"/>
    </row>
    <row r="110" customFormat="false" ht="12.8" hidden="false" customHeight="false" outlineLevel="0" collapsed="false">
      <c r="A110" s="0" t="s">
        <v>127</v>
      </c>
      <c r="B110" s="0" t="s">
        <v>128</v>
      </c>
      <c r="C110" s="0" t="n">
        <v>5000</v>
      </c>
      <c r="D110" s="0" t="s">
        <v>129</v>
      </c>
      <c r="E110" s="0" t="n">
        <v>5510</v>
      </c>
      <c r="F110" s="0" t="s">
        <v>130</v>
      </c>
      <c r="G110" s="0" t="n">
        <v>217</v>
      </c>
      <c r="H110" s="0" t="s">
        <v>157</v>
      </c>
      <c r="I110" s="0" t="n">
        <v>2014</v>
      </c>
      <c r="J110" s="0" t="n">
        <v>2014</v>
      </c>
      <c r="K110" s="0" t="s">
        <v>132</v>
      </c>
      <c r="L110" s="0" t="n">
        <v>2981128</v>
      </c>
      <c r="M110" s="0" t="s">
        <v>133</v>
      </c>
      <c r="N110" s="0" t="s">
        <v>134</v>
      </c>
      <c r="O110" s="10" t="n">
        <f aca="false">VLOOKUP($H110,'FAOSTAT nutrition'!$A:$C,2,0)*$L110/4000</f>
        <v>634005.567573504</v>
      </c>
      <c r="P110" s="10" t="n">
        <f aca="false">VLOOKUP($H110,'FAOSTAT nutrition'!$A:$D,4,0)*$L110</f>
        <v>207311.012879569</v>
      </c>
      <c r="Q110" s="10" t="n">
        <f aca="false">VLOOKUP($H110,'FAOSTAT nutrition'!$A:$D,3,0)*$L110</f>
        <v>77482.4455928203</v>
      </c>
      <c r="R110" s="78"/>
    </row>
    <row r="111" customFormat="false" ht="12.8" hidden="false" customHeight="false" outlineLevel="0" collapsed="false">
      <c r="A111" s="0" t="s">
        <v>127</v>
      </c>
      <c r="B111" s="0" t="s">
        <v>128</v>
      </c>
      <c r="C111" s="0" t="n">
        <v>5000</v>
      </c>
      <c r="D111" s="0" t="s">
        <v>129</v>
      </c>
      <c r="E111" s="0" t="n">
        <v>5510</v>
      </c>
      <c r="F111" s="0" t="s">
        <v>130</v>
      </c>
      <c r="G111" s="0" t="n">
        <v>449</v>
      </c>
      <c r="H111" s="0" t="s">
        <v>222</v>
      </c>
      <c r="I111" s="0" t="n">
        <v>2014</v>
      </c>
      <c r="J111" s="0" t="n">
        <v>2014</v>
      </c>
      <c r="K111" s="0" t="s">
        <v>132</v>
      </c>
      <c r="L111" s="0" t="n">
        <v>10268475</v>
      </c>
      <c r="M111" s="0" t="s">
        <v>133</v>
      </c>
      <c r="N111" s="0" t="s">
        <v>134</v>
      </c>
      <c r="O111" s="10" t="n">
        <f aca="false">VLOOKUP($H111,'FAOSTAT nutrition'!$A:$C,2,0)*$L111/4000</f>
        <v>616109.636849011</v>
      </c>
      <c r="P111" s="10" t="n">
        <f aca="false">VLOOKUP($H111,'FAOSTAT nutrition'!$A:$D,4,0)*$L111</f>
        <v>41062.9862495018</v>
      </c>
      <c r="Q111" s="10" t="n">
        <f aca="false">VLOOKUP($H111,'FAOSTAT nutrition'!$A:$D,3,0)*$L111</f>
        <v>205360.405207918</v>
      </c>
      <c r="R111" s="78"/>
    </row>
    <row r="112" customFormat="false" ht="12.8" hidden="false" customHeight="false" outlineLevel="0" collapsed="false">
      <c r="A112" s="0" t="s">
        <v>127</v>
      </c>
      <c r="B112" s="0" t="s">
        <v>128</v>
      </c>
      <c r="C112" s="0" t="n">
        <v>5000</v>
      </c>
      <c r="D112" s="0" t="s">
        <v>129</v>
      </c>
      <c r="E112" s="0" t="n">
        <v>5510</v>
      </c>
      <c r="F112" s="0" t="s">
        <v>130</v>
      </c>
      <c r="G112" s="0" t="n">
        <v>497</v>
      </c>
      <c r="H112" s="0" t="s">
        <v>210</v>
      </c>
      <c r="I112" s="0" t="n">
        <v>2014</v>
      </c>
      <c r="J112" s="0" t="n">
        <v>2014</v>
      </c>
      <c r="K112" s="0" t="s">
        <v>132</v>
      </c>
      <c r="L112" s="0" t="n">
        <v>15918661</v>
      </c>
      <c r="M112" s="0" t="s">
        <v>133</v>
      </c>
      <c r="N112" s="0" t="s">
        <v>134</v>
      </c>
      <c r="O112" s="10" t="n">
        <f aca="false">VLOOKUP($H112,'FAOSTAT nutrition'!$A:$C,2,0)*$L112/4000</f>
        <v>596949.7875</v>
      </c>
      <c r="P112" s="10" t="n">
        <f aca="false">VLOOKUP($H112,'FAOSTAT nutrition'!$A:$D,4,0)*$L112</f>
        <v>31837.322</v>
      </c>
      <c r="Q112" s="10" t="n">
        <f aca="false">VLOOKUP($H112,'FAOSTAT nutrition'!$A:$D,3,0)*$L112</f>
        <v>95511.966</v>
      </c>
      <c r="R112" s="78"/>
    </row>
    <row r="113" customFormat="false" ht="12.8" hidden="false" customHeight="false" outlineLevel="0" collapsed="false">
      <c r="A113" s="0" t="s">
        <v>127</v>
      </c>
      <c r="B113" s="0" t="s">
        <v>128</v>
      </c>
      <c r="C113" s="0" t="n">
        <v>5000</v>
      </c>
      <c r="D113" s="0" t="s">
        <v>129</v>
      </c>
      <c r="E113" s="0" t="n">
        <v>5510</v>
      </c>
      <c r="F113" s="0" t="s">
        <v>130</v>
      </c>
      <c r="G113" s="0" t="n">
        <v>234</v>
      </c>
      <c r="H113" s="0" t="s">
        <v>225</v>
      </c>
      <c r="I113" s="0" t="n">
        <v>2014</v>
      </c>
      <c r="J113" s="0" t="n">
        <v>2014</v>
      </c>
      <c r="K113" s="0" t="s">
        <v>132</v>
      </c>
      <c r="L113" s="0" t="n">
        <v>895575</v>
      </c>
      <c r="M113" s="0" t="s">
        <v>133</v>
      </c>
      <c r="N113" s="0" t="s">
        <v>134</v>
      </c>
      <c r="O113" s="10" t="n">
        <f aca="false">VLOOKUP($H113,'FAOSTAT nutrition'!$A:$C,2,0)*$L113/4000</f>
        <v>586601.625</v>
      </c>
      <c r="P113" s="10" t="n">
        <f aca="false">VLOOKUP($H113,'FAOSTAT nutrition'!$A:$D,4,0)*$L113</f>
        <v>223893.75</v>
      </c>
      <c r="Q113" s="10" t="n">
        <f aca="false">VLOOKUP($H113,'FAOSTAT nutrition'!$A:$D,3,0)*$L113</f>
        <v>62690.25</v>
      </c>
      <c r="R113" s="78"/>
    </row>
    <row r="114" customFormat="false" ht="12.8" hidden="false" customHeight="false" outlineLevel="0" collapsed="false">
      <c r="A114" s="0" t="s">
        <v>127</v>
      </c>
      <c r="B114" s="0" t="s">
        <v>128</v>
      </c>
      <c r="C114" s="0" t="n">
        <v>5000</v>
      </c>
      <c r="D114" s="0" t="s">
        <v>129</v>
      </c>
      <c r="E114" s="0" t="n">
        <v>5510</v>
      </c>
      <c r="F114" s="0" t="s">
        <v>130</v>
      </c>
      <c r="G114" s="0" t="n">
        <v>280</v>
      </c>
      <c r="H114" s="0" t="s">
        <v>259</v>
      </c>
      <c r="I114" s="0" t="n">
        <v>2014</v>
      </c>
      <c r="J114" s="0" t="n">
        <v>2014</v>
      </c>
      <c r="K114" s="0" t="s">
        <v>132</v>
      </c>
      <c r="L114" s="0" t="n">
        <v>730652</v>
      </c>
      <c r="M114" s="0" t="s">
        <v>133</v>
      </c>
      <c r="N114" s="0" t="s">
        <v>134</v>
      </c>
      <c r="O114" s="10" t="n">
        <f aca="false">VLOOKUP($H114,'FAOSTAT nutrition'!$A:$C,2,0)*$L114/4000</f>
        <v>573561.82</v>
      </c>
      <c r="P114" s="10" t="n">
        <f aca="false">VLOOKUP($H114,'FAOSTAT nutrition'!$A:$D,4,0)*$L114</f>
        <v>221387.556</v>
      </c>
      <c r="Q114" s="10" t="n">
        <f aca="false">VLOOKUP($H114,'FAOSTAT nutrition'!$A:$D,3,0)*$L114</f>
        <v>70873.244</v>
      </c>
      <c r="R114" s="78"/>
    </row>
    <row r="115" customFormat="false" ht="12.8" hidden="false" customHeight="false" outlineLevel="0" collapsed="false">
      <c r="A115" s="0" t="s">
        <v>127</v>
      </c>
      <c r="B115" s="0" t="s">
        <v>128</v>
      </c>
      <c r="C115" s="0" t="n">
        <v>5000</v>
      </c>
      <c r="D115" s="0" t="s">
        <v>129</v>
      </c>
      <c r="E115" s="0" t="n">
        <v>5510</v>
      </c>
      <c r="F115" s="0" t="s">
        <v>130</v>
      </c>
      <c r="G115" s="0" t="n">
        <v>667</v>
      </c>
      <c r="H115" s="0" t="s">
        <v>272</v>
      </c>
      <c r="I115" s="0" t="n">
        <v>2014</v>
      </c>
      <c r="J115" s="0" t="n">
        <v>2014</v>
      </c>
      <c r="K115" s="0" t="s">
        <v>132</v>
      </c>
      <c r="L115" s="0" t="n">
        <v>5493989</v>
      </c>
      <c r="M115" s="0" t="s">
        <v>133</v>
      </c>
      <c r="N115" s="0" t="s">
        <v>134</v>
      </c>
      <c r="O115" s="10" t="n">
        <f aca="false">VLOOKUP($H115,'FAOSTAT nutrition'!$A:$C,2,0)*$L115/4000</f>
        <v>549398.9</v>
      </c>
      <c r="P115" s="10" t="n">
        <f aca="false">VLOOKUP($H115,'FAOSTAT nutrition'!$A:$D,4,0)*$L115</f>
        <v>0</v>
      </c>
      <c r="Q115" s="10" t="n">
        <f aca="false">VLOOKUP($H115,'FAOSTAT nutrition'!$A:$D,3,0)*$L115</f>
        <v>549398.9</v>
      </c>
      <c r="R115" s="78"/>
    </row>
    <row r="116" customFormat="false" ht="12.8" hidden="false" customHeight="false" outlineLevel="0" collapsed="false">
      <c r="A116" s="0" t="s">
        <v>127</v>
      </c>
      <c r="B116" s="0" t="s">
        <v>128</v>
      </c>
      <c r="C116" s="0" t="n">
        <v>5000</v>
      </c>
      <c r="D116" s="0" t="s">
        <v>129</v>
      </c>
      <c r="E116" s="0" t="n">
        <v>5510</v>
      </c>
      <c r="F116" s="0" t="s">
        <v>130</v>
      </c>
      <c r="G116" s="0" t="n">
        <v>393</v>
      </c>
      <c r="H116" s="0" t="s">
        <v>162</v>
      </c>
      <c r="I116" s="0" t="n">
        <v>2014</v>
      </c>
      <c r="J116" s="0" t="n">
        <v>2014</v>
      </c>
      <c r="K116" s="0" t="s">
        <v>132</v>
      </c>
      <c r="L116" s="0" t="n">
        <v>24405628</v>
      </c>
      <c r="M116" s="0" t="s">
        <v>133</v>
      </c>
      <c r="N116" s="0" t="s">
        <v>134</v>
      </c>
      <c r="O116" s="10" t="n">
        <f aca="false">VLOOKUP($H116,'FAOSTAT nutrition'!$A:$C,2,0)*$L116/4000</f>
        <v>549127.901196278</v>
      </c>
      <c r="P116" s="10" t="n">
        <f aca="false">VLOOKUP($H116,'FAOSTAT nutrition'!$A:$D,4,0)*$L116</f>
        <v>24406.9685342566</v>
      </c>
      <c r="Q116" s="10" t="n">
        <f aca="false">VLOOKUP($H116,'FAOSTAT nutrition'!$A:$D,3,0)*$L116</f>
        <v>195255.748274053</v>
      </c>
      <c r="R116" s="78"/>
    </row>
    <row r="117" customFormat="false" ht="12.8" hidden="false" customHeight="false" outlineLevel="0" collapsed="false">
      <c r="A117" s="0" t="s">
        <v>127</v>
      </c>
      <c r="B117" s="0" t="s">
        <v>128</v>
      </c>
      <c r="C117" s="0" t="n">
        <v>5000</v>
      </c>
      <c r="D117" s="0" t="s">
        <v>129</v>
      </c>
      <c r="E117" s="0" t="n">
        <v>5510</v>
      </c>
      <c r="F117" s="0" t="s">
        <v>130</v>
      </c>
      <c r="G117" s="0" t="n">
        <v>544</v>
      </c>
      <c r="H117" s="0" t="s">
        <v>264</v>
      </c>
      <c r="I117" s="0" t="n">
        <v>2014</v>
      </c>
      <c r="J117" s="0" t="n">
        <v>2014</v>
      </c>
      <c r="K117" s="0" t="s">
        <v>132</v>
      </c>
      <c r="L117" s="0" t="n">
        <v>7636211</v>
      </c>
      <c r="M117" s="0" t="s">
        <v>133</v>
      </c>
      <c r="N117" s="0" t="s">
        <v>134</v>
      </c>
      <c r="O117" s="10" t="n">
        <f aca="false">VLOOKUP($H117,'FAOSTAT nutrition'!$A:$C,2,0)*$L117/4000</f>
        <v>534534.77</v>
      </c>
      <c r="P117" s="10" t="n">
        <f aca="false">VLOOKUP($H117,'FAOSTAT nutrition'!$A:$D,4,0)*$L117</f>
        <v>30544.844</v>
      </c>
      <c r="Q117" s="10" t="n">
        <f aca="false">VLOOKUP($H117,'FAOSTAT nutrition'!$A:$D,3,0)*$L117</f>
        <v>45817.266</v>
      </c>
      <c r="R117" s="78"/>
    </row>
    <row r="118" customFormat="false" ht="12.8" hidden="false" customHeight="false" outlineLevel="0" collapsed="false">
      <c r="A118" s="0" t="s">
        <v>127</v>
      </c>
      <c r="B118" s="0" t="s">
        <v>128</v>
      </c>
      <c r="C118" s="0" t="n">
        <v>5000</v>
      </c>
      <c r="D118" s="0" t="s">
        <v>129</v>
      </c>
      <c r="E118" s="0" t="n">
        <v>5510</v>
      </c>
      <c r="F118" s="0" t="s">
        <v>130</v>
      </c>
      <c r="G118" s="0" t="n">
        <v>94</v>
      </c>
      <c r="H118" s="0" t="s">
        <v>185</v>
      </c>
      <c r="I118" s="0" t="n">
        <v>2014</v>
      </c>
      <c r="J118" s="0" t="n">
        <v>2014</v>
      </c>
      <c r="K118" s="0" t="s">
        <v>132</v>
      </c>
      <c r="L118" s="0" t="n">
        <v>628606</v>
      </c>
      <c r="M118" s="0" t="s">
        <v>133</v>
      </c>
      <c r="N118" s="0" t="s">
        <v>134</v>
      </c>
      <c r="O118" s="10" t="n">
        <f aca="false">VLOOKUP($H118,'FAOSTAT nutrition'!$A:$C,2,0)*$L118/4000</f>
        <v>531172.07</v>
      </c>
      <c r="P118" s="10" t="n">
        <f aca="false">VLOOKUP($H118,'FAOSTAT nutrition'!$A:$D,4,0)*$L118</f>
        <v>18858.18</v>
      </c>
      <c r="Q118" s="10" t="n">
        <f aca="false">VLOOKUP($H118,'FAOSTAT nutrition'!$A:$D,3,0)*$L118</f>
        <v>50288.48</v>
      </c>
      <c r="R118" s="78"/>
    </row>
    <row r="119" customFormat="false" ht="12.8" hidden="false" customHeight="false" outlineLevel="0" collapsed="false">
      <c r="A119" s="0" t="s">
        <v>127</v>
      </c>
      <c r="B119" s="0" t="s">
        <v>128</v>
      </c>
      <c r="C119" s="0" t="n">
        <v>5000</v>
      </c>
      <c r="D119" s="0" t="s">
        <v>129</v>
      </c>
      <c r="E119" s="0" t="n">
        <v>5510</v>
      </c>
      <c r="F119" s="0" t="s">
        <v>130</v>
      </c>
      <c r="G119" s="0" t="n">
        <v>592</v>
      </c>
      <c r="H119" s="0" t="s">
        <v>207</v>
      </c>
      <c r="I119" s="0" t="n">
        <v>2014</v>
      </c>
      <c r="J119" s="0" t="n">
        <v>2014</v>
      </c>
      <c r="K119" s="0" t="s">
        <v>132</v>
      </c>
      <c r="L119" s="0" t="n">
        <v>3622339</v>
      </c>
      <c r="M119" s="0" t="s">
        <v>133</v>
      </c>
      <c r="N119" s="0" t="s">
        <v>134</v>
      </c>
      <c r="O119" s="10" t="n">
        <f aca="false">VLOOKUP($H119,'FAOSTAT nutrition'!$A:$C,2,0)*$L119/4000</f>
        <v>470903.899907679</v>
      </c>
      <c r="P119" s="10" t="n">
        <f aca="false">VLOOKUP($H119,'FAOSTAT nutrition'!$A:$D,4,0)*$L119</f>
        <v>14489.9758920168</v>
      </c>
      <c r="Q119" s="10" t="n">
        <f aca="false">VLOOKUP($H119,'FAOSTAT nutrition'!$A:$D,3,0)*$L119</f>
        <v>32601.0283210238</v>
      </c>
      <c r="R119" s="78"/>
    </row>
    <row r="120" customFormat="false" ht="12.8" hidden="false" customHeight="false" outlineLevel="0" collapsed="false">
      <c r="A120" s="0" t="s">
        <v>127</v>
      </c>
      <c r="B120" s="0" t="s">
        <v>128</v>
      </c>
      <c r="C120" s="0" t="n">
        <v>5000</v>
      </c>
      <c r="D120" s="0" t="s">
        <v>129</v>
      </c>
      <c r="E120" s="0" t="n">
        <v>5510</v>
      </c>
      <c r="F120" s="0" t="s">
        <v>130</v>
      </c>
      <c r="G120" s="0" t="n">
        <v>687</v>
      </c>
      <c r="H120" s="0" t="s">
        <v>239</v>
      </c>
      <c r="I120" s="0" t="n">
        <v>2014</v>
      </c>
      <c r="J120" s="0" t="n">
        <v>2014</v>
      </c>
      <c r="K120" s="0" t="s">
        <v>132</v>
      </c>
      <c r="L120" s="0" t="n">
        <v>661715</v>
      </c>
      <c r="M120" s="0" t="s">
        <v>133</v>
      </c>
      <c r="N120" s="0" t="s">
        <v>134</v>
      </c>
      <c r="O120" s="10" t="n">
        <f aca="false">VLOOKUP($H120,'FAOSTAT nutrition'!$A:$C,2,0)*$L120/4000</f>
        <v>456581.148092983</v>
      </c>
      <c r="P120" s="10" t="n">
        <f aca="false">VLOOKUP($H120,'FAOSTAT nutrition'!$A:$D,4,0)*$L120</f>
        <v>17866.9026604763</v>
      </c>
      <c r="Q120" s="10" t="n">
        <f aca="false">VLOOKUP($H120,'FAOSTAT nutrition'!$A:$D,3,0)*$L120</f>
        <v>70807.0385365003</v>
      </c>
      <c r="R120" s="78"/>
    </row>
    <row r="121" customFormat="false" ht="12.8" hidden="false" customHeight="false" outlineLevel="0" collapsed="false">
      <c r="A121" s="0" t="s">
        <v>127</v>
      </c>
      <c r="B121" s="0" t="s">
        <v>128</v>
      </c>
      <c r="C121" s="0" t="n">
        <v>5000</v>
      </c>
      <c r="D121" s="0" t="s">
        <v>129</v>
      </c>
      <c r="E121" s="0" t="n">
        <v>5510</v>
      </c>
      <c r="F121" s="0" t="s">
        <v>130</v>
      </c>
      <c r="G121" s="0" t="n">
        <v>225</v>
      </c>
      <c r="H121" s="0" t="s">
        <v>198</v>
      </c>
      <c r="I121" s="0" t="n">
        <v>2014</v>
      </c>
      <c r="J121" s="0" t="n">
        <v>2014</v>
      </c>
      <c r="K121" s="0" t="s">
        <v>132</v>
      </c>
      <c r="L121" s="0" t="n">
        <v>710547</v>
      </c>
      <c r="M121" s="0" t="s">
        <v>133</v>
      </c>
      <c r="N121" s="0" t="s">
        <v>134</v>
      </c>
      <c r="O121" s="10" t="n">
        <f aca="false">VLOOKUP($H121,'FAOSTAT nutrition'!$A:$C,2,0)*$L121/4000</f>
        <v>449425.33856413</v>
      </c>
      <c r="P121" s="10" t="n">
        <f aca="false">VLOOKUP($H121,'FAOSTAT nutrition'!$A:$D,4,0)*$L121</f>
        <v>171236.593723044</v>
      </c>
      <c r="Q121" s="10" t="n">
        <f aca="false">VLOOKUP($H121,'FAOSTAT nutrition'!$A:$D,3,0)*$L121</f>
        <v>45496.5068674939</v>
      </c>
      <c r="R121" s="78"/>
    </row>
    <row r="122" customFormat="false" ht="12.8" hidden="false" customHeight="false" outlineLevel="0" collapsed="false">
      <c r="A122" s="0" t="s">
        <v>127</v>
      </c>
      <c r="B122" s="0" t="s">
        <v>128</v>
      </c>
      <c r="C122" s="0" t="n">
        <v>5000</v>
      </c>
      <c r="D122" s="0" t="s">
        <v>129</v>
      </c>
      <c r="E122" s="0" t="n">
        <v>5510</v>
      </c>
      <c r="F122" s="0" t="s">
        <v>130</v>
      </c>
      <c r="G122" s="0" t="n">
        <v>191</v>
      </c>
      <c r="H122" s="0" t="s">
        <v>35</v>
      </c>
      <c r="I122" s="0" t="n">
        <v>2014</v>
      </c>
      <c r="J122" s="0" t="n">
        <v>2014</v>
      </c>
      <c r="K122" s="0" t="s">
        <v>132</v>
      </c>
      <c r="L122" s="0" t="n">
        <v>13229957</v>
      </c>
      <c r="M122" s="0" t="s">
        <v>133</v>
      </c>
      <c r="N122" s="0" t="s">
        <v>134</v>
      </c>
      <c r="O122" s="10" t="n">
        <f aca="false">VLOOKUP($H122,'FAOSTAT nutrition'!$A:$C,2,0)*$L122/4000</f>
        <v>392842.388437562</v>
      </c>
      <c r="P122" s="10" t="n">
        <f aca="false">VLOOKUP($H122,'FAOSTAT nutrition'!$A:$D,4,0)*$L122</f>
        <v>22242.4898516284</v>
      </c>
      <c r="Q122" s="10" t="n">
        <f aca="false">VLOOKUP($H122,'FAOSTAT nutrition'!$A:$D,3,0)*$L122</f>
        <v>91112.8621238197</v>
      </c>
      <c r="R122" s="78"/>
    </row>
    <row r="123" customFormat="false" ht="12.8" hidden="false" customHeight="false" outlineLevel="0" collapsed="false">
      <c r="A123" s="0" t="s">
        <v>127</v>
      </c>
      <c r="B123" s="0" t="s">
        <v>128</v>
      </c>
      <c r="C123" s="0" t="n">
        <v>5000</v>
      </c>
      <c r="D123" s="0" t="s">
        <v>129</v>
      </c>
      <c r="E123" s="0" t="n">
        <v>5510</v>
      </c>
      <c r="F123" s="0" t="s">
        <v>130</v>
      </c>
      <c r="G123" s="0" t="n">
        <v>526</v>
      </c>
      <c r="H123" s="0" t="s">
        <v>138</v>
      </c>
      <c r="I123" s="0" t="n">
        <v>2014</v>
      </c>
      <c r="J123" s="0" t="n">
        <v>2014</v>
      </c>
      <c r="K123" s="0" t="s">
        <v>132</v>
      </c>
      <c r="L123" s="0" t="n">
        <v>3340996</v>
      </c>
      <c r="M123" s="0" t="s">
        <v>133</v>
      </c>
      <c r="N123" s="0" t="s">
        <v>134</v>
      </c>
      <c r="O123" s="10" t="n">
        <f aca="false">VLOOKUP($H123,'FAOSTAT nutrition'!$A:$C,2,0)*$L123/4000</f>
        <v>375862.05</v>
      </c>
      <c r="P123" s="10" t="n">
        <f aca="false">VLOOKUP($H123,'FAOSTAT nutrition'!$A:$D,4,0)*$L123</f>
        <v>13363.984</v>
      </c>
      <c r="Q123" s="10" t="n">
        <f aca="false">VLOOKUP($H123,'FAOSTAT nutrition'!$A:$D,3,0)*$L123</f>
        <v>43432.948</v>
      </c>
      <c r="R123" s="78"/>
    </row>
    <row r="124" customFormat="false" ht="12.8" hidden="false" customHeight="false" outlineLevel="0" collapsed="false">
      <c r="A124" s="0" t="s">
        <v>127</v>
      </c>
      <c r="B124" s="0" t="s">
        <v>128</v>
      </c>
      <c r="C124" s="0" t="n">
        <v>5000</v>
      </c>
      <c r="D124" s="0" t="s">
        <v>129</v>
      </c>
      <c r="E124" s="0" t="n">
        <v>5510</v>
      </c>
      <c r="F124" s="0" t="s">
        <v>130</v>
      </c>
      <c r="G124" s="0" t="n">
        <v>531</v>
      </c>
      <c r="H124" s="0" t="s">
        <v>164</v>
      </c>
      <c r="I124" s="0" t="n">
        <v>2014</v>
      </c>
      <c r="J124" s="0" t="n">
        <v>2014</v>
      </c>
      <c r="K124" s="0" t="s">
        <v>132</v>
      </c>
      <c r="L124" s="0" t="n">
        <v>2187770</v>
      </c>
      <c r="M124" s="0" t="s">
        <v>133</v>
      </c>
      <c r="N124" s="0" t="s">
        <v>134</v>
      </c>
      <c r="O124" s="10" t="n">
        <f aca="false">VLOOKUP($H124,'FAOSTAT nutrition'!$A:$C,2,0)*$L124/4000</f>
        <v>355512.625</v>
      </c>
      <c r="P124" s="10" t="n">
        <f aca="false">VLOOKUP($H124,'FAOSTAT nutrition'!$A:$D,4,0)*$L124</f>
        <v>19689.93</v>
      </c>
      <c r="Q124" s="10" t="n">
        <f aca="false">VLOOKUP($H124,'FAOSTAT nutrition'!$A:$D,3,0)*$L124</f>
        <v>24065.47</v>
      </c>
      <c r="R124" s="78"/>
    </row>
    <row r="125" customFormat="false" ht="12.8" hidden="false" customHeight="false" outlineLevel="0" collapsed="false">
      <c r="A125" s="0" t="s">
        <v>127</v>
      </c>
      <c r="B125" s="0" t="s">
        <v>128</v>
      </c>
      <c r="C125" s="0" t="n">
        <v>5000</v>
      </c>
      <c r="D125" s="0" t="s">
        <v>129</v>
      </c>
      <c r="E125" s="0" t="n">
        <v>5510</v>
      </c>
      <c r="F125" s="0" t="s">
        <v>130</v>
      </c>
      <c r="G125" s="0" t="n">
        <v>507</v>
      </c>
      <c r="H125" s="0" t="s">
        <v>195</v>
      </c>
      <c r="I125" s="0" t="n">
        <v>2014</v>
      </c>
      <c r="J125" s="0" t="n">
        <v>2014</v>
      </c>
      <c r="K125" s="0" t="s">
        <v>132</v>
      </c>
      <c r="L125" s="0" t="n">
        <v>8316375</v>
      </c>
      <c r="M125" s="0" t="s">
        <v>133</v>
      </c>
      <c r="N125" s="0" t="s">
        <v>134</v>
      </c>
      <c r="O125" s="10" t="n">
        <f aca="false">VLOOKUP($H125,'FAOSTAT nutrition'!$A:$C,2,0)*$L125/4000</f>
        <v>332651.809520409</v>
      </c>
      <c r="P125" s="10" t="n">
        <f aca="false">VLOOKUP($H125,'FAOSTAT nutrition'!$A:$D,4,0)*$L125</f>
        <v>8330.69670838375</v>
      </c>
      <c r="Q125" s="10" t="n">
        <f aca="false">VLOOKUP($H125,'FAOSTAT nutrition'!$A:$D,3,0)*$L125</f>
        <v>24956.6403519242</v>
      </c>
      <c r="R125" s="78"/>
    </row>
    <row r="126" customFormat="false" ht="12.8" hidden="false" customHeight="false" outlineLevel="0" collapsed="false">
      <c r="A126" s="0" t="s">
        <v>127</v>
      </c>
      <c r="B126" s="0" t="s">
        <v>128</v>
      </c>
      <c r="C126" s="0" t="n">
        <v>5000</v>
      </c>
      <c r="D126" s="0" t="s">
        <v>129</v>
      </c>
      <c r="E126" s="0" t="n">
        <v>5510</v>
      </c>
      <c r="F126" s="0" t="s">
        <v>130</v>
      </c>
      <c r="G126" s="0" t="n">
        <v>402</v>
      </c>
      <c r="H126" s="0" t="s">
        <v>232</v>
      </c>
      <c r="I126" s="0" t="n">
        <v>2014</v>
      </c>
      <c r="J126" s="0" t="n">
        <v>2014</v>
      </c>
      <c r="K126" s="0" t="s">
        <v>132</v>
      </c>
      <c r="L126" s="0" t="n">
        <v>4359226</v>
      </c>
      <c r="M126" s="0" t="s">
        <v>133</v>
      </c>
      <c r="N126" s="0" t="s">
        <v>134</v>
      </c>
      <c r="O126" s="10" t="n">
        <f aca="false">VLOOKUP($H126,'FAOSTAT nutrition'!$A:$C,2,0)*$L126/4000</f>
        <v>272451.013766963</v>
      </c>
      <c r="P126" s="10" t="n">
        <f aca="false">VLOOKUP($H126,'FAOSTAT nutrition'!$A:$D,4,0)*$L126</f>
        <v>17437.2560702291</v>
      </c>
      <c r="Q126" s="10" t="n">
        <f aca="false">VLOOKUP($H126,'FAOSTAT nutrition'!$A:$D,3,0)*$L126</f>
        <v>61030.396245802</v>
      </c>
      <c r="R126" s="78"/>
    </row>
    <row r="127" customFormat="false" ht="12.8" hidden="false" customHeight="false" outlineLevel="0" collapsed="false">
      <c r="A127" s="0" t="s">
        <v>127</v>
      </c>
      <c r="B127" s="0" t="s">
        <v>128</v>
      </c>
      <c r="C127" s="0" t="n">
        <v>5000</v>
      </c>
      <c r="D127" s="0" t="s">
        <v>129</v>
      </c>
      <c r="E127" s="0" t="n">
        <v>5510</v>
      </c>
      <c r="F127" s="0" t="s">
        <v>130</v>
      </c>
      <c r="G127" s="0" t="n">
        <v>224</v>
      </c>
      <c r="H127" s="0" t="s">
        <v>208</v>
      </c>
      <c r="I127" s="0" t="n">
        <v>2014</v>
      </c>
      <c r="J127" s="0" t="n">
        <v>2014</v>
      </c>
      <c r="K127" s="0" t="s">
        <v>132</v>
      </c>
      <c r="L127" s="0" t="n">
        <v>304915</v>
      </c>
      <c r="M127" s="0" t="s">
        <v>133</v>
      </c>
      <c r="N127" s="0" t="s">
        <v>134</v>
      </c>
      <c r="O127" s="10" t="n">
        <f aca="false">VLOOKUP($H127,'FAOSTAT nutrition'!$A:$C,2,0)*$L127/4000</f>
        <v>265844.778605016</v>
      </c>
      <c r="P127" s="10" t="n">
        <f aca="false">VLOOKUP($H127,'FAOSTAT nutrition'!$A:$D,4,0)*$L127</f>
        <v>6213.00156739811</v>
      </c>
      <c r="Q127" s="10" t="n">
        <f aca="false">VLOOKUP($H127,'FAOSTAT nutrition'!$A:$D,3,0)*$L127</f>
        <v>27241.6222570533</v>
      </c>
      <c r="R127" s="78"/>
    </row>
    <row r="128" customFormat="false" ht="12.8" hidden="false" customHeight="false" outlineLevel="0" collapsed="false">
      <c r="A128" s="0" t="s">
        <v>127</v>
      </c>
      <c r="B128" s="0" t="s">
        <v>128</v>
      </c>
      <c r="C128" s="0" t="n">
        <v>5000</v>
      </c>
      <c r="D128" s="0" t="s">
        <v>129</v>
      </c>
      <c r="E128" s="0" t="n">
        <v>5510</v>
      </c>
      <c r="F128" s="0" t="s">
        <v>130</v>
      </c>
      <c r="G128" s="0" t="n">
        <v>367</v>
      </c>
      <c r="H128" s="0" t="s">
        <v>141</v>
      </c>
      <c r="I128" s="0" t="n">
        <v>2014</v>
      </c>
      <c r="J128" s="0" t="n">
        <v>2014</v>
      </c>
      <c r="K128" s="0" t="s">
        <v>132</v>
      </c>
      <c r="L128" s="0" t="n">
        <v>7929177</v>
      </c>
      <c r="M128" s="0" t="s">
        <v>133</v>
      </c>
      <c r="N128" s="0" t="s">
        <v>134</v>
      </c>
      <c r="O128" s="10" t="n">
        <f aca="false">VLOOKUP($H128,'FAOSTAT nutrition'!$A:$C,2,0)*$L128/4000</f>
        <v>237875.31</v>
      </c>
      <c r="P128" s="10" t="n">
        <f aca="false">VLOOKUP($H128,'FAOSTAT nutrition'!$A:$D,4,0)*$L128</f>
        <v>7929.177</v>
      </c>
      <c r="Q128" s="10" t="n">
        <f aca="false">VLOOKUP($H128,'FAOSTAT nutrition'!$A:$D,3,0)*$L128</f>
        <v>126866.832</v>
      </c>
      <c r="R128" s="78"/>
    </row>
    <row r="129" customFormat="false" ht="12.8" hidden="false" customHeight="false" outlineLevel="0" collapsed="false">
      <c r="A129" s="0" t="s">
        <v>127</v>
      </c>
      <c r="B129" s="0" t="s">
        <v>128</v>
      </c>
      <c r="C129" s="0" t="n">
        <v>5000</v>
      </c>
      <c r="D129" s="0" t="s">
        <v>129</v>
      </c>
      <c r="E129" s="0" t="n">
        <v>5510</v>
      </c>
      <c r="F129" s="0" t="s">
        <v>130</v>
      </c>
      <c r="G129" s="0" t="n">
        <v>101</v>
      </c>
      <c r="H129" s="0" t="s">
        <v>154</v>
      </c>
      <c r="I129" s="0" t="n">
        <v>2014</v>
      </c>
      <c r="J129" s="0" t="n">
        <v>2014</v>
      </c>
      <c r="K129" s="0" t="s">
        <v>132</v>
      </c>
      <c r="L129" s="0" t="n">
        <v>235224</v>
      </c>
      <c r="M129" s="0" t="s">
        <v>133</v>
      </c>
      <c r="N129" s="0" t="s">
        <v>134</v>
      </c>
      <c r="O129" s="10" t="n">
        <f aca="false">VLOOKUP($H129,'FAOSTAT nutrition'!$A:$C,2,0)*$L129/4000</f>
        <v>228167.28</v>
      </c>
      <c r="P129" s="10" t="n">
        <f aca="false">VLOOKUP($H129,'FAOSTAT nutrition'!$A:$D,4,0)*$L129</f>
        <v>14113.44</v>
      </c>
      <c r="Q129" s="10" t="n">
        <f aca="false">VLOOKUP($H129,'FAOSTAT nutrition'!$A:$D,3,0)*$L129</f>
        <v>37635.84</v>
      </c>
      <c r="R129" s="78"/>
    </row>
    <row r="130" customFormat="false" ht="12.8" hidden="false" customHeight="false" outlineLevel="0" collapsed="false">
      <c r="A130" s="0" t="s">
        <v>127</v>
      </c>
      <c r="B130" s="0" t="s">
        <v>128</v>
      </c>
      <c r="C130" s="0" t="n">
        <v>5000</v>
      </c>
      <c r="D130" s="0" t="s">
        <v>129</v>
      </c>
      <c r="E130" s="0" t="n">
        <v>5510</v>
      </c>
      <c r="F130" s="0" t="s">
        <v>130</v>
      </c>
      <c r="G130" s="0" t="n">
        <v>569</v>
      </c>
      <c r="H130" s="0" t="s">
        <v>183</v>
      </c>
      <c r="I130" s="0" t="n">
        <v>2014</v>
      </c>
      <c r="J130" s="0" t="n">
        <v>2014</v>
      </c>
      <c r="K130" s="0" t="s">
        <v>132</v>
      </c>
      <c r="L130" s="0" t="n">
        <v>1148211</v>
      </c>
      <c r="M130" s="0" t="s">
        <v>133</v>
      </c>
      <c r="N130" s="0" t="s">
        <v>134</v>
      </c>
      <c r="O130" s="10" t="n">
        <f aca="false">VLOOKUP($H130,'FAOSTAT nutrition'!$A:$C,2,0)*$L130/4000</f>
        <v>209548.5075</v>
      </c>
      <c r="P130" s="10" t="n">
        <f aca="false">VLOOKUP($H130,'FAOSTAT nutrition'!$A:$D,4,0)*$L130</f>
        <v>3444.633</v>
      </c>
      <c r="Q130" s="10" t="n">
        <f aca="false">VLOOKUP($H130,'FAOSTAT nutrition'!$A:$D,3,0)*$L130</f>
        <v>9185.688</v>
      </c>
      <c r="R130" s="78"/>
    </row>
    <row r="131" customFormat="false" ht="12.8" hidden="false" customHeight="false" outlineLevel="0" collapsed="false">
      <c r="A131" s="0" t="s">
        <v>127</v>
      </c>
      <c r="B131" s="0" t="s">
        <v>128</v>
      </c>
      <c r="C131" s="0" t="n">
        <v>5000</v>
      </c>
      <c r="D131" s="0" t="s">
        <v>129</v>
      </c>
      <c r="E131" s="0" t="n">
        <v>5510</v>
      </c>
      <c r="F131" s="0" t="s">
        <v>130</v>
      </c>
      <c r="G131" s="0" t="n">
        <v>591</v>
      </c>
      <c r="H131" s="0" t="s">
        <v>158</v>
      </c>
      <c r="I131" s="0" t="n">
        <v>2014</v>
      </c>
      <c r="J131" s="0" t="n">
        <v>2014</v>
      </c>
      <c r="K131" s="0" t="s">
        <v>132</v>
      </c>
      <c r="L131" s="0" t="n">
        <v>1926473</v>
      </c>
      <c r="M131" s="0" t="s">
        <v>133</v>
      </c>
      <c r="N131" s="0" t="s">
        <v>134</v>
      </c>
      <c r="O131" s="10" t="n">
        <f aca="false">VLOOKUP($H131,'FAOSTAT nutrition'!$A:$C,2,0)*$L131/4000</f>
        <v>207095.8475</v>
      </c>
      <c r="P131" s="10" t="n">
        <f aca="false">VLOOKUP($H131,'FAOSTAT nutrition'!$A:$D,4,0)*$L131</f>
        <v>11558.838</v>
      </c>
      <c r="Q131" s="10" t="n">
        <f aca="false">VLOOKUP($H131,'FAOSTAT nutrition'!$A:$D,3,0)*$L131</f>
        <v>15411.784</v>
      </c>
      <c r="R131" s="78"/>
    </row>
    <row r="132" customFormat="false" ht="12.8" hidden="false" customHeight="false" outlineLevel="0" collapsed="false">
      <c r="A132" s="0" t="s">
        <v>127</v>
      </c>
      <c r="B132" s="0" t="s">
        <v>128</v>
      </c>
      <c r="C132" s="0" t="n">
        <v>5000</v>
      </c>
      <c r="D132" s="0" t="s">
        <v>129</v>
      </c>
      <c r="E132" s="0" t="n">
        <v>5510</v>
      </c>
      <c r="F132" s="0" t="s">
        <v>130</v>
      </c>
      <c r="G132" s="0" t="n">
        <v>407</v>
      </c>
      <c r="H132" s="0" t="s">
        <v>209</v>
      </c>
      <c r="I132" s="0" t="n">
        <v>2014</v>
      </c>
      <c r="J132" s="0" t="n">
        <v>2014</v>
      </c>
      <c r="K132" s="0" t="s">
        <v>132</v>
      </c>
      <c r="L132" s="0" t="n">
        <v>2216875</v>
      </c>
      <c r="M132" s="0" t="s">
        <v>133</v>
      </c>
      <c r="N132" s="0" t="s">
        <v>134</v>
      </c>
      <c r="O132" s="10" t="n">
        <f aca="false">VLOOKUP($H132,'FAOSTAT nutrition'!$A:$C,2,0)*$L132/4000</f>
        <v>205036.688745747</v>
      </c>
      <c r="P132" s="10" t="n">
        <f aca="false">VLOOKUP($H132,'FAOSTAT nutrition'!$A:$D,4,0)*$L132</f>
        <v>2155.44482255712</v>
      </c>
      <c r="Q132" s="10" t="n">
        <f aca="false">VLOOKUP($H132,'FAOSTAT nutrition'!$A:$D,3,0)*$L132</f>
        <v>15447.3545616594</v>
      </c>
      <c r="R132" s="78"/>
    </row>
    <row r="133" customFormat="false" ht="12.8" hidden="false" customHeight="false" outlineLevel="0" collapsed="false">
      <c r="A133" s="0" t="s">
        <v>127</v>
      </c>
      <c r="B133" s="0" t="s">
        <v>128</v>
      </c>
      <c r="C133" s="0" t="n">
        <v>5000</v>
      </c>
      <c r="D133" s="0" t="s">
        <v>129</v>
      </c>
      <c r="E133" s="0" t="n">
        <v>5510</v>
      </c>
      <c r="F133" s="0" t="s">
        <v>130</v>
      </c>
      <c r="G133" s="0" t="n">
        <v>203</v>
      </c>
      <c r="H133" s="0" t="s">
        <v>143</v>
      </c>
      <c r="I133" s="0" t="n">
        <v>2014</v>
      </c>
      <c r="J133" s="0" t="n">
        <v>2014</v>
      </c>
      <c r="K133" s="0" t="s">
        <v>132</v>
      </c>
      <c r="L133" s="0" t="n">
        <v>194458</v>
      </c>
      <c r="M133" s="0" t="s">
        <v>133</v>
      </c>
      <c r="N133" s="0" t="s">
        <v>134</v>
      </c>
      <c r="O133" s="10" t="n">
        <f aca="false">VLOOKUP($H133,'FAOSTAT nutrition'!$A:$C,2,0)*$L133/4000</f>
        <v>177442.925</v>
      </c>
      <c r="P133" s="10" t="n">
        <f aca="false">VLOOKUP($H133,'FAOSTAT nutrition'!$A:$D,4,0)*$L133</f>
        <v>12250.854</v>
      </c>
      <c r="Q133" s="10" t="n">
        <f aca="false">VLOOKUP($H133,'FAOSTAT nutrition'!$A:$D,3,0)*$L133</f>
        <v>34419.066</v>
      </c>
      <c r="R133" s="78"/>
    </row>
    <row r="134" customFormat="false" ht="12.8" hidden="false" customHeight="false" outlineLevel="0" collapsed="false">
      <c r="A134" s="0" t="s">
        <v>127</v>
      </c>
      <c r="B134" s="0" t="s">
        <v>128</v>
      </c>
      <c r="C134" s="0" t="n">
        <v>5000</v>
      </c>
      <c r="D134" s="0" t="s">
        <v>129</v>
      </c>
      <c r="E134" s="0" t="n">
        <v>5510</v>
      </c>
      <c r="F134" s="0" t="s">
        <v>130</v>
      </c>
      <c r="G134" s="0" t="n">
        <v>336</v>
      </c>
      <c r="H134" s="0" t="s">
        <v>200</v>
      </c>
      <c r="I134" s="0" t="n">
        <v>2014</v>
      </c>
      <c r="J134" s="0" t="n">
        <v>2014</v>
      </c>
      <c r="K134" s="0" t="s">
        <v>132</v>
      </c>
      <c r="L134" s="0" t="n">
        <v>118923</v>
      </c>
      <c r="M134" s="0" t="s">
        <v>133</v>
      </c>
      <c r="N134" s="0" t="s">
        <v>134</v>
      </c>
      <c r="O134" s="10" t="n">
        <f aca="false">VLOOKUP($H134,'FAOSTAT nutrition'!$A:$C,2,0)*$L134/4000</f>
        <v>164411.0475</v>
      </c>
      <c r="P134" s="10" t="n">
        <f aca="false">VLOOKUP($H134,'FAOSTAT nutrition'!$A:$D,4,0)*$L134</f>
        <v>26163.06</v>
      </c>
      <c r="Q134" s="10" t="n">
        <f aca="false">VLOOKUP($H134,'FAOSTAT nutrition'!$A:$D,3,0)*$L134</f>
        <v>18687.9</v>
      </c>
      <c r="R134" s="78"/>
    </row>
    <row r="135" customFormat="false" ht="12.8" hidden="false" customHeight="false" outlineLevel="0" collapsed="false">
      <c r="A135" s="0" t="s">
        <v>127</v>
      </c>
      <c r="B135" s="0" t="s">
        <v>128</v>
      </c>
      <c r="C135" s="0" t="n">
        <v>5000</v>
      </c>
      <c r="D135" s="0" t="s">
        <v>129</v>
      </c>
      <c r="E135" s="0" t="n">
        <v>5510</v>
      </c>
      <c r="F135" s="0" t="s">
        <v>130</v>
      </c>
      <c r="G135" s="0" t="n">
        <v>92</v>
      </c>
      <c r="H135" s="0" t="s">
        <v>252</v>
      </c>
      <c r="I135" s="0" t="n">
        <v>2014</v>
      </c>
      <c r="J135" s="0" t="n">
        <v>2014</v>
      </c>
      <c r="K135" s="0" t="s">
        <v>132</v>
      </c>
      <c r="L135" s="0" t="n">
        <v>186147</v>
      </c>
      <c r="M135" s="0" t="s">
        <v>133</v>
      </c>
      <c r="N135" s="0" t="s">
        <v>134</v>
      </c>
      <c r="O135" s="10" t="n">
        <f aca="false">VLOOKUP($H135,'FAOSTAT nutrition'!$A:$C,2,0)*$L135/4000</f>
        <v>159155.685</v>
      </c>
      <c r="P135" s="10" t="n">
        <f aca="false">VLOOKUP($H135,'FAOSTAT nutrition'!$A:$D,4,0)*$L135</f>
        <v>9307.35</v>
      </c>
      <c r="Q135" s="10" t="n">
        <f aca="false">VLOOKUP($H135,'FAOSTAT nutrition'!$A:$D,3,0)*$L135</f>
        <v>22337.64</v>
      </c>
      <c r="R135" s="78"/>
    </row>
    <row r="136" customFormat="false" ht="12.8" hidden="false" customHeight="false" outlineLevel="0" collapsed="false">
      <c r="A136" s="0" t="s">
        <v>127</v>
      </c>
      <c r="B136" s="0" t="s">
        <v>128</v>
      </c>
      <c r="C136" s="0" t="n">
        <v>5000</v>
      </c>
      <c r="D136" s="0" t="s">
        <v>129</v>
      </c>
      <c r="E136" s="0" t="n">
        <v>5510</v>
      </c>
      <c r="F136" s="0" t="s">
        <v>130</v>
      </c>
      <c r="G136" s="0" t="n">
        <v>530</v>
      </c>
      <c r="H136" s="0" t="s">
        <v>165</v>
      </c>
      <c r="I136" s="0" t="n">
        <v>2014</v>
      </c>
      <c r="J136" s="0" t="n">
        <v>2014</v>
      </c>
      <c r="K136" s="0" t="s">
        <v>132</v>
      </c>
      <c r="L136" s="0" t="n">
        <v>1332622</v>
      </c>
      <c r="M136" s="0" t="s">
        <v>133</v>
      </c>
      <c r="N136" s="0" t="s">
        <v>134</v>
      </c>
      <c r="O136" s="10" t="n">
        <f aca="false">VLOOKUP($H136,'FAOSTAT nutrition'!$A:$C,2,0)*$L136/4000</f>
        <v>149918.602521216</v>
      </c>
      <c r="P136" s="10" t="n">
        <f aca="false">VLOOKUP($H136,'FAOSTAT nutrition'!$A:$D,4,0)*$L136</f>
        <v>3996.65821867018</v>
      </c>
      <c r="Q136" s="10" t="n">
        <f aca="false">VLOOKUP($H136,'FAOSTAT nutrition'!$A:$D,3,0)*$L136</f>
        <v>11989.9746560105</v>
      </c>
      <c r="R136" s="78"/>
    </row>
    <row r="137" customFormat="false" ht="12.8" hidden="false" customHeight="false" outlineLevel="0" collapsed="false">
      <c r="A137" s="0" t="s">
        <v>127</v>
      </c>
      <c r="B137" s="0" t="s">
        <v>128</v>
      </c>
      <c r="C137" s="0" t="n">
        <v>5000</v>
      </c>
      <c r="D137" s="0" t="s">
        <v>129</v>
      </c>
      <c r="E137" s="0" t="n">
        <v>5510</v>
      </c>
      <c r="F137" s="0" t="s">
        <v>130</v>
      </c>
      <c r="G137" s="0" t="n">
        <v>135</v>
      </c>
      <c r="H137" s="0" t="s">
        <v>284</v>
      </c>
      <c r="I137" s="0" t="n">
        <v>2014</v>
      </c>
      <c r="J137" s="0" t="n">
        <v>2014</v>
      </c>
      <c r="K137" s="0" t="s">
        <v>132</v>
      </c>
      <c r="L137" s="0" t="n">
        <v>545840</v>
      </c>
      <c r="M137" s="0" t="s">
        <v>133</v>
      </c>
      <c r="N137" s="0" t="s">
        <v>134</v>
      </c>
      <c r="O137" s="10" t="n">
        <f aca="false">VLOOKUP($H137,'FAOSTAT nutrition'!$A:$C,2,0)*$L137/4000</f>
        <v>148741.4</v>
      </c>
      <c r="P137" s="10" t="n">
        <f aca="false">VLOOKUP($H137,'FAOSTAT nutrition'!$A:$D,4,0)*$L137</f>
        <v>1637.52</v>
      </c>
      <c r="Q137" s="10" t="n">
        <f aca="false">VLOOKUP($H137,'FAOSTAT nutrition'!$A:$D,3,0)*$L137</f>
        <v>9279.28</v>
      </c>
      <c r="R137" s="78"/>
    </row>
    <row r="138" customFormat="false" ht="12.8" hidden="false" customHeight="false" outlineLevel="0" collapsed="false">
      <c r="A138" s="0" t="s">
        <v>127</v>
      </c>
      <c r="B138" s="0" t="s">
        <v>128</v>
      </c>
      <c r="C138" s="0" t="n">
        <v>5000</v>
      </c>
      <c r="D138" s="0" t="s">
        <v>129</v>
      </c>
      <c r="E138" s="0" t="n">
        <v>5510</v>
      </c>
      <c r="F138" s="0" t="s">
        <v>130</v>
      </c>
      <c r="G138" s="0" t="n">
        <v>702</v>
      </c>
      <c r="H138" s="0" t="s">
        <v>224</v>
      </c>
      <c r="I138" s="0" t="n">
        <v>2014</v>
      </c>
      <c r="J138" s="0" t="n">
        <v>2014</v>
      </c>
      <c r="K138" s="0" t="s">
        <v>132</v>
      </c>
      <c r="L138" s="0" t="n">
        <v>107017</v>
      </c>
      <c r="M138" s="0" t="s">
        <v>133</v>
      </c>
      <c r="N138" s="0" t="s">
        <v>134</v>
      </c>
      <c r="O138" s="10" t="n">
        <f aca="false">VLOOKUP($H138,'FAOSTAT nutrition'!$A:$C,2,0)*$L138/4000</f>
        <v>140449.338709677</v>
      </c>
      <c r="P138" s="10" t="n">
        <f aca="false">VLOOKUP($H138,'FAOSTAT nutrition'!$A:$D,4,0)*$L138</f>
        <v>38845.1935483871</v>
      </c>
      <c r="Q138" s="10" t="n">
        <f aca="false">VLOOKUP($H138,'FAOSTAT nutrition'!$A:$D,3,0)*$L138</f>
        <v>6200.48387096774</v>
      </c>
      <c r="R138" s="78"/>
    </row>
    <row r="139" customFormat="false" ht="12.8" hidden="false" customHeight="false" outlineLevel="0" collapsed="false">
      <c r="A139" s="0" t="s">
        <v>127</v>
      </c>
      <c r="B139" s="0" t="s">
        <v>128</v>
      </c>
      <c r="C139" s="0" t="n">
        <v>5000</v>
      </c>
      <c r="D139" s="0" t="s">
        <v>129</v>
      </c>
      <c r="E139" s="0" t="n">
        <v>5510</v>
      </c>
      <c r="F139" s="0" t="s">
        <v>130</v>
      </c>
      <c r="G139" s="0" t="n">
        <v>693</v>
      </c>
      <c r="H139" s="0" t="s">
        <v>170</v>
      </c>
      <c r="I139" s="0" t="n">
        <v>2014</v>
      </c>
      <c r="J139" s="0" t="n">
        <v>2014</v>
      </c>
      <c r="K139" s="0" t="s">
        <v>132</v>
      </c>
      <c r="L139" s="0" t="n">
        <v>212939</v>
      </c>
      <c r="M139" s="0" t="s">
        <v>133</v>
      </c>
      <c r="N139" s="0" t="s">
        <v>134</v>
      </c>
      <c r="O139" s="10" t="n">
        <f aca="false">VLOOKUP($H139,'FAOSTAT nutrition'!$A:$C,2,0)*$L139/4000</f>
        <v>138944.721324066</v>
      </c>
      <c r="P139" s="10" t="n">
        <f aca="false">VLOOKUP($H139,'FAOSTAT nutrition'!$A:$D,4,0)*$L139</f>
        <v>6811.49675511694</v>
      </c>
      <c r="Q139" s="10" t="n">
        <f aca="false">VLOOKUP($H139,'FAOSTAT nutrition'!$A:$D,3,0)*$L139</f>
        <v>8307.90000384009</v>
      </c>
      <c r="R139" s="78"/>
    </row>
    <row r="140" customFormat="false" ht="12.8" hidden="false" customHeight="false" outlineLevel="0" collapsed="false">
      <c r="A140" s="0" t="s">
        <v>127</v>
      </c>
      <c r="B140" s="0" t="s">
        <v>128</v>
      </c>
      <c r="C140" s="0" t="n">
        <v>5000</v>
      </c>
      <c r="D140" s="0" t="s">
        <v>129</v>
      </c>
      <c r="E140" s="0" t="n">
        <v>5510</v>
      </c>
      <c r="F140" s="0" t="s">
        <v>130</v>
      </c>
      <c r="G140" s="0" t="n">
        <v>711</v>
      </c>
      <c r="H140" s="0" t="s">
        <v>136</v>
      </c>
      <c r="I140" s="0" t="n">
        <v>2014</v>
      </c>
      <c r="J140" s="0" t="n">
        <v>2014</v>
      </c>
      <c r="K140" s="0" t="s">
        <v>132</v>
      </c>
      <c r="L140" s="0" t="n">
        <v>1004382</v>
      </c>
      <c r="M140" s="0" t="s">
        <v>133</v>
      </c>
      <c r="N140" s="0" t="s">
        <v>134</v>
      </c>
      <c r="O140" s="10" t="n">
        <f aca="false">VLOOKUP($H140,'FAOSTAT nutrition'!$A:$C,2,0)*$L140/4000</f>
        <v>134120.021959286</v>
      </c>
      <c r="P140" s="10" t="n">
        <f aca="false">VLOOKUP($H140,'FAOSTAT nutrition'!$A:$D,4,0)*$L140</f>
        <v>23169.6346829358</v>
      </c>
      <c r="Q140" s="10" t="n">
        <f aca="false">VLOOKUP($H140,'FAOSTAT nutrition'!$A:$D,3,0)*$L140</f>
        <v>24570.3121135556</v>
      </c>
      <c r="R140" s="78"/>
    </row>
    <row r="141" customFormat="false" ht="12.8" hidden="false" customHeight="false" outlineLevel="0" collapsed="false">
      <c r="A141" s="0" t="s">
        <v>127</v>
      </c>
      <c r="B141" s="0" t="s">
        <v>128</v>
      </c>
      <c r="C141" s="0" t="n">
        <v>5000</v>
      </c>
      <c r="D141" s="0" t="s">
        <v>129</v>
      </c>
      <c r="E141" s="0" t="n">
        <v>5510</v>
      </c>
      <c r="F141" s="0" t="s">
        <v>130</v>
      </c>
      <c r="G141" s="0" t="n">
        <v>698</v>
      </c>
      <c r="H141" s="0" t="s">
        <v>171</v>
      </c>
      <c r="I141" s="0" t="n">
        <v>2014</v>
      </c>
      <c r="J141" s="0" t="n">
        <v>2014</v>
      </c>
      <c r="K141" s="0" t="s">
        <v>132</v>
      </c>
      <c r="L141" s="0" t="n">
        <v>165618</v>
      </c>
      <c r="M141" s="0" t="s">
        <v>133</v>
      </c>
      <c r="N141" s="0" t="s">
        <v>134</v>
      </c>
      <c r="O141" s="10" t="n">
        <f aca="false">VLOOKUP($H141,'FAOSTAT nutrition'!$A:$C,2,0)*$L141/4000</f>
        <v>133736.535</v>
      </c>
      <c r="P141" s="10" t="n">
        <f aca="false">VLOOKUP($H141,'FAOSTAT nutrition'!$A:$D,4,0)*$L141</f>
        <v>33289.218</v>
      </c>
      <c r="Q141" s="10" t="n">
        <f aca="false">VLOOKUP($H141,'FAOSTAT nutrition'!$A:$D,3,0)*$L141</f>
        <v>9937.08</v>
      </c>
      <c r="R141" s="78"/>
    </row>
    <row r="142" customFormat="false" ht="12.8" hidden="false" customHeight="false" outlineLevel="0" collapsed="false">
      <c r="A142" s="0" t="s">
        <v>127</v>
      </c>
      <c r="B142" s="0" t="s">
        <v>128</v>
      </c>
      <c r="C142" s="0" t="n">
        <v>5000</v>
      </c>
      <c r="D142" s="0" t="s">
        <v>129</v>
      </c>
      <c r="E142" s="0" t="n">
        <v>5510</v>
      </c>
      <c r="F142" s="0" t="s">
        <v>130</v>
      </c>
      <c r="G142" s="0" t="n">
        <v>216</v>
      </c>
      <c r="H142" s="0" t="s">
        <v>150</v>
      </c>
      <c r="I142" s="0" t="n">
        <v>2014</v>
      </c>
      <c r="J142" s="0" t="n">
        <v>2014</v>
      </c>
      <c r="K142" s="0" t="s">
        <v>132</v>
      </c>
      <c r="L142" s="0" t="n">
        <v>77106</v>
      </c>
      <c r="M142" s="0" t="s">
        <v>133</v>
      </c>
      <c r="N142" s="0" t="s">
        <v>134</v>
      </c>
      <c r="O142" s="10" t="n">
        <f aca="false">VLOOKUP($H142,'FAOSTAT nutrition'!$A:$C,2,0)*$L142/4000</f>
        <v>126225.377777778</v>
      </c>
      <c r="P142" s="10" t="n">
        <f aca="false">VLOOKUP($H142,'FAOSTAT nutrition'!$A:$D,4,0)*$L142</f>
        <v>50832.8444444444</v>
      </c>
      <c r="Q142" s="10" t="n">
        <f aca="false">VLOOKUP($H142,'FAOSTAT nutrition'!$A:$D,3,0)*$L142</f>
        <v>10851.9555555556</v>
      </c>
      <c r="R142" s="78"/>
    </row>
    <row r="143" customFormat="false" ht="12.8" hidden="false" customHeight="false" outlineLevel="0" collapsed="false">
      <c r="A143" s="0" t="s">
        <v>127</v>
      </c>
      <c r="B143" s="0" t="s">
        <v>128</v>
      </c>
      <c r="C143" s="0" t="n">
        <v>5000</v>
      </c>
      <c r="D143" s="0" t="s">
        <v>129</v>
      </c>
      <c r="E143" s="0" t="n">
        <v>5510</v>
      </c>
      <c r="F143" s="0" t="s">
        <v>130</v>
      </c>
      <c r="G143" s="0" t="n">
        <v>423</v>
      </c>
      <c r="H143" s="0" t="s">
        <v>265</v>
      </c>
      <c r="I143" s="0" t="n">
        <v>2014</v>
      </c>
      <c r="J143" s="0" t="n">
        <v>2014</v>
      </c>
      <c r="K143" s="0" t="s">
        <v>132</v>
      </c>
      <c r="L143" s="0" t="n">
        <v>1861773</v>
      </c>
      <c r="M143" s="0" t="s">
        <v>133</v>
      </c>
      <c r="N143" s="0" t="s">
        <v>134</v>
      </c>
      <c r="O143" s="10" t="n">
        <f aca="false">VLOOKUP($H143,'FAOSTAT nutrition'!$A:$C,2,0)*$L143/4000</f>
        <v>125669.6775</v>
      </c>
      <c r="P143" s="10" t="n">
        <f aca="false">VLOOKUP($H143,'FAOSTAT nutrition'!$A:$D,4,0)*$L143</f>
        <v>1861.773</v>
      </c>
      <c r="Q143" s="10" t="n">
        <f aca="false">VLOOKUP($H143,'FAOSTAT nutrition'!$A:$D,3,0)*$L143</f>
        <v>29788.368</v>
      </c>
      <c r="R143" s="78"/>
    </row>
    <row r="144" customFormat="false" ht="12.8" hidden="false" customHeight="false" outlineLevel="0" collapsed="false">
      <c r="A144" s="0" t="s">
        <v>127</v>
      </c>
      <c r="B144" s="0" t="s">
        <v>128</v>
      </c>
      <c r="C144" s="0" t="n">
        <v>5000</v>
      </c>
      <c r="D144" s="0" t="s">
        <v>129</v>
      </c>
      <c r="E144" s="0" t="n">
        <v>5510</v>
      </c>
      <c r="F144" s="0" t="s">
        <v>130</v>
      </c>
      <c r="G144" s="0" t="n">
        <v>296</v>
      </c>
      <c r="H144" s="0" t="s">
        <v>247</v>
      </c>
      <c r="I144" s="0" t="n">
        <v>2014</v>
      </c>
      <c r="J144" s="0" t="n">
        <v>2014</v>
      </c>
      <c r="K144" s="0" t="s">
        <v>132</v>
      </c>
      <c r="L144" s="0" t="n">
        <v>81020</v>
      </c>
      <c r="M144" s="0" t="s">
        <v>133</v>
      </c>
      <c r="N144" s="0" t="s">
        <v>134</v>
      </c>
      <c r="O144" s="10" t="n">
        <f aca="false">VLOOKUP($H144,'FAOSTAT nutrition'!$A:$C,2,0)*$L144/4000</f>
        <v>107959.15</v>
      </c>
      <c r="P144" s="10" t="n">
        <f aca="false">VLOOKUP($H144,'FAOSTAT nutrition'!$A:$D,4,0)*$L144</f>
        <v>36215.94</v>
      </c>
      <c r="Q144" s="10" t="n">
        <f aca="false">VLOOKUP($H144,'FAOSTAT nutrition'!$A:$D,3,0)*$L144</f>
        <v>14583.6</v>
      </c>
      <c r="R144" s="78"/>
    </row>
    <row r="145" customFormat="false" ht="12.8" hidden="false" customHeight="false" outlineLevel="0" collapsed="false">
      <c r="A145" s="0" t="s">
        <v>127</v>
      </c>
      <c r="B145" s="0" t="s">
        <v>128</v>
      </c>
      <c r="C145" s="0" t="n">
        <v>5000</v>
      </c>
      <c r="D145" s="0" t="s">
        <v>129</v>
      </c>
      <c r="E145" s="0" t="n">
        <v>5510</v>
      </c>
      <c r="F145" s="0" t="s">
        <v>130</v>
      </c>
      <c r="G145" s="0" t="n">
        <v>558</v>
      </c>
      <c r="H145" s="0" t="s">
        <v>148</v>
      </c>
      <c r="I145" s="0" t="n">
        <v>2014</v>
      </c>
      <c r="J145" s="0" t="n">
        <v>2014</v>
      </c>
      <c r="K145" s="0" t="s">
        <v>132</v>
      </c>
      <c r="L145" s="0" t="n">
        <v>831548</v>
      </c>
      <c r="M145" s="0" t="s">
        <v>133</v>
      </c>
      <c r="N145" s="0" t="s">
        <v>134</v>
      </c>
      <c r="O145" s="10" t="n">
        <f aca="false">VLOOKUP($H145,'FAOSTAT nutrition'!$A:$C,2,0)*$L145/4000</f>
        <v>101864.63</v>
      </c>
      <c r="P145" s="10" t="n">
        <f aca="false">VLOOKUP($H145,'FAOSTAT nutrition'!$A:$D,4,0)*$L145</f>
        <v>5820.836</v>
      </c>
      <c r="Q145" s="10" t="n">
        <f aca="false">VLOOKUP($H145,'FAOSTAT nutrition'!$A:$D,3,0)*$L145</f>
        <v>8315.48</v>
      </c>
      <c r="R145" s="78"/>
    </row>
    <row r="146" customFormat="false" ht="12.8" hidden="false" customHeight="false" outlineLevel="0" collapsed="false">
      <c r="A146" s="0" t="s">
        <v>127</v>
      </c>
      <c r="B146" s="0" t="s">
        <v>128</v>
      </c>
      <c r="C146" s="0" t="n">
        <v>5000</v>
      </c>
      <c r="D146" s="0" t="s">
        <v>129</v>
      </c>
      <c r="E146" s="0" t="n">
        <v>5510</v>
      </c>
      <c r="F146" s="0" t="s">
        <v>130</v>
      </c>
      <c r="G146" s="0" t="n">
        <v>671</v>
      </c>
      <c r="H146" s="0" t="s">
        <v>218</v>
      </c>
      <c r="I146" s="0" t="n">
        <v>2014</v>
      </c>
      <c r="J146" s="0" t="n">
        <v>2014</v>
      </c>
      <c r="K146" s="0" t="s">
        <v>132</v>
      </c>
      <c r="L146" s="0" t="n">
        <v>959247</v>
      </c>
      <c r="M146" s="0" t="s">
        <v>133</v>
      </c>
      <c r="N146" s="0" t="s">
        <v>134</v>
      </c>
      <c r="O146" s="10" t="n">
        <f aca="false">VLOOKUP($H146,'FAOSTAT nutrition'!$A:$C,2,0)*$L146/4000</f>
        <v>95924.7</v>
      </c>
      <c r="P146" s="10" t="n">
        <f aca="false">VLOOKUP($H146,'FAOSTAT nutrition'!$A:$D,4,0)*$L146</f>
        <v>0</v>
      </c>
      <c r="Q146" s="10" t="n">
        <f aca="false">VLOOKUP($H146,'FAOSTAT nutrition'!$A:$D,3,0)*$L146</f>
        <v>96322.7278008298</v>
      </c>
      <c r="R146" s="78"/>
    </row>
    <row r="147" customFormat="false" ht="12.8" hidden="false" customHeight="false" outlineLevel="0" collapsed="false">
      <c r="A147" s="0" t="s">
        <v>127</v>
      </c>
      <c r="B147" s="0" t="s">
        <v>128</v>
      </c>
      <c r="C147" s="0" t="n">
        <v>5000</v>
      </c>
      <c r="D147" s="0" t="s">
        <v>129</v>
      </c>
      <c r="E147" s="0" t="n">
        <v>5510</v>
      </c>
      <c r="F147" s="0" t="s">
        <v>130</v>
      </c>
      <c r="G147" s="0" t="n">
        <v>550</v>
      </c>
      <c r="H147" s="0" t="s">
        <v>179</v>
      </c>
      <c r="I147" s="0" t="n">
        <v>2014</v>
      </c>
      <c r="J147" s="0" t="n">
        <v>2014</v>
      </c>
      <c r="K147" s="0" t="s">
        <v>132</v>
      </c>
      <c r="L147" s="0" t="n">
        <v>633393</v>
      </c>
      <c r="M147" s="0" t="s">
        <v>133</v>
      </c>
      <c r="N147" s="0" t="s">
        <v>134</v>
      </c>
      <c r="O147" s="10" t="n">
        <f aca="false">VLOOKUP($H147,'FAOSTAT nutrition'!$A:$C,2,0)*$L147/4000</f>
        <v>93425.4675</v>
      </c>
      <c r="P147" s="10" t="n">
        <f aca="false">VLOOKUP($H147,'FAOSTAT nutrition'!$A:$D,4,0)*$L147</f>
        <v>1900.179</v>
      </c>
      <c r="Q147" s="10" t="n">
        <f aca="false">VLOOKUP($H147,'FAOSTAT nutrition'!$A:$D,3,0)*$L147</f>
        <v>8867.502</v>
      </c>
      <c r="R147" s="78"/>
    </row>
    <row r="148" customFormat="false" ht="12.8" hidden="false" customHeight="false" outlineLevel="0" collapsed="false">
      <c r="A148" s="0" t="s">
        <v>127</v>
      </c>
      <c r="B148" s="0" t="s">
        <v>128</v>
      </c>
      <c r="C148" s="0" t="n">
        <v>5000</v>
      </c>
      <c r="D148" s="0" t="s">
        <v>129</v>
      </c>
      <c r="E148" s="0" t="n">
        <v>5510</v>
      </c>
      <c r="F148" s="0" t="s">
        <v>130</v>
      </c>
      <c r="G148" s="0" t="n">
        <v>420</v>
      </c>
      <c r="H148" s="0" t="s">
        <v>279</v>
      </c>
      <c r="I148" s="0" t="n">
        <v>2014</v>
      </c>
      <c r="J148" s="0" t="n">
        <v>2014</v>
      </c>
      <c r="K148" s="0" t="s">
        <v>132</v>
      </c>
      <c r="L148" s="0" t="n">
        <v>1565474</v>
      </c>
      <c r="M148" s="0" t="s">
        <v>133</v>
      </c>
      <c r="N148" s="0" t="s">
        <v>134</v>
      </c>
      <c r="O148" s="10" t="n">
        <f aca="false">VLOOKUP($H148,'FAOSTAT nutrition'!$A:$C,2,0)*$L148/4000</f>
        <v>90012.536885021</v>
      </c>
      <c r="P148" s="10" t="n">
        <f aca="false">VLOOKUP($H148,'FAOSTAT nutrition'!$A:$D,4,0)*$L148</f>
        <v>1574.14611404647</v>
      </c>
      <c r="Q148" s="10" t="n">
        <f aca="false">VLOOKUP($H148,'FAOSTAT nutrition'!$A:$D,3,0)*$L148</f>
        <v>36005.0147540084</v>
      </c>
      <c r="R148" s="78"/>
    </row>
    <row r="149" customFormat="false" ht="12.8" hidden="false" customHeight="false" outlineLevel="0" collapsed="false">
      <c r="A149" s="0" t="s">
        <v>127</v>
      </c>
      <c r="B149" s="0" t="s">
        <v>128</v>
      </c>
      <c r="C149" s="0" t="n">
        <v>5000</v>
      </c>
      <c r="D149" s="0" t="s">
        <v>129</v>
      </c>
      <c r="E149" s="0" t="n">
        <v>5510</v>
      </c>
      <c r="F149" s="0" t="s">
        <v>130</v>
      </c>
      <c r="G149" s="0" t="n">
        <v>541</v>
      </c>
      <c r="H149" s="0" t="s">
        <v>189</v>
      </c>
      <c r="I149" s="0" t="n">
        <v>2014</v>
      </c>
      <c r="J149" s="0" t="n">
        <v>2014</v>
      </c>
      <c r="K149" s="0" t="s">
        <v>132</v>
      </c>
      <c r="L149" s="0" t="n">
        <v>605738</v>
      </c>
      <c r="M149" s="0" t="s">
        <v>133</v>
      </c>
      <c r="N149" s="0" t="s">
        <v>134</v>
      </c>
      <c r="O149" s="10" t="n">
        <f aca="false">VLOOKUP($H149,'FAOSTAT nutrition'!$A:$C,2,0)*$L149/4000</f>
        <v>78745.7491081558</v>
      </c>
      <c r="P149" s="10" t="n">
        <f aca="false">VLOOKUP($H149,'FAOSTAT nutrition'!$A:$D,4,0)*$L149</f>
        <v>1817.29035673768</v>
      </c>
      <c r="Q149" s="10" t="n">
        <f aca="false">VLOOKUP($H149,'FAOSTAT nutrition'!$A:$D,3,0)*$L149</f>
        <v>5451.87107021304</v>
      </c>
      <c r="R149" s="78"/>
    </row>
    <row r="150" customFormat="false" ht="12.8" hidden="false" customHeight="false" outlineLevel="0" collapsed="false">
      <c r="A150" s="0" t="s">
        <v>127</v>
      </c>
      <c r="B150" s="0" t="s">
        <v>128</v>
      </c>
      <c r="C150" s="0" t="n">
        <v>5000</v>
      </c>
      <c r="D150" s="0" t="s">
        <v>129</v>
      </c>
      <c r="E150" s="0" t="n">
        <v>5510</v>
      </c>
      <c r="F150" s="0" t="s">
        <v>130</v>
      </c>
      <c r="G150" s="0" t="n">
        <v>366</v>
      </c>
      <c r="H150" s="0" t="s">
        <v>140</v>
      </c>
      <c r="I150" s="0" t="n">
        <v>2014</v>
      </c>
      <c r="J150" s="0" t="n">
        <v>2014</v>
      </c>
      <c r="K150" s="0" t="s">
        <v>132</v>
      </c>
      <c r="L150" s="0" t="n">
        <v>1574481</v>
      </c>
      <c r="M150" s="0" t="s">
        <v>133</v>
      </c>
      <c r="N150" s="0" t="s">
        <v>134</v>
      </c>
      <c r="O150" s="10" t="n">
        <f aca="false">VLOOKUP($H150,'FAOSTAT nutrition'!$A:$C,2,0)*$L150/4000</f>
        <v>78724.05</v>
      </c>
      <c r="P150" s="10" t="n">
        <f aca="false">VLOOKUP($H150,'FAOSTAT nutrition'!$A:$D,4,0)*$L150</f>
        <v>1574.481</v>
      </c>
      <c r="Q150" s="10" t="n">
        <f aca="false">VLOOKUP($H150,'FAOSTAT nutrition'!$A:$D,3,0)*$L150</f>
        <v>17319.291</v>
      </c>
      <c r="R150" s="78"/>
    </row>
    <row r="151" customFormat="false" ht="12.8" hidden="false" customHeight="false" outlineLevel="0" collapsed="false">
      <c r="A151" s="0" t="s">
        <v>127</v>
      </c>
      <c r="B151" s="0" t="s">
        <v>128</v>
      </c>
      <c r="C151" s="0" t="n">
        <v>5000</v>
      </c>
      <c r="D151" s="0" t="s">
        <v>129</v>
      </c>
      <c r="E151" s="0" t="n">
        <v>5510</v>
      </c>
      <c r="F151" s="0" t="s">
        <v>130</v>
      </c>
      <c r="G151" s="0" t="n">
        <v>554</v>
      </c>
      <c r="H151" s="0" t="s">
        <v>177</v>
      </c>
      <c r="I151" s="0" t="n">
        <v>2014</v>
      </c>
      <c r="J151" s="0" t="n">
        <v>2014</v>
      </c>
      <c r="K151" s="0" t="s">
        <v>132</v>
      </c>
      <c r="L151" s="0" t="n">
        <v>644748</v>
      </c>
      <c r="M151" s="0" t="s">
        <v>133</v>
      </c>
      <c r="N151" s="0" t="s">
        <v>134</v>
      </c>
      <c r="O151" s="10" t="n">
        <f aca="false">VLOOKUP($H151,'FAOSTAT nutrition'!$A:$C,2,0)*$L151/4000</f>
        <v>75757.89</v>
      </c>
      <c r="P151" s="10" t="n">
        <f aca="false">VLOOKUP($H151,'FAOSTAT nutrition'!$A:$D,4,0)*$L151</f>
        <v>1289.496</v>
      </c>
      <c r="Q151" s="10" t="n">
        <f aca="false">VLOOKUP($H151,'FAOSTAT nutrition'!$A:$D,3,0)*$L151</f>
        <v>2578.992</v>
      </c>
      <c r="R151" s="78"/>
    </row>
    <row r="152" customFormat="false" ht="12.8" hidden="false" customHeight="false" outlineLevel="0" collapsed="false">
      <c r="A152" s="0" t="s">
        <v>127</v>
      </c>
      <c r="B152" s="0" t="s">
        <v>128</v>
      </c>
      <c r="C152" s="0" t="n">
        <v>5000</v>
      </c>
      <c r="D152" s="0" t="s">
        <v>129</v>
      </c>
      <c r="E152" s="0" t="n">
        <v>5510</v>
      </c>
      <c r="F152" s="0" t="s">
        <v>130</v>
      </c>
      <c r="G152" s="0" t="n">
        <v>459</v>
      </c>
      <c r="H152" s="0" t="s">
        <v>167</v>
      </c>
      <c r="I152" s="0" t="n">
        <v>2014</v>
      </c>
      <c r="J152" s="0" t="n">
        <v>2014</v>
      </c>
      <c r="K152" s="0" t="s">
        <v>132</v>
      </c>
      <c r="L152" s="0" t="n">
        <v>496363</v>
      </c>
      <c r="M152" s="0" t="s">
        <v>133</v>
      </c>
      <c r="N152" s="0" t="s">
        <v>134</v>
      </c>
      <c r="O152" s="10" t="n">
        <f aca="false">VLOOKUP($H152,'FAOSTAT nutrition'!$A:$C,2,0)*$L152/4000</f>
        <v>74454.45</v>
      </c>
      <c r="P152" s="10" t="n">
        <f aca="false">VLOOKUP($H152,'FAOSTAT nutrition'!$A:$D,4,0)*$L152</f>
        <v>992.726</v>
      </c>
      <c r="Q152" s="10" t="n">
        <f aca="false">VLOOKUP($H152,'FAOSTAT nutrition'!$A:$D,3,0)*$L152</f>
        <v>5459.993</v>
      </c>
      <c r="R152" s="78"/>
    </row>
    <row r="153" customFormat="false" ht="12.8" hidden="false" customHeight="false" outlineLevel="0" collapsed="false">
      <c r="A153" s="0" t="s">
        <v>127</v>
      </c>
      <c r="B153" s="0" t="s">
        <v>128</v>
      </c>
      <c r="C153" s="0" t="n">
        <v>5000</v>
      </c>
      <c r="D153" s="0" t="s">
        <v>129</v>
      </c>
      <c r="E153" s="0" t="n">
        <v>5510</v>
      </c>
      <c r="F153" s="0" t="s">
        <v>130</v>
      </c>
      <c r="G153" s="0" t="n">
        <v>547</v>
      </c>
      <c r="H153" s="0" t="s">
        <v>254</v>
      </c>
      <c r="I153" s="0" t="n">
        <v>2014</v>
      </c>
      <c r="J153" s="0" t="n">
        <v>2014</v>
      </c>
      <c r="K153" s="0" t="s">
        <v>132</v>
      </c>
      <c r="L153" s="0" t="n">
        <v>628672</v>
      </c>
      <c r="M153" s="0" t="s">
        <v>133</v>
      </c>
      <c r="N153" s="0" t="s">
        <v>134</v>
      </c>
      <c r="O153" s="10" t="n">
        <f aca="false">VLOOKUP($H153,'FAOSTAT nutrition'!$A:$C,2,0)*$L153/4000</f>
        <v>73868.96</v>
      </c>
      <c r="P153" s="10" t="n">
        <f aca="false">VLOOKUP($H153,'FAOSTAT nutrition'!$A:$D,4,0)*$L153</f>
        <v>3143.36</v>
      </c>
      <c r="Q153" s="10" t="n">
        <f aca="false">VLOOKUP($H153,'FAOSTAT nutrition'!$A:$D,3,0)*$L153</f>
        <v>5658.048</v>
      </c>
      <c r="R153" s="78"/>
    </row>
    <row r="154" customFormat="false" ht="12.8" hidden="false" customHeight="false" outlineLevel="0" collapsed="false">
      <c r="A154" s="0" t="s">
        <v>127</v>
      </c>
      <c r="B154" s="0" t="s">
        <v>128</v>
      </c>
      <c r="C154" s="0" t="n">
        <v>5000</v>
      </c>
      <c r="D154" s="0" t="s">
        <v>129</v>
      </c>
      <c r="E154" s="0" t="n">
        <v>5510</v>
      </c>
      <c r="F154" s="0" t="s">
        <v>130</v>
      </c>
      <c r="G154" s="0" t="n">
        <v>552</v>
      </c>
      <c r="H154" s="0" t="s">
        <v>149</v>
      </c>
      <c r="I154" s="0" t="n">
        <v>2014</v>
      </c>
      <c r="J154" s="0" t="n">
        <v>2014</v>
      </c>
      <c r="K154" s="0" t="s">
        <v>132</v>
      </c>
      <c r="L154" s="0" t="n">
        <v>530380</v>
      </c>
      <c r="M154" s="0" t="s">
        <v>133</v>
      </c>
      <c r="N154" s="0" t="s">
        <v>134</v>
      </c>
      <c r="O154" s="10" t="n">
        <f aca="false">VLOOKUP($H154,'FAOSTAT nutrition'!$A:$C,2,0)*$L154/4000</f>
        <v>72927.25</v>
      </c>
      <c r="P154" s="10" t="n">
        <f aca="false">VLOOKUP($H154,'FAOSTAT nutrition'!$A:$D,4,0)*$L154</f>
        <v>2121.52</v>
      </c>
      <c r="Q154" s="10" t="n">
        <f aca="false">VLOOKUP($H154,'FAOSTAT nutrition'!$A:$D,3,0)*$L154</f>
        <v>3712.66</v>
      </c>
      <c r="R154" s="78"/>
    </row>
    <row r="155" customFormat="false" ht="12.8" hidden="false" customHeight="false" outlineLevel="0" collapsed="false">
      <c r="A155" s="0" t="s">
        <v>127</v>
      </c>
      <c r="B155" s="0" t="s">
        <v>128</v>
      </c>
      <c r="C155" s="0" t="n">
        <v>5000</v>
      </c>
      <c r="D155" s="0" t="s">
        <v>129</v>
      </c>
      <c r="E155" s="0" t="n">
        <v>5510</v>
      </c>
      <c r="F155" s="0" t="s">
        <v>130</v>
      </c>
      <c r="G155" s="0" t="n">
        <v>523</v>
      </c>
      <c r="H155" s="0" t="s">
        <v>251</v>
      </c>
      <c r="I155" s="0" t="n">
        <v>2014</v>
      </c>
      <c r="J155" s="0" t="n">
        <v>2014</v>
      </c>
      <c r="K155" s="0" t="s">
        <v>132</v>
      </c>
      <c r="L155" s="0" t="n">
        <v>630150</v>
      </c>
      <c r="M155" s="0" t="s">
        <v>133</v>
      </c>
      <c r="N155" s="0" t="s">
        <v>134</v>
      </c>
      <c r="O155" s="10" t="n">
        <f aca="false">VLOOKUP($H155,'FAOSTAT nutrition'!$A:$C,2,0)*$L155/4000</f>
        <v>55138.125</v>
      </c>
      <c r="P155" s="10" t="n">
        <f aca="false">VLOOKUP($H155,'FAOSTAT nutrition'!$A:$D,4,0)*$L155</f>
        <v>630.15</v>
      </c>
      <c r="Q155" s="10" t="n">
        <f aca="false">VLOOKUP($H155,'FAOSTAT nutrition'!$A:$D,3,0)*$L155</f>
        <v>1260.3</v>
      </c>
      <c r="R155" s="78"/>
    </row>
    <row r="156" customFormat="false" ht="12.8" hidden="false" customHeight="false" outlineLevel="0" collapsed="false">
      <c r="A156" s="0" t="s">
        <v>127</v>
      </c>
      <c r="B156" s="0" t="s">
        <v>128</v>
      </c>
      <c r="C156" s="0" t="n">
        <v>5000</v>
      </c>
      <c r="D156" s="0" t="s">
        <v>129</v>
      </c>
      <c r="E156" s="0" t="n">
        <v>5510</v>
      </c>
      <c r="F156" s="0" t="s">
        <v>130</v>
      </c>
      <c r="G156" s="0" t="n">
        <v>461</v>
      </c>
      <c r="H156" s="0" t="s">
        <v>155</v>
      </c>
      <c r="I156" s="0" t="n">
        <v>2014</v>
      </c>
      <c r="J156" s="0" t="n">
        <v>2014</v>
      </c>
      <c r="K156" s="0" t="s">
        <v>132</v>
      </c>
      <c r="L156" s="0" t="n">
        <v>166449</v>
      </c>
      <c r="M156" s="0" t="s">
        <v>133</v>
      </c>
      <c r="N156" s="0" t="s">
        <v>134</v>
      </c>
      <c r="O156" s="10" t="n">
        <f aca="false">VLOOKUP($H156,'FAOSTAT nutrition'!$A:$C,2,0)*$L156/4000</f>
        <v>46189.5975</v>
      </c>
      <c r="P156" s="10" t="n">
        <f aca="false">VLOOKUP($H156,'FAOSTAT nutrition'!$A:$D,4,0)*$L156</f>
        <v>832.245</v>
      </c>
      <c r="Q156" s="10" t="n">
        <f aca="false">VLOOKUP($H156,'FAOSTAT nutrition'!$A:$D,3,0)*$L156</f>
        <v>2663.184</v>
      </c>
      <c r="R156" s="78"/>
    </row>
    <row r="157" customFormat="false" ht="12.8" hidden="false" customHeight="false" outlineLevel="0" collapsed="false">
      <c r="A157" s="0" t="s">
        <v>127</v>
      </c>
      <c r="B157" s="0" t="s">
        <v>128</v>
      </c>
      <c r="C157" s="0" t="n">
        <v>5000</v>
      </c>
      <c r="D157" s="0" t="s">
        <v>129</v>
      </c>
      <c r="E157" s="0" t="n">
        <v>5510</v>
      </c>
      <c r="F157" s="0" t="s">
        <v>130</v>
      </c>
      <c r="G157" s="0" t="n">
        <v>549</v>
      </c>
      <c r="H157" s="0" t="s">
        <v>193</v>
      </c>
      <c r="I157" s="0" t="n">
        <v>2014</v>
      </c>
      <c r="J157" s="0" t="n">
        <v>2014</v>
      </c>
      <c r="K157" s="0" t="s">
        <v>132</v>
      </c>
      <c r="L157" s="0" t="n">
        <v>173911</v>
      </c>
      <c r="M157" s="0" t="s">
        <v>133</v>
      </c>
      <c r="N157" s="0" t="s">
        <v>134</v>
      </c>
      <c r="O157" s="10" t="n">
        <f aca="false">VLOOKUP($H157,'FAOSTAT nutrition'!$A:$C,2,0)*$L157/4000</f>
        <v>19130.21</v>
      </c>
      <c r="P157" s="10" t="n">
        <f aca="false">VLOOKUP($H157,'FAOSTAT nutrition'!$A:$D,4,0)*$L157</f>
        <v>1043.466</v>
      </c>
      <c r="Q157" s="10" t="n">
        <f aca="false">VLOOKUP($H157,'FAOSTAT nutrition'!$A:$D,3,0)*$L157</f>
        <v>1565.199</v>
      </c>
      <c r="R157" s="78"/>
    </row>
    <row r="158" customFormat="false" ht="12.8" hidden="false" customHeight="false" outlineLevel="0" collapsed="false">
      <c r="A158" s="0" t="s">
        <v>127</v>
      </c>
      <c r="B158" s="0" t="s">
        <v>128</v>
      </c>
      <c r="C158" s="0" t="n">
        <v>5000</v>
      </c>
      <c r="D158" s="0" t="s">
        <v>129</v>
      </c>
      <c r="E158" s="0" t="n">
        <v>5510</v>
      </c>
      <c r="F158" s="0" t="s">
        <v>130</v>
      </c>
      <c r="G158" s="0" t="n">
        <v>378</v>
      </c>
      <c r="H158" s="0" t="s">
        <v>160</v>
      </c>
      <c r="I158" s="0" t="n">
        <v>2014</v>
      </c>
      <c r="J158" s="0" t="n">
        <v>2014</v>
      </c>
      <c r="K158" s="0" t="s">
        <v>132</v>
      </c>
      <c r="L158" s="0" t="n">
        <v>80414</v>
      </c>
      <c r="M158" s="0" t="s">
        <v>133</v>
      </c>
      <c r="N158" s="0" t="s">
        <v>134</v>
      </c>
      <c r="O158" s="10" t="n">
        <f aca="false">VLOOKUP($H158,'FAOSTAT nutrition'!$A:$C,2,0)*$L158/4000</f>
        <v>10654.855</v>
      </c>
      <c r="P158" s="10" t="n">
        <f aca="false">VLOOKUP($H158,'FAOSTAT nutrition'!$A:$D,4,0)*$L158</f>
        <v>884.554</v>
      </c>
      <c r="Q158" s="10" t="n">
        <f aca="false">VLOOKUP($H158,'FAOSTAT nutrition'!$A:$D,3,0)*$L158</f>
        <v>4664.012</v>
      </c>
      <c r="R158" s="78"/>
    </row>
    <row r="159" customFormat="false" ht="12.8" hidden="false" customHeight="false" outlineLevel="0" collapsed="false">
      <c r="A159" s="0" t="s">
        <v>127</v>
      </c>
      <c r="B159" s="0" t="s">
        <v>128</v>
      </c>
      <c r="C159" s="0" t="n">
        <v>5000</v>
      </c>
      <c r="D159" s="0" t="s">
        <v>129</v>
      </c>
      <c r="E159" s="0" t="n">
        <v>5510</v>
      </c>
      <c r="F159" s="0" t="s">
        <v>130</v>
      </c>
      <c r="G159" s="0" t="n">
        <v>542</v>
      </c>
      <c r="H159" s="0" t="s">
        <v>188</v>
      </c>
      <c r="I159" s="0" t="n">
        <v>2014</v>
      </c>
      <c r="J159" s="0" t="n">
        <v>2014</v>
      </c>
      <c r="K159" s="0" t="s">
        <v>132</v>
      </c>
      <c r="L159" s="0" t="n">
        <v>50750</v>
      </c>
      <c r="M159" s="0" t="s">
        <v>133</v>
      </c>
      <c r="N159" s="0" t="s">
        <v>134</v>
      </c>
      <c r="O159" s="10" t="n">
        <f aca="false">VLOOKUP($H159,'FAOSTAT nutrition'!$A:$C,2,0)*$L159/4000</f>
        <v>6089.94778179823</v>
      </c>
      <c r="P159" s="10" t="n">
        <f aca="false">VLOOKUP($H159,'FAOSTAT nutrition'!$A:$D,4,0)*$L159</f>
        <v>152.303088505136</v>
      </c>
      <c r="Q159" s="10" t="n">
        <f aca="false">VLOOKUP($H159,'FAOSTAT nutrition'!$A:$D,3,0)*$L159</f>
        <v>202.780683552553</v>
      </c>
      <c r="R159" s="78"/>
    </row>
    <row r="160" customFormat="false" ht="12.8" hidden="false" customHeight="false" outlineLevel="0" collapsed="false">
      <c r="A160" s="0" t="s">
        <v>127</v>
      </c>
      <c r="B160" s="0" t="s">
        <v>128</v>
      </c>
      <c r="C160" s="0" t="n">
        <v>5000</v>
      </c>
      <c r="D160" s="0" t="s">
        <v>129</v>
      </c>
      <c r="E160" s="0" t="n">
        <v>5510</v>
      </c>
      <c r="F160" s="0" t="s">
        <v>130</v>
      </c>
      <c r="G160" s="0" t="n">
        <v>692</v>
      </c>
      <c r="H160" s="0" t="s">
        <v>277</v>
      </c>
      <c r="I160" s="0" t="n">
        <v>2014</v>
      </c>
      <c r="J160" s="0" t="n">
        <v>2014</v>
      </c>
      <c r="K160" s="0" t="s">
        <v>132</v>
      </c>
      <c r="L160" s="0" t="n">
        <v>7081</v>
      </c>
      <c r="M160" s="0" t="s">
        <v>133</v>
      </c>
      <c r="N160" s="0" t="s">
        <v>134</v>
      </c>
      <c r="O160" s="10" t="n">
        <f aca="false">VLOOKUP($H160,'FAOSTAT nutrition'!$A:$C,2,0)*$L160/4000</f>
        <v>5913.12673611112</v>
      </c>
      <c r="P160" s="10" t="n">
        <f aca="false">VLOOKUP($H160,'FAOSTAT nutrition'!$A:$D,4,0)*$L160</f>
        <v>815.462384259259</v>
      </c>
      <c r="Q160" s="10" t="n">
        <f aca="false">VLOOKUP($H160,'FAOSTAT nutrition'!$A:$D,3,0)*$L160</f>
        <v>799.071180555554</v>
      </c>
      <c r="R160" s="78"/>
    </row>
    <row r="161" customFormat="false" ht="12.8" hidden="false" customHeight="false" outlineLevel="0" collapsed="false">
      <c r="A161" s="0" t="s">
        <v>127</v>
      </c>
      <c r="B161" s="0" t="s">
        <v>128</v>
      </c>
      <c r="C161" s="0" t="n">
        <v>5000</v>
      </c>
      <c r="D161" s="0" t="s">
        <v>129</v>
      </c>
      <c r="E161" s="0" t="n">
        <v>5510</v>
      </c>
      <c r="F161" s="0" t="s">
        <v>130</v>
      </c>
      <c r="G161" s="0" t="n">
        <v>277</v>
      </c>
      <c r="H161" s="0" t="s">
        <v>203</v>
      </c>
      <c r="I161" s="0" t="n">
        <v>2014</v>
      </c>
      <c r="J161" s="0" t="n">
        <v>2014</v>
      </c>
      <c r="K161" s="0" t="s">
        <v>132</v>
      </c>
      <c r="L161" s="0" t="n">
        <v>143</v>
      </c>
      <c r="M161" s="0" t="s">
        <v>133</v>
      </c>
      <c r="N161" s="0" t="s">
        <v>134</v>
      </c>
      <c r="O161" s="10" t="n">
        <f aca="false">VLOOKUP($H161,'FAOSTAT nutrition'!$A:$C,2,0)*$L161/4000</f>
        <v>197.6975</v>
      </c>
      <c r="P161" s="10" t="n">
        <f aca="false">VLOOKUP($H161,'FAOSTAT nutrition'!$A:$D,4,0)*$L161</f>
        <v>31.46</v>
      </c>
      <c r="Q161" s="10" t="n">
        <f aca="false">VLOOKUP($H161,'FAOSTAT nutrition'!$A:$D,3,0)*$L161</f>
        <v>22.4714285714285</v>
      </c>
      <c r="R161" s="78"/>
    </row>
    <row r="162" customFormat="false" ht="12.8" hidden="false" customHeight="false" outlineLevel="0" collapsed="false">
      <c r="A162" s="0" t="s">
        <v>127</v>
      </c>
      <c r="B162" s="0" t="s">
        <v>128</v>
      </c>
      <c r="C162" s="0" t="n">
        <v>5000</v>
      </c>
      <c r="D162" s="0" t="s">
        <v>129</v>
      </c>
      <c r="E162" s="0" t="n">
        <v>5510</v>
      </c>
      <c r="F162" s="0" t="s">
        <v>130</v>
      </c>
      <c r="G162" s="0" t="n">
        <v>310</v>
      </c>
      <c r="H162" s="0" t="s">
        <v>205</v>
      </c>
      <c r="I162" s="0" t="n">
        <v>2014</v>
      </c>
      <c r="J162" s="0" t="n">
        <v>2014</v>
      </c>
      <c r="K162" s="0" t="s">
        <v>132</v>
      </c>
      <c r="L162" s="0" t="n">
        <v>293018</v>
      </c>
      <c r="M162" s="0" t="s">
        <v>133</v>
      </c>
      <c r="N162" s="0" t="s">
        <v>134</v>
      </c>
      <c r="O162" s="10" t="n">
        <f aca="false">VLOOKUP($H162,'FAOSTAT nutrition'!$A:$C,2,0)*$L162/4000</f>
        <v>0</v>
      </c>
      <c r="P162" s="10" t="n">
        <f aca="false">VLOOKUP($H162,'FAOSTAT nutrition'!$A:$D,4,0)*$L162</f>
        <v>0</v>
      </c>
      <c r="Q162" s="10" t="n">
        <f aca="false">VLOOKUP($H162,'FAOSTAT nutrition'!$A:$D,3,0)*$L162</f>
        <v>0</v>
      </c>
      <c r="R162" s="78"/>
    </row>
    <row r="163" customFormat="false" ht="12.8" hidden="false" customHeight="false" outlineLevel="0" collapsed="false">
      <c r="A163" s="0" t="s">
        <v>127</v>
      </c>
      <c r="B163" s="0" t="s">
        <v>128</v>
      </c>
      <c r="C163" s="0" t="n">
        <v>5000</v>
      </c>
      <c r="D163" s="0" t="s">
        <v>129</v>
      </c>
      <c r="E163" s="0" t="n">
        <v>5510</v>
      </c>
      <c r="F163" s="0" t="s">
        <v>130</v>
      </c>
      <c r="G163" s="0" t="n">
        <v>275</v>
      </c>
      <c r="H163" s="0" t="s">
        <v>276</v>
      </c>
      <c r="I163" s="0" t="n">
        <v>2014</v>
      </c>
      <c r="J163" s="0" t="n">
        <v>2014</v>
      </c>
      <c r="K163" s="0" t="s">
        <v>132</v>
      </c>
      <c r="L163" s="0" t="n">
        <v>481788</v>
      </c>
      <c r="M163" s="0" t="s">
        <v>133</v>
      </c>
      <c r="N163" s="0" t="s">
        <v>134</v>
      </c>
      <c r="O163" s="10" t="n">
        <f aca="false">VLOOKUP($H163,'FAOSTAT nutrition'!$A:$C,2,0)*$L163/4000</f>
        <v>0</v>
      </c>
      <c r="P163" s="10" t="n">
        <f aca="false">VLOOKUP($H163,'FAOSTAT nutrition'!$A:$D,4,0)*$L163</f>
        <v>0</v>
      </c>
      <c r="Q163" s="10" t="n">
        <f aca="false">VLOOKUP($H163,'FAOSTAT nutrition'!$A:$D,3,0)*$L163</f>
        <v>0</v>
      </c>
      <c r="R163" s="78"/>
    </row>
    <row r="164" customFormat="false" ht="12.8" hidden="false" customHeight="false" outlineLevel="0" collapsed="false">
      <c r="O164" s="10"/>
      <c r="P164" s="10"/>
      <c r="Q164" s="10"/>
      <c r="R164" s="78"/>
    </row>
    <row r="165" customFormat="false" ht="12.8" hidden="false" customHeight="false" outlineLevel="0" collapsed="false">
      <c r="O165" s="10"/>
      <c r="P165" s="10"/>
      <c r="Q165" s="10"/>
      <c r="R165" s="79"/>
    </row>
    <row r="166" customFormat="false" ht="12.8" hidden="false" customHeight="false" outlineLevel="0" collapsed="false">
      <c r="O166" s="10"/>
      <c r="P166" s="10"/>
      <c r="Q166" s="10"/>
      <c r="T166" s="10" t="n">
        <f aca="false">SUM(R1:R165)</f>
        <v>0</v>
      </c>
    </row>
    <row r="167" customFormat="false" ht="12.8" hidden="false" customHeight="false" outlineLevel="0" collapsed="false">
      <c r="O167" s="10"/>
      <c r="P167" s="10"/>
      <c r="Q167" s="10"/>
      <c r="U167" s="10" t="n">
        <f aca="false">SUMIF(O2:O165,"&lt;&gt;#N/A")</f>
        <v>3681872507.83046</v>
      </c>
    </row>
    <row r="168" customFormat="false" ht="12.8" hidden="false" customHeight="false" outlineLevel="0" collapsed="false">
      <c r="O168" s="10"/>
      <c r="P168" s="10"/>
      <c r="Q168" s="10"/>
      <c r="U168" s="10" t="n">
        <f aca="false">U167-T166</f>
        <v>3681872507.83046</v>
      </c>
    </row>
    <row r="169" customFormat="false" ht="12.8" hidden="false" customHeight="false" outlineLevel="0" collapsed="false">
      <c r="O169" s="10"/>
      <c r="P169" s="10"/>
      <c r="Q169" s="10"/>
    </row>
    <row r="170" customFormat="false" ht="12.8" hidden="false" customHeight="false" outlineLevel="0" collapsed="false">
      <c r="O170" s="10"/>
      <c r="P170" s="10"/>
      <c r="Q170" s="10"/>
    </row>
    <row r="171" customFormat="false" ht="12.8" hidden="false" customHeight="false" outlineLevel="0" collapsed="false">
      <c r="O171" s="10"/>
      <c r="P171" s="10"/>
      <c r="Q171" s="10"/>
    </row>
    <row r="172" customFormat="false" ht="12.8" hidden="false" customHeight="false" outlineLevel="0" collapsed="false">
      <c r="O172" s="10"/>
      <c r="P172" s="10"/>
      <c r="Q172" s="10"/>
    </row>
    <row r="173" customFormat="false" ht="12.8" hidden="false" customHeight="false" outlineLevel="0" collapsed="false">
      <c r="O173" s="10"/>
      <c r="P173" s="10"/>
      <c r="Q173" s="10"/>
    </row>
    <row r="174" customFormat="false" ht="12.8" hidden="false" customHeight="false" outlineLevel="0" collapsed="false">
      <c r="O174" s="10"/>
      <c r="P174" s="10"/>
      <c r="Q174" s="10"/>
    </row>
    <row r="175" customFormat="false" ht="12.8" hidden="false" customHeight="false" outlineLevel="0" collapsed="false">
      <c r="O175" s="10"/>
      <c r="P175" s="10"/>
      <c r="Q175" s="10"/>
    </row>
    <row r="176" customFormat="false" ht="12.8" hidden="false" customHeight="false" outlineLevel="0" collapsed="false">
      <c r="O176" s="10"/>
      <c r="P176" s="10"/>
      <c r="Q176" s="1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4" activeCellId="0" sqref="G14"/>
    </sheetView>
  </sheetViews>
  <sheetFormatPr defaultRowHeight="12.8" zeroHeight="false" outlineLevelRow="0" outlineLevelCol="0"/>
  <cols>
    <col collapsed="false" customWidth="true" hidden="false" outlineLevel="0" max="1" min="1" style="0" width="12.41"/>
    <col collapsed="false" customWidth="true" hidden="false" outlineLevel="0" max="2" min="2" style="0" width="25.06"/>
    <col collapsed="false" customWidth="true" hidden="false" outlineLevel="0" max="3" min="3" style="0" width="15.34"/>
    <col collapsed="false" customWidth="true" hidden="false" outlineLevel="0" max="4" min="4" style="0" width="6.16"/>
    <col collapsed="false" customWidth="true" hidden="false" outlineLevel="0" max="5" min="5" style="0" width="12.96"/>
    <col collapsed="false" customWidth="true" hidden="false" outlineLevel="0" max="6" min="6" style="0" width="10.19"/>
    <col collapsed="false" customWidth="true" hidden="false" outlineLevel="0" max="7" min="7" style="0" width="15.18"/>
    <col collapsed="false" customWidth="true" hidden="false" outlineLevel="0" max="8" min="8" style="0" width="39.62"/>
    <col collapsed="false" customWidth="true" hidden="false" outlineLevel="0" max="9" min="9" style="0" width="9.78"/>
    <col collapsed="false" customWidth="true" hidden="false" outlineLevel="0" max="10" min="10" style="0" width="5.04"/>
    <col collapsed="false" customWidth="true" hidden="false" outlineLevel="0" max="11" min="11" style="0" width="8.21"/>
    <col collapsed="false" customWidth="true" hidden="false" outlineLevel="0" max="12" min="12" style="0" width="11.3"/>
    <col collapsed="false" customWidth="true" hidden="false" outlineLevel="0" max="13" min="13" style="0" width="5.04"/>
    <col collapsed="false" customWidth="true" hidden="false" outlineLevel="0" max="14" min="14" style="0" width="60.9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111</v>
      </c>
      <c r="B1" s="0" t="s">
        <v>112</v>
      </c>
      <c r="C1" s="0" t="s">
        <v>113</v>
      </c>
      <c r="D1" s="0" t="s">
        <v>114</v>
      </c>
      <c r="E1" s="0" t="s">
        <v>115</v>
      </c>
      <c r="F1" s="0" t="s">
        <v>116</v>
      </c>
      <c r="G1" s="0" t="s">
        <v>117</v>
      </c>
      <c r="H1" s="0" t="s">
        <v>118</v>
      </c>
      <c r="I1" s="0" t="s">
        <v>119</v>
      </c>
      <c r="J1" s="0" t="s">
        <v>18</v>
      </c>
      <c r="K1" s="0" t="s">
        <v>120</v>
      </c>
      <c r="L1" s="0" t="s">
        <v>121</v>
      </c>
      <c r="M1" s="0" t="s">
        <v>122</v>
      </c>
      <c r="N1" s="0" t="s">
        <v>123</v>
      </c>
      <c r="O1" s="0" t="s">
        <v>124</v>
      </c>
      <c r="P1" s="0" t="s">
        <v>125</v>
      </c>
      <c r="Q1" s="0" t="s">
        <v>126</v>
      </c>
    </row>
    <row r="2" customFormat="false" ht="12.8" hidden="false" customHeight="false" outlineLevel="0" collapsed="false">
      <c r="A2" s="0" t="s">
        <v>127</v>
      </c>
      <c r="B2" s="0" t="s">
        <v>128</v>
      </c>
      <c r="C2" s="0" t="n">
        <v>5000</v>
      </c>
      <c r="D2" s="0" t="s">
        <v>129</v>
      </c>
      <c r="E2" s="0" t="n">
        <v>5510</v>
      </c>
      <c r="F2" s="0" t="s">
        <v>130</v>
      </c>
      <c r="G2" s="0" t="n">
        <v>800</v>
      </c>
      <c r="H2" s="0" t="s">
        <v>131</v>
      </c>
      <c r="I2" s="0" t="n">
        <v>2015</v>
      </c>
      <c r="J2" s="0" t="n">
        <v>2015</v>
      </c>
      <c r="K2" s="0" t="s">
        <v>132</v>
      </c>
      <c r="L2" s="0" t="n">
        <v>41006</v>
      </c>
      <c r="M2" s="0" t="s">
        <v>133</v>
      </c>
      <c r="N2" s="0" t="s">
        <v>134</v>
      </c>
      <c r="O2" s="0" t="e">
        <f aca="false">VLOOKUP($H2,'FAOSTAT nutrition'!$A:$C,2,0)*$L2/4000</f>
        <v>#N/A</v>
      </c>
      <c r="P2" s="10" t="e">
        <f aca="false">VLOOKUP($H2,'FAOSTAT nutrition'!$A:$D,4,0)*$L2/4000</f>
        <v>#N/A</v>
      </c>
      <c r="Q2" s="10" t="e">
        <f aca="false">VLOOKUP($H2,'FAOSTAT nutrition'!$A:$D,3,0)*$L2/4000</f>
        <v>#N/A</v>
      </c>
    </row>
    <row r="3" customFormat="false" ht="12.8" hidden="false" customHeight="false" outlineLevel="0" collapsed="false">
      <c r="A3" s="0" t="s">
        <v>127</v>
      </c>
      <c r="B3" s="0" t="s">
        <v>128</v>
      </c>
      <c r="C3" s="0" t="n">
        <v>5000</v>
      </c>
      <c r="D3" s="0" t="s">
        <v>129</v>
      </c>
      <c r="E3" s="0" t="n">
        <v>5510</v>
      </c>
      <c r="F3" s="0" t="s">
        <v>130</v>
      </c>
      <c r="G3" s="0" t="n">
        <v>221</v>
      </c>
      <c r="H3" s="0" t="s">
        <v>135</v>
      </c>
      <c r="I3" s="0" t="n">
        <v>2015</v>
      </c>
      <c r="J3" s="0" t="n">
        <v>2015</v>
      </c>
      <c r="K3" s="0" t="s">
        <v>132</v>
      </c>
      <c r="L3" s="0" t="n">
        <v>2668344</v>
      </c>
      <c r="M3" s="0" t="s">
        <v>133</v>
      </c>
      <c r="N3" s="0" t="s">
        <v>134</v>
      </c>
      <c r="O3" s="10" t="n">
        <f aca="false">VLOOKUP($H3,'FAOSTAT nutrition'!$A:$C,2,0)*$L3/4000</f>
        <v>1647694.6547741</v>
      </c>
      <c r="P3" s="10" t="n">
        <f aca="false">VLOOKUP($H3,'FAOSTAT nutrition'!$A:$D,4,0)*$L3</f>
        <v>613705.049676154</v>
      </c>
      <c r="Q3" s="10" t="n">
        <f aca="false">VLOOKUP($H3,'FAOSTAT nutrition'!$A:$D,3,0)*$L3</f>
        <v>173436.652227119</v>
      </c>
    </row>
    <row r="4" customFormat="false" ht="12.8" hidden="false" customHeight="false" outlineLevel="0" collapsed="false">
      <c r="A4" s="0" t="s">
        <v>127</v>
      </c>
      <c r="B4" s="0" t="s">
        <v>128</v>
      </c>
      <c r="C4" s="0" t="n">
        <v>5000</v>
      </c>
      <c r="D4" s="0" t="s">
        <v>129</v>
      </c>
      <c r="E4" s="0" t="n">
        <v>5510</v>
      </c>
      <c r="F4" s="0" t="s">
        <v>130</v>
      </c>
      <c r="G4" s="0" t="n">
        <v>711</v>
      </c>
      <c r="H4" s="0" t="s">
        <v>136</v>
      </c>
      <c r="I4" s="0" t="n">
        <v>2015</v>
      </c>
      <c r="J4" s="0" t="n">
        <v>2015</v>
      </c>
      <c r="K4" s="0" t="s">
        <v>132</v>
      </c>
      <c r="L4" s="0" t="n">
        <v>1082290</v>
      </c>
      <c r="M4" s="0" t="s">
        <v>133</v>
      </c>
      <c r="N4" s="0" t="s">
        <v>134</v>
      </c>
      <c r="O4" s="10" t="n">
        <f aca="false">VLOOKUP($H4,'FAOSTAT nutrition'!$A:$C,2,0)*$L4/4000</f>
        <v>144523.456778711</v>
      </c>
      <c r="P4" s="10" t="n">
        <f aca="false">VLOOKUP($H4,'FAOSTAT nutrition'!$A:$D,4,0)*$L4</f>
        <v>24966.8591442246</v>
      </c>
      <c r="Q4" s="10" t="n">
        <f aca="false">VLOOKUP($H4,'FAOSTAT nutrition'!$A:$D,3,0)*$L4</f>
        <v>26476.1844570891</v>
      </c>
    </row>
    <row r="5" customFormat="false" ht="12.8" hidden="false" customHeight="false" outlineLevel="0" collapsed="false">
      <c r="A5" s="0" t="s">
        <v>127</v>
      </c>
      <c r="B5" s="0" t="s">
        <v>128</v>
      </c>
      <c r="C5" s="0" t="n">
        <v>5000</v>
      </c>
      <c r="D5" s="0" t="s">
        <v>129</v>
      </c>
      <c r="E5" s="0" t="n">
        <v>5510</v>
      </c>
      <c r="F5" s="0" t="s">
        <v>130</v>
      </c>
      <c r="G5" s="0" t="n">
        <v>515</v>
      </c>
      <c r="H5" s="0" t="s">
        <v>137</v>
      </c>
      <c r="I5" s="0" t="n">
        <v>2015</v>
      </c>
      <c r="J5" s="0" t="n">
        <v>2015</v>
      </c>
      <c r="K5" s="0" t="s">
        <v>132</v>
      </c>
      <c r="L5" s="0" t="n">
        <v>82408896</v>
      </c>
      <c r="M5" s="0" t="s">
        <v>133</v>
      </c>
      <c r="N5" s="0" t="s">
        <v>134</v>
      </c>
      <c r="O5" s="10" t="n">
        <f aca="false">VLOOKUP($H5,'FAOSTAT nutrition'!$A:$C,2,0)*$L5/4000</f>
        <v>9889067.52</v>
      </c>
      <c r="P5" s="10" t="n">
        <f aca="false">VLOOKUP($H5,'FAOSTAT nutrition'!$A:$D,4,0)*$L5</f>
        <v>247226.688</v>
      </c>
      <c r="Q5" s="10" t="n">
        <f aca="false">VLOOKUP($H5,'FAOSTAT nutrition'!$A:$D,3,0)*$L5</f>
        <v>82408.896</v>
      </c>
    </row>
    <row r="6" customFormat="false" ht="12.8" hidden="false" customHeight="false" outlineLevel="0" collapsed="false">
      <c r="A6" s="0" t="s">
        <v>127</v>
      </c>
      <c r="B6" s="0" t="s">
        <v>128</v>
      </c>
      <c r="C6" s="0" t="n">
        <v>5000</v>
      </c>
      <c r="D6" s="0" t="s">
        <v>129</v>
      </c>
      <c r="E6" s="0" t="n">
        <v>5510</v>
      </c>
      <c r="F6" s="0" t="s">
        <v>130</v>
      </c>
      <c r="G6" s="0" t="n">
        <v>526</v>
      </c>
      <c r="H6" s="0" t="s">
        <v>138</v>
      </c>
      <c r="I6" s="0" t="n">
        <v>2015</v>
      </c>
      <c r="J6" s="0" t="n">
        <v>2015</v>
      </c>
      <c r="K6" s="0" t="s">
        <v>132</v>
      </c>
      <c r="L6" s="0" t="n">
        <v>3944940</v>
      </c>
      <c r="M6" s="0" t="s">
        <v>133</v>
      </c>
      <c r="N6" s="0" t="s">
        <v>134</v>
      </c>
      <c r="O6" s="10" t="n">
        <f aca="false">VLOOKUP($H6,'FAOSTAT nutrition'!$A:$C,2,0)*$L6/4000</f>
        <v>443805.75</v>
      </c>
      <c r="P6" s="10" t="n">
        <f aca="false">VLOOKUP($H6,'FAOSTAT nutrition'!$A:$D,4,0)*$L6</f>
        <v>15779.76</v>
      </c>
      <c r="Q6" s="10" t="n">
        <f aca="false">VLOOKUP($H6,'FAOSTAT nutrition'!$A:$D,3,0)*$L6</f>
        <v>51284.22</v>
      </c>
    </row>
    <row r="7" customFormat="false" ht="12.8" hidden="false" customHeight="false" outlineLevel="0" collapsed="false">
      <c r="A7" s="0" t="s">
        <v>127</v>
      </c>
      <c r="B7" s="0" t="s">
        <v>128</v>
      </c>
      <c r="C7" s="0" t="n">
        <v>5000</v>
      </c>
      <c r="D7" s="0" t="s">
        <v>129</v>
      </c>
      <c r="E7" s="0" t="n">
        <v>5510</v>
      </c>
      <c r="F7" s="0" t="s">
        <v>130</v>
      </c>
      <c r="G7" s="0" t="n">
        <v>226</v>
      </c>
      <c r="H7" s="0" t="s">
        <v>139</v>
      </c>
      <c r="I7" s="0" t="n">
        <v>2015</v>
      </c>
      <c r="J7" s="0" t="n">
        <v>2015</v>
      </c>
      <c r="K7" s="0" t="s">
        <v>132</v>
      </c>
      <c r="L7" s="0" t="n">
        <v>1448745</v>
      </c>
      <c r="M7" s="0" t="s">
        <v>133</v>
      </c>
      <c r="N7" s="0" t="s">
        <v>134</v>
      </c>
      <c r="O7" s="10" t="n">
        <f aca="false">VLOOKUP($H7,'FAOSTAT nutrition'!$A:$C,2,0)*$L7/4000</f>
        <v>886941.595419847</v>
      </c>
      <c r="P7" s="10" t="n">
        <f aca="false">VLOOKUP($H7,'FAOSTAT nutrition'!$A:$D,4,0)*$L7</f>
        <v>11641.5541963226</v>
      </c>
      <c r="Q7" s="10" t="n">
        <f aca="false">VLOOKUP($H7,'FAOSTAT nutrition'!$A:$D,3,0)*$L7</f>
        <v>12965.8527437362</v>
      </c>
    </row>
    <row r="8" customFormat="false" ht="12.8" hidden="false" customHeight="false" outlineLevel="0" collapsed="false">
      <c r="A8" s="0" t="s">
        <v>127</v>
      </c>
      <c r="B8" s="0" t="s">
        <v>128</v>
      </c>
      <c r="C8" s="0" t="n">
        <v>5000</v>
      </c>
      <c r="D8" s="0" t="s">
        <v>129</v>
      </c>
      <c r="E8" s="0" t="n">
        <v>5510</v>
      </c>
      <c r="F8" s="0" t="s">
        <v>130</v>
      </c>
      <c r="G8" s="0" t="n">
        <v>366</v>
      </c>
      <c r="H8" s="0" t="s">
        <v>140</v>
      </c>
      <c r="I8" s="0" t="n">
        <v>2015</v>
      </c>
      <c r="J8" s="0" t="n">
        <v>2015</v>
      </c>
      <c r="K8" s="0" t="s">
        <v>132</v>
      </c>
      <c r="L8" s="0" t="n">
        <v>1454121</v>
      </c>
      <c r="M8" s="0" t="s">
        <v>133</v>
      </c>
      <c r="N8" s="0" t="s">
        <v>134</v>
      </c>
      <c r="O8" s="10" t="n">
        <f aca="false">VLOOKUP($H8,'FAOSTAT nutrition'!$A:$C,2,0)*$L8/4000</f>
        <v>72706.05</v>
      </c>
      <c r="P8" s="10" t="n">
        <f aca="false">VLOOKUP($H8,'FAOSTAT nutrition'!$A:$D,4,0)*$L8</f>
        <v>1454.121</v>
      </c>
      <c r="Q8" s="10" t="n">
        <f aca="false">VLOOKUP($H8,'FAOSTAT nutrition'!$A:$D,3,0)*$L8</f>
        <v>15995.331</v>
      </c>
    </row>
    <row r="9" customFormat="false" ht="12.8" hidden="false" customHeight="false" outlineLevel="0" collapsed="false">
      <c r="A9" s="0" t="s">
        <v>127</v>
      </c>
      <c r="B9" s="0" t="s">
        <v>128</v>
      </c>
      <c r="C9" s="0" t="n">
        <v>5000</v>
      </c>
      <c r="D9" s="0" t="s">
        <v>129</v>
      </c>
      <c r="E9" s="0" t="n">
        <v>5510</v>
      </c>
      <c r="F9" s="0" t="s">
        <v>130</v>
      </c>
      <c r="G9" s="0" t="n">
        <v>367</v>
      </c>
      <c r="H9" s="0" t="s">
        <v>141</v>
      </c>
      <c r="I9" s="0" t="n">
        <v>2015</v>
      </c>
      <c r="J9" s="0" t="n">
        <v>2015</v>
      </c>
      <c r="K9" s="0" t="s">
        <v>132</v>
      </c>
      <c r="L9" s="0" t="n">
        <v>8683800</v>
      </c>
      <c r="M9" s="0" t="s">
        <v>133</v>
      </c>
      <c r="N9" s="0" t="s">
        <v>134</v>
      </c>
      <c r="O9" s="10" t="n">
        <f aca="false">VLOOKUP($H9,'FAOSTAT nutrition'!$A:$C,2,0)*$L9/4000</f>
        <v>260514</v>
      </c>
      <c r="P9" s="10" t="n">
        <f aca="false">VLOOKUP($H9,'FAOSTAT nutrition'!$A:$D,4,0)*$L9</f>
        <v>8683.8</v>
      </c>
      <c r="Q9" s="10" t="n">
        <f aca="false">VLOOKUP($H9,'FAOSTAT nutrition'!$A:$D,3,0)*$L9</f>
        <v>138940.8</v>
      </c>
    </row>
    <row r="10" customFormat="false" ht="12.8" hidden="false" customHeight="false" outlineLevel="0" collapsed="false">
      <c r="A10" s="0" t="s">
        <v>127</v>
      </c>
      <c r="B10" s="0" t="s">
        <v>128</v>
      </c>
      <c r="C10" s="0" t="n">
        <v>5000</v>
      </c>
      <c r="D10" s="0" t="s">
        <v>129</v>
      </c>
      <c r="E10" s="0" t="n">
        <v>5510</v>
      </c>
      <c r="F10" s="0" t="s">
        <v>130</v>
      </c>
      <c r="G10" s="0" t="n">
        <v>572</v>
      </c>
      <c r="H10" s="0" t="s">
        <v>142</v>
      </c>
      <c r="I10" s="0" t="n">
        <v>2015</v>
      </c>
      <c r="J10" s="0" t="n">
        <v>2015</v>
      </c>
      <c r="K10" s="0" t="s">
        <v>132</v>
      </c>
      <c r="L10" s="0" t="n">
        <v>5325170</v>
      </c>
      <c r="M10" s="0" t="s">
        <v>133</v>
      </c>
      <c r="N10" s="0" t="s">
        <v>134</v>
      </c>
      <c r="O10" s="10" t="n">
        <f aca="false">VLOOKUP($H10,'FAOSTAT nutrition'!$A:$C,2,0)*$L10/4000</f>
        <v>1584238.075</v>
      </c>
      <c r="P10" s="10" t="n">
        <f aca="false">VLOOKUP($H10,'FAOSTAT nutrition'!$A:$D,4,0)*$L10</f>
        <v>601744.21</v>
      </c>
      <c r="Q10" s="10" t="n">
        <f aca="false">VLOOKUP($H10,'FAOSTAT nutrition'!$A:$D,3,0)*$L10</f>
        <v>79877.55</v>
      </c>
    </row>
    <row r="11" customFormat="false" ht="12.8" hidden="false" customHeight="false" outlineLevel="0" collapsed="false">
      <c r="A11" s="0" t="s">
        <v>127</v>
      </c>
      <c r="B11" s="0" t="s">
        <v>128</v>
      </c>
      <c r="C11" s="0" t="n">
        <v>5000</v>
      </c>
      <c r="D11" s="0" t="s">
        <v>129</v>
      </c>
      <c r="E11" s="0" t="n">
        <v>5510</v>
      </c>
      <c r="F11" s="0" t="s">
        <v>130</v>
      </c>
      <c r="G11" s="0" t="n">
        <v>203</v>
      </c>
      <c r="H11" s="0" t="s">
        <v>143</v>
      </c>
      <c r="I11" s="0" t="n">
        <v>2015</v>
      </c>
      <c r="J11" s="0" t="n">
        <v>2015</v>
      </c>
      <c r="K11" s="0" t="s">
        <v>132</v>
      </c>
      <c r="L11" s="0" t="n">
        <v>202177</v>
      </c>
      <c r="M11" s="0" t="s">
        <v>133</v>
      </c>
      <c r="N11" s="0" t="s">
        <v>134</v>
      </c>
      <c r="O11" s="10" t="n">
        <f aca="false">VLOOKUP($H11,'FAOSTAT nutrition'!$A:$C,2,0)*$L11/4000</f>
        <v>184486.5125</v>
      </c>
      <c r="P11" s="10" t="n">
        <f aca="false">VLOOKUP($H11,'FAOSTAT nutrition'!$A:$D,4,0)*$L11</f>
        <v>12737.151</v>
      </c>
      <c r="Q11" s="10" t="n">
        <f aca="false">VLOOKUP($H11,'FAOSTAT nutrition'!$A:$D,3,0)*$L11</f>
        <v>35785.329</v>
      </c>
    </row>
    <row r="12" customFormat="false" ht="12.8" hidden="false" customHeight="false" outlineLevel="0" collapsed="false">
      <c r="A12" s="0" t="s">
        <v>127</v>
      </c>
      <c r="B12" s="0" t="s">
        <v>128</v>
      </c>
      <c r="C12" s="0" t="n">
        <v>5000</v>
      </c>
      <c r="D12" s="0" t="s">
        <v>129</v>
      </c>
      <c r="E12" s="0" t="n">
        <v>5510</v>
      </c>
      <c r="F12" s="0" t="s">
        <v>130</v>
      </c>
      <c r="G12" s="0" t="n">
        <v>486</v>
      </c>
      <c r="H12" s="0" t="s">
        <v>144</v>
      </c>
      <c r="I12" s="0" t="n">
        <v>2015</v>
      </c>
      <c r="J12" s="0" t="n">
        <v>2015</v>
      </c>
      <c r="K12" s="0" t="s">
        <v>132</v>
      </c>
      <c r="L12" s="0" t="n">
        <v>113491068</v>
      </c>
      <c r="M12" s="0" t="s">
        <v>133</v>
      </c>
      <c r="N12" s="0" t="s">
        <v>134</v>
      </c>
      <c r="O12" s="10" t="n">
        <f aca="false">VLOOKUP($H12,'FAOSTAT nutrition'!$A:$C,2,0)*$L12/4000</f>
        <v>17023660.2</v>
      </c>
      <c r="P12" s="10" t="n">
        <f aca="false">VLOOKUP($H12,'FAOSTAT nutrition'!$A:$D,4,0)*$L12</f>
        <v>340473.204</v>
      </c>
      <c r="Q12" s="10" t="n">
        <f aca="false">VLOOKUP($H12,'FAOSTAT nutrition'!$A:$D,3,0)*$L12</f>
        <v>794437.476</v>
      </c>
    </row>
    <row r="13" customFormat="false" ht="12.8" hidden="false" customHeight="false" outlineLevel="0" collapsed="false">
      <c r="A13" s="0" t="s">
        <v>127</v>
      </c>
      <c r="B13" s="0" t="s">
        <v>128</v>
      </c>
      <c r="C13" s="0" t="n">
        <v>5000</v>
      </c>
      <c r="D13" s="0" t="s">
        <v>129</v>
      </c>
      <c r="E13" s="0" t="n">
        <v>5510</v>
      </c>
      <c r="F13" s="0" t="s">
        <v>130</v>
      </c>
      <c r="G13" s="0" t="n">
        <v>44</v>
      </c>
      <c r="H13" s="0" t="s">
        <v>29</v>
      </c>
      <c r="I13" s="0" t="n">
        <v>2015</v>
      </c>
      <c r="J13" s="0" t="n">
        <v>2015</v>
      </c>
      <c r="K13" s="0" t="s">
        <v>132</v>
      </c>
      <c r="L13" s="0" t="n">
        <v>147730419</v>
      </c>
      <c r="M13" s="0" t="s">
        <v>133</v>
      </c>
      <c r="N13" s="0" t="s">
        <v>134</v>
      </c>
      <c r="O13" s="10" t="n">
        <f aca="false">VLOOKUP($H13,'FAOSTAT nutrition'!$A:$C,2,0)*$L13/4000</f>
        <v>122616247.77</v>
      </c>
      <c r="P13" s="10" t="n">
        <f aca="false">VLOOKUP($H13,'FAOSTAT nutrition'!$A:$D,4,0)*$L13</f>
        <v>2659147.542</v>
      </c>
      <c r="Q13" s="10" t="n">
        <f aca="false">VLOOKUP($H13,'FAOSTAT nutrition'!$A:$D,3,0)*$L13</f>
        <v>16250346.09</v>
      </c>
    </row>
    <row r="14" customFormat="false" ht="12.8" hidden="false" customHeight="false" outlineLevel="0" collapsed="false">
      <c r="A14" s="0" t="s">
        <v>127</v>
      </c>
      <c r="B14" s="0" t="s">
        <v>128</v>
      </c>
      <c r="C14" s="0" t="n">
        <v>5000</v>
      </c>
      <c r="D14" s="0" t="s">
        <v>129</v>
      </c>
      <c r="E14" s="0" t="n">
        <v>5510</v>
      </c>
      <c r="F14" s="0" t="s">
        <v>130</v>
      </c>
      <c r="G14" s="0" t="n">
        <v>782</v>
      </c>
      <c r="H14" s="0" t="s">
        <v>145</v>
      </c>
      <c r="I14" s="0" t="n">
        <v>2015</v>
      </c>
      <c r="J14" s="0" t="n">
        <v>2015</v>
      </c>
      <c r="K14" s="0" t="s">
        <v>132</v>
      </c>
      <c r="L14" s="0" t="n">
        <v>233446</v>
      </c>
      <c r="M14" s="0" t="s">
        <v>133</v>
      </c>
      <c r="N14" s="0" t="s">
        <v>134</v>
      </c>
      <c r="O14" s="10" t="e">
        <f aca="false">VLOOKUP($H14,'FAOSTAT nutrition'!$A:$C,2,0)*$L14/4000</f>
        <v>#N/A</v>
      </c>
      <c r="P14" s="10" t="e">
        <f aca="false">VLOOKUP($H14,'FAOSTAT nutrition'!$A:$D,4,0)*$L14</f>
        <v>#N/A</v>
      </c>
      <c r="Q14" s="10" t="e">
        <f aca="false">VLOOKUP($H14,'FAOSTAT nutrition'!$A:$D,3,0)*$L14</f>
        <v>#N/A</v>
      </c>
    </row>
    <row r="15" customFormat="false" ht="12.8" hidden="false" customHeight="false" outlineLevel="0" collapsed="false">
      <c r="A15" s="0" t="s">
        <v>127</v>
      </c>
      <c r="B15" s="0" t="s">
        <v>128</v>
      </c>
      <c r="C15" s="0" t="n">
        <v>5000</v>
      </c>
      <c r="D15" s="0" t="s">
        <v>129</v>
      </c>
      <c r="E15" s="0" t="n">
        <v>5510</v>
      </c>
      <c r="F15" s="0" t="s">
        <v>130</v>
      </c>
      <c r="G15" s="0" t="n">
        <v>176</v>
      </c>
      <c r="H15" s="0" t="s">
        <v>146</v>
      </c>
      <c r="I15" s="0" t="n">
        <v>2015</v>
      </c>
      <c r="J15" s="0" t="n">
        <v>2015</v>
      </c>
      <c r="K15" s="0" t="s">
        <v>132</v>
      </c>
      <c r="L15" s="0" t="n">
        <v>27986334</v>
      </c>
      <c r="M15" s="0" t="s">
        <v>133</v>
      </c>
      <c r="N15" s="0" t="s">
        <v>134</v>
      </c>
      <c r="O15" s="10" t="n">
        <f aca="false">VLOOKUP($H15,'FAOSTAT nutrition'!$A:$C,2,0)*$L15/4000</f>
        <v>23858349.735</v>
      </c>
      <c r="P15" s="10" t="n">
        <f aca="false">VLOOKUP($H15,'FAOSTAT nutrition'!$A:$D,4,0)*$L15</f>
        <v>475767.678</v>
      </c>
      <c r="Q15" s="10" t="n">
        <f aca="false">VLOOKUP($H15,'FAOSTAT nutrition'!$A:$D,3,0)*$L15</f>
        <v>6184979.814</v>
      </c>
    </row>
    <row r="16" customFormat="false" ht="12.8" hidden="false" customHeight="false" outlineLevel="0" collapsed="false">
      <c r="A16" s="0" t="s">
        <v>127</v>
      </c>
      <c r="B16" s="0" t="s">
        <v>128</v>
      </c>
      <c r="C16" s="0" t="n">
        <v>5000</v>
      </c>
      <c r="D16" s="0" t="s">
        <v>129</v>
      </c>
      <c r="E16" s="0" t="n">
        <v>5510</v>
      </c>
      <c r="F16" s="0" t="s">
        <v>130</v>
      </c>
      <c r="G16" s="0" t="n">
        <v>414</v>
      </c>
      <c r="H16" s="0" t="s">
        <v>147</v>
      </c>
      <c r="I16" s="0" t="n">
        <v>2015</v>
      </c>
      <c r="J16" s="0" t="n">
        <v>2015</v>
      </c>
      <c r="K16" s="0" t="s">
        <v>132</v>
      </c>
      <c r="L16" s="0" t="n">
        <v>23882124</v>
      </c>
      <c r="M16" s="0" t="s">
        <v>133</v>
      </c>
      <c r="N16" s="0" t="s">
        <v>134</v>
      </c>
      <c r="O16" s="10" t="n">
        <f aca="false">VLOOKUP($H16,'FAOSTAT nutrition'!$A:$C,2,0)*$L16/4000</f>
        <v>2985265.5</v>
      </c>
      <c r="P16" s="10" t="n">
        <f aca="false">VLOOKUP($H16,'FAOSTAT nutrition'!$A:$D,4,0)*$L16</f>
        <v>95528.496</v>
      </c>
      <c r="Q16" s="10" t="n">
        <f aca="false">VLOOKUP($H16,'FAOSTAT nutrition'!$A:$D,3,0)*$L16</f>
        <v>716463.72</v>
      </c>
    </row>
    <row r="17" customFormat="false" ht="12.8" hidden="false" customHeight="false" outlineLevel="0" collapsed="false">
      <c r="A17" s="0" t="s">
        <v>127</v>
      </c>
      <c r="B17" s="0" t="s">
        <v>128</v>
      </c>
      <c r="C17" s="0" t="n">
        <v>5000</v>
      </c>
      <c r="D17" s="0" t="s">
        <v>129</v>
      </c>
      <c r="E17" s="0" t="n">
        <v>5510</v>
      </c>
      <c r="F17" s="0" t="s">
        <v>130</v>
      </c>
      <c r="G17" s="0" t="n">
        <v>558</v>
      </c>
      <c r="H17" s="0" t="s">
        <v>148</v>
      </c>
      <c r="I17" s="0" t="n">
        <v>2015</v>
      </c>
      <c r="J17" s="0" t="n">
        <v>2015</v>
      </c>
      <c r="K17" s="0" t="s">
        <v>132</v>
      </c>
      <c r="L17" s="0" t="n">
        <v>774344</v>
      </c>
      <c r="M17" s="0" t="s">
        <v>133</v>
      </c>
      <c r="N17" s="0" t="s">
        <v>134</v>
      </c>
      <c r="O17" s="10" t="n">
        <f aca="false">VLOOKUP($H17,'FAOSTAT nutrition'!$A:$C,2,0)*$L17/4000</f>
        <v>94857.14</v>
      </c>
      <c r="P17" s="10" t="n">
        <f aca="false">VLOOKUP($H17,'FAOSTAT nutrition'!$A:$D,4,0)*$L17</f>
        <v>5420.408</v>
      </c>
      <c r="Q17" s="10" t="n">
        <f aca="false">VLOOKUP($H17,'FAOSTAT nutrition'!$A:$D,3,0)*$L17</f>
        <v>7743.44</v>
      </c>
    </row>
    <row r="18" customFormat="false" ht="12.8" hidden="false" customHeight="false" outlineLevel="0" collapsed="false">
      <c r="A18" s="0" t="s">
        <v>127</v>
      </c>
      <c r="B18" s="0" t="s">
        <v>128</v>
      </c>
      <c r="C18" s="0" t="n">
        <v>5000</v>
      </c>
      <c r="D18" s="0" t="s">
        <v>129</v>
      </c>
      <c r="E18" s="0" t="n">
        <v>5510</v>
      </c>
      <c r="F18" s="0" t="s">
        <v>130</v>
      </c>
      <c r="G18" s="0" t="n">
        <v>552</v>
      </c>
      <c r="H18" s="0" t="s">
        <v>149</v>
      </c>
      <c r="I18" s="0" t="n">
        <v>2015</v>
      </c>
      <c r="J18" s="0" t="n">
        <v>2015</v>
      </c>
      <c r="K18" s="0" t="s">
        <v>132</v>
      </c>
      <c r="L18" s="0" t="n">
        <v>540122</v>
      </c>
      <c r="M18" s="0" t="s">
        <v>133</v>
      </c>
      <c r="N18" s="0" t="s">
        <v>134</v>
      </c>
      <c r="O18" s="10" t="n">
        <f aca="false">VLOOKUP($H18,'FAOSTAT nutrition'!$A:$C,2,0)*$L18/4000</f>
        <v>74266.775</v>
      </c>
      <c r="P18" s="10" t="n">
        <f aca="false">VLOOKUP($H18,'FAOSTAT nutrition'!$A:$D,4,0)*$L18</f>
        <v>2160.488</v>
      </c>
      <c r="Q18" s="10" t="n">
        <f aca="false">VLOOKUP($H18,'FAOSTAT nutrition'!$A:$D,3,0)*$L18</f>
        <v>3780.854</v>
      </c>
    </row>
    <row r="19" customFormat="false" ht="12.8" hidden="false" customHeight="false" outlineLevel="0" collapsed="false">
      <c r="A19" s="0" t="s">
        <v>127</v>
      </c>
      <c r="B19" s="0" t="s">
        <v>128</v>
      </c>
      <c r="C19" s="0" t="n">
        <v>5000</v>
      </c>
      <c r="D19" s="0" t="s">
        <v>129</v>
      </c>
      <c r="E19" s="0" t="n">
        <v>5510</v>
      </c>
      <c r="F19" s="0" t="s">
        <v>130</v>
      </c>
      <c r="G19" s="0" t="n">
        <v>216</v>
      </c>
      <c r="H19" s="0" t="s">
        <v>150</v>
      </c>
      <c r="I19" s="0" t="n">
        <v>2015</v>
      </c>
      <c r="J19" s="0" t="n">
        <v>2015</v>
      </c>
      <c r="K19" s="0" t="s">
        <v>132</v>
      </c>
      <c r="L19" s="0" t="n">
        <v>79258</v>
      </c>
      <c r="M19" s="0" t="s">
        <v>133</v>
      </c>
      <c r="N19" s="0" t="s">
        <v>134</v>
      </c>
      <c r="O19" s="10" t="n">
        <f aca="false">VLOOKUP($H19,'FAOSTAT nutrition'!$A:$C,2,0)*$L19/4000</f>
        <v>129748.281481482</v>
      </c>
      <c r="P19" s="10" t="n">
        <f aca="false">VLOOKUP($H19,'FAOSTAT nutrition'!$A:$D,4,0)*$L19</f>
        <v>52251.5703703704</v>
      </c>
      <c r="Q19" s="10" t="n">
        <f aca="false">VLOOKUP($H19,'FAOSTAT nutrition'!$A:$D,3,0)*$L19</f>
        <v>11154.8296296297</v>
      </c>
    </row>
    <row r="20" customFormat="false" ht="12.8" hidden="false" customHeight="false" outlineLevel="0" collapsed="false">
      <c r="A20" s="0" t="s">
        <v>127</v>
      </c>
      <c r="B20" s="0" t="s">
        <v>128</v>
      </c>
      <c r="C20" s="0" t="n">
        <v>5000</v>
      </c>
      <c r="D20" s="0" t="s">
        <v>129</v>
      </c>
      <c r="E20" s="0" t="n">
        <v>5510</v>
      </c>
      <c r="F20" s="0" t="s">
        <v>130</v>
      </c>
      <c r="G20" s="0" t="n">
        <v>181</v>
      </c>
      <c r="H20" s="0" t="s">
        <v>151</v>
      </c>
      <c r="I20" s="0" t="n">
        <v>2015</v>
      </c>
      <c r="J20" s="0" t="n">
        <v>2015</v>
      </c>
      <c r="K20" s="0" t="s">
        <v>132</v>
      </c>
      <c r="L20" s="0" t="n">
        <v>4599946</v>
      </c>
      <c r="M20" s="0" t="s">
        <v>133</v>
      </c>
      <c r="N20" s="0" t="s">
        <v>134</v>
      </c>
      <c r="O20" s="10" t="n">
        <f aca="false">VLOOKUP($H20,'FAOSTAT nutrition'!$A:$C,2,0)*$L20/4000</f>
        <v>4027600.98082763</v>
      </c>
      <c r="P20" s="10" t="n">
        <f aca="false">VLOOKUP($H20,'FAOSTAT nutrition'!$A:$D,4,0)*$L20</f>
        <v>93939.2464534781</v>
      </c>
      <c r="Q20" s="10" t="n">
        <f aca="false">VLOOKUP($H20,'FAOSTAT nutrition'!$A:$D,3,0)*$L20</f>
        <v>1099077.68868073</v>
      </c>
    </row>
    <row r="21" customFormat="false" ht="12.8" hidden="false" customHeight="false" outlineLevel="0" collapsed="false">
      <c r="A21" s="0" t="s">
        <v>127</v>
      </c>
      <c r="B21" s="0" t="s">
        <v>128</v>
      </c>
      <c r="C21" s="0" t="n">
        <v>5000</v>
      </c>
      <c r="D21" s="0" t="s">
        <v>129</v>
      </c>
      <c r="E21" s="0" t="n">
        <v>5510</v>
      </c>
      <c r="F21" s="0" t="s">
        <v>130</v>
      </c>
      <c r="G21" s="0" t="n">
        <v>89</v>
      </c>
      <c r="H21" s="0" t="s">
        <v>152</v>
      </c>
      <c r="I21" s="0" t="n">
        <v>2015</v>
      </c>
      <c r="J21" s="0" t="n">
        <v>2015</v>
      </c>
      <c r="K21" s="0" t="s">
        <v>132</v>
      </c>
      <c r="L21" s="0" t="n">
        <v>1923741</v>
      </c>
      <c r="M21" s="0" t="s">
        <v>133</v>
      </c>
      <c r="N21" s="0" t="s">
        <v>134</v>
      </c>
      <c r="O21" s="10" t="n">
        <f aca="false">VLOOKUP($H21,'FAOSTAT nutrition'!$A:$C,2,0)*$L21/4000</f>
        <v>1587086.325</v>
      </c>
      <c r="P21" s="10" t="n">
        <f aca="false">VLOOKUP($H21,'FAOSTAT nutrition'!$A:$D,4,0)*$L21</f>
        <v>38474.82</v>
      </c>
      <c r="Q21" s="10" t="n">
        <f aca="false">VLOOKUP($H21,'FAOSTAT nutrition'!$A:$D,3,0)*$L21</f>
        <v>211611.51</v>
      </c>
    </row>
    <row r="22" customFormat="false" ht="12.8" hidden="false" customHeight="false" outlineLevel="0" collapsed="false">
      <c r="A22" s="0" t="s">
        <v>127</v>
      </c>
      <c r="B22" s="0" t="s">
        <v>128</v>
      </c>
      <c r="C22" s="0" t="n">
        <v>5000</v>
      </c>
      <c r="D22" s="0" t="s">
        <v>129</v>
      </c>
      <c r="E22" s="0" t="n">
        <v>5510</v>
      </c>
      <c r="F22" s="0" t="s">
        <v>130</v>
      </c>
      <c r="G22" s="0" t="n">
        <v>358</v>
      </c>
      <c r="H22" s="0" t="s">
        <v>153</v>
      </c>
      <c r="I22" s="0" t="n">
        <v>2015</v>
      </c>
      <c r="J22" s="0" t="n">
        <v>2015</v>
      </c>
      <c r="K22" s="0" t="s">
        <v>132</v>
      </c>
      <c r="L22" s="0" t="n">
        <v>70312824</v>
      </c>
      <c r="M22" s="0" t="s">
        <v>133</v>
      </c>
      <c r="N22" s="0" t="s">
        <v>134</v>
      </c>
      <c r="O22" s="10" t="n">
        <f aca="false">VLOOKUP($H22,'FAOSTAT nutrition'!$A:$C,2,0)*$L22/4000</f>
        <v>3339860.70577174</v>
      </c>
      <c r="P22" s="10" t="n">
        <f aca="false">VLOOKUP($H22,'FAOSTAT nutrition'!$A:$D,4,0)*$L22</f>
        <v>70285.7535464064</v>
      </c>
      <c r="Q22" s="10" t="n">
        <f aca="false">VLOOKUP($H22,'FAOSTAT nutrition'!$A:$D,3,0)*$L22</f>
        <v>703135.894884052</v>
      </c>
    </row>
    <row r="23" customFormat="false" ht="12.8" hidden="false" customHeight="false" outlineLevel="0" collapsed="false">
      <c r="A23" s="0" t="s">
        <v>127</v>
      </c>
      <c r="B23" s="0" t="s">
        <v>128</v>
      </c>
      <c r="C23" s="0" t="n">
        <v>5000</v>
      </c>
      <c r="D23" s="0" t="s">
        <v>129</v>
      </c>
      <c r="E23" s="0" t="n">
        <v>5510</v>
      </c>
      <c r="F23" s="0" t="s">
        <v>130</v>
      </c>
      <c r="G23" s="0" t="n">
        <v>101</v>
      </c>
      <c r="H23" s="0" t="s">
        <v>154</v>
      </c>
      <c r="I23" s="0" t="n">
        <v>2015</v>
      </c>
      <c r="J23" s="0" t="n">
        <v>2015</v>
      </c>
      <c r="K23" s="0" t="s">
        <v>132</v>
      </c>
      <c r="L23" s="0" t="n">
        <v>229738</v>
      </c>
      <c r="M23" s="0" t="s">
        <v>133</v>
      </c>
      <c r="N23" s="0" t="s">
        <v>134</v>
      </c>
      <c r="O23" s="10" t="n">
        <f aca="false">VLOOKUP($H23,'FAOSTAT nutrition'!$A:$C,2,0)*$L23/4000</f>
        <v>222845.86</v>
      </c>
      <c r="P23" s="10" t="n">
        <f aca="false">VLOOKUP($H23,'FAOSTAT nutrition'!$A:$D,4,0)*$L23</f>
        <v>13784.28</v>
      </c>
      <c r="Q23" s="10" t="n">
        <f aca="false">VLOOKUP($H23,'FAOSTAT nutrition'!$A:$D,3,0)*$L23</f>
        <v>36758.08</v>
      </c>
    </row>
    <row r="24" customFormat="false" ht="12.8" hidden="false" customHeight="false" outlineLevel="0" collapsed="false">
      <c r="A24" s="0" t="s">
        <v>127</v>
      </c>
      <c r="B24" s="0" t="s">
        <v>128</v>
      </c>
      <c r="C24" s="0" t="n">
        <v>5000</v>
      </c>
      <c r="D24" s="0" t="s">
        <v>129</v>
      </c>
      <c r="E24" s="0" t="n">
        <v>5510</v>
      </c>
      <c r="F24" s="0" t="s">
        <v>130</v>
      </c>
      <c r="G24" s="0" t="n">
        <v>461</v>
      </c>
      <c r="H24" s="0" t="s">
        <v>155</v>
      </c>
      <c r="I24" s="0" t="n">
        <v>2015</v>
      </c>
      <c r="J24" s="0" t="n">
        <v>2015</v>
      </c>
      <c r="K24" s="0" t="s">
        <v>132</v>
      </c>
      <c r="L24" s="0" t="n">
        <v>133349</v>
      </c>
      <c r="M24" s="0" t="s">
        <v>133</v>
      </c>
      <c r="N24" s="0" t="s">
        <v>134</v>
      </c>
      <c r="O24" s="10" t="n">
        <f aca="false">VLOOKUP($H24,'FAOSTAT nutrition'!$A:$C,2,0)*$L24/4000</f>
        <v>37004.3475</v>
      </c>
      <c r="P24" s="10" t="n">
        <f aca="false">VLOOKUP($H24,'FAOSTAT nutrition'!$A:$D,4,0)*$L24</f>
        <v>666.745</v>
      </c>
      <c r="Q24" s="10" t="n">
        <f aca="false">VLOOKUP($H24,'FAOSTAT nutrition'!$A:$D,3,0)*$L24</f>
        <v>2133.584</v>
      </c>
    </row>
    <row r="25" customFormat="false" ht="12.8" hidden="false" customHeight="false" outlineLevel="0" collapsed="false">
      <c r="A25" s="0" t="s">
        <v>127</v>
      </c>
      <c r="B25" s="0" t="s">
        <v>128</v>
      </c>
      <c r="C25" s="0" t="n">
        <v>5000</v>
      </c>
      <c r="D25" s="0" t="s">
        <v>129</v>
      </c>
      <c r="E25" s="0" t="n">
        <v>5510</v>
      </c>
      <c r="F25" s="0" t="s">
        <v>130</v>
      </c>
      <c r="G25" s="0" t="n">
        <v>426</v>
      </c>
      <c r="H25" s="0" t="s">
        <v>156</v>
      </c>
      <c r="I25" s="0" t="n">
        <v>2015</v>
      </c>
      <c r="J25" s="0" t="n">
        <v>2015</v>
      </c>
      <c r="K25" s="0" t="s">
        <v>132</v>
      </c>
      <c r="L25" s="0" t="n">
        <v>40265109</v>
      </c>
      <c r="M25" s="0" t="s">
        <v>133</v>
      </c>
      <c r="N25" s="0" t="s">
        <v>134</v>
      </c>
      <c r="O25" s="10" t="n">
        <f aca="false">VLOOKUP($H25,'FAOSTAT nutrition'!$A:$C,2,0)*$L25/4000</f>
        <v>3825186.70662265</v>
      </c>
      <c r="P25" s="10" t="n">
        <f aca="false">VLOOKUP($H25,'FAOSTAT nutrition'!$A:$D,4,0)*$L25</f>
        <v>80529.6773509409</v>
      </c>
      <c r="Q25" s="10" t="n">
        <f aca="false">VLOOKUP($H25,'FAOSTAT nutrition'!$A:$D,3,0)*$L25</f>
        <v>362397.064305711</v>
      </c>
    </row>
    <row r="26" customFormat="false" ht="12.8" hidden="false" customHeight="false" outlineLevel="0" collapsed="false">
      <c r="A26" s="0" t="s">
        <v>127</v>
      </c>
      <c r="B26" s="0" t="s">
        <v>128</v>
      </c>
      <c r="C26" s="0" t="n">
        <v>5000</v>
      </c>
      <c r="D26" s="0" t="s">
        <v>129</v>
      </c>
      <c r="E26" s="0" t="n">
        <v>5510</v>
      </c>
      <c r="F26" s="0" t="s">
        <v>130</v>
      </c>
      <c r="G26" s="0" t="n">
        <v>217</v>
      </c>
      <c r="H26" s="0" t="s">
        <v>157</v>
      </c>
      <c r="I26" s="0" t="n">
        <v>2015</v>
      </c>
      <c r="J26" s="0" t="n">
        <v>2015</v>
      </c>
      <c r="K26" s="0" t="s">
        <v>132</v>
      </c>
      <c r="L26" s="0" t="n">
        <v>3413875</v>
      </c>
      <c r="M26" s="0" t="s">
        <v>133</v>
      </c>
      <c r="N26" s="0" t="s">
        <v>134</v>
      </c>
      <c r="O26" s="10" t="n">
        <f aca="false">VLOOKUP($H26,'FAOSTAT nutrition'!$A:$C,2,0)*$L26/4000</f>
        <v>726039.189528257</v>
      </c>
      <c r="P26" s="10" t="n">
        <f aca="false">VLOOKUP($H26,'FAOSTAT nutrition'!$A:$D,4,0)*$L26</f>
        <v>237404.728711494</v>
      </c>
      <c r="Q26" s="10" t="n">
        <f aca="false">VLOOKUP($H26,'FAOSTAT nutrition'!$A:$D,3,0)*$L26</f>
        <v>88729.9652843452</v>
      </c>
    </row>
    <row r="27" customFormat="false" ht="12.8" hidden="false" customHeight="false" outlineLevel="0" collapsed="false">
      <c r="A27" s="0" t="s">
        <v>127</v>
      </c>
      <c r="B27" s="0" t="s">
        <v>128</v>
      </c>
      <c r="C27" s="0" t="n">
        <v>5000</v>
      </c>
      <c r="D27" s="0" t="s">
        <v>129</v>
      </c>
      <c r="E27" s="0" t="n">
        <v>5510</v>
      </c>
      <c r="F27" s="0" t="s">
        <v>130</v>
      </c>
      <c r="G27" s="0" t="n">
        <v>591</v>
      </c>
      <c r="H27" s="0" t="s">
        <v>158</v>
      </c>
      <c r="I27" s="0" t="n">
        <v>2015</v>
      </c>
      <c r="J27" s="0" t="n">
        <v>2015</v>
      </c>
      <c r="K27" s="0" t="s">
        <v>132</v>
      </c>
      <c r="L27" s="0" t="n">
        <v>1766892</v>
      </c>
      <c r="M27" s="0" t="s">
        <v>133</v>
      </c>
      <c r="N27" s="0" t="s">
        <v>134</v>
      </c>
      <c r="O27" s="10" t="n">
        <f aca="false">VLOOKUP($H27,'FAOSTAT nutrition'!$A:$C,2,0)*$L27/4000</f>
        <v>189940.89</v>
      </c>
      <c r="P27" s="10" t="n">
        <f aca="false">VLOOKUP($H27,'FAOSTAT nutrition'!$A:$D,4,0)*$L27</f>
        <v>10601.352</v>
      </c>
      <c r="Q27" s="10" t="n">
        <f aca="false">VLOOKUP($H27,'FAOSTAT nutrition'!$A:$D,3,0)*$L27</f>
        <v>14135.136</v>
      </c>
    </row>
    <row r="28" customFormat="false" ht="12.8" hidden="false" customHeight="false" outlineLevel="0" collapsed="false">
      <c r="A28" s="0" t="s">
        <v>127</v>
      </c>
      <c r="B28" s="0" t="s">
        <v>128</v>
      </c>
      <c r="C28" s="0" t="n">
        <v>5000</v>
      </c>
      <c r="D28" s="0" t="s">
        <v>129</v>
      </c>
      <c r="E28" s="0" t="n">
        <v>5510</v>
      </c>
      <c r="F28" s="0" t="s">
        <v>130</v>
      </c>
      <c r="G28" s="0" t="n">
        <v>125</v>
      </c>
      <c r="H28" s="0" t="s">
        <v>159</v>
      </c>
      <c r="I28" s="0" t="n">
        <v>2015</v>
      </c>
      <c r="J28" s="0" t="n">
        <v>2015</v>
      </c>
      <c r="K28" s="0" t="s">
        <v>132</v>
      </c>
      <c r="L28" s="0" t="n">
        <v>291080685</v>
      </c>
      <c r="M28" s="0" t="s">
        <v>133</v>
      </c>
      <c r="N28" s="0" t="s">
        <v>134</v>
      </c>
      <c r="O28" s="10" t="n">
        <f aca="false">VLOOKUP($H28,'FAOSTAT nutrition'!$A:$C,2,0)*$L28/4000</f>
        <v>79319486.6625</v>
      </c>
      <c r="P28" s="10" t="n">
        <f aca="false">VLOOKUP($H28,'FAOSTAT nutrition'!$A:$D,4,0)*$L28</f>
        <v>582161.37</v>
      </c>
      <c r="Q28" s="10" t="n">
        <f aca="false">VLOOKUP($H28,'FAOSTAT nutrition'!$A:$D,3,0)*$L28</f>
        <v>2619726.165</v>
      </c>
    </row>
    <row r="29" customFormat="false" ht="12.8" hidden="false" customHeight="false" outlineLevel="0" collapsed="false">
      <c r="A29" s="0" t="s">
        <v>127</v>
      </c>
      <c r="B29" s="0" t="s">
        <v>128</v>
      </c>
      <c r="C29" s="0" t="n">
        <v>5000</v>
      </c>
      <c r="D29" s="0" t="s">
        <v>129</v>
      </c>
      <c r="E29" s="0" t="n">
        <v>5510</v>
      </c>
      <c r="F29" s="0" t="s">
        <v>130</v>
      </c>
      <c r="G29" s="0" t="n">
        <v>378</v>
      </c>
      <c r="H29" s="0" t="s">
        <v>160</v>
      </c>
      <c r="I29" s="0" t="n">
        <v>2015</v>
      </c>
      <c r="J29" s="0" t="n">
        <v>2015</v>
      </c>
      <c r="K29" s="0" t="s">
        <v>132</v>
      </c>
      <c r="L29" s="0" t="n">
        <v>87866</v>
      </c>
      <c r="M29" s="0" t="s">
        <v>133</v>
      </c>
      <c r="N29" s="0" t="s">
        <v>134</v>
      </c>
      <c r="O29" s="10" t="n">
        <f aca="false">VLOOKUP($H29,'FAOSTAT nutrition'!$A:$C,2,0)*$L29/4000</f>
        <v>11642.245</v>
      </c>
      <c r="P29" s="10" t="n">
        <f aca="false">VLOOKUP($H29,'FAOSTAT nutrition'!$A:$D,4,0)*$L29</f>
        <v>966.526</v>
      </c>
      <c r="Q29" s="10" t="n">
        <f aca="false">VLOOKUP($H29,'FAOSTAT nutrition'!$A:$D,3,0)*$L29</f>
        <v>5096.228</v>
      </c>
    </row>
    <row r="30" customFormat="false" ht="12.8" hidden="false" customHeight="false" outlineLevel="0" collapsed="false">
      <c r="A30" s="0" t="s">
        <v>127</v>
      </c>
      <c r="B30" s="0" t="s">
        <v>128</v>
      </c>
      <c r="C30" s="0" t="n">
        <v>5000</v>
      </c>
      <c r="D30" s="0" t="s">
        <v>129</v>
      </c>
      <c r="E30" s="0" t="n">
        <v>5510</v>
      </c>
      <c r="F30" s="0" t="s">
        <v>130</v>
      </c>
      <c r="G30" s="0" t="n">
        <v>265</v>
      </c>
      <c r="H30" s="0" t="s">
        <v>161</v>
      </c>
      <c r="I30" s="0" t="n">
        <v>2015</v>
      </c>
      <c r="J30" s="0" t="n">
        <v>2015</v>
      </c>
      <c r="K30" s="0" t="s">
        <v>132</v>
      </c>
      <c r="L30" s="0" t="n">
        <v>1988304</v>
      </c>
      <c r="M30" s="0" t="s">
        <v>133</v>
      </c>
      <c r="N30" s="0" t="s">
        <v>134</v>
      </c>
      <c r="O30" s="10" t="n">
        <f aca="false">VLOOKUP($H30,'FAOSTAT nutrition'!$A:$C,2,0)*$L30/4000</f>
        <v>2748830.28</v>
      </c>
      <c r="P30" s="10" t="n">
        <f aca="false">VLOOKUP($H30,'FAOSTAT nutrition'!$A:$D,4,0)*$L30</f>
        <v>437426.88</v>
      </c>
      <c r="Q30" s="10" t="n">
        <f aca="false">VLOOKUP($H30,'FAOSTAT nutrition'!$A:$D,3,0)*$L30</f>
        <v>312447.771428571</v>
      </c>
    </row>
    <row r="31" customFormat="false" ht="12.8" hidden="false" customHeight="false" outlineLevel="0" collapsed="false">
      <c r="A31" s="0" t="s">
        <v>127</v>
      </c>
      <c r="B31" s="0" t="s">
        <v>128</v>
      </c>
      <c r="C31" s="0" t="n">
        <v>5000</v>
      </c>
      <c r="D31" s="0" t="s">
        <v>129</v>
      </c>
      <c r="E31" s="0" t="n">
        <v>5510</v>
      </c>
      <c r="F31" s="0" t="s">
        <v>130</v>
      </c>
      <c r="G31" s="0" t="n">
        <v>393</v>
      </c>
      <c r="H31" s="0" t="s">
        <v>162</v>
      </c>
      <c r="I31" s="0" t="n">
        <v>2015</v>
      </c>
      <c r="J31" s="0" t="n">
        <v>2015</v>
      </c>
      <c r="K31" s="0" t="s">
        <v>132</v>
      </c>
      <c r="L31" s="0" t="n">
        <v>24322669</v>
      </c>
      <c r="M31" s="0" t="s">
        <v>133</v>
      </c>
      <c r="N31" s="0" t="s">
        <v>134</v>
      </c>
      <c r="O31" s="10" t="n">
        <f aca="false">VLOOKUP($H31,'FAOSTAT nutrition'!$A:$C,2,0)*$L31/4000</f>
        <v>547261.319375259</v>
      </c>
      <c r="P31" s="10" t="n">
        <f aca="false">VLOOKUP($H31,'FAOSTAT nutrition'!$A:$D,4,0)*$L31</f>
        <v>24324.0049775461</v>
      </c>
      <c r="Q31" s="10" t="n">
        <f aca="false">VLOOKUP($H31,'FAOSTAT nutrition'!$A:$D,3,0)*$L31</f>
        <v>194592.039820369</v>
      </c>
    </row>
    <row r="32" customFormat="false" ht="12.8" hidden="false" customHeight="false" outlineLevel="0" collapsed="false">
      <c r="A32" s="0" t="s">
        <v>127</v>
      </c>
      <c r="B32" s="0" t="s">
        <v>128</v>
      </c>
      <c r="C32" s="0" t="n">
        <v>5000</v>
      </c>
      <c r="D32" s="0" t="s">
        <v>129</v>
      </c>
      <c r="E32" s="0" t="n">
        <v>5510</v>
      </c>
      <c r="F32" s="0" t="s">
        <v>130</v>
      </c>
      <c r="G32" s="0" t="n">
        <v>108</v>
      </c>
      <c r="H32" s="0" t="s">
        <v>163</v>
      </c>
      <c r="I32" s="0" t="n">
        <v>2015</v>
      </c>
      <c r="J32" s="0" t="n">
        <v>2015</v>
      </c>
      <c r="K32" s="0" t="s">
        <v>132</v>
      </c>
      <c r="L32" s="0" t="n">
        <v>7163095</v>
      </c>
      <c r="M32" s="0" t="s">
        <v>133</v>
      </c>
      <c r="N32" s="0" t="s">
        <v>134</v>
      </c>
      <c r="O32" s="10" t="n">
        <f aca="false">VLOOKUP($H32,'FAOSTAT nutrition'!$A:$C,2,0)*$L32/4000</f>
        <v>6088630.75</v>
      </c>
      <c r="P32" s="10" t="n">
        <f aca="false">VLOOKUP($H32,'FAOSTAT nutrition'!$A:$D,4,0)*$L32</f>
        <v>107446.425</v>
      </c>
      <c r="Q32" s="10" t="n">
        <f aca="false">VLOOKUP($H32,'FAOSTAT nutrition'!$A:$D,3,0)*$L32</f>
        <v>573047.6</v>
      </c>
    </row>
    <row r="33" customFormat="false" ht="12.8" hidden="false" customHeight="false" outlineLevel="0" collapsed="false">
      <c r="A33" s="0" t="s">
        <v>127</v>
      </c>
      <c r="B33" s="0" t="s">
        <v>128</v>
      </c>
      <c r="C33" s="0" t="n">
        <v>5000</v>
      </c>
      <c r="D33" s="0" t="s">
        <v>129</v>
      </c>
      <c r="E33" s="0" t="n">
        <v>5510</v>
      </c>
      <c r="F33" s="0" t="s">
        <v>130</v>
      </c>
      <c r="G33" s="0" t="n">
        <v>531</v>
      </c>
      <c r="H33" s="0" t="s">
        <v>164</v>
      </c>
      <c r="I33" s="0" t="n">
        <v>2015</v>
      </c>
      <c r="J33" s="0" t="n">
        <v>2015</v>
      </c>
      <c r="K33" s="0" t="s">
        <v>132</v>
      </c>
      <c r="L33" s="0" t="n">
        <v>2246577</v>
      </c>
      <c r="M33" s="0" t="s">
        <v>133</v>
      </c>
      <c r="N33" s="0" t="s">
        <v>134</v>
      </c>
      <c r="O33" s="10" t="n">
        <f aca="false">VLOOKUP($H33,'FAOSTAT nutrition'!$A:$C,2,0)*$L33/4000</f>
        <v>365068.7625</v>
      </c>
      <c r="P33" s="10" t="n">
        <f aca="false">VLOOKUP($H33,'FAOSTAT nutrition'!$A:$D,4,0)*$L33</f>
        <v>20219.193</v>
      </c>
      <c r="Q33" s="10" t="n">
        <f aca="false">VLOOKUP($H33,'FAOSTAT nutrition'!$A:$D,3,0)*$L33</f>
        <v>24712.347</v>
      </c>
    </row>
    <row r="34" customFormat="false" ht="12.8" hidden="false" customHeight="false" outlineLevel="0" collapsed="false">
      <c r="A34" s="0" t="s">
        <v>127</v>
      </c>
      <c r="B34" s="0" t="s">
        <v>128</v>
      </c>
      <c r="C34" s="0" t="n">
        <v>5000</v>
      </c>
      <c r="D34" s="0" t="s">
        <v>129</v>
      </c>
      <c r="E34" s="0" t="n">
        <v>5510</v>
      </c>
      <c r="F34" s="0" t="s">
        <v>130</v>
      </c>
      <c r="G34" s="0" t="n">
        <v>530</v>
      </c>
      <c r="H34" s="0" t="s">
        <v>165</v>
      </c>
      <c r="I34" s="0" t="n">
        <v>2015</v>
      </c>
      <c r="J34" s="0" t="n">
        <v>2015</v>
      </c>
      <c r="K34" s="0" t="s">
        <v>132</v>
      </c>
      <c r="L34" s="0" t="n">
        <v>1342821</v>
      </c>
      <c r="M34" s="0" t="s">
        <v>133</v>
      </c>
      <c r="N34" s="0" t="s">
        <v>134</v>
      </c>
      <c r="O34" s="10" t="n">
        <f aca="false">VLOOKUP($H34,'FAOSTAT nutrition'!$A:$C,2,0)*$L34/4000</f>
        <v>151065.979517179</v>
      </c>
      <c r="P34" s="10" t="n">
        <f aca="false">VLOOKUP($H34,'FAOSTAT nutrition'!$A:$D,4,0)*$L34</f>
        <v>4027.24597511741</v>
      </c>
      <c r="Q34" s="10" t="n">
        <f aca="false">VLOOKUP($H34,'FAOSTAT nutrition'!$A:$D,3,0)*$L34</f>
        <v>12081.7379253522</v>
      </c>
    </row>
    <row r="35" customFormat="false" ht="12.8" hidden="false" customHeight="false" outlineLevel="0" collapsed="false">
      <c r="A35" s="0" t="s">
        <v>127</v>
      </c>
      <c r="B35" s="0" t="s">
        <v>128</v>
      </c>
      <c r="C35" s="0" t="n">
        <v>5000</v>
      </c>
      <c r="D35" s="0" t="s">
        <v>129</v>
      </c>
      <c r="E35" s="0" t="n">
        <v>5510</v>
      </c>
      <c r="F35" s="0" t="s">
        <v>130</v>
      </c>
      <c r="G35" s="0" t="n">
        <v>220</v>
      </c>
      <c r="H35" s="0" t="s">
        <v>166</v>
      </c>
      <c r="I35" s="0" t="n">
        <v>2015</v>
      </c>
      <c r="J35" s="0" t="n">
        <v>2015</v>
      </c>
      <c r="K35" s="0" t="s">
        <v>132</v>
      </c>
      <c r="L35" s="0" t="n">
        <v>2012721</v>
      </c>
      <c r="M35" s="0" t="s">
        <v>133</v>
      </c>
      <c r="N35" s="0" t="s">
        <v>134</v>
      </c>
      <c r="O35" s="10" t="n">
        <f aca="false">VLOOKUP($H35,'FAOSTAT nutrition'!$A:$C,2,0)*$L35/4000</f>
        <v>1071959.73379804</v>
      </c>
      <c r="P35" s="10" t="n">
        <f aca="false">VLOOKUP($H35,'FAOSTAT nutrition'!$A:$D,4,0)*$L35</f>
        <v>46260.7313489073</v>
      </c>
      <c r="Q35" s="10" t="n">
        <f aca="false">VLOOKUP($H35,'FAOSTAT nutrition'!$A:$D,3,0)*$L35</f>
        <v>48535.8492840995</v>
      </c>
    </row>
    <row r="36" customFormat="false" ht="12.8" hidden="false" customHeight="false" outlineLevel="0" collapsed="false">
      <c r="A36" s="0" t="s">
        <v>127</v>
      </c>
      <c r="B36" s="0" t="s">
        <v>128</v>
      </c>
      <c r="C36" s="0" t="n">
        <v>5000</v>
      </c>
      <c r="D36" s="0" t="s">
        <v>129</v>
      </c>
      <c r="E36" s="0" t="n">
        <v>5510</v>
      </c>
      <c r="F36" s="0" t="s">
        <v>130</v>
      </c>
      <c r="G36" s="0" t="n">
        <v>191</v>
      </c>
      <c r="H36" s="0" t="s">
        <v>35</v>
      </c>
      <c r="I36" s="0" t="n">
        <v>2015</v>
      </c>
      <c r="J36" s="0" t="n">
        <v>2015</v>
      </c>
      <c r="K36" s="0" t="s">
        <v>132</v>
      </c>
      <c r="L36" s="0" t="n">
        <v>11222430</v>
      </c>
      <c r="M36" s="0" t="s">
        <v>133</v>
      </c>
      <c r="N36" s="0" t="s">
        <v>134</v>
      </c>
      <c r="O36" s="10" t="n">
        <f aca="false">VLOOKUP($H36,'FAOSTAT nutrition'!$A:$C,2,0)*$L36/4000</f>
        <v>333232.088756853</v>
      </c>
      <c r="P36" s="10" t="n">
        <f aca="false">VLOOKUP($H36,'FAOSTAT nutrition'!$A:$D,4,0)*$L36</f>
        <v>18867.3920395667</v>
      </c>
      <c r="Q36" s="10" t="n">
        <f aca="false">VLOOKUP($H36,'FAOSTAT nutrition'!$A:$D,3,0)*$L36</f>
        <v>77287.304658981</v>
      </c>
    </row>
    <row r="37" customFormat="false" ht="12.8" hidden="false" customHeight="false" outlineLevel="0" collapsed="false">
      <c r="A37" s="0" t="s">
        <v>127</v>
      </c>
      <c r="B37" s="0" t="s">
        <v>128</v>
      </c>
      <c r="C37" s="0" t="n">
        <v>5000</v>
      </c>
      <c r="D37" s="0" t="s">
        <v>129</v>
      </c>
      <c r="E37" s="0" t="n">
        <v>5510</v>
      </c>
      <c r="F37" s="0" t="s">
        <v>130</v>
      </c>
      <c r="G37" s="0" t="n">
        <v>459</v>
      </c>
      <c r="H37" s="0" t="s">
        <v>167</v>
      </c>
      <c r="I37" s="0" t="n">
        <v>2015</v>
      </c>
      <c r="J37" s="0" t="n">
        <v>2015</v>
      </c>
      <c r="K37" s="0" t="s">
        <v>132</v>
      </c>
      <c r="L37" s="0" t="n">
        <v>504188</v>
      </c>
      <c r="M37" s="0" t="s">
        <v>133</v>
      </c>
      <c r="N37" s="0" t="s">
        <v>134</v>
      </c>
      <c r="O37" s="10" t="n">
        <f aca="false">VLOOKUP($H37,'FAOSTAT nutrition'!$A:$C,2,0)*$L37/4000</f>
        <v>75628.2</v>
      </c>
      <c r="P37" s="10" t="n">
        <f aca="false">VLOOKUP($H37,'FAOSTAT nutrition'!$A:$D,4,0)*$L37</f>
        <v>1008.376</v>
      </c>
      <c r="Q37" s="10" t="n">
        <f aca="false">VLOOKUP($H37,'FAOSTAT nutrition'!$A:$D,3,0)*$L37</f>
        <v>5546.068</v>
      </c>
    </row>
    <row r="38" customFormat="false" ht="12.8" hidden="false" customHeight="false" outlineLevel="0" collapsed="false">
      <c r="A38" s="0" t="s">
        <v>127</v>
      </c>
      <c r="B38" s="0" t="s">
        <v>128</v>
      </c>
      <c r="C38" s="0" t="n">
        <v>5000</v>
      </c>
      <c r="D38" s="0" t="s">
        <v>129</v>
      </c>
      <c r="E38" s="0" t="n">
        <v>5510</v>
      </c>
      <c r="F38" s="0" t="s">
        <v>130</v>
      </c>
      <c r="G38" s="0" t="n">
        <v>689</v>
      </c>
      <c r="H38" s="0" t="s">
        <v>168</v>
      </c>
      <c r="I38" s="0" t="n">
        <v>2015</v>
      </c>
      <c r="J38" s="0" t="n">
        <v>2015</v>
      </c>
      <c r="K38" s="0" t="s">
        <v>132</v>
      </c>
      <c r="L38" s="0" t="n">
        <v>4021133</v>
      </c>
      <c r="M38" s="0" t="s">
        <v>133</v>
      </c>
      <c r="N38" s="0" t="s">
        <v>134</v>
      </c>
      <c r="O38" s="10" t="n">
        <f aca="false">VLOOKUP($H38,'FAOSTAT nutrition'!$A:$C,2,0)*$L38/4000</f>
        <v>3196785.05115612</v>
      </c>
      <c r="P38" s="10" t="n">
        <f aca="false">VLOOKUP($H38,'FAOSTAT nutrition'!$A:$D,4,0)*$L38</f>
        <v>695646.666884297</v>
      </c>
      <c r="Q38" s="10" t="n">
        <f aca="false">VLOOKUP($H38,'FAOSTAT nutrition'!$A:$D,3,0)*$L38</f>
        <v>482550.961937627</v>
      </c>
    </row>
    <row r="39" customFormat="false" ht="12.8" hidden="false" customHeight="false" outlineLevel="0" collapsed="false">
      <c r="A39" s="0" t="s">
        <v>127</v>
      </c>
      <c r="B39" s="0" t="s">
        <v>128</v>
      </c>
      <c r="C39" s="0" t="n">
        <v>5000</v>
      </c>
      <c r="D39" s="0" t="s">
        <v>129</v>
      </c>
      <c r="E39" s="0" t="n">
        <v>5510</v>
      </c>
      <c r="F39" s="0" t="s">
        <v>130</v>
      </c>
      <c r="G39" s="0" t="n">
        <v>401</v>
      </c>
      <c r="H39" s="0" t="s">
        <v>169</v>
      </c>
      <c r="I39" s="0" t="n">
        <v>2015</v>
      </c>
      <c r="J39" s="0" t="n">
        <v>2015</v>
      </c>
      <c r="K39" s="0" t="s">
        <v>132</v>
      </c>
      <c r="L39" s="0" t="n">
        <v>33379014</v>
      </c>
      <c r="M39" s="0" t="s">
        <v>133</v>
      </c>
      <c r="N39" s="0" t="s">
        <v>134</v>
      </c>
      <c r="O39" s="10" t="n">
        <f aca="false">VLOOKUP($H39,'FAOSTAT nutrition'!$A:$C,2,0)*$L39/4000</f>
        <v>2086187.12569339</v>
      </c>
      <c r="P39" s="10" t="n">
        <f aca="false">VLOOKUP($H39,'FAOSTAT nutrition'!$A:$D,4,0)*$L39</f>
        <v>100144.417906229</v>
      </c>
      <c r="Q39" s="10" t="n">
        <f aca="false">VLOOKUP($H39,'FAOSTAT nutrition'!$A:$D,3,0)*$L39</f>
        <v>367176.210083738</v>
      </c>
    </row>
    <row r="40" customFormat="false" ht="12.8" hidden="false" customHeight="false" outlineLevel="0" collapsed="false">
      <c r="A40" s="0" t="s">
        <v>127</v>
      </c>
      <c r="B40" s="0" t="s">
        <v>128</v>
      </c>
      <c r="C40" s="0" t="n">
        <v>5000</v>
      </c>
      <c r="D40" s="0" t="s">
        <v>129</v>
      </c>
      <c r="E40" s="0" t="n">
        <v>5510</v>
      </c>
      <c r="F40" s="0" t="s">
        <v>130</v>
      </c>
      <c r="G40" s="0" t="n">
        <v>693</v>
      </c>
      <c r="H40" s="0" t="s">
        <v>170</v>
      </c>
      <c r="I40" s="0" t="n">
        <v>2015</v>
      </c>
      <c r="J40" s="0" t="n">
        <v>2015</v>
      </c>
      <c r="K40" s="0" t="s">
        <v>132</v>
      </c>
      <c r="L40" s="0" t="n">
        <v>223035</v>
      </c>
      <c r="M40" s="0" t="s">
        <v>133</v>
      </c>
      <c r="N40" s="0" t="s">
        <v>134</v>
      </c>
      <c r="O40" s="10" t="n">
        <f aca="false">VLOOKUP($H40,'FAOSTAT nutrition'!$A:$C,2,0)*$L40/4000</f>
        <v>145532.457278906</v>
      </c>
      <c r="P40" s="10" t="n">
        <f aca="false">VLOOKUP($H40,'FAOSTAT nutrition'!$A:$D,4,0)*$L40</f>
        <v>7134.44779386353</v>
      </c>
      <c r="Q40" s="10" t="n">
        <f aca="false">VLOOKUP($H40,'FAOSTAT nutrition'!$A:$D,3,0)*$L40</f>
        <v>8701.79947006643</v>
      </c>
    </row>
    <row r="41" customFormat="false" ht="12.8" hidden="false" customHeight="false" outlineLevel="0" collapsed="false">
      <c r="A41" s="0" t="s">
        <v>127</v>
      </c>
      <c r="B41" s="0" t="s">
        <v>128</v>
      </c>
      <c r="C41" s="0" t="n">
        <v>5000</v>
      </c>
      <c r="D41" s="0" t="s">
        <v>129</v>
      </c>
      <c r="E41" s="0" t="n">
        <v>5510</v>
      </c>
      <c r="F41" s="0" t="s">
        <v>130</v>
      </c>
      <c r="G41" s="0" t="n">
        <v>698</v>
      </c>
      <c r="H41" s="0" t="s">
        <v>171</v>
      </c>
      <c r="I41" s="0" t="n">
        <v>2015</v>
      </c>
      <c r="J41" s="0" t="n">
        <v>2015</v>
      </c>
      <c r="K41" s="0" t="s">
        <v>132</v>
      </c>
      <c r="L41" s="0" t="n">
        <v>184250</v>
      </c>
      <c r="M41" s="0" t="s">
        <v>133</v>
      </c>
      <c r="N41" s="0" t="s">
        <v>134</v>
      </c>
      <c r="O41" s="10" t="n">
        <f aca="false">VLOOKUP($H41,'FAOSTAT nutrition'!$A:$C,2,0)*$L41/4000</f>
        <v>148781.875</v>
      </c>
      <c r="P41" s="10" t="n">
        <f aca="false">VLOOKUP($H41,'FAOSTAT nutrition'!$A:$D,4,0)*$L41</f>
        <v>37034.25</v>
      </c>
      <c r="Q41" s="10" t="n">
        <f aca="false">VLOOKUP($H41,'FAOSTAT nutrition'!$A:$D,3,0)*$L41</f>
        <v>11055</v>
      </c>
    </row>
    <row r="42" customFormat="false" ht="12.8" hidden="false" customHeight="false" outlineLevel="0" collapsed="false">
      <c r="A42" s="0" t="s">
        <v>127</v>
      </c>
      <c r="B42" s="0" t="s">
        <v>128</v>
      </c>
      <c r="C42" s="0" t="n">
        <v>5000</v>
      </c>
      <c r="D42" s="0" t="s">
        <v>129</v>
      </c>
      <c r="E42" s="0" t="n">
        <v>5510</v>
      </c>
      <c r="F42" s="0" t="s">
        <v>130</v>
      </c>
      <c r="G42" s="0" t="n">
        <v>661</v>
      </c>
      <c r="H42" s="0" t="s">
        <v>172</v>
      </c>
      <c r="I42" s="0" t="n">
        <v>2015</v>
      </c>
      <c r="J42" s="0" t="n">
        <v>2015</v>
      </c>
      <c r="K42" s="0" t="s">
        <v>132</v>
      </c>
      <c r="L42" s="0" t="n">
        <v>4827752</v>
      </c>
      <c r="M42" s="0" t="s">
        <v>133</v>
      </c>
      <c r="N42" s="0" t="s">
        <v>134</v>
      </c>
      <c r="O42" s="10" t="n">
        <f aca="false">VLOOKUP($H42,'FAOSTAT nutrition'!$A:$C,2,0)*$L42/4000</f>
        <v>4996744.60312045</v>
      </c>
      <c r="P42" s="10" t="n">
        <f aca="false">VLOOKUP($H42,'FAOSTAT nutrition'!$A:$D,4,0)*$L42</f>
        <v>1931119.30706126</v>
      </c>
      <c r="Q42" s="10" t="n">
        <f aca="false">VLOOKUP($H42,'FAOSTAT nutrition'!$A:$D,3,0)*$L42</f>
        <v>193121.184236755</v>
      </c>
    </row>
    <row r="43" customFormat="false" ht="12.8" hidden="false" customHeight="false" outlineLevel="0" collapsed="false">
      <c r="A43" s="0" t="s">
        <v>127</v>
      </c>
      <c r="B43" s="0" t="s">
        <v>128</v>
      </c>
      <c r="C43" s="0" t="n">
        <v>5000</v>
      </c>
      <c r="D43" s="0" t="s">
        <v>129</v>
      </c>
      <c r="E43" s="0" t="n">
        <v>5510</v>
      </c>
      <c r="F43" s="0" t="s">
        <v>130</v>
      </c>
      <c r="G43" s="0" t="n">
        <v>249</v>
      </c>
      <c r="H43" s="0" t="s">
        <v>173</v>
      </c>
      <c r="I43" s="0" t="n">
        <v>2015</v>
      </c>
      <c r="J43" s="0" t="n">
        <v>2015</v>
      </c>
      <c r="K43" s="0" t="s">
        <v>132</v>
      </c>
      <c r="L43" s="0" t="n">
        <v>59248639</v>
      </c>
      <c r="M43" s="0" t="s">
        <v>133</v>
      </c>
      <c r="N43" s="0" t="s">
        <v>134</v>
      </c>
      <c r="O43" s="10" t="n">
        <f aca="false">VLOOKUP($H43,'FAOSTAT nutrition'!$A:$C,2,0)*$L43/4000</f>
        <v>27254373.94</v>
      </c>
      <c r="P43" s="10" t="n">
        <f aca="false">VLOOKUP($H43,'FAOSTAT nutrition'!$A:$D,4,0)*$L43</f>
        <v>10309263.186</v>
      </c>
      <c r="Q43" s="10" t="n">
        <f aca="false">VLOOKUP($H43,'FAOSTAT nutrition'!$A:$D,3,0)*$L43</f>
        <v>1007226.863</v>
      </c>
    </row>
    <row r="44" customFormat="false" ht="12.8" hidden="false" customHeight="false" outlineLevel="0" collapsed="false">
      <c r="A44" s="0" t="s">
        <v>127</v>
      </c>
      <c r="B44" s="0" t="s">
        <v>128</v>
      </c>
      <c r="C44" s="0" t="n">
        <v>5000</v>
      </c>
      <c r="D44" s="0" t="s">
        <v>129</v>
      </c>
      <c r="E44" s="0" t="n">
        <v>5510</v>
      </c>
      <c r="F44" s="0" t="s">
        <v>130</v>
      </c>
      <c r="G44" s="0" t="n">
        <v>656</v>
      </c>
      <c r="H44" s="0" t="s">
        <v>174</v>
      </c>
      <c r="I44" s="0" t="n">
        <v>2015</v>
      </c>
      <c r="J44" s="0" t="n">
        <v>2015</v>
      </c>
      <c r="K44" s="0" t="s">
        <v>132</v>
      </c>
      <c r="L44" s="0" t="n">
        <v>8891891</v>
      </c>
      <c r="M44" s="0" t="s">
        <v>133</v>
      </c>
      <c r="N44" s="0" t="s">
        <v>134</v>
      </c>
      <c r="O44" s="10" t="n">
        <f aca="false">VLOOKUP($H44,'FAOSTAT nutrition'!$A:$C,2,0)*$L44/4000</f>
        <v>1044796.7980705</v>
      </c>
      <c r="P44" s="10" t="n">
        <f aca="false">VLOOKUP($H44,'FAOSTAT nutrition'!$A:$D,4,0)*$L44</f>
        <v>0</v>
      </c>
      <c r="Q44" s="10" t="n">
        <f aca="false">VLOOKUP($H44,'FAOSTAT nutrition'!$A:$D,3,0)*$L44</f>
        <v>595753.834568748</v>
      </c>
    </row>
    <row r="45" customFormat="false" ht="12.8" hidden="false" customHeight="false" outlineLevel="0" collapsed="false">
      <c r="A45" s="0" t="s">
        <v>127</v>
      </c>
      <c r="B45" s="0" t="s">
        <v>128</v>
      </c>
      <c r="C45" s="0" t="n">
        <v>5000</v>
      </c>
      <c r="D45" s="0" t="s">
        <v>129</v>
      </c>
      <c r="E45" s="0" t="n">
        <v>5510</v>
      </c>
      <c r="F45" s="0" t="s">
        <v>130</v>
      </c>
      <c r="G45" s="0" t="n">
        <v>813</v>
      </c>
      <c r="H45" s="0" t="s">
        <v>175</v>
      </c>
      <c r="I45" s="0" t="n">
        <v>2015</v>
      </c>
      <c r="J45" s="0" t="n">
        <v>2015</v>
      </c>
      <c r="K45" s="0" t="s">
        <v>132</v>
      </c>
      <c r="L45" s="0" t="n">
        <v>1208462</v>
      </c>
      <c r="M45" s="0" t="s">
        <v>133</v>
      </c>
      <c r="N45" s="0" t="s">
        <v>134</v>
      </c>
      <c r="O45" s="10" t="e">
        <f aca="false">VLOOKUP($H45,'FAOSTAT nutrition'!$A:$C,2,0)*$L45/4000</f>
        <v>#N/A</v>
      </c>
      <c r="P45" s="10" t="e">
        <f aca="false">VLOOKUP($H45,'FAOSTAT nutrition'!$A:$D,4,0)*$L45</f>
        <v>#N/A</v>
      </c>
      <c r="Q45" s="10" t="e">
        <f aca="false">VLOOKUP($H45,'FAOSTAT nutrition'!$A:$D,3,0)*$L45</f>
        <v>#N/A</v>
      </c>
    </row>
    <row r="46" customFormat="false" ht="12.8" hidden="false" customHeight="false" outlineLevel="0" collapsed="false">
      <c r="A46" s="0" t="s">
        <v>127</v>
      </c>
      <c r="B46" s="0" t="s">
        <v>128</v>
      </c>
      <c r="C46" s="0" t="n">
        <v>5000</v>
      </c>
      <c r="D46" s="0" t="s">
        <v>129</v>
      </c>
      <c r="E46" s="0" t="n">
        <v>5510</v>
      </c>
      <c r="F46" s="0" t="s">
        <v>130</v>
      </c>
      <c r="G46" s="0" t="n">
        <v>195</v>
      </c>
      <c r="H46" s="0" t="s">
        <v>176</v>
      </c>
      <c r="I46" s="0" t="n">
        <v>2015</v>
      </c>
      <c r="J46" s="0" t="n">
        <v>2015</v>
      </c>
      <c r="K46" s="0" t="s">
        <v>132</v>
      </c>
      <c r="L46" s="0" t="n">
        <v>6427591</v>
      </c>
      <c r="M46" s="0" t="s">
        <v>133</v>
      </c>
      <c r="N46" s="0" t="s">
        <v>134</v>
      </c>
      <c r="O46" s="10" t="n">
        <f aca="false">VLOOKUP($H46,'FAOSTAT nutrition'!$A:$C,2,0)*$L46/4000</f>
        <v>2014767.51399778</v>
      </c>
      <c r="P46" s="10" t="n">
        <f aca="false">VLOOKUP($H46,'FAOSTAT nutrition'!$A:$D,4,0)*$L46</f>
        <v>33184.4061129046</v>
      </c>
      <c r="Q46" s="10" t="n">
        <f aca="false">VLOOKUP($H46,'FAOSTAT nutrition'!$A:$D,3,0)*$L46</f>
        <v>540431.756695875</v>
      </c>
    </row>
    <row r="47" customFormat="false" ht="12.8" hidden="false" customHeight="false" outlineLevel="0" collapsed="false">
      <c r="A47" s="0" t="s">
        <v>127</v>
      </c>
      <c r="B47" s="0" t="s">
        <v>128</v>
      </c>
      <c r="C47" s="0" t="n">
        <v>5000</v>
      </c>
      <c r="D47" s="0" t="s">
        <v>129</v>
      </c>
      <c r="E47" s="0" t="n">
        <v>5510</v>
      </c>
      <c r="F47" s="0" t="s">
        <v>130</v>
      </c>
      <c r="G47" s="0" t="n">
        <v>554</v>
      </c>
      <c r="H47" s="0" t="s">
        <v>177</v>
      </c>
      <c r="I47" s="0" t="n">
        <v>2015</v>
      </c>
      <c r="J47" s="0" t="n">
        <v>2015</v>
      </c>
      <c r="K47" s="0" t="s">
        <v>132</v>
      </c>
      <c r="L47" s="0" t="n">
        <v>642989</v>
      </c>
      <c r="M47" s="0" t="s">
        <v>133</v>
      </c>
      <c r="N47" s="0" t="s">
        <v>134</v>
      </c>
      <c r="O47" s="10" t="n">
        <f aca="false">VLOOKUP($H47,'FAOSTAT nutrition'!$A:$C,2,0)*$L47/4000</f>
        <v>75551.2075</v>
      </c>
      <c r="P47" s="10" t="n">
        <f aca="false">VLOOKUP($H47,'FAOSTAT nutrition'!$A:$D,4,0)*$L47</f>
        <v>1285.978</v>
      </c>
      <c r="Q47" s="10" t="n">
        <f aca="false">VLOOKUP($H47,'FAOSTAT nutrition'!$A:$D,3,0)*$L47</f>
        <v>2571.956</v>
      </c>
    </row>
    <row r="48" customFormat="false" ht="12.8" hidden="false" customHeight="false" outlineLevel="0" collapsed="false">
      <c r="A48" s="0" t="s">
        <v>127</v>
      </c>
      <c r="B48" s="0" t="s">
        <v>128</v>
      </c>
      <c r="C48" s="0" t="n">
        <v>5000</v>
      </c>
      <c r="D48" s="0" t="s">
        <v>129</v>
      </c>
      <c r="E48" s="0" t="n">
        <v>5510</v>
      </c>
      <c r="F48" s="0" t="s">
        <v>130</v>
      </c>
      <c r="G48" s="0" t="n">
        <v>397</v>
      </c>
      <c r="H48" s="0" t="s">
        <v>178</v>
      </c>
      <c r="I48" s="0" t="n">
        <v>2015</v>
      </c>
      <c r="J48" s="0" t="n">
        <v>2015</v>
      </c>
      <c r="K48" s="0" t="s">
        <v>132</v>
      </c>
      <c r="L48" s="0" t="n">
        <v>78344450</v>
      </c>
      <c r="M48" s="0" t="s">
        <v>133</v>
      </c>
      <c r="N48" s="0" t="s">
        <v>134</v>
      </c>
      <c r="O48" s="10" t="n">
        <f aca="false">VLOOKUP($H48,'FAOSTAT nutrition'!$A:$C,2,0)*$L48/4000</f>
        <v>1958611.28801576</v>
      </c>
      <c r="P48" s="10" t="n">
        <f aca="false">VLOOKUP($H48,'FAOSTAT nutrition'!$A:$D,4,0)*$L48</f>
        <v>78344.4211080142</v>
      </c>
      <c r="Q48" s="10" t="n">
        <f aca="false">VLOOKUP($H48,'FAOSTAT nutrition'!$A:$D,3,0)*$L48</f>
        <v>391722.105540071</v>
      </c>
    </row>
    <row r="49" customFormat="false" ht="12.8" hidden="false" customHeight="false" outlineLevel="0" collapsed="false">
      <c r="A49" s="0" t="s">
        <v>127</v>
      </c>
      <c r="B49" s="0" t="s">
        <v>128</v>
      </c>
      <c r="C49" s="0" t="n">
        <v>5000</v>
      </c>
      <c r="D49" s="0" t="s">
        <v>129</v>
      </c>
      <c r="E49" s="0" t="n">
        <v>5510</v>
      </c>
      <c r="F49" s="0" t="s">
        <v>130</v>
      </c>
      <c r="G49" s="0" t="n">
        <v>550</v>
      </c>
      <c r="H49" s="0" t="s">
        <v>179</v>
      </c>
      <c r="I49" s="0" t="n">
        <v>2015</v>
      </c>
      <c r="J49" s="0" t="n">
        <v>2015</v>
      </c>
      <c r="K49" s="0" t="s">
        <v>132</v>
      </c>
      <c r="L49" s="0" t="n">
        <v>626581</v>
      </c>
      <c r="M49" s="0" t="s">
        <v>133</v>
      </c>
      <c r="N49" s="0" t="s">
        <v>134</v>
      </c>
      <c r="O49" s="10" t="n">
        <f aca="false">VLOOKUP($H49,'FAOSTAT nutrition'!$A:$C,2,0)*$L49/4000</f>
        <v>92420.6975</v>
      </c>
      <c r="P49" s="10" t="n">
        <f aca="false">VLOOKUP($H49,'FAOSTAT nutrition'!$A:$D,4,0)*$L49</f>
        <v>1879.743</v>
      </c>
      <c r="Q49" s="10" t="n">
        <f aca="false">VLOOKUP($H49,'FAOSTAT nutrition'!$A:$D,3,0)*$L49</f>
        <v>8772.134</v>
      </c>
    </row>
    <row r="50" customFormat="false" ht="12.8" hidden="false" customHeight="false" outlineLevel="0" collapsed="false">
      <c r="A50" s="0" t="s">
        <v>127</v>
      </c>
      <c r="B50" s="0" t="s">
        <v>128</v>
      </c>
      <c r="C50" s="0" t="n">
        <v>5000</v>
      </c>
      <c r="D50" s="0" t="s">
        <v>129</v>
      </c>
      <c r="E50" s="0" t="n">
        <v>5510</v>
      </c>
      <c r="F50" s="0" t="s">
        <v>130</v>
      </c>
      <c r="G50" s="0" t="n">
        <v>577</v>
      </c>
      <c r="H50" s="0" t="s">
        <v>180</v>
      </c>
      <c r="I50" s="0" t="n">
        <v>2015</v>
      </c>
      <c r="J50" s="0" t="n">
        <v>2015</v>
      </c>
      <c r="K50" s="0" t="s">
        <v>132</v>
      </c>
      <c r="L50" s="0" t="n">
        <v>8094353</v>
      </c>
      <c r="M50" s="0" t="s">
        <v>133</v>
      </c>
      <c r="N50" s="0" t="s">
        <v>134</v>
      </c>
      <c r="O50" s="10" t="n">
        <f aca="false">VLOOKUP($H50,'FAOSTAT nutrition'!$A:$C,2,0)*$L50/4000</f>
        <v>3156797.67</v>
      </c>
      <c r="P50" s="10" t="n">
        <f aca="false">VLOOKUP($H50,'FAOSTAT nutrition'!$A:$D,4,0)*$L50</f>
        <v>32377.412</v>
      </c>
      <c r="Q50" s="10" t="n">
        <f aca="false">VLOOKUP($H50,'FAOSTAT nutrition'!$A:$D,3,0)*$L50</f>
        <v>121415.295</v>
      </c>
    </row>
    <row r="51" customFormat="false" ht="12.8" hidden="false" customHeight="false" outlineLevel="0" collapsed="false">
      <c r="A51" s="0" t="s">
        <v>127</v>
      </c>
      <c r="B51" s="0" t="s">
        <v>128</v>
      </c>
      <c r="C51" s="0" t="n">
        <v>5000</v>
      </c>
      <c r="D51" s="0" t="s">
        <v>129</v>
      </c>
      <c r="E51" s="0" t="n">
        <v>5510</v>
      </c>
      <c r="F51" s="0" t="s">
        <v>130</v>
      </c>
      <c r="G51" s="0" t="n">
        <v>399</v>
      </c>
      <c r="H51" s="0" t="s">
        <v>181</v>
      </c>
      <c r="I51" s="0" t="n">
        <v>2015</v>
      </c>
      <c r="J51" s="0" t="n">
        <v>2015</v>
      </c>
      <c r="K51" s="0" t="s">
        <v>132</v>
      </c>
      <c r="L51" s="0" t="n">
        <v>50757930</v>
      </c>
      <c r="M51" s="0" t="s">
        <v>133</v>
      </c>
      <c r="N51" s="0" t="s">
        <v>134</v>
      </c>
      <c r="O51" s="10" t="n">
        <f aca="false">VLOOKUP($H51,'FAOSTAT nutrition'!$A:$C,2,0)*$L51/4000</f>
        <v>2664783.95829167</v>
      </c>
      <c r="P51" s="10" t="n">
        <f aca="false">VLOOKUP($H51,'FAOSTAT nutrition'!$A:$D,4,0)*$L51</f>
        <v>50748.4351314915</v>
      </c>
      <c r="Q51" s="10" t="n">
        <f aca="false">VLOOKUP($H51,'FAOSTAT nutrition'!$A:$D,3,0)*$L51</f>
        <v>456735.916183424</v>
      </c>
    </row>
    <row r="52" customFormat="false" ht="12.8" hidden="false" customHeight="false" outlineLevel="0" collapsed="false">
      <c r="A52" s="0" t="s">
        <v>127</v>
      </c>
      <c r="B52" s="0" t="s">
        <v>128</v>
      </c>
      <c r="C52" s="0" t="n">
        <v>5000</v>
      </c>
      <c r="D52" s="0" t="s">
        <v>129</v>
      </c>
      <c r="E52" s="0" t="n">
        <v>5510</v>
      </c>
      <c r="F52" s="0" t="s">
        <v>130</v>
      </c>
      <c r="G52" s="0" t="n">
        <v>821</v>
      </c>
      <c r="H52" s="0" t="s">
        <v>182</v>
      </c>
      <c r="I52" s="0" t="n">
        <v>2015</v>
      </c>
      <c r="J52" s="0" t="n">
        <v>2015</v>
      </c>
      <c r="K52" s="0" t="s">
        <v>132</v>
      </c>
      <c r="L52" s="0" t="n">
        <v>280447</v>
      </c>
      <c r="M52" s="0" t="s">
        <v>133</v>
      </c>
      <c r="N52" s="0" t="s">
        <v>134</v>
      </c>
      <c r="O52" s="10" t="e">
        <f aca="false">VLOOKUP($H52,'FAOSTAT nutrition'!$A:$C,2,0)*$L52/4000</f>
        <v>#N/A</v>
      </c>
      <c r="P52" s="10" t="e">
        <f aca="false">VLOOKUP($H52,'FAOSTAT nutrition'!$A:$D,4,0)*$L52</f>
        <v>#N/A</v>
      </c>
      <c r="Q52" s="10" t="e">
        <f aca="false">VLOOKUP($H52,'FAOSTAT nutrition'!$A:$D,3,0)*$L52</f>
        <v>#N/A</v>
      </c>
    </row>
    <row r="53" customFormat="false" ht="12.8" hidden="false" customHeight="false" outlineLevel="0" collapsed="false">
      <c r="A53" s="0" t="s">
        <v>127</v>
      </c>
      <c r="B53" s="0" t="s">
        <v>128</v>
      </c>
      <c r="C53" s="0" t="n">
        <v>5000</v>
      </c>
      <c r="D53" s="0" t="s">
        <v>129</v>
      </c>
      <c r="E53" s="0" t="n">
        <v>5510</v>
      </c>
      <c r="F53" s="0" t="s">
        <v>130</v>
      </c>
      <c r="G53" s="0" t="n">
        <v>569</v>
      </c>
      <c r="H53" s="0" t="s">
        <v>183</v>
      </c>
      <c r="I53" s="0" t="n">
        <v>2015</v>
      </c>
      <c r="J53" s="0" t="n">
        <v>2015</v>
      </c>
      <c r="K53" s="0" t="s">
        <v>132</v>
      </c>
      <c r="L53" s="0" t="n">
        <v>1164849</v>
      </c>
      <c r="M53" s="0" t="s">
        <v>133</v>
      </c>
      <c r="N53" s="0" t="s">
        <v>134</v>
      </c>
      <c r="O53" s="10" t="n">
        <f aca="false">VLOOKUP($H53,'FAOSTAT nutrition'!$A:$C,2,0)*$L53/4000</f>
        <v>212584.9425</v>
      </c>
      <c r="P53" s="10" t="n">
        <f aca="false">VLOOKUP($H53,'FAOSTAT nutrition'!$A:$D,4,0)*$L53</f>
        <v>3494.547</v>
      </c>
      <c r="Q53" s="10" t="n">
        <f aca="false">VLOOKUP($H53,'FAOSTAT nutrition'!$A:$D,3,0)*$L53</f>
        <v>9318.792</v>
      </c>
    </row>
    <row r="54" customFormat="false" ht="12.8" hidden="false" customHeight="false" outlineLevel="0" collapsed="false">
      <c r="A54" s="0" t="s">
        <v>127</v>
      </c>
      <c r="B54" s="0" t="s">
        <v>128</v>
      </c>
      <c r="C54" s="0" t="n">
        <v>5000</v>
      </c>
      <c r="D54" s="0" t="s">
        <v>129</v>
      </c>
      <c r="E54" s="0" t="n">
        <v>5510</v>
      </c>
      <c r="F54" s="0" t="s">
        <v>130</v>
      </c>
      <c r="G54" s="0" t="n">
        <v>773</v>
      </c>
      <c r="H54" s="0" t="s">
        <v>184</v>
      </c>
      <c r="I54" s="0" t="n">
        <v>2015</v>
      </c>
      <c r="J54" s="0" t="n">
        <v>2015</v>
      </c>
      <c r="K54" s="0" t="s">
        <v>132</v>
      </c>
      <c r="L54" s="0" t="n">
        <v>748713</v>
      </c>
      <c r="M54" s="0" t="s">
        <v>133</v>
      </c>
      <c r="N54" s="0" t="s">
        <v>134</v>
      </c>
      <c r="O54" s="10" t="e">
        <f aca="false">VLOOKUP($H54,'FAOSTAT nutrition'!$A:$C,2,0)*$L54/4000</f>
        <v>#N/A</v>
      </c>
      <c r="P54" s="10" t="e">
        <f aca="false">VLOOKUP($H54,'FAOSTAT nutrition'!$A:$D,4,0)*$L54</f>
        <v>#N/A</v>
      </c>
      <c r="Q54" s="10" t="e">
        <f aca="false">VLOOKUP($H54,'FAOSTAT nutrition'!$A:$D,3,0)*$L54</f>
        <v>#N/A</v>
      </c>
    </row>
    <row r="55" customFormat="false" ht="12.8" hidden="false" customHeight="false" outlineLevel="0" collapsed="false">
      <c r="A55" s="0" t="s">
        <v>127</v>
      </c>
      <c r="B55" s="0" t="s">
        <v>128</v>
      </c>
      <c r="C55" s="0" t="n">
        <v>5000</v>
      </c>
      <c r="D55" s="0" t="s">
        <v>129</v>
      </c>
      <c r="E55" s="0" t="n">
        <v>5510</v>
      </c>
      <c r="F55" s="0" t="s">
        <v>130</v>
      </c>
      <c r="G55" s="0" t="n">
        <v>94</v>
      </c>
      <c r="H55" s="0" t="s">
        <v>185</v>
      </c>
      <c r="I55" s="0" t="n">
        <v>2015</v>
      </c>
      <c r="J55" s="0" t="n">
        <v>2015</v>
      </c>
      <c r="K55" s="0" t="s">
        <v>132</v>
      </c>
      <c r="L55" s="0" t="n">
        <v>643926</v>
      </c>
      <c r="M55" s="0" t="s">
        <v>133</v>
      </c>
      <c r="N55" s="0" t="s">
        <v>134</v>
      </c>
      <c r="O55" s="10" t="n">
        <f aca="false">VLOOKUP($H55,'FAOSTAT nutrition'!$A:$C,2,0)*$L55/4000</f>
        <v>544117.47</v>
      </c>
      <c r="P55" s="10" t="n">
        <f aca="false">VLOOKUP($H55,'FAOSTAT nutrition'!$A:$D,4,0)*$L55</f>
        <v>19317.78</v>
      </c>
      <c r="Q55" s="10" t="n">
        <f aca="false">VLOOKUP($H55,'FAOSTAT nutrition'!$A:$D,3,0)*$L55</f>
        <v>51514.08</v>
      </c>
    </row>
    <row r="56" customFormat="false" ht="12.8" hidden="false" customHeight="false" outlineLevel="0" collapsed="false">
      <c r="A56" s="0" t="s">
        <v>127</v>
      </c>
      <c r="B56" s="0" t="s">
        <v>128</v>
      </c>
      <c r="C56" s="0" t="n">
        <v>5000</v>
      </c>
      <c r="D56" s="0" t="s">
        <v>129</v>
      </c>
      <c r="E56" s="0" t="n">
        <v>5510</v>
      </c>
      <c r="F56" s="0" t="s">
        <v>130</v>
      </c>
      <c r="G56" s="0" t="n">
        <v>512</v>
      </c>
      <c r="H56" s="0" t="s">
        <v>186</v>
      </c>
      <c r="I56" s="0" t="n">
        <v>2015</v>
      </c>
      <c r="J56" s="0" t="n">
        <v>2015</v>
      </c>
      <c r="K56" s="0" t="s">
        <v>132</v>
      </c>
      <c r="L56" s="0" t="n">
        <v>13254919</v>
      </c>
      <c r="M56" s="0" t="s">
        <v>133</v>
      </c>
      <c r="N56" s="0" t="s">
        <v>134</v>
      </c>
      <c r="O56" s="10" t="n">
        <f aca="false">VLOOKUP($H56,'FAOSTAT nutrition'!$A:$C,2,0)*$L56/4000</f>
        <v>861688.418053276</v>
      </c>
      <c r="P56" s="10" t="n">
        <f aca="false">VLOOKUP($H56,'FAOSTAT nutrition'!$A:$D,4,0)*$L56</f>
        <v>26703.6869870168</v>
      </c>
      <c r="Q56" s="10" t="n">
        <f aca="false">VLOOKUP($H56,'FAOSTAT nutrition'!$A:$D,3,0)*$L56</f>
        <v>66264.7047455603</v>
      </c>
    </row>
    <row r="57" customFormat="false" ht="12.8" hidden="false" customHeight="false" outlineLevel="0" collapsed="false">
      <c r="A57" s="0" t="s">
        <v>127</v>
      </c>
      <c r="B57" s="0" t="s">
        <v>128</v>
      </c>
      <c r="C57" s="0" t="n">
        <v>5000</v>
      </c>
      <c r="D57" s="0" t="s">
        <v>129</v>
      </c>
      <c r="E57" s="0" t="n">
        <v>5510</v>
      </c>
      <c r="F57" s="0" t="s">
        <v>130</v>
      </c>
      <c r="G57" s="0" t="n">
        <v>619</v>
      </c>
      <c r="H57" s="0" t="s">
        <v>187</v>
      </c>
      <c r="I57" s="0" t="n">
        <v>2015</v>
      </c>
      <c r="J57" s="0" t="n">
        <v>2015</v>
      </c>
      <c r="K57" s="0" t="s">
        <v>132</v>
      </c>
      <c r="L57" s="0" t="n">
        <v>36457027</v>
      </c>
      <c r="M57" s="0" t="s">
        <v>133</v>
      </c>
      <c r="N57" s="0" t="s">
        <v>134</v>
      </c>
      <c r="O57" s="10" t="n">
        <f aca="false">VLOOKUP($H57,'FAOSTAT nutrition'!$A:$C,2,0)*$L57/4000</f>
        <v>4101429.33903359</v>
      </c>
      <c r="P57" s="10" t="n">
        <f aca="false">VLOOKUP($H57,'FAOSTAT nutrition'!$A:$D,4,0)*$L57</f>
        <v>182180.243344741</v>
      </c>
      <c r="Q57" s="10" t="n">
        <f aca="false">VLOOKUP($H57,'FAOSTAT nutrition'!$A:$D,3,0)*$L57</f>
        <v>182180.243344741</v>
      </c>
    </row>
    <row r="58" customFormat="false" ht="12.8" hidden="false" customHeight="false" outlineLevel="0" collapsed="false">
      <c r="A58" s="0" t="s">
        <v>127</v>
      </c>
      <c r="B58" s="0" t="s">
        <v>128</v>
      </c>
      <c r="C58" s="0" t="n">
        <v>5000</v>
      </c>
      <c r="D58" s="0" t="s">
        <v>129</v>
      </c>
      <c r="E58" s="0" t="n">
        <v>5510</v>
      </c>
      <c r="F58" s="0" t="s">
        <v>130</v>
      </c>
      <c r="G58" s="0" t="n">
        <v>542</v>
      </c>
      <c r="H58" s="0" t="s">
        <v>188</v>
      </c>
      <c r="I58" s="0" t="n">
        <v>2015</v>
      </c>
      <c r="J58" s="0" t="n">
        <v>2015</v>
      </c>
      <c r="K58" s="0" t="s">
        <v>132</v>
      </c>
      <c r="L58" s="0" t="n">
        <v>56950</v>
      </c>
      <c r="M58" s="0" t="s">
        <v>133</v>
      </c>
      <c r="N58" s="0" t="s">
        <v>134</v>
      </c>
      <c r="O58" s="10" t="n">
        <f aca="false">VLOOKUP($H58,'FAOSTAT nutrition'!$A:$C,2,0)*$L58/4000</f>
        <v>6833.9414024317</v>
      </c>
      <c r="P58" s="10" t="n">
        <f aca="false">VLOOKUP($H58,'FAOSTAT nutrition'!$A:$D,4,0)*$L58</f>
        <v>170.909574194434</v>
      </c>
      <c r="Q58" s="10" t="n">
        <f aca="false">VLOOKUP($H58,'FAOSTAT nutrition'!$A:$D,3,0)*$L58</f>
        <v>227.55389021316</v>
      </c>
    </row>
    <row r="59" customFormat="false" ht="12.8" hidden="false" customHeight="false" outlineLevel="0" collapsed="false">
      <c r="A59" s="0" t="s">
        <v>127</v>
      </c>
      <c r="B59" s="0" t="s">
        <v>128</v>
      </c>
      <c r="C59" s="0" t="n">
        <v>5000</v>
      </c>
      <c r="D59" s="0" t="s">
        <v>129</v>
      </c>
      <c r="E59" s="0" t="n">
        <v>5510</v>
      </c>
      <c r="F59" s="0" t="s">
        <v>130</v>
      </c>
      <c r="G59" s="0" t="n">
        <v>541</v>
      </c>
      <c r="H59" s="0" t="s">
        <v>189</v>
      </c>
      <c r="I59" s="0" t="n">
        <v>2015</v>
      </c>
      <c r="J59" s="0" t="n">
        <v>2015</v>
      </c>
      <c r="K59" s="0" t="s">
        <v>132</v>
      </c>
      <c r="L59" s="0" t="n">
        <v>611575</v>
      </c>
      <c r="M59" s="0" t="s">
        <v>133</v>
      </c>
      <c r="N59" s="0" t="s">
        <v>134</v>
      </c>
      <c r="O59" s="10" t="n">
        <f aca="false">VLOOKUP($H59,'FAOSTAT nutrition'!$A:$C,2,0)*$L59/4000</f>
        <v>79504.5572686878</v>
      </c>
      <c r="P59" s="10" t="n">
        <f aca="false">VLOOKUP($H59,'FAOSTAT nutrition'!$A:$D,4,0)*$L59</f>
        <v>1834.8020925249</v>
      </c>
      <c r="Q59" s="10" t="n">
        <f aca="false">VLOOKUP($H59,'FAOSTAT nutrition'!$A:$D,3,0)*$L59</f>
        <v>5504.40627757469</v>
      </c>
    </row>
    <row r="60" customFormat="false" ht="12.8" hidden="false" customHeight="false" outlineLevel="0" collapsed="false">
      <c r="A60" s="0" t="s">
        <v>127</v>
      </c>
      <c r="B60" s="0" t="s">
        <v>128</v>
      </c>
      <c r="C60" s="0" t="n">
        <v>5000</v>
      </c>
      <c r="D60" s="0" t="s">
        <v>129</v>
      </c>
      <c r="E60" s="0" t="n">
        <v>5510</v>
      </c>
      <c r="F60" s="0" t="s">
        <v>130</v>
      </c>
      <c r="G60" s="0" t="n">
        <v>603</v>
      </c>
      <c r="H60" s="0" t="s">
        <v>190</v>
      </c>
      <c r="I60" s="0" t="n">
        <v>2015</v>
      </c>
      <c r="J60" s="0" t="n">
        <v>2015</v>
      </c>
      <c r="K60" s="0" t="s">
        <v>132</v>
      </c>
      <c r="L60" s="0" t="n">
        <v>24067907</v>
      </c>
      <c r="M60" s="0" t="s">
        <v>133</v>
      </c>
      <c r="N60" s="0" t="s">
        <v>134</v>
      </c>
      <c r="O60" s="10" t="n">
        <f aca="false">VLOOKUP($H60,'FAOSTAT nutrition'!$A:$C,2,0)*$L60/4000</f>
        <v>1098207.0863698</v>
      </c>
      <c r="P60" s="10" t="n">
        <f aca="false">VLOOKUP($H60,'FAOSTAT nutrition'!$A:$D,4,0)*$L60</f>
        <v>74998.456299698</v>
      </c>
      <c r="Q60" s="10" t="n">
        <f aca="false">VLOOKUP($H60,'FAOSTAT nutrition'!$A:$D,3,0)*$L60</f>
        <v>53568.925488491</v>
      </c>
    </row>
    <row r="61" customFormat="false" ht="12.8" hidden="false" customHeight="false" outlineLevel="0" collapsed="false">
      <c r="A61" s="0" t="s">
        <v>127</v>
      </c>
      <c r="B61" s="0" t="s">
        <v>128</v>
      </c>
      <c r="C61" s="0" t="n">
        <v>5000</v>
      </c>
      <c r="D61" s="0" t="s">
        <v>129</v>
      </c>
      <c r="E61" s="0" t="n">
        <v>5510</v>
      </c>
      <c r="F61" s="0" t="s">
        <v>130</v>
      </c>
      <c r="G61" s="0" t="n">
        <v>406</v>
      </c>
      <c r="H61" s="0" t="s">
        <v>191</v>
      </c>
      <c r="I61" s="0" t="n">
        <v>2015</v>
      </c>
      <c r="J61" s="0" t="n">
        <v>2015</v>
      </c>
      <c r="K61" s="0" t="s">
        <v>132</v>
      </c>
      <c r="L61" s="0" t="n">
        <v>26947557</v>
      </c>
      <c r="M61" s="0" t="s">
        <v>133</v>
      </c>
      <c r="N61" s="0" t="s">
        <v>134</v>
      </c>
      <c r="O61" s="10" t="n">
        <f aca="false">VLOOKUP($H61,'FAOSTAT nutrition'!$A:$C,2,0)*$L61/4000</f>
        <v>8757956.025</v>
      </c>
      <c r="P61" s="10" t="n">
        <f aca="false">VLOOKUP($H61,'FAOSTAT nutrition'!$A:$D,4,0)*$L61</f>
        <v>107790.228</v>
      </c>
      <c r="Q61" s="10" t="n">
        <f aca="false">VLOOKUP($H61,'FAOSTAT nutrition'!$A:$D,3,0)*$L61</f>
        <v>1482115.635</v>
      </c>
    </row>
    <row r="62" customFormat="false" ht="12.8" hidden="false" customHeight="false" outlineLevel="0" collapsed="false">
      <c r="A62" s="0" t="s">
        <v>127</v>
      </c>
      <c r="B62" s="0" t="s">
        <v>128</v>
      </c>
      <c r="C62" s="0" t="n">
        <v>5000</v>
      </c>
      <c r="D62" s="0" t="s">
        <v>129</v>
      </c>
      <c r="E62" s="0" t="n">
        <v>5510</v>
      </c>
      <c r="F62" s="0" t="s">
        <v>130</v>
      </c>
      <c r="G62" s="0" t="n">
        <v>720</v>
      </c>
      <c r="H62" s="0" t="s">
        <v>192</v>
      </c>
      <c r="I62" s="0" t="n">
        <v>2015</v>
      </c>
      <c r="J62" s="0" t="n">
        <v>2015</v>
      </c>
      <c r="K62" s="0" t="s">
        <v>132</v>
      </c>
      <c r="L62" s="0" t="n">
        <v>2753027</v>
      </c>
      <c r="M62" s="0" t="s">
        <v>133</v>
      </c>
      <c r="N62" s="0" t="s">
        <v>134</v>
      </c>
      <c r="O62" s="10" t="n">
        <f aca="false">VLOOKUP($H62,'FAOSTAT nutrition'!$A:$C,2,0)*$L62/4000</f>
        <v>2388250.9225</v>
      </c>
      <c r="P62" s="10" t="n">
        <f aca="false">VLOOKUP($H62,'FAOSTAT nutrition'!$A:$D,4,0)*$L62</f>
        <v>165181.62</v>
      </c>
      <c r="Q62" s="10" t="n">
        <f aca="false">VLOOKUP($H62,'FAOSTAT nutrition'!$A:$D,3,0)*$L62</f>
        <v>250525.457</v>
      </c>
    </row>
    <row r="63" customFormat="false" ht="12.8" hidden="false" customHeight="false" outlineLevel="0" collapsed="false">
      <c r="A63" s="0" t="s">
        <v>127</v>
      </c>
      <c r="B63" s="0" t="s">
        <v>128</v>
      </c>
      <c r="C63" s="0" t="n">
        <v>5000</v>
      </c>
      <c r="D63" s="0" t="s">
        <v>129</v>
      </c>
      <c r="E63" s="0" t="n">
        <v>5510</v>
      </c>
      <c r="F63" s="0" t="s">
        <v>130</v>
      </c>
      <c r="G63" s="0" t="n">
        <v>549</v>
      </c>
      <c r="H63" s="0" t="s">
        <v>193</v>
      </c>
      <c r="I63" s="0" t="n">
        <v>2015</v>
      </c>
      <c r="J63" s="0" t="n">
        <v>2015</v>
      </c>
      <c r="K63" s="0" t="s">
        <v>132</v>
      </c>
      <c r="L63" s="0" t="n">
        <v>168072</v>
      </c>
      <c r="M63" s="0" t="s">
        <v>133</v>
      </c>
      <c r="N63" s="0" t="s">
        <v>134</v>
      </c>
      <c r="O63" s="10" t="n">
        <f aca="false">VLOOKUP($H63,'FAOSTAT nutrition'!$A:$C,2,0)*$L63/4000</f>
        <v>18487.92</v>
      </c>
      <c r="P63" s="10" t="n">
        <f aca="false">VLOOKUP($H63,'FAOSTAT nutrition'!$A:$D,4,0)*$L63</f>
        <v>1008.432</v>
      </c>
      <c r="Q63" s="10" t="n">
        <f aca="false">VLOOKUP($H63,'FAOSTAT nutrition'!$A:$D,3,0)*$L63</f>
        <v>1512.648</v>
      </c>
    </row>
    <row r="64" customFormat="false" ht="12.8" hidden="false" customHeight="false" outlineLevel="0" collapsed="false">
      <c r="A64" s="0" t="s">
        <v>127</v>
      </c>
      <c r="B64" s="0" t="s">
        <v>128</v>
      </c>
      <c r="C64" s="0" t="n">
        <v>5000</v>
      </c>
      <c r="D64" s="0" t="s">
        <v>129</v>
      </c>
      <c r="E64" s="0" t="n">
        <v>5510</v>
      </c>
      <c r="F64" s="0" t="s">
        <v>130</v>
      </c>
      <c r="G64" s="0" t="n">
        <v>103</v>
      </c>
      <c r="H64" s="0" t="s">
        <v>194</v>
      </c>
      <c r="I64" s="0" t="n">
        <v>2015</v>
      </c>
      <c r="J64" s="0" t="n">
        <v>2015</v>
      </c>
      <c r="K64" s="0" t="s">
        <v>132</v>
      </c>
      <c r="L64" s="0" t="n">
        <v>2954591</v>
      </c>
      <c r="M64" s="0" t="s">
        <v>133</v>
      </c>
      <c r="N64" s="0" t="s">
        <v>134</v>
      </c>
      <c r="O64" s="10" t="n">
        <f aca="false">VLOOKUP($H64,'FAOSTAT nutrition'!$A:$C,2,0)*$L64/4000</f>
        <v>2954591</v>
      </c>
      <c r="P64" s="10" t="n">
        <f aca="false">VLOOKUP($H64,'FAOSTAT nutrition'!$A:$D,4,0)*$L64</f>
        <v>0</v>
      </c>
      <c r="Q64" s="10" t="n">
        <f aca="false">VLOOKUP($H64,'FAOSTAT nutrition'!$A:$D,3,0)*$L64</f>
        <v>0</v>
      </c>
    </row>
    <row r="65" customFormat="false" ht="12.8" hidden="false" customHeight="false" outlineLevel="0" collapsed="false">
      <c r="A65" s="0" t="s">
        <v>127</v>
      </c>
      <c r="B65" s="0" t="s">
        <v>128</v>
      </c>
      <c r="C65" s="0" t="n">
        <v>5000</v>
      </c>
      <c r="D65" s="0" t="s">
        <v>129</v>
      </c>
      <c r="E65" s="0" t="n">
        <v>5510</v>
      </c>
      <c r="F65" s="0" t="s">
        <v>130</v>
      </c>
      <c r="G65" s="0" t="n">
        <v>507</v>
      </c>
      <c r="H65" s="0" t="s">
        <v>195</v>
      </c>
      <c r="I65" s="0" t="n">
        <v>2015</v>
      </c>
      <c r="J65" s="0" t="n">
        <v>2015</v>
      </c>
      <c r="K65" s="0" t="s">
        <v>132</v>
      </c>
      <c r="L65" s="0" t="n">
        <v>8871240</v>
      </c>
      <c r="M65" s="0" t="s">
        <v>133</v>
      </c>
      <c r="N65" s="0" t="s">
        <v>134</v>
      </c>
      <c r="O65" s="10" t="n">
        <f aca="false">VLOOKUP($H65,'FAOSTAT nutrition'!$A:$C,2,0)*$L65/4000</f>
        <v>354846.196652969</v>
      </c>
      <c r="P65" s="10" t="n">
        <f aca="false">VLOOKUP($H65,'FAOSTAT nutrition'!$A:$D,4,0)*$L65</f>
        <v>8886.51724667085</v>
      </c>
      <c r="Q65" s="10" t="n">
        <f aca="false">VLOOKUP($H65,'FAOSTAT nutrition'!$A:$D,3,0)*$L65</f>
        <v>26621.7367730055</v>
      </c>
    </row>
    <row r="66" customFormat="false" ht="12.8" hidden="false" customHeight="false" outlineLevel="0" collapsed="false">
      <c r="A66" s="0" t="s">
        <v>127</v>
      </c>
      <c r="B66" s="0" t="s">
        <v>128</v>
      </c>
      <c r="C66" s="0" t="n">
        <v>5000</v>
      </c>
      <c r="D66" s="0" t="s">
        <v>129</v>
      </c>
      <c r="E66" s="0" t="n">
        <v>5510</v>
      </c>
      <c r="F66" s="0" t="s">
        <v>130</v>
      </c>
      <c r="G66" s="0" t="n">
        <v>560</v>
      </c>
      <c r="H66" s="0" t="s">
        <v>196</v>
      </c>
      <c r="I66" s="0" t="n">
        <v>2015</v>
      </c>
      <c r="J66" s="0" t="n">
        <v>2015</v>
      </c>
      <c r="K66" s="0" t="s">
        <v>132</v>
      </c>
      <c r="L66" s="0" t="n">
        <v>76526309</v>
      </c>
      <c r="M66" s="0" t="s">
        <v>133</v>
      </c>
      <c r="N66" s="0" t="s">
        <v>134</v>
      </c>
      <c r="O66" s="10" t="n">
        <f aca="false">VLOOKUP($H66,'FAOSTAT nutrition'!$A:$C,2,0)*$L66/4000</f>
        <v>10139735.9425</v>
      </c>
      <c r="P66" s="10" t="n">
        <f aca="false">VLOOKUP($H66,'FAOSTAT nutrition'!$A:$D,4,0)*$L66</f>
        <v>306105.236</v>
      </c>
      <c r="Q66" s="10" t="n">
        <f aca="false">VLOOKUP($H66,'FAOSTAT nutrition'!$A:$D,3,0)*$L66</f>
        <v>382631.545</v>
      </c>
    </row>
    <row r="67" customFormat="false" ht="12.8" hidden="false" customHeight="false" outlineLevel="0" collapsed="false">
      <c r="A67" s="0" t="s">
        <v>127</v>
      </c>
      <c r="B67" s="0" t="s">
        <v>128</v>
      </c>
      <c r="C67" s="0" t="n">
        <v>5000</v>
      </c>
      <c r="D67" s="0" t="s">
        <v>129</v>
      </c>
      <c r="E67" s="0" t="n">
        <v>5510</v>
      </c>
      <c r="F67" s="0" t="s">
        <v>130</v>
      </c>
      <c r="G67" s="0" t="n">
        <v>242</v>
      </c>
      <c r="H67" s="0" t="s">
        <v>197</v>
      </c>
      <c r="I67" s="0" t="n">
        <v>2015</v>
      </c>
      <c r="J67" s="0" t="n">
        <v>2015</v>
      </c>
      <c r="K67" s="0" t="s">
        <v>132</v>
      </c>
      <c r="L67" s="0" t="n">
        <v>44540558</v>
      </c>
      <c r="M67" s="0" t="s">
        <v>133</v>
      </c>
      <c r="N67" s="0" t="s">
        <v>134</v>
      </c>
      <c r="O67" s="10" t="n">
        <f aca="false">VLOOKUP($H67,'FAOSTAT nutrition'!$A:$C,2,0)*$L67/4000</f>
        <v>39641094.9604747</v>
      </c>
      <c r="P67" s="10" t="n">
        <f aca="false">VLOOKUP($H67,'FAOSTAT nutrition'!$A:$D,4,0)*$L67</f>
        <v>13094926.4444822</v>
      </c>
      <c r="Q67" s="10" t="n">
        <f aca="false">VLOOKUP($H67,'FAOSTAT nutrition'!$A:$D,3,0)*$L67</f>
        <v>6770164.59472995</v>
      </c>
    </row>
    <row r="68" customFormat="false" ht="12.8" hidden="false" customHeight="false" outlineLevel="0" collapsed="false">
      <c r="A68" s="0" t="s">
        <v>127</v>
      </c>
      <c r="B68" s="0" t="s">
        <v>128</v>
      </c>
      <c r="C68" s="0" t="n">
        <v>5000</v>
      </c>
      <c r="D68" s="0" t="s">
        <v>129</v>
      </c>
      <c r="E68" s="0" t="n">
        <v>5510</v>
      </c>
      <c r="F68" s="0" t="s">
        <v>130</v>
      </c>
      <c r="G68" s="0" t="n">
        <v>225</v>
      </c>
      <c r="H68" s="0" t="s">
        <v>198</v>
      </c>
      <c r="I68" s="0" t="n">
        <v>2015</v>
      </c>
      <c r="J68" s="0" t="n">
        <v>2015</v>
      </c>
      <c r="K68" s="0" t="s">
        <v>132</v>
      </c>
      <c r="L68" s="0" t="n">
        <v>936110</v>
      </c>
      <c r="M68" s="0" t="s">
        <v>133</v>
      </c>
      <c r="N68" s="0" t="s">
        <v>134</v>
      </c>
      <c r="O68" s="10" t="n">
        <f aca="false">VLOOKUP($H68,'FAOSTAT nutrition'!$A:$C,2,0)*$L68/4000</f>
        <v>592095.320483047</v>
      </c>
      <c r="P68" s="10" t="n">
        <f aca="false">VLOOKUP($H68,'FAOSTAT nutrition'!$A:$D,4,0)*$L68</f>
        <v>225595.615420344</v>
      </c>
      <c r="Q68" s="10" t="n">
        <f aca="false">VLOOKUP($H68,'FAOSTAT nutrition'!$A:$D,3,0)*$L68</f>
        <v>59939.363678588</v>
      </c>
    </row>
    <row r="69" customFormat="false" ht="12.8" hidden="false" customHeight="false" outlineLevel="0" collapsed="false">
      <c r="A69" s="0" t="s">
        <v>127</v>
      </c>
      <c r="B69" s="0" t="s">
        <v>128</v>
      </c>
      <c r="C69" s="0" t="n">
        <v>5000</v>
      </c>
      <c r="D69" s="0" t="s">
        <v>129</v>
      </c>
      <c r="E69" s="0" t="n">
        <v>5510</v>
      </c>
      <c r="F69" s="0" t="s">
        <v>130</v>
      </c>
      <c r="G69" s="0" t="n">
        <v>777</v>
      </c>
      <c r="H69" s="0" t="s">
        <v>199</v>
      </c>
      <c r="I69" s="0" t="n">
        <v>2015</v>
      </c>
      <c r="J69" s="0" t="n">
        <v>2015</v>
      </c>
      <c r="K69" s="0" t="s">
        <v>132</v>
      </c>
      <c r="L69" s="0" t="n">
        <v>79422</v>
      </c>
      <c r="M69" s="0" t="s">
        <v>133</v>
      </c>
      <c r="N69" s="0" t="s">
        <v>134</v>
      </c>
      <c r="O69" s="10" t="e">
        <f aca="false">VLOOKUP($H69,'FAOSTAT nutrition'!$A:$C,2,0)*$L69/4000</f>
        <v>#N/A</v>
      </c>
      <c r="P69" s="10" t="e">
        <f aca="false">VLOOKUP($H69,'FAOSTAT nutrition'!$A:$D,4,0)*$L69</f>
        <v>#N/A</v>
      </c>
      <c r="Q69" s="10" t="e">
        <f aca="false">VLOOKUP($H69,'FAOSTAT nutrition'!$A:$D,3,0)*$L69</f>
        <v>#N/A</v>
      </c>
    </row>
    <row r="70" customFormat="false" ht="12.8" hidden="false" customHeight="false" outlineLevel="0" collapsed="false">
      <c r="A70" s="0" t="s">
        <v>127</v>
      </c>
      <c r="B70" s="0" t="s">
        <v>128</v>
      </c>
      <c r="C70" s="0" t="n">
        <v>5000</v>
      </c>
      <c r="D70" s="0" t="s">
        <v>129</v>
      </c>
      <c r="E70" s="0" t="n">
        <v>5510</v>
      </c>
      <c r="F70" s="0" t="s">
        <v>130</v>
      </c>
      <c r="G70" s="0" t="n">
        <v>336</v>
      </c>
      <c r="H70" s="0" t="s">
        <v>200</v>
      </c>
      <c r="I70" s="0" t="n">
        <v>2015</v>
      </c>
      <c r="J70" s="0" t="n">
        <v>2015</v>
      </c>
      <c r="K70" s="0" t="s">
        <v>132</v>
      </c>
      <c r="L70" s="0" t="n">
        <v>91084</v>
      </c>
      <c r="M70" s="0" t="s">
        <v>133</v>
      </c>
      <c r="N70" s="0" t="s">
        <v>134</v>
      </c>
      <c r="O70" s="10" t="n">
        <f aca="false">VLOOKUP($H70,'FAOSTAT nutrition'!$A:$C,2,0)*$L70/4000</f>
        <v>125923.63</v>
      </c>
      <c r="P70" s="10" t="n">
        <f aca="false">VLOOKUP($H70,'FAOSTAT nutrition'!$A:$D,4,0)*$L70</f>
        <v>20038.48</v>
      </c>
      <c r="Q70" s="10" t="n">
        <f aca="false">VLOOKUP($H70,'FAOSTAT nutrition'!$A:$D,3,0)*$L70</f>
        <v>14313.2</v>
      </c>
    </row>
    <row r="71" customFormat="false" ht="12.8" hidden="false" customHeight="false" outlineLevel="0" collapsed="false">
      <c r="A71" s="0" t="s">
        <v>127</v>
      </c>
      <c r="B71" s="0" t="s">
        <v>128</v>
      </c>
      <c r="C71" s="0" t="n">
        <v>5000</v>
      </c>
      <c r="D71" s="0" t="s">
        <v>129</v>
      </c>
      <c r="E71" s="0" t="n">
        <v>5510</v>
      </c>
      <c r="F71" s="0" t="s">
        <v>130</v>
      </c>
      <c r="G71" s="0" t="n">
        <v>1182</v>
      </c>
      <c r="H71" s="0" t="s">
        <v>201</v>
      </c>
      <c r="I71" s="0" t="n">
        <v>2015</v>
      </c>
      <c r="J71" s="0" t="n">
        <v>2015</v>
      </c>
      <c r="K71" s="0" t="s">
        <v>132</v>
      </c>
      <c r="L71" s="0" t="n">
        <v>1877235</v>
      </c>
      <c r="M71" s="0" t="s">
        <v>133</v>
      </c>
      <c r="N71" s="0" t="s">
        <v>134</v>
      </c>
      <c r="O71" s="10" t="n">
        <f aca="false">VLOOKUP($H71,'FAOSTAT nutrition'!$A:$C,2,0)*$L71/4000</f>
        <v>1426695.9214882</v>
      </c>
      <c r="P71" s="10" t="n">
        <f aca="false">VLOOKUP($H71,'FAOSTAT nutrition'!$A:$D,4,0)*$L71</f>
        <v>0</v>
      </c>
      <c r="Q71" s="10" t="n">
        <f aca="false">VLOOKUP($H71,'FAOSTAT nutrition'!$A:$D,3,0)*$L71</f>
        <v>5633.80316758222</v>
      </c>
    </row>
    <row r="72" customFormat="false" ht="12.8" hidden="false" customHeight="false" outlineLevel="0" collapsed="false">
      <c r="A72" s="0" t="s">
        <v>127</v>
      </c>
      <c r="B72" s="0" t="s">
        <v>128</v>
      </c>
      <c r="C72" s="0" t="n">
        <v>5000</v>
      </c>
      <c r="D72" s="0" t="s">
        <v>129</v>
      </c>
      <c r="E72" s="0" t="n">
        <v>5510</v>
      </c>
      <c r="F72" s="0" t="s">
        <v>130</v>
      </c>
      <c r="G72" s="0" t="n">
        <v>677</v>
      </c>
      <c r="H72" s="0" t="s">
        <v>202</v>
      </c>
      <c r="I72" s="0" t="n">
        <v>2015</v>
      </c>
      <c r="J72" s="0" t="n">
        <v>2015</v>
      </c>
      <c r="K72" s="0" t="s">
        <v>132</v>
      </c>
      <c r="L72" s="0" t="n">
        <v>133058</v>
      </c>
      <c r="M72" s="0" t="s">
        <v>133</v>
      </c>
      <c r="N72" s="0" t="s">
        <v>134</v>
      </c>
      <c r="O72" s="10" t="e">
        <f aca="false">VLOOKUP($H72,'FAOSTAT nutrition'!$A:$C,2,0)*$L72/4000</f>
        <v>#N/A</v>
      </c>
      <c r="P72" s="10" t="e">
        <f aca="false">VLOOKUP($H72,'FAOSTAT nutrition'!$A:$D,4,0)*$L72</f>
        <v>#N/A</v>
      </c>
      <c r="Q72" s="10" t="e">
        <f aca="false">VLOOKUP($H72,'FAOSTAT nutrition'!$A:$D,3,0)*$L72</f>
        <v>#N/A</v>
      </c>
    </row>
    <row r="73" customFormat="false" ht="12.8" hidden="false" customHeight="false" outlineLevel="0" collapsed="false">
      <c r="A73" s="0" t="s">
        <v>127</v>
      </c>
      <c r="B73" s="0" t="s">
        <v>128</v>
      </c>
      <c r="C73" s="0" t="n">
        <v>5000</v>
      </c>
      <c r="D73" s="0" t="s">
        <v>129</v>
      </c>
      <c r="E73" s="0" t="n">
        <v>5510</v>
      </c>
      <c r="F73" s="0" t="s">
        <v>130</v>
      </c>
      <c r="G73" s="0" t="n">
        <v>277</v>
      </c>
      <c r="H73" s="0" t="s">
        <v>203</v>
      </c>
      <c r="I73" s="0" t="n">
        <v>2015</v>
      </c>
      <c r="J73" s="0" t="n">
        <v>2015</v>
      </c>
      <c r="K73" s="0" t="s">
        <v>132</v>
      </c>
      <c r="L73" s="0" t="n">
        <v>148</v>
      </c>
      <c r="M73" s="0" t="s">
        <v>133</v>
      </c>
      <c r="N73" s="0" t="s">
        <v>134</v>
      </c>
      <c r="O73" s="10" t="n">
        <f aca="false">VLOOKUP($H73,'FAOSTAT nutrition'!$A:$C,2,0)*$L73/4000</f>
        <v>204.61</v>
      </c>
      <c r="P73" s="10" t="n">
        <f aca="false">VLOOKUP($H73,'FAOSTAT nutrition'!$A:$D,4,0)*$L73</f>
        <v>32.56</v>
      </c>
      <c r="Q73" s="10" t="n">
        <f aca="false">VLOOKUP($H73,'FAOSTAT nutrition'!$A:$D,3,0)*$L73</f>
        <v>23.2571428571428</v>
      </c>
    </row>
    <row r="74" customFormat="false" ht="12.8" hidden="false" customHeight="false" outlineLevel="0" collapsed="false">
      <c r="A74" s="0" t="s">
        <v>127</v>
      </c>
      <c r="B74" s="0" t="s">
        <v>128</v>
      </c>
      <c r="C74" s="0" t="n">
        <v>5000</v>
      </c>
      <c r="D74" s="0" t="s">
        <v>129</v>
      </c>
      <c r="E74" s="0" t="n">
        <v>5510</v>
      </c>
      <c r="F74" s="0" t="s">
        <v>130</v>
      </c>
      <c r="G74" s="0" t="n">
        <v>780</v>
      </c>
      <c r="H74" s="0" t="s">
        <v>204</v>
      </c>
      <c r="I74" s="0" t="n">
        <v>2015</v>
      </c>
      <c r="J74" s="0" t="n">
        <v>2015</v>
      </c>
      <c r="K74" s="0" t="s">
        <v>132</v>
      </c>
      <c r="L74" s="0" t="n">
        <v>3260996</v>
      </c>
      <c r="M74" s="0" t="s">
        <v>133</v>
      </c>
      <c r="N74" s="0" t="s">
        <v>134</v>
      </c>
      <c r="O74" s="10" t="e">
        <f aca="false">VLOOKUP($H74,'FAOSTAT nutrition'!$A:$C,2,0)*$L74/4000</f>
        <v>#N/A</v>
      </c>
      <c r="P74" s="10" t="e">
        <f aca="false">VLOOKUP($H74,'FAOSTAT nutrition'!$A:$D,4,0)*$L74</f>
        <v>#N/A</v>
      </c>
      <c r="Q74" s="10" t="e">
        <f aca="false">VLOOKUP($H74,'FAOSTAT nutrition'!$A:$D,3,0)*$L74</f>
        <v>#N/A</v>
      </c>
    </row>
    <row r="75" customFormat="false" ht="12.8" hidden="false" customHeight="false" outlineLevel="0" collapsed="false">
      <c r="A75" s="0" t="s">
        <v>127</v>
      </c>
      <c r="B75" s="0" t="s">
        <v>128</v>
      </c>
      <c r="C75" s="0" t="n">
        <v>5000</v>
      </c>
      <c r="D75" s="0" t="s">
        <v>129</v>
      </c>
      <c r="E75" s="0" t="n">
        <v>5510</v>
      </c>
      <c r="F75" s="0" t="s">
        <v>130</v>
      </c>
      <c r="G75" s="0" t="n">
        <v>310</v>
      </c>
      <c r="H75" s="0" t="s">
        <v>205</v>
      </c>
      <c r="I75" s="0" t="n">
        <v>2015</v>
      </c>
      <c r="J75" s="0" t="n">
        <v>2015</v>
      </c>
      <c r="K75" s="0" t="s">
        <v>132</v>
      </c>
      <c r="L75" s="0" t="n">
        <v>269862</v>
      </c>
      <c r="M75" s="0" t="s">
        <v>133</v>
      </c>
      <c r="N75" s="0" t="s">
        <v>134</v>
      </c>
      <c r="O75" s="10" t="n">
        <f aca="false">VLOOKUP($H75,'FAOSTAT nutrition'!$A:$C,2,0)*$L75/4000</f>
        <v>0</v>
      </c>
      <c r="P75" s="10" t="n">
        <f aca="false">VLOOKUP($H75,'FAOSTAT nutrition'!$A:$D,4,0)*$L75</f>
        <v>0</v>
      </c>
      <c r="Q75" s="10" t="n">
        <f aca="false">VLOOKUP($H75,'FAOSTAT nutrition'!$A:$D,3,0)*$L75</f>
        <v>0</v>
      </c>
    </row>
    <row r="76" customFormat="false" ht="12.8" hidden="false" customHeight="false" outlineLevel="0" collapsed="false">
      <c r="A76" s="0" t="s">
        <v>127</v>
      </c>
      <c r="B76" s="0" t="s">
        <v>128</v>
      </c>
      <c r="C76" s="0" t="n">
        <v>5000</v>
      </c>
      <c r="D76" s="0" t="s">
        <v>129</v>
      </c>
      <c r="E76" s="0" t="n">
        <v>5510</v>
      </c>
      <c r="F76" s="0" t="s">
        <v>130</v>
      </c>
      <c r="G76" s="0" t="n">
        <v>263</v>
      </c>
      <c r="H76" s="0" t="s">
        <v>206</v>
      </c>
      <c r="I76" s="0" t="n">
        <v>2015</v>
      </c>
      <c r="J76" s="0" t="n">
        <v>2015</v>
      </c>
      <c r="K76" s="0" t="s">
        <v>132</v>
      </c>
      <c r="L76" s="0" t="n">
        <v>530114</v>
      </c>
      <c r="M76" s="0" t="s">
        <v>133</v>
      </c>
      <c r="N76" s="0" t="s">
        <v>134</v>
      </c>
      <c r="O76" s="10" t="n">
        <f aca="false">VLOOKUP($H76,'FAOSTAT nutrition'!$A:$C,2,0)*$L76/4000</f>
        <v>767325.633857695</v>
      </c>
      <c r="P76" s="10" t="n">
        <f aca="false">VLOOKUP($H76,'FAOSTAT nutrition'!$A:$D,4,0)*$L76</f>
        <v>259748.524652247</v>
      </c>
      <c r="Q76" s="10" t="n">
        <f aca="false">VLOOKUP($H76,'FAOSTAT nutrition'!$A:$D,3,0)*$L76</f>
        <v>36059.0252712839</v>
      </c>
    </row>
    <row r="77" customFormat="false" ht="12.8" hidden="false" customHeight="false" outlineLevel="0" collapsed="false">
      <c r="A77" s="0" t="s">
        <v>127</v>
      </c>
      <c r="B77" s="0" t="s">
        <v>128</v>
      </c>
      <c r="C77" s="0" t="n">
        <v>5000</v>
      </c>
      <c r="D77" s="0" t="s">
        <v>129</v>
      </c>
      <c r="E77" s="0" t="n">
        <v>5510</v>
      </c>
      <c r="F77" s="0" t="s">
        <v>130</v>
      </c>
      <c r="G77" s="0" t="n">
        <v>592</v>
      </c>
      <c r="H77" s="0" t="s">
        <v>207</v>
      </c>
      <c r="I77" s="0" t="n">
        <v>2015</v>
      </c>
      <c r="J77" s="0" t="n">
        <v>2015</v>
      </c>
      <c r="K77" s="0" t="s">
        <v>132</v>
      </c>
      <c r="L77" s="0" t="n">
        <v>4061076</v>
      </c>
      <c r="M77" s="0" t="s">
        <v>133</v>
      </c>
      <c r="N77" s="0" t="s">
        <v>134</v>
      </c>
      <c r="O77" s="10" t="n">
        <f aca="false">VLOOKUP($H77,'FAOSTAT nutrition'!$A:$C,2,0)*$L77/4000</f>
        <v>527939.689306129</v>
      </c>
      <c r="P77" s="10" t="n">
        <f aca="false">VLOOKUP($H77,'FAOSTAT nutrition'!$A:$D,4,0)*$L77</f>
        <v>16244.9989732181</v>
      </c>
      <c r="Q77" s="10" t="n">
        <f aca="false">VLOOKUP($H77,'FAOSTAT nutrition'!$A:$D,3,0)*$L77</f>
        <v>36549.6585741506</v>
      </c>
    </row>
    <row r="78" customFormat="false" ht="12.8" hidden="false" customHeight="false" outlineLevel="0" collapsed="false">
      <c r="A78" s="0" t="s">
        <v>127</v>
      </c>
      <c r="B78" s="0" t="s">
        <v>128</v>
      </c>
      <c r="C78" s="0" t="n">
        <v>5000</v>
      </c>
      <c r="D78" s="0" t="s">
        <v>129</v>
      </c>
      <c r="E78" s="0" t="n">
        <v>5510</v>
      </c>
      <c r="F78" s="0" t="s">
        <v>130</v>
      </c>
      <c r="G78" s="0" t="n">
        <v>224</v>
      </c>
      <c r="H78" s="0" t="s">
        <v>208</v>
      </c>
      <c r="I78" s="0" t="n">
        <v>2015</v>
      </c>
      <c r="J78" s="0" t="n">
        <v>2015</v>
      </c>
      <c r="K78" s="0" t="s">
        <v>132</v>
      </c>
      <c r="L78" s="0" t="n">
        <v>319695</v>
      </c>
      <c r="M78" s="0" t="s">
        <v>133</v>
      </c>
      <c r="N78" s="0" t="s">
        <v>134</v>
      </c>
      <c r="O78" s="10" t="n">
        <f aca="false">VLOOKUP($H78,'FAOSTAT nutrition'!$A:$C,2,0)*$L78/4000</f>
        <v>278730.946316614</v>
      </c>
      <c r="P78" s="10" t="n">
        <f aca="false">VLOOKUP($H78,'FAOSTAT nutrition'!$A:$D,4,0)*$L78</f>
        <v>6514.16144200626</v>
      </c>
      <c r="Q78" s="10" t="n">
        <f aca="false">VLOOKUP($H78,'FAOSTAT nutrition'!$A:$D,3,0)*$L78</f>
        <v>28562.092476489</v>
      </c>
    </row>
    <row r="79" customFormat="false" ht="12.8" hidden="false" customHeight="false" outlineLevel="0" collapsed="false">
      <c r="A79" s="0" t="s">
        <v>127</v>
      </c>
      <c r="B79" s="0" t="s">
        <v>128</v>
      </c>
      <c r="C79" s="0" t="n">
        <v>5000</v>
      </c>
      <c r="D79" s="0" t="s">
        <v>129</v>
      </c>
      <c r="E79" s="0" t="n">
        <v>5510</v>
      </c>
      <c r="F79" s="0" t="s">
        <v>130</v>
      </c>
      <c r="G79" s="0" t="n">
        <v>407</v>
      </c>
      <c r="H79" s="0" t="s">
        <v>209</v>
      </c>
      <c r="I79" s="0" t="n">
        <v>2015</v>
      </c>
      <c r="J79" s="0" t="n">
        <v>2015</v>
      </c>
      <c r="K79" s="0" t="s">
        <v>132</v>
      </c>
      <c r="L79" s="0" t="n">
        <v>2117707</v>
      </c>
      <c r="M79" s="0" t="s">
        <v>133</v>
      </c>
      <c r="N79" s="0" t="s">
        <v>134</v>
      </c>
      <c r="O79" s="10" t="n">
        <f aca="false">VLOOKUP($H79,'FAOSTAT nutrition'!$A:$C,2,0)*$L79/4000</f>
        <v>195864.733471075</v>
      </c>
      <c r="P79" s="10" t="n">
        <f aca="false">VLOOKUP($H79,'FAOSTAT nutrition'!$A:$D,4,0)*$L79</f>
        <v>2059.02479338843</v>
      </c>
      <c r="Q79" s="10" t="n">
        <f aca="false">VLOOKUP($H79,'FAOSTAT nutrition'!$A:$D,3,0)*$L79</f>
        <v>14756.3443526171</v>
      </c>
    </row>
    <row r="80" customFormat="false" ht="12.8" hidden="false" customHeight="false" outlineLevel="0" collapsed="false">
      <c r="A80" s="0" t="s">
        <v>127</v>
      </c>
      <c r="B80" s="0" t="s">
        <v>128</v>
      </c>
      <c r="C80" s="0" t="n">
        <v>5000</v>
      </c>
      <c r="D80" s="0" t="s">
        <v>129</v>
      </c>
      <c r="E80" s="0" t="n">
        <v>5510</v>
      </c>
      <c r="F80" s="0" t="s">
        <v>130</v>
      </c>
      <c r="G80" s="0" t="n">
        <v>497</v>
      </c>
      <c r="H80" s="0" t="s">
        <v>210</v>
      </c>
      <c r="I80" s="0" t="n">
        <v>2015</v>
      </c>
      <c r="J80" s="0" t="n">
        <v>2015</v>
      </c>
      <c r="K80" s="0" t="s">
        <v>132</v>
      </c>
      <c r="L80" s="0" t="n">
        <v>17064322</v>
      </c>
      <c r="M80" s="0" t="s">
        <v>133</v>
      </c>
      <c r="N80" s="0" t="s">
        <v>134</v>
      </c>
      <c r="O80" s="10" t="n">
        <f aca="false">VLOOKUP($H80,'FAOSTAT nutrition'!$A:$C,2,0)*$L80/4000</f>
        <v>639912.075</v>
      </c>
      <c r="P80" s="10" t="n">
        <f aca="false">VLOOKUP($H80,'FAOSTAT nutrition'!$A:$D,4,0)*$L80</f>
        <v>34128.644</v>
      </c>
      <c r="Q80" s="10" t="n">
        <f aca="false">VLOOKUP($H80,'FAOSTAT nutrition'!$A:$D,3,0)*$L80</f>
        <v>102385.932</v>
      </c>
    </row>
    <row r="81" customFormat="false" ht="12.8" hidden="false" customHeight="false" outlineLevel="0" collapsed="false">
      <c r="A81" s="0" t="s">
        <v>127</v>
      </c>
      <c r="B81" s="0" t="s">
        <v>128</v>
      </c>
      <c r="C81" s="0" t="n">
        <v>5000</v>
      </c>
      <c r="D81" s="0" t="s">
        <v>129</v>
      </c>
      <c r="E81" s="0" t="n">
        <v>5510</v>
      </c>
      <c r="F81" s="0" t="s">
        <v>130</v>
      </c>
      <c r="G81" s="0" t="n">
        <v>201</v>
      </c>
      <c r="H81" s="0" t="s">
        <v>211</v>
      </c>
      <c r="I81" s="0" t="n">
        <v>2015</v>
      </c>
      <c r="J81" s="0" t="n">
        <v>2015</v>
      </c>
      <c r="K81" s="0" t="s">
        <v>132</v>
      </c>
      <c r="L81" s="0" t="n">
        <v>5478278</v>
      </c>
      <c r="M81" s="0" t="s">
        <v>133</v>
      </c>
      <c r="N81" s="0" t="s">
        <v>134</v>
      </c>
      <c r="O81" s="10" t="n">
        <f aca="false">VLOOKUP($H81,'FAOSTAT nutrition'!$A:$C,2,0)*$L81/4000</f>
        <v>4738710.47</v>
      </c>
      <c r="P81" s="10" t="n">
        <f aca="false">VLOOKUP($H81,'FAOSTAT nutrition'!$A:$D,4,0)*$L81</f>
        <v>98609.004</v>
      </c>
      <c r="Q81" s="10" t="n">
        <f aca="false">VLOOKUP($H81,'FAOSTAT nutrition'!$A:$D,3,0)*$L81</f>
        <v>1325743.276</v>
      </c>
    </row>
    <row r="82" customFormat="false" ht="12.8" hidden="false" customHeight="false" outlineLevel="0" collapsed="false">
      <c r="A82" s="0" t="s">
        <v>127</v>
      </c>
      <c r="B82" s="0" t="s">
        <v>128</v>
      </c>
      <c r="C82" s="0" t="n">
        <v>5000</v>
      </c>
      <c r="D82" s="0" t="s">
        <v>129</v>
      </c>
      <c r="E82" s="0" t="n">
        <v>5510</v>
      </c>
      <c r="F82" s="0" t="s">
        <v>130</v>
      </c>
      <c r="G82" s="0" t="n">
        <v>372</v>
      </c>
      <c r="H82" s="0" t="s">
        <v>212</v>
      </c>
      <c r="I82" s="0" t="n">
        <v>2015</v>
      </c>
      <c r="J82" s="0" t="n">
        <v>2015</v>
      </c>
      <c r="K82" s="0" t="s">
        <v>132</v>
      </c>
      <c r="L82" s="0" t="n">
        <v>26375002</v>
      </c>
      <c r="M82" s="0" t="s">
        <v>133</v>
      </c>
      <c r="N82" s="0" t="s">
        <v>134</v>
      </c>
      <c r="O82" s="10" t="n">
        <f aca="false">VLOOKUP($H82,'FAOSTAT nutrition'!$A:$C,2,0)*$L82/4000</f>
        <v>791249.100641269</v>
      </c>
      <c r="P82" s="10" t="n">
        <f aca="false">VLOOKUP($H82,'FAOSTAT nutrition'!$A:$D,4,0)*$L82</f>
        <v>52748.7408443388</v>
      </c>
      <c r="Q82" s="10" t="n">
        <f aca="false">VLOOKUP($H82,'FAOSTAT nutrition'!$A:$D,3,0)*$L82</f>
        <v>290126.069299948</v>
      </c>
    </row>
    <row r="83" customFormat="false" ht="12.8" hidden="false" customHeight="false" outlineLevel="0" collapsed="false">
      <c r="A83" s="0" t="s">
        <v>127</v>
      </c>
      <c r="B83" s="0" t="s">
        <v>128</v>
      </c>
      <c r="C83" s="0" t="n">
        <v>5000</v>
      </c>
      <c r="D83" s="0" t="s">
        <v>129</v>
      </c>
      <c r="E83" s="0" t="n">
        <v>5510</v>
      </c>
      <c r="F83" s="0" t="s">
        <v>130</v>
      </c>
      <c r="G83" s="0" t="n">
        <v>333</v>
      </c>
      <c r="H83" s="0" t="s">
        <v>213</v>
      </c>
      <c r="I83" s="0" t="n">
        <v>2015</v>
      </c>
      <c r="J83" s="0" t="n">
        <v>2015</v>
      </c>
      <c r="K83" s="0" t="s">
        <v>132</v>
      </c>
      <c r="L83" s="0" t="n">
        <v>3149783</v>
      </c>
      <c r="M83" s="0" t="s">
        <v>133</v>
      </c>
      <c r="N83" s="0" t="s">
        <v>134</v>
      </c>
      <c r="O83" s="10" t="n">
        <f aca="false">VLOOKUP($H83,'FAOSTAT nutrition'!$A:$C,2,0)*$L83/4000</f>
        <v>3921479.835</v>
      </c>
      <c r="P83" s="10" t="n">
        <f aca="false">VLOOKUP($H83,'FAOSTAT nutrition'!$A:$D,4,0)*$L83</f>
        <v>1070926.22</v>
      </c>
      <c r="Q83" s="10" t="n">
        <f aca="false">VLOOKUP($H83,'FAOSTAT nutrition'!$A:$D,3,0)*$L83</f>
        <v>566960.94</v>
      </c>
    </row>
    <row r="84" customFormat="false" ht="12.8" hidden="false" customHeight="false" outlineLevel="0" collapsed="false">
      <c r="A84" s="0" t="s">
        <v>127</v>
      </c>
      <c r="B84" s="0" t="s">
        <v>128</v>
      </c>
      <c r="C84" s="0" t="n">
        <v>5000</v>
      </c>
      <c r="D84" s="0" t="s">
        <v>129</v>
      </c>
      <c r="E84" s="0" t="n">
        <v>5510</v>
      </c>
      <c r="F84" s="0" t="s">
        <v>130</v>
      </c>
      <c r="G84" s="0" t="n">
        <v>210</v>
      </c>
      <c r="H84" s="0" t="s">
        <v>214</v>
      </c>
      <c r="I84" s="0" t="n">
        <v>2015</v>
      </c>
      <c r="J84" s="0" t="n">
        <v>2015</v>
      </c>
      <c r="K84" s="0" t="s">
        <v>132</v>
      </c>
      <c r="L84" s="0" t="n">
        <v>1348108</v>
      </c>
      <c r="M84" s="0" t="s">
        <v>133</v>
      </c>
      <c r="N84" s="0" t="s">
        <v>134</v>
      </c>
      <c r="O84" s="10" t="n">
        <f aca="false">VLOOKUP($H84,'FAOSTAT nutrition'!$A:$C,2,0)*$L84/4000</f>
        <v>1314405.3</v>
      </c>
      <c r="P84" s="10" t="n">
        <f aca="false">VLOOKUP($H84,'FAOSTAT nutrition'!$A:$D,4,0)*$L84</f>
        <v>175254.04</v>
      </c>
      <c r="Q84" s="10" t="n">
        <f aca="false">VLOOKUP($H84,'FAOSTAT nutrition'!$A:$D,3,0)*$L84</f>
        <v>539243.2</v>
      </c>
    </row>
    <row r="85" customFormat="false" ht="12.8" hidden="false" customHeight="false" outlineLevel="0" collapsed="false">
      <c r="A85" s="0" t="s">
        <v>127</v>
      </c>
      <c r="B85" s="0" t="s">
        <v>128</v>
      </c>
      <c r="C85" s="0" t="n">
        <v>5000</v>
      </c>
      <c r="D85" s="0" t="s">
        <v>129</v>
      </c>
      <c r="E85" s="0" t="n">
        <v>5510</v>
      </c>
      <c r="F85" s="0" t="s">
        <v>130</v>
      </c>
      <c r="G85" s="0" t="n">
        <v>56</v>
      </c>
      <c r="H85" s="0" t="s">
        <v>25</v>
      </c>
      <c r="I85" s="0" t="n">
        <v>2015</v>
      </c>
      <c r="J85" s="0" t="n">
        <v>2015</v>
      </c>
      <c r="K85" s="0" t="s">
        <v>132</v>
      </c>
      <c r="L85" s="0" t="n">
        <v>1052608663</v>
      </c>
      <c r="M85" s="0" t="s">
        <v>133</v>
      </c>
      <c r="N85" s="0" t="s">
        <v>134</v>
      </c>
      <c r="O85" s="10" t="n">
        <f aca="false">VLOOKUP($H85,'FAOSTAT nutrition'!$A:$C,2,0)*$L85/4000</f>
        <v>936821710.07</v>
      </c>
      <c r="P85" s="10" t="n">
        <f aca="false">VLOOKUP($H85,'FAOSTAT nutrition'!$A:$D,4,0)*$L85</f>
        <v>45262172.509</v>
      </c>
      <c r="Q85" s="10" t="n">
        <f aca="false">VLOOKUP($H85,'FAOSTAT nutrition'!$A:$D,3,0)*$L85</f>
        <v>99997822.985</v>
      </c>
    </row>
    <row r="86" customFormat="false" ht="12.8" hidden="false" customHeight="false" outlineLevel="0" collapsed="false">
      <c r="A86" s="0" t="s">
        <v>127</v>
      </c>
      <c r="B86" s="0" t="s">
        <v>128</v>
      </c>
      <c r="C86" s="0" t="n">
        <v>5000</v>
      </c>
      <c r="D86" s="0" t="s">
        <v>129</v>
      </c>
      <c r="E86" s="0" t="n">
        <v>5510</v>
      </c>
      <c r="F86" s="0" t="s">
        <v>130</v>
      </c>
      <c r="G86" s="0" t="n">
        <v>446</v>
      </c>
      <c r="H86" s="0" t="s">
        <v>215</v>
      </c>
      <c r="I86" s="0" t="n">
        <v>2015</v>
      </c>
      <c r="J86" s="0" t="n">
        <v>2015</v>
      </c>
      <c r="K86" s="0" t="s">
        <v>132</v>
      </c>
      <c r="L86" s="0" t="n">
        <v>11626411</v>
      </c>
      <c r="M86" s="0" t="s">
        <v>133</v>
      </c>
      <c r="N86" s="0" t="s">
        <v>134</v>
      </c>
      <c r="O86" s="10" t="n">
        <f aca="false">VLOOKUP($H86,'FAOSTAT nutrition'!$A:$C,2,0)*$L86/4000</f>
        <v>1627699.13984189</v>
      </c>
      <c r="P86" s="10" t="n">
        <f aca="false">VLOOKUP($H86,'FAOSTAT nutrition'!$A:$D,4,0)*$L86</f>
        <v>93010.8080474322</v>
      </c>
      <c r="Q86" s="10" t="n">
        <f aca="false">VLOOKUP($H86,'FAOSTAT nutrition'!$A:$D,3,0)*$L86</f>
        <v>244155.870877467</v>
      </c>
    </row>
    <row r="87" customFormat="false" ht="12.8" hidden="false" customHeight="false" outlineLevel="0" collapsed="false">
      <c r="A87" s="0" t="s">
        <v>127</v>
      </c>
      <c r="B87" s="0" t="s">
        <v>128</v>
      </c>
      <c r="C87" s="0" t="n">
        <v>5000</v>
      </c>
      <c r="D87" s="0" t="s">
        <v>129</v>
      </c>
      <c r="E87" s="0" t="n">
        <v>5510</v>
      </c>
      <c r="F87" s="0" t="s">
        <v>130</v>
      </c>
      <c r="G87" s="0" t="n">
        <v>571</v>
      </c>
      <c r="H87" s="0" t="s">
        <v>216</v>
      </c>
      <c r="I87" s="0" t="n">
        <v>2015</v>
      </c>
      <c r="J87" s="0" t="n">
        <v>2015</v>
      </c>
      <c r="K87" s="0" t="s">
        <v>132</v>
      </c>
      <c r="L87" s="0" t="n">
        <v>46785169</v>
      </c>
      <c r="M87" s="0" t="s">
        <v>133</v>
      </c>
      <c r="N87" s="0" t="s">
        <v>134</v>
      </c>
      <c r="O87" s="10" t="n">
        <f aca="false">VLOOKUP($H87,'FAOSTAT nutrition'!$A:$C,2,0)*$L87/4000</f>
        <v>5263323.78391085</v>
      </c>
      <c r="P87" s="10" t="n">
        <f aca="false">VLOOKUP($H87,'FAOSTAT nutrition'!$A:$D,4,0)*$L87</f>
        <v>93567.45266005</v>
      </c>
      <c r="Q87" s="10" t="n">
        <f aca="false">VLOOKUP($H87,'FAOSTAT nutrition'!$A:$D,3,0)*$L87</f>
        <v>187134.9053201</v>
      </c>
    </row>
    <row r="88" customFormat="false" ht="12.8" hidden="false" customHeight="false" outlineLevel="0" collapsed="false">
      <c r="A88" s="0" t="s">
        <v>127</v>
      </c>
      <c r="B88" s="0" t="s">
        <v>128</v>
      </c>
      <c r="C88" s="0" t="n">
        <v>5000</v>
      </c>
      <c r="D88" s="0" t="s">
        <v>129</v>
      </c>
      <c r="E88" s="0" t="n">
        <v>5510</v>
      </c>
      <c r="F88" s="0" t="s">
        <v>130</v>
      </c>
      <c r="G88" s="0" t="n">
        <v>809</v>
      </c>
      <c r="H88" s="0" t="s">
        <v>217</v>
      </c>
      <c r="I88" s="0" t="n">
        <v>2015</v>
      </c>
      <c r="J88" s="0" t="n">
        <v>2015</v>
      </c>
      <c r="K88" s="0" t="s">
        <v>132</v>
      </c>
      <c r="L88" s="0" t="n">
        <v>108357</v>
      </c>
      <c r="M88" s="0" t="s">
        <v>133</v>
      </c>
      <c r="N88" s="0" t="s">
        <v>134</v>
      </c>
      <c r="O88" s="10" t="e">
        <f aca="false">VLOOKUP($H88,'FAOSTAT nutrition'!$A:$C,2,0)*$L88/4000</f>
        <v>#N/A</v>
      </c>
      <c r="P88" s="10" t="e">
        <f aca="false">VLOOKUP($H88,'FAOSTAT nutrition'!$A:$D,4,0)*$L88</f>
        <v>#N/A</v>
      </c>
      <c r="Q88" s="10" t="e">
        <f aca="false">VLOOKUP($H88,'FAOSTAT nutrition'!$A:$D,3,0)*$L88</f>
        <v>#N/A</v>
      </c>
    </row>
    <row r="89" customFormat="false" ht="12.8" hidden="false" customHeight="false" outlineLevel="0" collapsed="false">
      <c r="A89" s="0" t="s">
        <v>127</v>
      </c>
      <c r="B89" s="0" t="s">
        <v>128</v>
      </c>
      <c r="C89" s="0" t="n">
        <v>5000</v>
      </c>
      <c r="D89" s="0" t="s">
        <v>129</v>
      </c>
      <c r="E89" s="0" t="n">
        <v>5510</v>
      </c>
      <c r="F89" s="0" t="s">
        <v>130</v>
      </c>
      <c r="G89" s="0" t="n">
        <v>671</v>
      </c>
      <c r="H89" s="0" t="s">
        <v>218</v>
      </c>
      <c r="I89" s="0" t="n">
        <v>2015</v>
      </c>
      <c r="J89" s="0" t="n">
        <v>2015</v>
      </c>
      <c r="K89" s="0" t="s">
        <v>132</v>
      </c>
      <c r="L89" s="0" t="n">
        <v>990103</v>
      </c>
      <c r="M89" s="0" t="s">
        <v>133</v>
      </c>
      <c r="N89" s="0" t="s">
        <v>134</v>
      </c>
      <c r="O89" s="10" t="n">
        <f aca="false">VLOOKUP($H89,'FAOSTAT nutrition'!$A:$C,2,0)*$L89/4000</f>
        <v>99010.3</v>
      </c>
      <c r="P89" s="10" t="n">
        <f aca="false">VLOOKUP($H89,'FAOSTAT nutrition'!$A:$D,4,0)*$L89</f>
        <v>0</v>
      </c>
      <c r="Q89" s="10" t="n">
        <f aca="false">VLOOKUP($H89,'FAOSTAT nutrition'!$A:$D,3,0)*$L89</f>
        <v>99421.1311203319</v>
      </c>
    </row>
    <row r="90" customFormat="false" ht="12.8" hidden="false" customHeight="false" outlineLevel="0" collapsed="false">
      <c r="A90" s="0" t="s">
        <v>127</v>
      </c>
      <c r="B90" s="0" t="s">
        <v>128</v>
      </c>
      <c r="C90" s="0" t="n">
        <v>5000</v>
      </c>
      <c r="D90" s="0" t="s">
        <v>129</v>
      </c>
      <c r="E90" s="0" t="n">
        <v>5510</v>
      </c>
      <c r="F90" s="0" t="s">
        <v>130</v>
      </c>
      <c r="G90" s="0" t="n">
        <v>568</v>
      </c>
      <c r="H90" s="0" t="s">
        <v>219</v>
      </c>
      <c r="I90" s="0" t="n">
        <v>2015</v>
      </c>
      <c r="J90" s="0" t="n">
        <v>2015</v>
      </c>
      <c r="K90" s="0" t="s">
        <v>132</v>
      </c>
      <c r="L90" s="0" t="n">
        <v>25706565</v>
      </c>
      <c r="M90" s="0" t="s">
        <v>133</v>
      </c>
      <c r="N90" s="0" t="s">
        <v>134</v>
      </c>
      <c r="O90" s="10" t="n">
        <f aca="false">VLOOKUP($H90,'FAOSTAT nutrition'!$A:$C,2,0)*$L90/4000</f>
        <v>1092528.47182871</v>
      </c>
      <c r="P90" s="10" t="n">
        <f aca="false">VLOOKUP($H90,'FAOSTAT nutrition'!$A:$D,4,0)*$L90</f>
        <v>25711.9236532473</v>
      </c>
      <c r="Q90" s="10" t="n">
        <f aca="false">VLOOKUP($H90,'FAOSTAT nutrition'!$A:$D,3,0)*$L90</f>
        <v>102823.6647778</v>
      </c>
    </row>
    <row r="91" customFormat="false" ht="12.8" hidden="false" customHeight="false" outlineLevel="0" collapsed="false">
      <c r="A91" s="0" t="s">
        <v>127</v>
      </c>
      <c r="B91" s="0" t="s">
        <v>128</v>
      </c>
      <c r="C91" s="0" t="n">
        <v>5000</v>
      </c>
      <c r="D91" s="0" t="s">
        <v>129</v>
      </c>
      <c r="E91" s="0" t="n">
        <v>5510</v>
      </c>
      <c r="F91" s="0" t="s">
        <v>130</v>
      </c>
      <c r="G91" s="0" t="n">
        <v>299</v>
      </c>
      <c r="H91" s="0" t="s">
        <v>220</v>
      </c>
      <c r="I91" s="0" t="n">
        <v>2015</v>
      </c>
      <c r="J91" s="0" t="n">
        <v>2015</v>
      </c>
      <c r="K91" s="0" t="s">
        <v>132</v>
      </c>
      <c r="L91" s="0" t="n">
        <v>921106</v>
      </c>
      <c r="M91" s="0" t="s">
        <v>133</v>
      </c>
      <c r="N91" s="0" t="s">
        <v>134</v>
      </c>
      <c r="O91" s="10" t="n">
        <f aca="false">VLOOKUP($H91,'FAOSTAT nutrition'!$A:$C,2,0)*$L91/4000</f>
        <v>921106</v>
      </c>
      <c r="P91" s="10" t="n">
        <f aca="false">VLOOKUP($H91,'FAOSTAT nutrition'!$A:$D,4,0)*$L91</f>
        <v>312254.934</v>
      </c>
      <c r="Q91" s="10" t="n">
        <f aca="false">VLOOKUP($H91,'FAOSTAT nutrition'!$A:$D,3,0)*$L91</f>
        <v>167641.292</v>
      </c>
    </row>
    <row r="92" customFormat="false" ht="12.8" hidden="false" customHeight="false" outlineLevel="0" collapsed="false">
      <c r="A92" s="0" t="s">
        <v>127</v>
      </c>
      <c r="B92" s="0" t="s">
        <v>128</v>
      </c>
      <c r="C92" s="0" t="n">
        <v>5000</v>
      </c>
      <c r="D92" s="0" t="s">
        <v>129</v>
      </c>
      <c r="E92" s="0" t="n">
        <v>5510</v>
      </c>
      <c r="F92" s="0" t="s">
        <v>130</v>
      </c>
      <c r="G92" s="0" t="n">
        <v>79</v>
      </c>
      <c r="H92" s="0" t="s">
        <v>221</v>
      </c>
      <c r="I92" s="0" t="n">
        <v>2015</v>
      </c>
      <c r="J92" s="0" t="n">
        <v>2015</v>
      </c>
      <c r="K92" s="0" t="s">
        <v>132</v>
      </c>
      <c r="L92" s="0" t="n">
        <v>28203678</v>
      </c>
      <c r="M92" s="0" t="s">
        <v>133</v>
      </c>
      <c r="N92" s="0" t="s">
        <v>134</v>
      </c>
      <c r="O92" s="10" t="n">
        <f aca="false">VLOOKUP($H92,'FAOSTAT nutrition'!$A:$C,2,0)*$L92/4000</f>
        <v>23973126.3</v>
      </c>
      <c r="P92" s="10" t="n">
        <f aca="false">VLOOKUP($H92,'FAOSTAT nutrition'!$A:$D,4,0)*$L92</f>
        <v>846110.34</v>
      </c>
      <c r="Q92" s="10" t="n">
        <f aca="false">VLOOKUP($H92,'FAOSTAT nutrition'!$A:$D,3,0)*$L92</f>
        <v>2735756.766</v>
      </c>
    </row>
    <row r="93" customFormat="false" ht="12.8" hidden="false" customHeight="false" outlineLevel="0" collapsed="false">
      <c r="A93" s="0" t="s">
        <v>127</v>
      </c>
      <c r="B93" s="0" t="s">
        <v>128</v>
      </c>
      <c r="C93" s="0" t="n">
        <v>5000</v>
      </c>
      <c r="D93" s="0" t="s">
        <v>129</v>
      </c>
      <c r="E93" s="0" t="n">
        <v>5510</v>
      </c>
      <c r="F93" s="0" t="s">
        <v>130</v>
      </c>
      <c r="G93" s="0" t="n">
        <v>449</v>
      </c>
      <c r="H93" s="0" t="s">
        <v>222</v>
      </c>
      <c r="I93" s="0" t="n">
        <v>2015</v>
      </c>
      <c r="J93" s="0" t="n">
        <v>2015</v>
      </c>
      <c r="K93" s="0" t="s">
        <v>132</v>
      </c>
      <c r="L93" s="0" t="n">
        <v>10668163</v>
      </c>
      <c r="M93" s="0" t="s">
        <v>133</v>
      </c>
      <c r="N93" s="0" t="s">
        <v>134</v>
      </c>
      <c r="O93" s="10" t="n">
        <f aca="false">VLOOKUP($H93,'FAOSTAT nutrition'!$A:$C,2,0)*$L93/4000</f>
        <v>640090.961099487</v>
      </c>
      <c r="P93" s="10" t="n">
        <f aca="false">VLOOKUP($H93,'FAOSTAT nutrition'!$A:$D,4,0)*$L93</f>
        <v>42661.3134449316</v>
      </c>
      <c r="Q93" s="10" t="n">
        <f aca="false">VLOOKUP($H93,'FAOSTAT nutrition'!$A:$D,3,0)*$L93</f>
        <v>213353.811204109</v>
      </c>
    </row>
    <row r="94" customFormat="false" ht="12.8" hidden="false" customHeight="false" outlineLevel="0" collapsed="false">
      <c r="A94" s="0" t="s">
        <v>127</v>
      </c>
      <c r="B94" s="0" t="s">
        <v>128</v>
      </c>
      <c r="C94" s="0" t="n">
        <v>5000</v>
      </c>
      <c r="D94" s="0" t="s">
        <v>129</v>
      </c>
      <c r="E94" s="0" t="n">
        <v>5510</v>
      </c>
      <c r="F94" s="0" t="s">
        <v>130</v>
      </c>
      <c r="G94" s="0" t="n">
        <v>292</v>
      </c>
      <c r="H94" s="0" t="s">
        <v>223</v>
      </c>
      <c r="I94" s="0" t="n">
        <v>2015</v>
      </c>
      <c r="J94" s="0" t="n">
        <v>2015</v>
      </c>
      <c r="K94" s="0" t="s">
        <v>132</v>
      </c>
      <c r="L94" s="0" t="n">
        <v>534133</v>
      </c>
      <c r="M94" s="0" t="s">
        <v>133</v>
      </c>
      <c r="N94" s="0" t="s">
        <v>134</v>
      </c>
      <c r="O94" s="10" t="n">
        <f aca="false">VLOOKUP($H94,'FAOSTAT nutrition'!$A:$C,2,0)*$L94/4000</f>
        <v>626270.9425</v>
      </c>
      <c r="P94" s="10" t="n">
        <f aca="false">VLOOKUP($H94,'FAOSTAT nutrition'!$A:$D,4,0)*$L94</f>
        <v>153830.304</v>
      </c>
      <c r="Q94" s="10" t="n">
        <f aca="false">VLOOKUP($H94,'FAOSTAT nutrition'!$A:$D,3,0)*$L94</f>
        <v>132999.117</v>
      </c>
    </row>
    <row r="95" customFormat="false" ht="12.8" hidden="false" customHeight="false" outlineLevel="0" collapsed="false">
      <c r="A95" s="0" t="s">
        <v>127</v>
      </c>
      <c r="B95" s="0" t="s">
        <v>128</v>
      </c>
      <c r="C95" s="0" t="n">
        <v>5000</v>
      </c>
      <c r="D95" s="0" t="s">
        <v>129</v>
      </c>
      <c r="E95" s="0" t="n">
        <v>5510</v>
      </c>
      <c r="F95" s="0" t="s">
        <v>130</v>
      </c>
      <c r="G95" s="0" t="n">
        <v>702</v>
      </c>
      <c r="H95" s="0" t="s">
        <v>224</v>
      </c>
      <c r="I95" s="0" t="n">
        <v>2015</v>
      </c>
      <c r="J95" s="0" t="n">
        <v>2015</v>
      </c>
      <c r="K95" s="0" t="s">
        <v>132</v>
      </c>
      <c r="L95" s="0" t="n">
        <v>107433</v>
      </c>
      <c r="M95" s="0" t="s">
        <v>133</v>
      </c>
      <c r="N95" s="0" t="s">
        <v>134</v>
      </c>
      <c r="O95" s="10" t="n">
        <f aca="false">VLOOKUP($H95,'FAOSTAT nutrition'!$A:$C,2,0)*$L95/4000</f>
        <v>140995.297995615</v>
      </c>
      <c r="P95" s="10" t="n">
        <f aca="false">VLOOKUP($H95,'FAOSTAT nutrition'!$A:$D,4,0)*$L95</f>
        <v>38996.1938615722</v>
      </c>
      <c r="Q95" s="10" t="n">
        <f aca="false">VLOOKUP($H95,'FAOSTAT nutrition'!$A:$D,3,0)*$L95</f>
        <v>6224.58659567804</v>
      </c>
    </row>
    <row r="96" customFormat="false" ht="12.8" hidden="false" customHeight="false" outlineLevel="0" collapsed="false">
      <c r="A96" s="0" t="s">
        <v>127</v>
      </c>
      <c r="B96" s="0" t="s">
        <v>128</v>
      </c>
      <c r="C96" s="0" t="n">
        <v>5000</v>
      </c>
      <c r="D96" s="0" t="s">
        <v>129</v>
      </c>
      <c r="E96" s="0" t="n">
        <v>5510</v>
      </c>
      <c r="F96" s="0" t="s">
        <v>130</v>
      </c>
      <c r="G96" s="0" t="n">
        <v>234</v>
      </c>
      <c r="H96" s="0" t="s">
        <v>225</v>
      </c>
      <c r="I96" s="0" t="n">
        <v>2015</v>
      </c>
      <c r="J96" s="0" t="n">
        <v>2015</v>
      </c>
      <c r="K96" s="0" t="s">
        <v>132</v>
      </c>
      <c r="L96" s="0" t="n">
        <v>927080</v>
      </c>
      <c r="M96" s="0" t="s">
        <v>133</v>
      </c>
      <c r="N96" s="0" t="s">
        <v>134</v>
      </c>
      <c r="O96" s="10" t="n">
        <f aca="false">VLOOKUP($H96,'FAOSTAT nutrition'!$A:$C,2,0)*$L96/4000</f>
        <v>607237.4</v>
      </c>
      <c r="P96" s="10" t="n">
        <f aca="false">VLOOKUP($H96,'FAOSTAT nutrition'!$A:$D,4,0)*$L96</f>
        <v>231770</v>
      </c>
      <c r="Q96" s="10" t="n">
        <f aca="false">VLOOKUP($H96,'FAOSTAT nutrition'!$A:$D,3,0)*$L96</f>
        <v>64895.6</v>
      </c>
    </row>
    <row r="97" customFormat="false" ht="12.8" hidden="false" customHeight="false" outlineLevel="0" collapsed="false">
      <c r="A97" s="0" t="s">
        <v>127</v>
      </c>
      <c r="B97" s="0" t="s">
        <v>128</v>
      </c>
      <c r="C97" s="0" t="n">
        <v>5000</v>
      </c>
      <c r="D97" s="0" t="s">
        <v>129</v>
      </c>
      <c r="E97" s="0" t="n">
        <v>5510</v>
      </c>
      <c r="F97" s="0" t="s">
        <v>130</v>
      </c>
      <c r="G97" s="0" t="n">
        <v>75</v>
      </c>
      <c r="H97" s="0" t="s">
        <v>226</v>
      </c>
      <c r="I97" s="0" t="n">
        <v>2015</v>
      </c>
      <c r="J97" s="0" t="n">
        <v>2015</v>
      </c>
      <c r="K97" s="0" t="s">
        <v>132</v>
      </c>
      <c r="L97" s="0" t="n">
        <v>22558456</v>
      </c>
      <c r="M97" s="0" t="s">
        <v>133</v>
      </c>
      <c r="N97" s="0" t="s">
        <v>134</v>
      </c>
      <c r="O97" s="10" t="n">
        <f aca="false">VLOOKUP($H97,'FAOSTAT nutrition'!$A:$C,2,0)*$L97/4000</f>
        <v>21712513.9</v>
      </c>
      <c r="P97" s="10" t="n">
        <f aca="false">VLOOKUP($H97,'FAOSTAT nutrition'!$A:$D,4,0)*$L97</f>
        <v>1691884.2</v>
      </c>
      <c r="Q97" s="10" t="n">
        <f aca="false">VLOOKUP($H97,'FAOSTAT nutrition'!$A:$D,3,0)*$L97</f>
        <v>2932599.28</v>
      </c>
    </row>
    <row r="98" customFormat="false" ht="12.8" hidden="false" customHeight="false" outlineLevel="0" collapsed="false">
      <c r="A98" s="0" t="s">
        <v>127</v>
      </c>
      <c r="B98" s="0" t="s">
        <v>128</v>
      </c>
      <c r="C98" s="0" t="n">
        <v>5000</v>
      </c>
      <c r="D98" s="0" t="s">
        <v>129</v>
      </c>
      <c r="E98" s="0" t="n">
        <v>5510</v>
      </c>
      <c r="F98" s="0" t="s">
        <v>130</v>
      </c>
      <c r="G98" s="0" t="n">
        <v>254</v>
      </c>
      <c r="H98" s="0" t="s">
        <v>227</v>
      </c>
      <c r="I98" s="0" t="n">
        <v>2015</v>
      </c>
      <c r="J98" s="0" t="n">
        <v>2015</v>
      </c>
      <c r="K98" s="0" t="s">
        <v>132</v>
      </c>
      <c r="L98" s="0" t="n">
        <v>335286549</v>
      </c>
      <c r="M98" s="0" t="s">
        <v>133</v>
      </c>
      <c r="N98" s="0" t="s">
        <v>134</v>
      </c>
      <c r="O98" s="10" t="n">
        <f aca="false">VLOOKUP($H98,'FAOSTAT nutrition'!$A:$C,2,0)*$L98/4000</f>
        <v>132438186.855</v>
      </c>
      <c r="P98" s="10" t="n">
        <f aca="false">VLOOKUP($H98,'FAOSTAT nutrition'!$A:$D,4,0)*$L98</f>
        <v>44257824.468</v>
      </c>
      <c r="Q98" s="10" t="n">
        <f aca="false">VLOOKUP($H98,'FAOSTAT nutrition'!$A:$D,3,0)*$L98</f>
        <v>1005859.647</v>
      </c>
    </row>
    <row r="99" customFormat="false" ht="12.8" hidden="false" customHeight="false" outlineLevel="0" collapsed="false">
      <c r="A99" s="0" t="s">
        <v>127</v>
      </c>
      <c r="B99" s="0" t="s">
        <v>128</v>
      </c>
      <c r="C99" s="0" t="n">
        <v>5000</v>
      </c>
      <c r="D99" s="0" t="s">
        <v>129</v>
      </c>
      <c r="E99" s="0" t="n">
        <v>5510</v>
      </c>
      <c r="F99" s="0" t="s">
        <v>130</v>
      </c>
      <c r="G99" s="0" t="n">
        <v>258</v>
      </c>
      <c r="H99" s="0" t="s">
        <v>228</v>
      </c>
      <c r="I99" s="0" t="n">
        <v>2015</v>
      </c>
      <c r="J99" s="0" t="n">
        <v>2015</v>
      </c>
      <c r="K99" s="0" t="s">
        <v>132</v>
      </c>
      <c r="L99" s="0" t="n">
        <v>6839816</v>
      </c>
      <c r="M99" s="0" t="s">
        <v>133</v>
      </c>
      <c r="N99" s="0" t="s">
        <v>134</v>
      </c>
      <c r="O99" s="10" t="n">
        <f aca="false">VLOOKUP($H99,'FAOSTAT nutrition'!$A:$C,2,0)*$L99/4000</f>
        <v>15116178.7208672</v>
      </c>
      <c r="P99" s="10" t="n">
        <f aca="false">VLOOKUP($H99,'FAOSTAT nutrition'!$A:$D,4,0)*$L99</f>
        <v>6839816</v>
      </c>
      <c r="Q99" s="10" t="n">
        <f aca="false">VLOOKUP($H99,'FAOSTAT nutrition'!$A:$D,3,0)*$L99</f>
        <v>0</v>
      </c>
    </row>
    <row r="100" customFormat="false" ht="12.8" hidden="false" customHeight="false" outlineLevel="0" collapsed="false">
      <c r="A100" s="0" t="s">
        <v>127</v>
      </c>
      <c r="B100" s="0" t="s">
        <v>128</v>
      </c>
      <c r="C100" s="0" t="n">
        <v>5000</v>
      </c>
      <c r="D100" s="0" t="s">
        <v>129</v>
      </c>
      <c r="E100" s="0" t="n">
        <v>5510</v>
      </c>
      <c r="F100" s="0" t="s">
        <v>130</v>
      </c>
      <c r="G100" s="0" t="n">
        <v>430</v>
      </c>
      <c r="H100" s="0" t="s">
        <v>229</v>
      </c>
      <c r="I100" s="0" t="n">
        <v>2015</v>
      </c>
      <c r="J100" s="0" t="n">
        <v>2015</v>
      </c>
      <c r="K100" s="0" t="s">
        <v>132</v>
      </c>
      <c r="L100" s="0" t="n">
        <v>9265213</v>
      </c>
      <c r="M100" s="0" t="s">
        <v>133</v>
      </c>
      <c r="N100" s="0" t="s">
        <v>134</v>
      </c>
      <c r="O100" s="10" t="n">
        <f aca="false">VLOOKUP($H100,'FAOSTAT nutrition'!$A:$C,2,0)*$L100/4000</f>
        <v>718054.0075</v>
      </c>
      <c r="P100" s="10" t="n">
        <f aca="false">VLOOKUP($H100,'FAOSTAT nutrition'!$A:$D,4,0)*$L100</f>
        <v>27795.639</v>
      </c>
      <c r="Q100" s="10" t="n">
        <f aca="false">VLOOKUP($H100,'FAOSTAT nutrition'!$A:$D,3,0)*$L100</f>
        <v>148243.408</v>
      </c>
    </row>
    <row r="101" customFormat="false" ht="12.8" hidden="false" customHeight="false" outlineLevel="0" collapsed="false">
      <c r="A101" s="0" t="s">
        <v>127</v>
      </c>
      <c r="B101" s="0" t="s">
        <v>128</v>
      </c>
      <c r="C101" s="0" t="n">
        <v>5000</v>
      </c>
      <c r="D101" s="0" t="s">
        <v>129</v>
      </c>
      <c r="E101" s="0" t="n">
        <v>5510</v>
      </c>
      <c r="F101" s="0" t="s">
        <v>130</v>
      </c>
      <c r="G101" s="0" t="n">
        <v>260</v>
      </c>
      <c r="H101" s="0" t="s">
        <v>230</v>
      </c>
      <c r="I101" s="0" t="n">
        <v>2015</v>
      </c>
      <c r="J101" s="0" t="n">
        <v>2015</v>
      </c>
      <c r="K101" s="0" t="s">
        <v>132</v>
      </c>
      <c r="L101" s="0" t="n">
        <v>20562544</v>
      </c>
      <c r="M101" s="0" t="s">
        <v>133</v>
      </c>
      <c r="N101" s="0" t="s">
        <v>134</v>
      </c>
      <c r="O101" s="10" t="n">
        <f aca="false">VLOOKUP($H101,'FAOSTAT nutrition'!$A:$C,2,0)*$L101/4000</f>
        <v>8996113</v>
      </c>
      <c r="P101" s="10" t="n">
        <f aca="false">VLOOKUP($H101,'FAOSTAT nutrition'!$A:$D,4,0)*$L101</f>
        <v>3598445.2</v>
      </c>
      <c r="Q101" s="10" t="n">
        <f aca="false">VLOOKUP($H101,'FAOSTAT nutrition'!$A:$D,3,0)*$L101</f>
        <v>267313.072</v>
      </c>
    </row>
    <row r="102" customFormat="false" ht="12.8" hidden="false" customHeight="false" outlineLevel="0" collapsed="false">
      <c r="A102" s="0" t="s">
        <v>127</v>
      </c>
      <c r="B102" s="0" t="s">
        <v>128</v>
      </c>
      <c r="C102" s="0" t="n">
        <v>5000</v>
      </c>
      <c r="D102" s="0" t="s">
        <v>129</v>
      </c>
      <c r="E102" s="0" t="n">
        <v>5510</v>
      </c>
      <c r="F102" s="0" t="s">
        <v>130</v>
      </c>
      <c r="G102" s="0" t="n">
        <v>403</v>
      </c>
      <c r="H102" s="0" t="s">
        <v>231</v>
      </c>
      <c r="I102" s="0" t="n">
        <v>2015</v>
      </c>
      <c r="J102" s="0" t="n">
        <v>2015</v>
      </c>
      <c r="K102" s="0" t="s">
        <v>132</v>
      </c>
      <c r="L102" s="0" t="n">
        <v>91342444</v>
      </c>
      <c r="M102" s="0" t="s">
        <v>133</v>
      </c>
      <c r="N102" s="0" t="s">
        <v>134</v>
      </c>
      <c r="O102" s="10" t="n">
        <f aca="false">VLOOKUP($H102,'FAOSTAT nutrition'!$A:$C,2,0)*$L102/4000</f>
        <v>7079039.41</v>
      </c>
      <c r="P102" s="10" t="n">
        <f aca="false">VLOOKUP($H102,'FAOSTAT nutrition'!$A:$D,4,0)*$L102</f>
        <v>182684.888</v>
      </c>
      <c r="Q102" s="10" t="n">
        <f aca="false">VLOOKUP($H102,'FAOSTAT nutrition'!$A:$D,3,0)*$L102</f>
        <v>1004766.884</v>
      </c>
    </row>
    <row r="103" customFormat="false" ht="12.8" hidden="false" customHeight="false" outlineLevel="0" collapsed="false">
      <c r="A103" s="0" t="s">
        <v>127</v>
      </c>
      <c r="B103" s="0" t="s">
        <v>128</v>
      </c>
      <c r="C103" s="0" t="n">
        <v>5000</v>
      </c>
      <c r="D103" s="0" t="s">
        <v>129</v>
      </c>
      <c r="E103" s="0" t="n">
        <v>5510</v>
      </c>
      <c r="F103" s="0" t="s">
        <v>130</v>
      </c>
      <c r="G103" s="0" t="n">
        <v>402</v>
      </c>
      <c r="H103" s="0" t="s">
        <v>232</v>
      </c>
      <c r="I103" s="0" t="n">
        <v>2015</v>
      </c>
      <c r="J103" s="0" t="n">
        <v>2015</v>
      </c>
      <c r="K103" s="0" t="s">
        <v>132</v>
      </c>
      <c r="L103" s="0" t="n">
        <v>4461521</v>
      </c>
      <c r="M103" s="0" t="s">
        <v>133</v>
      </c>
      <c r="N103" s="0" t="s">
        <v>134</v>
      </c>
      <c r="O103" s="10" t="n">
        <f aca="false">VLOOKUP($H103,'FAOSTAT nutrition'!$A:$C,2,0)*$L103/4000</f>
        <v>278844.436923572</v>
      </c>
      <c r="P103" s="10" t="n">
        <f aca="false">VLOOKUP($H103,'FAOSTAT nutrition'!$A:$D,4,0)*$L103</f>
        <v>17846.4443320224</v>
      </c>
      <c r="Q103" s="10" t="n">
        <f aca="false">VLOOKUP($H103,'FAOSTAT nutrition'!$A:$D,3,0)*$L103</f>
        <v>62462.5551620785</v>
      </c>
    </row>
    <row r="104" customFormat="false" ht="12.8" hidden="false" customHeight="false" outlineLevel="0" collapsed="false">
      <c r="A104" s="0" t="s">
        <v>127</v>
      </c>
      <c r="B104" s="0" t="s">
        <v>128</v>
      </c>
      <c r="C104" s="0" t="n">
        <v>5000</v>
      </c>
      <c r="D104" s="0" t="s">
        <v>129</v>
      </c>
      <c r="E104" s="0" t="n">
        <v>5510</v>
      </c>
      <c r="F104" s="0" t="s">
        <v>130</v>
      </c>
      <c r="G104" s="0" t="n">
        <v>490</v>
      </c>
      <c r="H104" s="0" t="s">
        <v>233</v>
      </c>
      <c r="I104" s="0" t="n">
        <v>2015</v>
      </c>
      <c r="J104" s="0" t="n">
        <v>2015</v>
      </c>
      <c r="K104" s="0" t="s">
        <v>132</v>
      </c>
      <c r="L104" s="0" t="n">
        <v>72442408</v>
      </c>
      <c r="M104" s="0" t="s">
        <v>133</v>
      </c>
      <c r="N104" s="0" t="s">
        <v>134</v>
      </c>
      <c r="O104" s="10" t="n">
        <f aca="false">VLOOKUP($H104,'FAOSTAT nutrition'!$A:$C,2,0)*$L104/4000</f>
        <v>6157604.68</v>
      </c>
      <c r="P104" s="10" t="n">
        <f aca="false">VLOOKUP($H104,'FAOSTAT nutrition'!$A:$D,4,0)*$L104</f>
        <v>72442.408</v>
      </c>
      <c r="Q104" s="10" t="n">
        <f aca="false">VLOOKUP($H104,'FAOSTAT nutrition'!$A:$D,3,0)*$L104</f>
        <v>507096.856</v>
      </c>
    </row>
    <row r="105" customFormat="false" ht="12.8" hidden="false" customHeight="false" outlineLevel="0" collapsed="false">
      <c r="A105" s="0" t="s">
        <v>127</v>
      </c>
      <c r="B105" s="0" t="s">
        <v>128</v>
      </c>
      <c r="C105" s="0" t="n">
        <v>5000</v>
      </c>
      <c r="D105" s="0" t="s">
        <v>129</v>
      </c>
      <c r="E105" s="0" t="n">
        <v>5510</v>
      </c>
      <c r="F105" s="0" t="s">
        <v>130</v>
      </c>
      <c r="G105" s="0" t="n">
        <v>600</v>
      </c>
      <c r="H105" s="0" t="s">
        <v>234</v>
      </c>
      <c r="I105" s="0" t="n">
        <v>2015</v>
      </c>
      <c r="J105" s="0" t="n">
        <v>2015</v>
      </c>
      <c r="K105" s="0" t="s">
        <v>132</v>
      </c>
      <c r="L105" s="0" t="n">
        <v>12134038</v>
      </c>
      <c r="M105" s="0" t="s">
        <v>133</v>
      </c>
      <c r="N105" s="0" t="s">
        <v>134</v>
      </c>
      <c r="O105" s="10" t="n">
        <f aca="false">VLOOKUP($H105,'FAOSTAT nutrition'!$A:$C,2,0)*$L105/4000</f>
        <v>788712.47</v>
      </c>
      <c r="P105" s="10" t="n">
        <f aca="false">VLOOKUP($H105,'FAOSTAT nutrition'!$A:$D,4,0)*$L105</f>
        <v>12134.038</v>
      </c>
      <c r="Q105" s="10" t="n">
        <f aca="false">VLOOKUP($H105,'FAOSTAT nutrition'!$A:$D,3,0)*$L105</f>
        <v>48536.152</v>
      </c>
    </row>
    <row r="106" customFormat="false" ht="12.8" hidden="false" customHeight="false" outlineLevel="0" collapsed="false">
      <c r="A106" s="0" t="s">
        <v>127</v>
      </c>
      <c r="B106" s="0" t="s">
        <v>128</v>
      </c>
      <c r="C106" s="0" t="n">
        <v>5000</v>
      </c>
      <c r="D106" s="0" t="s">
        <v>129</v>
      </c>
      <c r="E106" s="0" t="n">
        <v>5510</v>
      </c>
      <c r="F106" s="0" t="s">
        <v>130</v>
      </c>
      <c r="G106" s="0" t="n">
        <v>534</v>
      </c>
      <c r="H106" s="0" t="s">
        <v>235</v>
      </c>
      <c r="I106" s="0" t="n">
        <v>2015</v>
      </c>
      <c r="J106" s="0" t="n">
        <v>2015</v>
      </c>
      <c r="K106" s="0" t="s">
        <v>132</v>
      </c>
      <c r="L106" s="0" t="n">
        <v>23899394</v>
      </c>
      <c r="M106" s="0" t="s">
        <v>133</v>
      </c>
      <c r="N106" s="0" t="s">
        <v>134</v>
      </c>
      <c r="O106" s="10" t="n">
        <f aca="false">VLOOKUP($H106,'FAOSTAT nutrition'!$A:$C,2,0)*$L106/4000</f>
        <v>1971700.005</v>
      </c>
      <c r="P106" s="10" t="n">
        <f aca="false">VLOOKUP($H106,'FAOSTAT nutrition'!$A:$D,4,0)*$L106</f>
        <v>23899.394</v>
      </c>
      <c r="Q106" s="10" t="n">
        <f aca="false">VLOOKUP($H106,'FAOSTAT nutrition'!$A:$D,3,0)*$L106</f>
        <v>119496.97</v>
      </c>
    </row>
    <row r="107" customFormat="false" ht="12.8" hidden="false" customHeight="false" outlineLevel="0" collapsed="false">
      <c r="A107" s="0" t="s">
        <v>127</v>
      </c>
      <c r="B107" s="0" t="s">
        <v>128</v>
      </c>
      <c r="C107" s="0" t="n">
        <v>5000</v>
      </c>
      <c r="D107" s="0" t="s">
        <v>129</v>
      </c>
      <c r="E107" s="0" t="n">
        <v>5510</v>
      </c>
      <c r="F107" s="0" t="s">
        <v>130</v>
      </c>
      <c r="G107" s="0" t="n">
        <v>521</v>
      </c>
      <c r="H107" s="0" t="s">
        <v>236</v>
      </c>
      <c r="I107" s="0" t="n">
        <v>2015</v>
      </c>
      <c r="J107" s="0" t="n">
        <v>2015</v>
      </c>
      <c r="K107" s="0" t="s">
        <v>132</v>
      </c>
      <c r="L107" s="0" t="n">
        <v>24366939</v>
      </c>
      <c r="M107" s="0" t="s">
        <v>133</v>
      </c>
      <c r="N107" s="0" t="s">
        <v>134</v>
      </c>
      <c r="O107" s="10" t="n">
        <f aca="false">VLOOKUP($H107,'FAOSTAT nutrition'!$A:$C,2,0)*$L107/4000</f>
        <v>3289536.765</v>
      </c>
      <c r="P107" s="10" t="n">
        <f aca="false">VLOOKUP($H107,'FAOSTAT nutrition'!$A:$D,4,0)*$L107</f>
        <v>97467.756</v>
      </c>
      <c r="Q107" s="10" t="n">
        <f aca="false">VLOOKUP($H107,'FAOSTAT nutrition'!$A:$D,3,0)*$L107</f>
        <v>97467.756</v>
      </c>
    </row>
    <row r="108" customFormat="false" ht="12.8" hidden="false" customHeight="false" outlineLevel="0" collapsed="false">
      <c r="A108" s="0" t="s">
        <v>127</v>
      </c>
      <c r="B108" s="0" t="s">
        <v>128</v>
      </c>
      <c r="C108" s="0" t="n">
        <v>5000</v>
      </c>
      <c r="D108" s="0" t="s">
        <v>129</v>
      </c>
      <c r="E108" s="0" t="n">
        <v>5510</v>
      </c>
      <c r="F108" s="0" t="s">
        <v>130</v>
      </c>
      <c r="G108" s="0" t="n">
        <v>187</v>
      </c>
      <c r="H108" s="0" t="s">
        <v>237</v>
      </c>
      <c r="I108" s="0" t="n">
        <v>2015</v>
      </c>
      <c r="J108" s="0" t="n">
        <v>2015</v>
      </c>
      <c r="K108" s="0" t="s">
        <v>132</v>
      </c>
      <c r="L108" s="0" t="n">
        <v>11866358</v>
      </c>
      <c r="M108" s="0" t="s">
        <v>133</v>
      </c>
      <c r="N108" s="0" t="s">
        <v>134</v>
      </c>
      <c r="O108" s="10" t="n">
        <f aca="false">VLOOKUP($H108,'FAOSTAT nutrition'!$A:$C,2,0)*$L108/4000</f>
        <v>10264399.67</v>
      </c>
      <c r="P108" s="10" t="n">
        <f aca="false">VLOOKUP($H108,'FAOSTAT nutrition'!$A:$D,4,0)*$L108</f>
        <v>213594.444</v>
      </c>
      <c r="Q108" s="10" t="n">
        <f aca="false">VLOOKUP($H108,'FAOSTAT nutrition'!$A:$D,3,0)*$L108</f>
        <v>2669930.55</v>
      </c>
    </row>
    <row r="109" customFormat="false" ht="12.8" hidden="false" customHeight="false" outlineLevel="0" collapsed="false">
      <c r="A109" s="0" t="s">
        <v>127</v>
      </c>
      <c r="B109" s="0" t="s">
        <v>128</v>
      </c>
      <c r="C109" s="0" t="n">
        <v>5000</v>
      </c>
      <c r="D109" s="0" t="s">
        <v>129</v>
      </c>
      <c r="E109" s="0" t="n">
        <v>5510</v>
      </c>
      <c r="F109" s="0" t="s">
        <v>130</v>
      </c>
      <c r="G109" s="0" t="n">
        <v>417</v>
      </c>
      <c r="H109" s="0" t="s">
        <v>238</v>
      </c>
      <c r="I109" s="0" t="n">
        <v>2015</v>
      </c>
      <c r="J109" s="0" t="n">
        <v>2015</v>
      </c>
      <c r="K109" s="0" t="s">
        <v>132</v>
      </c>
      <c r="L109" s="0" t="n">
        <v>19360732</v>
      </c>
      <c r="M109" s="0" t="s">
        <v>133</v>
      </c>
      <c r="N109" s="0" t="s">
        <v>134</v>
      </c>
      <c r="O109" s="10" t="n">
        <f aca="false">VLOOKUP($H109,'FAOSTAT nutrition'!$A:$C,2,0)*$L109/4000</f>
        <v>1500456.73</v>
      </c>
      <c r="P109" s="10" t="n">
        <f aca="false">VLOOKUP($H109,'FAOSTAT nutrition'!$A:$D,4,0)*$L109</f>
        <v>38721.464</v>
      </c>
      <c r="Q109" s="10" t="n">
        <f aca="false">VLOOKUP($H109,'FAOSTAT nutrition'!$A:$D,3,0)*$L109</f>
        <v>406575.372</v>
      </c>
    </row>
    <row r="110" customFormat="false" ht="12.8" hidden="false" customHeight="false" outlineLevel="0" collapsed="false">
      <c r="A110" s="0" t="s">
        <v>127</v>
      </c>
      <c r="B110" s="0" t="s">
        <v>128</v>
      </c>
      <c r="C110" s="0" t="n">
        <v>5000</v>
      </c>
      <c r="D110" s="0" t="s">
        <v>129</v>
      </c>
      <c r="E110" s="0" t="n">
        <v>5510</v>
      </c>
      <c r="F110" s="0" t="s">
        <v>130</v>
      </c>
      <c r="G110" s="0" t="n">
        <v>687</v>
      </c>
      <c r="H110" s="0" t="s">
        <v>239</v>
      </c>
      <c r="I110" s="0" t="n">
        <v>2015</v>
      </c>
      <c r="J110" s="0" t="n">
        <v>2015</v>
      </c>
      <c r="K110" s="0" t="s">
        <v>132</v>
      </c>
      <c r="L110" s="0" t="n">
        <v>829440</v>
      </c>
      <c r="M110" s="0" t="s">
        <v>133</v>
      </c>
      <c r="N110" s="0" t="s">
        <v>134</v>
      </c>
      <c r="O110" s="10" t="n">
        <f aca="false">VLOOKUP($H110,'FAOSTAT nutrition'!$A:$C,2,0)*$L110/4000</f>
        <v>572310.839975282</v>
      </c>
      <c r="P110" s="10" t="n">
        <f aca="false">VLOOKUP($H110,'FAOSTAT nutrition'!$A:$D,4,0)*$L110</f>
        <v>22395.6291495666</v>
      </c>
      <c r="Q110" s="10" t="n">
        <f aca="false">VLOOKUP($H110,'FAOSTAT nutrition'!$A:$D,3,0)*$L110</f>
        <v>88754.5091825254</v>
      </c>
    </row>
    <row r="111" customFormat="false" ht="12.8" hidden="false" customHeight="false" outlineLevel="0" collapsed="false">
      <c r="A111" s="0" t="s">
        <v>127</v>
      </c>
      <c r="B111" s="0" t="s">
        <v>128</v>
      </c>
      <c r="C111" s="0" t="n">
        <v>5000</v>
      </c>
      <c r="D111" s="0" t="s">
        <v>129</v>
      </c>
      <c r="E111" s="0" t="n">
        <v>5510</v>
      </c>
      <c r="F111" s="0" t="s">
        <v>130</v>
      </c>
      <c r="G111" s="0" t="n">
        <v>748</v>
      </c>
      <c r="H111" s="0" t="s">
        <v>240</v>
      </c>
      <c r="I111" s="0" t="n">
        <v>2015</v>
      </c>
      <c r="J111" s="0" t="n">
        <v>2015</v>
      </c>
      <c r="K111" s="0" t="s">
        <v>132</v>
      </c>
      <c r="L111" s="0" t="n">
        <v>107586</v>
      </c>
      <c r="M111" s="0" t="s">
        <v>133</v>
      </c>
      <c r="N111" s="0" t="s">
        <v>134</v>
      </c>
      <c r="O111" s="10" t="e">
        <f aca="false">VLOOKUP($H111,'FAOSTAT nutrition'!$A:$C,2,0)*$L111/4000</f>
        <v>#N/A</v>
      </c>
      <c r="P111" s="10" t="e">
        <f aca="false">VLOOKUP($H111,'FAOSTAT nutrition'!$A:$D,4,0)*$L111</f>
        <v>#N/A</v>
      </c>
      <c r="Q111" s="10" t="e">
        <f aca="false">VLOOKUP($H111,'FAOSTAT nutrition'!$A:$D,3,0)*$L111</f>
        <v>#N/A</v>
      </c>
    </row>
    <row r="112" customFormat="false" ht="12.8" hidden="false" customHeight="false" outlineLevel="0" collapsed="false">
      <c r="A112" s="0" t="s">
        <v>127</v>
      </c>
      <c r="B112" s="0" t="s">
        <v>128</v>
      </c>
      <c r="C112" s="0" t="n">
        <v>5000</v>
      </c>
      <c r="D112" s="0" t="s">
        <v>129</v>
      </c>
      <c r="E112" s="0" t="n">
        <v>5510</v>
      </c>
      <c r="F112" s="0" t="s">
        <v>130</v>
      </c>
      <c r="G112" s="0" t="n">
        <v>587</v>
      </c>
      <c r="H112" s="0" t="s">
        <v>241</v>
      </c>
      <c r="I112" s="0" t="n">
        <v>2015</v>
      </c>
      <c r="J112" s="0" t="n">
        <v>2015</v>
      </c>
      <c r="K112" s="0" t="s">
        <v>132</v>
      </c>
      <c r="L112" s="0" t="n">
        <v>4348759</v>
      </c>
      <c r="M112" s="0" t="s">
        <v>133</v>
      </c>
      <c r="N112" s="0" t="s">
        <v>134</v>
      </c>
      <c r="O112" s="10" t="n">
        <f aca="false">VLOOKUP($H112,'FAOSTAT nutrition'!$A:$C,2,0)*$L112/4000</f>
        <v>891495.595</v>
      </c>
      <c r="P112" s="10" t="n">
        <f aca="false">VLOOKUP($H112,'FAOSTAT nutrition'!$A:$D,4,0)*$L112</f>
        <v>13046.277</v>
      </c>
      <c r="Q112" s="10" t="n">
        <f aca="false">VLOOKUP($H112,'FAOSTAT nutrition'!$A:$D,3,0)*$L112</f>
        <v>26092.554</v>
      </c>
    </row>
    <row r="113" customFormat="false" ht="12.8" hidden="false" customHeight="false" outlineLevel="0" collapsed="false">
      <c r="A113" s="0" t="s">
        <v>127</v>
      </c>
      <c r="B113" s="0" t="s">
        <v>128</v>
      </c>
      <c r="C113" s="0" t="n">
        <v>5000</v>
      </c>
      <c r="D113" s="0" t="s">
        <v>129</v>
      </c>
      <c r="E113" s="0" t="n">
        <v>5510</v>
      </c>
      <c r="F113" s="0" t="s">
        <v>130</v>
      </c>
      <c r="G113" s="0" t="n">
        <v>197</v>
      </c>
      <c r="H113" s="0" t="s">
        <v>242</v>
      </c>
      <c r="I113" s="0" t="n">
        <v>2015</v>
      </c>
      <c r="J113" s="0" t="n">
        <v>2015</v>
      </c>
      <c r="K113" s="0" t="s">
        <v>132</v>
      </c>
      <c r="L113" s="0" t="n">
        <v>4363850</v>
      </c>
      <c r="M113" s="0" t="s">
        <v>133</v>
      </c>
      <c r="N113" s="0" t="s">
        <v>134</v>
      </c>
      <c r="O113" s="10" t="n">
        <f aca="false">VLOOKUP($H113,'FAOSTAT nutrition'!$A:$C,2,0)*$L113/4000</f>
        <v>3742001.375</v>
      </c>
      <c r="P113" s="10" t="n">
        <f aca="false">VLOOKUP($H113,'FAOSTAT nutrition'!$A:$D,4,0)*$L113</f>
        <v>74185.45</v>
      </c>
      <c r="Q113" s="10" t="n">
        <f aca="false">VLOOKUP($H113,'FAOSTAT nutrition'!$A:$D,3,0)*$L113</f>
        <v>912044.65</v>
      </c>
    </row>
    <row r="114" customFormat="false" ht="12.8" hidden="false" customHeight="false" outlineLevel="0" collapsed="false">
      <c r="A114" s="0" t="s">
        <v>127</v>
      </c>
      <c r="B114" s="0" t="s">
        <v>128</v>
      </c>
      <c r="C114" s="0" t="n">
        <v>5000</v>
      </c>
      <c r="D114" s="0" t="s">
        <v>129</v>
      </c>
      <c r="E114" s="0" t="n">
        <v>5510</v>
      </c>
      <c r="F114" s="0" t="s">
        <v>130</v>
      </c>
      <c r="G114" s="0" t="n">
        <v>574</v>
      </c>
      <c r="H114" s="0" t="s">
        <v>243</v>
      </c>
      <c r="I114" s="0" t="n">
        <v>2015</v>
      </c>
      <c r="J114" s="0" t="n">
        <v>2015</v>
      </c>
      <c r="K114" s="0" t="s">
        <v>132</v>
      </c>
      <c r="L114" s="0" t="n">
        <v>25816770</v>
      </c>
      <c r="M114" s="0" t="s">
        <v>133</v>
      </c>
      <c r="N114" s="0" t="s">
        <v>134</v>
      </c>
      <c r="O114" s="10" t="n">
        <f aca="false">VLOOKUP($H114,'FAOSTAT nutrition'!$A:$C,2,0)*$L114/4000</f>
        <v>1678090.05</v>
      </c>
      <c r="P114" s="10" t="n">
        <f aca="false">VLOOKUP($H114,'FAOSTAT nutrition'!$A:$D,4,0)*$L114</f>
        <v>51633.54</v>
      </c>
      <c r="Q114" s="10" t="n">
        <f aca="false">VLOOKUP($H114,'FAOSTAT nutrition'!$A:$D,3,0)*$L114</f>
        <v>51633.54</v>
      </c>
    </row>
    <row r="115" customFormat="false" ht="12.8" hidden="false" customHeight="false" outlineLevel="0" collapsed="false">
      <c r="A115" s="0" t="s">
        <v>127</v>
      </c>
      <c r="B115" s="0" t="s">
        <v>128</v>
      </c>
      <c r="C115" s="0" t="n">
        <v>5000</v>
      </c>
      <c r="D115" s="0" t="s">
        <v>129</v>
      </c>
      <c r="E115" s="0" t="n">
        <v>5510</v>
      </c>
      <c r="F115" s="0" t="s">
        <v>130</v>
      </c>
      <c r="G115" s="0" t="n">
        <v>223</v>
      </c>
      <c r="H115" s="0" t="s">
        <v>244</v>
      </c>
      <c r="I115" s="0" t="n">
        <v>2015</v>
      </c>
      <c r="J115" s="0" t="n">
        <v>2015</v>
      </c>
      <c r="K115" s="0" t="s">
        <v>132</v>
      </c>
      <c r="L115" s="0" t="n">
        <v>837888</v>
      </c>
      <c r="M115" s="0" t="s">
        <v>133</v>
      </c>
      <c r="N115" s="0" t="s">
        <v>134</v>
      </c>
      <c r="O115" s="10" t="n">
        <f aca="false">VLOOKUP($H115,'FAOSTAT nutrition'!$A:$C,2,0)*$L115/4000</f>
        <v>605374.08</v>
      </c>
      <c r="P115" s="10" t="n">
        <f aca="false">VLOOKUP($H115,'FAOSTAT nutrition'!$A:$D,4,0)*$L115</f>
        <v>202768.896</v>
      </c>
      <c r="Q115" s="10" t="n">
        <f aca="false">VLOOKUP($H115,'FAOSTAT nutrition'!$A:$D,3,0)*$L115</f>
        <v>86302.464</v>
      </c>
    </row>
    <row r="116" customFormat="false" ht="12.8" hidden="false" customHeight="false" outlineLevel="0" collapsed="false">
      <c r="A116" s="0" t="s">
        <v>127</v>
      </c>
      <c r="B116" s="0" t="s">
        <v>128</v>
      </c>
      <c r="C116" s="0" t="n">
        <v>5000</v>
      </c>
      <c r="D116" s="0" t="s">
        <v>129</v>
      </c>
      <c r="E116" s="0" t="n">
        <v>5510</v>
      </c>
      <c r="F116" s="0" t="s">
        <v>130</v>
      </c>
      <c r="G116" s="0" t="n">
        <v>489</v>
      </c>
      <c r="H116" s="0" t="s">
        <v>245</v>
      </c>
      <c r="I116" s="0" t="n">
        <v>2015</v>
      </c>
      <c r="J116" s="0" t="n">
        <v>2015</v>
      </c>
      <c r="K116" s="0" t="s">
        <v>132</v>
      </c>
      <c r="L116" s="0" t="n">
        <v>41273759</v>
      </c>
      <c r="M116" s="0" t="s">
        <v>133</v>
      </c>
      <c r="N116" s="0" t="s">
        <v>134</v>
      </c>
      <c r="O116" s="10" t="n">
        <f aca="false">VLOOKUP($H116,'FAOSTAT nutrition'!$A:$C,2,0)*$L116/4000</f>
        <v>7738836.8257972</v>
      </c>
      <c r="P116" s="10" t="n">
        <f aca="false">VLOOKUP($H116,'FAOSTAT nutrition'!$A:$D,4,0)*$L116</f>
        <v>123770.66904738</v>
      </c>
      <c r="Q116" s="10" t="n">
        <f aca="false">VLOOKUP($H116,'FAOSTAT nutrition'!$A:$D,3,0)*$L116</f>
        <v>330242.138718439</v>
      </c>
    </row>
    <row r="117" customFormat="false" ht="12.8" hidden="false" customHeight="false" outlineLevel="0" collapsed="false">
      <c r="A117" s="0" t="s">
        <v>127</v>
      </c>
      <c r="B117" s="0" t="s">
        <v>128</v>
      </c>
      <c r="C117" s="0" t="n">
        <v>5000</v>
      </c>
      <c r="D117" s="0" t="s">
        <v>129</v>
      </c>
      <c r="E117" s="0" t="n">
        <v>5510</v>
      </c>
      <c r="F117" s="0" t="s">
        <v>130</v>
      </c>
      <c r="G117" s="0" t="n">
        <v>536</v>
      </c>
      <c r="H117" s="0" t="s">
        <v>246</v>
      </c>
      <c r="I117" s="0" t="n">
        <v>2015</v>
      </c>
      <c r="J117" s="0" t="n">
        <v>2015</v>
      </c>
      <c r="K117" s="0" t="s">
        <v>132</v>
      </c>
      <c r="L117" s="0" t="n">
        <v>11618168</v>
      </c>
      <c r="M117" s="0" t="s">
        <v>133</v>
      </c>
      <c r="N117" s="0" t="s">
        <v>134</v>
      </c>
      <c r="O117" s="10" t="n">
        <f aca="false">VLOOKUP($H117,'FAOSTAT nutrition'!$A:$C,2,0)*$L117/4000</f>
        <v>1510445.69541682</v>
      </c>
      <c r="P117" s="10" t="n">
        <f aca="false">VLOOKUP($H117,'FAOSTAT nutrition'!$A:$D,4,0)*$L117</f>
        <v>69180.7188740527</v>
      </c>
      <c r="Q117" s="10" t="n">
        <f aca="false">VLOOKUP($H117,'FAOSTAT nutrition'!$A:$D,3,0)*$L117</f>
        <v>81759.0313966077</v>
      </c>
    </row>
    <row r="118" customFormat="false" ht="12.8" hidden="false" customHeight="false" outlineLevel="0" collapsed="false">
      <c r="A118" s="0" t="s">
        <v>127</v>
      </c>
      <c r="B118" s="0" t="s">
        <v>128</v>
      </c>
      <c r="C118" s="0" t="n">
        <v>5000</v>
      </c>
      <c r="D118" s="0" t="s">
        <v>129</v>
      </c>
      <c r="E118" s="0" t="n">
        <v>5510</v>
      </c>
      <c r="F118" s="0" t="s">
        <v>130</v>
      </c>
      <c r="G118" s="0" t="n">
        <v>296</v>
      </c>
      <c r="H118" s="0" t="s">
        <v>247</v>
      </c>
      <c r="I118" s="0" t="n">
        <v>2015</v>
      </c>
      <c r="J118" s="0" t="n">
        <v>2015</v>
      </c>
      <c r="K118" s="0" t="s">
        <v>132</v>
      </c>
      <c r="L118" s="0" t="n">
        <v>101078</v>
      </c>
      <c r="M118" s="0" t="s">
        <v>133</v>
      </c>
      <c r="N118" s="0" t="s">
        <v>134</v>
      </c>
      <c r="O118" s="10" t="n">
        <f aca="false">VLOOKUP($H118,'FAOSTAT nutrition'!$A:$C,2,0)*$L118/4000</f>
        <v>134686.435</v>
      </c>
      <c r="P118" s="10" t="n">
        <f aca="false">VLOOKUP($H118,'FAOSTAT nutrition'!$A:$D,4,0)*$L118</f>
        <v>45181.866</v>
      </c>
      <c r="Q118" s="10" t="n">
        <f aca="false">VLOOKUP($H118,'FAOSTAT nutrition'!$A:$D,3,0)*$L118</f>
        <v>18194.04</v>
      </c>
    </row>
    <row r="119" customFormat="false" ht="12.8" hidden="false" customHeight="false" outlineLevel="0" collapsed="false">
      <c r="A119" s="0" t="s">
        <v>127</v>
      </c>
      <c r="B119" s="0" t="s">
        <v>128</v>
      </c>
      <c r="C119" s="0" t="n">
        <v>5000</v>
      </c>
      <c r="D119" s="0" t="s">
        <v>129</v>
      </c>
      <c r="E119" s="0" t="n">
        <v>5510</v>
      </c>
      <c r="F119" s="0" t="s">
        <v>130</v>
      </c>
      <c r="G119" s="0" t="n">
        <v>116</v>
      </c>
      <c r="H119" s="0" t="s">
        <v>31</v>
      </c>
      <c r="I119" s="0" t="n">
        <v>2015</v>
      </c>
      <c r="J119" s="0" t="n">
        <v>2015</v>
      </c>
      <c r="K119" s="0" t="s">
        <v>132</v>
      </c>
      <c r="L119" s="0" t="n">
        <v>366137852</v>
      </c>
      <c r="M119" s="0" t="s">
        <v>133</v>
      </c>
      <c r="N119" s="0" t="s">
        <v>134</v>
      </c>
      <c r="O119" s="10" t="n">
        <f aca="false">VLOOKUP($H119,'FAOSTAT nutrition'!$A:$C,2,0)*$L119/4000</f>
        <v>61328090.21</v>
      </c>
      <c r="P119" s="10" t="n">
        <f aca="false">VLOOKUP($H119,'FAOSTAT nutrition'!$A:$D,4,0)*$L119</f>
        <v>366137.852</v>
      </c>
      <c r="Q119" s="10" t="n">
        <f aca="false">VLOOKUP($H119,'FAOSTAT nutrition'!$A:$D,3,0)*$L119</f>
        <v>5858205.632</v>
      </c>
    </row>
    <row r="120" customFormat="false" ht="12.8" hidden="false" customHeight="false" outlineLevel="0" collapsed="false">
      <c r="A120" s="0" t="s">
        <v>127</v>
      </c>
      <c r="B120" s="0" t="s">
        <v>128</v>
      </c>
      <c r="C120" s="0" t="n">
        <v>5000</v>
      </c>
      <c r="D120" s="0" t="s">
        <v>129</v>
      </c>
      <c r="E120" s="0" t="n">
        <v>5510</v>
      </c>
      <c r="F120" s="0" t="s">
        <v>130</v>
      </c>
      <c r="G120" s="0" t="n">
        <v>211</v>
      </c>
      <c r="H120" s="0" t="s">
        <v>248</v>
      </c>
      <c r="I120" s="0" t="n">
        <v>2015</v>
      </c>
      <c r="J120" s="0" t="n">
        <v>2015</v>
      </c>
      <c r="K120" s="0" t="s">
        <v>132</v>
      </c>
      <c r="L120" s="0" t="n">
        <v>4589046</v>
      </c>
      <c r="M120" s="0" t="s">
        <v>133</v>
      </c>
      <c r="N120" s="0" t="s">
        <v>134</v>
      </c>
      <c r="O120" s="10" t="n">
        <f aca="false">VLOOKUP($H120,'FAOSTAT nutrition'!$A:$C,2,0)*$L120/4000</f>
        <v>3900689.1</v>
      </c>
      <c r="P120" s="10" t="n">
        <f aca="false">VLOOKUP($H120,'FAOSTAT nutrition'!$A:$D,4,0)*$L120</f>
        <v>91780.92</v>
      </c>
      <c r="Q120" s="10" t="n">
        <f aca="false">VLOOKUP($H120,'FAOSTAT nutrition'!$A:$D,3,0)*$L120</f>
        <v>1009590.12</v>
      </c>
    </row>
    <row r="121" customFormat="false" ht="12.8" hidden="false" customHeight="false" outlineLevel="0" collapsed="false">
      <c r="A121" s="0" t="s">
        <v>127</v>
      </c>
      <c r="B121" s="0" t="s">
        <v>128</v>
      </c>
      <c r="C121" s="0" t="n">
        <v>5000</v>
      </c>
      <c r="D121" s="0" t="s">
        <v>129</v>
      </c>
      <c r="E121" s="0" t="n">
        <v>5510</v>
      </c>
      <c r="F121" s="0" t="s">
        <v>130</v>
      </c>
      <c r="G121" s="0" t="n">
        <v>394</v>
      </c>
      <c r="H121" s="0" t="s">
        <v>249</v>
      </c>
      <c r="I121" s="0" t="n">
        <v>2015</v>
      </c>
      <c r="J121" s="0" t="n">
        <v>2015</v>
      </c>
      <c r="K121" s="0" t="s">
        <v>132</v>
      </c>
      <c r="L121" s="0" t="n">
        <v>25677755</v>
      </c>
      <c r="M121" s="0" t="s">
        <v>133</v>
      </c>
      <c r="N121" s="0" t="s">
        <v>134</v>
      </c>
      <c r="O121" s="10" t="n">
        <f aca="false">VLOOKUP($H121,'FAOSTAT nutrition'!$A:$C,2,0)*$L121/4000</f>
        <v>1219691.18546767</v>
      </c>
      <c r="P121" s="10" t="n">
        <f aca="false">VLOOKUP($H121,'FAOSTAT nutrition'!$A:$D,4,0)*$L121</f>
        <v>25677.2136838545</v>
      </c>
      <c r="Q121" s="10" t="n">
        <f aca="false">VLOOKUP($H121,'FAOSTAT nutrition'!$A:$D,3,0)*$L121</f>
        <v>231094.923154691</v>
      </c>
    </row>
    <row r="122" customFormat="false" ht="12.8" hidden="false" customHeight="false" outlineLevel="0" collapsed="false">
      <c r="A122" s="0" t="s">
        <v>127</v>
      </c>
      <c r="B122" s="0" t="s">
        <v>128</v>
      </c>
      <c r="C122" s="0" t="n">
        <v>5000</v>
      </c>
      <c r="D122" s="0" t="s">
        <v>129</v>
      </c>
      <c r="E122" s="0" t="n">
        <v>5510</v>
      </c>
      <c r="F122" s="0" t="s">
        <v>130</v>
      </c>
      <c r="G122" s="0" t="n">
        <v>754</v>
      </c>
      <c r="H122" s="0" t="s">
        <v>250</v>
      </c>
      <c r="I122" s="0" t="n">
        <v>2015</v>
      </c>
      <c r="J122" s="0" t="n">
        <v>2015</v>
      </c>
      <c r="K122" s="0" t="s">
        <v>132</v>
      </c>
      <c r="L122" s="0" t="n">
        <v>9663</v>
      </c>
      <c r="M122" s="0" t="s">
        <v>133</v>
      </c>
      <c r="N122" s="0" t="s">
        <v>134</v>
      </c>
      <c r="O122" s="10" t="e">
        <f aca="false">VLOOKUP($H122,'FAOSTAT nutrition'!$A:$C,2,0)*$L122/4000</f>
        <v>#N/A</v>
      </c>
      <c r="P122" s="10" t="e">
        <f aca="false">VLOOKUP($H122,'FAOSTAT nutrition'!$A:$D,4,0)*$L122</f>
        <v>#N/A</v>
      </c>
      <c r="Q122" s="10" t="e">
        <f aca="false">VLOOKUP($H122,'FAOSTAT nutrition'!$A:$D,3,0)*$L122</f>
        <v>#N/A</v>
      </c>
    </row>
    <row r="123" customFormat="false" ht="12.8" hidden="false" customHeight="false" outlineLevel="0" collapsed="false">
      <c r="A123" s="0" t="s">
        <v>127</v>
      </c>
      <c r="B123" s="0" t="s">
        <v>128</v>
      </c>
      <c r="C123" s="0" t="n">
        <v>5000</v>
      </c>
      <c r="D123" s="0" t="s">
        <v>129</v>
      </c>
      <c r="E123" s="0" t="n">
        <v>5510</v>
      </c>
      <c r="F123" s="0" t="s">
        <v>130</v>
      </c>
      <c r="G123" s="0" t="n">
        <v>523</v>
      </c>
      <c r="H123" s="0" t="s">
        <v>251</v>
      </c>
      <c r="I123" s="0" t="n">
        <v>2015</v>
      </c>
      <c r="J123" s="0" t="n">
        <v>2015</v>
      </c>
      <c r="K123" s="0" t="s">
        <v>132</v>
      </c>
      <c r="L123" s="0" t="n">
        <v>673157</v>
      </c>
      <c r="M123" s="0" t="s">
        <v>133</v>
      </c>
      <c r="N123" s="0" t="s">
        <v>134</v>
      </c>
      <c r="O123" s="10" t="n">
        <f aca="false">VLOOKUP($H123,'FAOSTAT nutrition'!$A:$C,2,0)*$L123/4000</f>
        <v>58901.2375</v>
      </c>
      <c r="P123" s="10" t="n">
        <f aca="false">VLOOKUP($H123,'FAOSTAT nutrition'!$A:$D,4,0)*$L123</f>
        <v>673.157</v>
      </c>
      <c r="Q123" s="10" t="n">
        <f aca="false">VLOOKUP($H123,'FAOSTAT nutrition'!$A:$D,3,0)*$L123</f>
        <v>1346.314</v>
      </c>
    </row>
    <row r="124" customFormat="false" ht="12.8" hidden="false" customHeight="false" outlineLevel="0" collapsed="false">
      <c r="A124" s="0" t="s">
        <v>127</v>
      </c>
      <c r="B124" s="0" t="s">
        <v>128</v>
      </c>
      <c r="C124" s="0" t="n">
        <v>5000</v>
      </c>
      <c r="D124" s="0" t="s">
        <v>129</v>
      </c>
      <c r="E124" s="0" t="n">
        <v>5510</v>
      </c>
      <c r="F124" s="0" t="s">
        <v>130</v>
      </c>
      <c r="G124" s="0" t="n">
        <v>92</v>
      </c>
      <c r="H124" s="0" t="s">
        <v>252</v>
      </c>
      <c r="I124" s="0" t="n">
        <v>2015</v>
      </c>
      <c r="J124" s="0" t="n">
        <v>2015</v>
      </c>
      <c r="K124" s="0" t="s">
        <v>132</v>
      </c>
      <c r="L124" s="0" t="n">
        <v>193822</v>
      </c>
      <c r="M124" s="0" t="s">
        <v>133</v>
      </c>
      <c r="N124" s="0" t="s">
        <v>134</v>
      </c>
      <c r="O124" s="10" t="n">
        <f aca="false">VLOOKUP($H124,'FAOSTAT nutrition'!$A:$C,2,0)*$L124/4000</f>
        <v>165717.81</v>
      </c>
      <c r="P124" s="10" t="n">
        <f aca="false">VLOOKUP($H124,'FAOSTAT nutrition'!$A:$D,4,0)*$L124</f>
        <v>9691.1</v>
      </c>
      <c r="Q124" s="10" t="n">
        <f aca="false">VLOOKUP($H124,'FAOSTAT nutrition'!$A:$D,3,0)*$L124</f>
        <v>23258.64</v>
      </c>
    </row>
    <row r="125" customFormat="false" ht="12.8" hidden="false" customHeight="false" outlineLevel="0" collapsed="false">
      <c r="A125" s="0" t="s">
        <v>127</v>
      </c>
      <c r="B125" s="0" t="s">
        <v>128</v>
      </c>
      <c r="C125" s="0" t="n">
        <v>5000</v>
      </c>
      <c r="D125" s="0" t="s">
        <v>129</v>
      </c>
      <c r="E125" s="0" t="n">
        <v>5510</v>
      </c>
      <c r="F125" s="0" t="s">
        <v>130</v>
      </c>
      <c r="G125" s="0" t="n">
        <v>788</v>
      </c>
      <c r="H125" s="0" t="s">
        <v>253</v>
      </c>
      <c r="I125" s="0" t="n">
        <v>2015</v>
      </c>
      <c r="J125" s="0" t="n">
        <v>2015</v>
      </c>
      <c r="K125" s="0" t="s">
        <v>132</v>
      </c>
      <c r="L125" s="0" t="n">
        <v>111203</v>
      </c>
      <c r="M125" s="0" t="s">
        <v>133</v>
      </c>
      <c r="N125" s="0" t="s">
        <v>134</v>
      </c>
      <c r="O125" s="10" t="e">
        <f aca="false">VLOOKUP($H125,'FAOSTAT nutrition'!$A:$C,2,0)*$L125/4000</f>
        <v>#N/A</v>
      </c>
      <c r="P125" s="10" t="e">
        <f aca="false">VLOOKUP($H125,'FAOSTAT nutrition'!$A:$D,4,0)*$L125</f>
        <v>#N/A</v>
      </c>
      <c r="Q125" s="10" t="e">
        <f aca="false">VLOOKUP($H125,'FAOSTAT nutrition'!$A:$D,3,0)*$L125</f>
        <v>#N/A</v>
      </c>
    </row>
    <row r="126" customFormat="false" ht="12.8" hidden="false" customHeight="false" outlineLevel="0" collapsed="false">
      <c r="A126" s="0" t="s">
        <v>127</v>
      </c>
      <c r="B126" s="0" t="s">
        <v>128</v>
      </c>
      <c r="C126" s="0" t="n">
        <v>5000</v>
      </c>
      <c r="D126" s="0" t="s">
        <v>129</v>
      </c>
      <c r="E126" s="0" t="n">
        <v>5510</v>
      </c>
      <c r="F126" s="0" t="s">
        <v>130</v>
      </c>
      <c r="G126" s="0" t="n">
        <v>270</v>
      </c>
      <c r="H126" s="0" t="s">
        <v>30</v>
      </c>
      <c r="I126" s="0" t="n">
        <v>2015</v>
      </c>
      <c r="J126" s="0" t="n">
        <v>2015</v>
      </c>
      <c r="K126" s="0" t="s">
        <v>132</v>
      </c>
      <c r="L126" s="0" t="n">
        <v>70278168</v>
      </c>
      <c r="M126" s="0" t="s">
        <v>133</v>
      </c>
      <c r="N126" s="0" t="s">
        <v>134</v>
      </c>
      <c r="O126" s="10" t="n">
        <f aca="false">VLOOKUP($H126,'FAOSTAT nutrition'!$A:$C,2,0)*$L126/4000</f>
        <v>86793537.48</v>
      </c>
      <c r="P126" s="10" t="n">
        <f aca="false">VLOOKUP($H126,'FAOSTAT nutrition'!$A:$D,4,0)*$L126</f>
        <v>31625175.6</v>
      </c>
      <c r="Q126" s="10" t="n">
        <f aca="false">VLOOKUP($H126,'FAOSTAT nutrition'!$A:$D,3,0)*$L126</f>
        <v>13774520.928</v>
      </c>
    </row>
    <row r="127" customFormat="false" ht="12.8" hidden="false" customHeight="false" outlineLevel="0" collapsed="false">
      <c r="A127" s="0" t="s">
        <v>127</v>
      </c>
      <c r="B127" s="0" t="s">
        <v>128</v>
      </c>
      <c r="C127" s="0" t="n">
        <v>5000</v>
      </c>
      <c r="D127" s="0" t="s">
        <v>129</v>
      </c>
      <c r="E127" s="0" t="n">
        <v>5510</v>
      </c>
      <c r="F127" s="0" t="s">
        <v>130</v>
      </c>
      <c r="G127" s="0" t="n">
        <v>547</v>
      </c>
      <c r="H127" s="0" t="s">
        <v>254</v>
      </c>
      <c r="I127" s="0" t="n">
        <v>2015</v>
      </c>
      <c r="J127" s="0" t="n">
        <v>2015</v>
      </c>
      <c r="K127" s="0" t="s">
        <v>132</v>
      </c>
      <c r="L127" s="0" t="n">
        <v>674934</v>
      </c>
      <c r="M127" s="0" t="s">
        <v>133</v>
      </c>
      <c r="N127" s="0" t="s">
        <v>134</v>
      </c>
      <c r="O127" s="10" t="n">
        <f aca="false">VLOOKUP($H127,'FAOSTAT nutrition'!$A:$C,2,0)*$L127/4000</f>
        <v>79304.745</v>
      </c>
      <c r="P127" s="10" t="n">
        <f aca="false">VLOOKUP($H127,'FAOSTAT nutrition'!$A:$D,4,0)*$L127</f>
        <v>3374.67</v>
      </c>
      <c r="Q127" s="10" t="n">
        <f aca="false">VLOOKUP($H127,'FAOSTAT nutrition'!$A:$D,3,0)*$L127</f>
        <v>6074.406</v>
      </c>
    </row>
    <row r="128" customFormat="false" ht="12.8" hidden="false" customHeight="false" outlineLevel="0" collapsed="false">
      <c r="A128" s="0" t="s">
        <v>127</v>
      </c>
      <c r="B128" s="0" t="s">
        <v>128</v>
      </c>
      <c r="C128" s="0" t="n">
        <v>5000</v>
      </c>
      <c r="D128" s="0" t="s">
        <v>129</v>
      </c>
      <c r="E128" s="0" t="n">
        <v>5510</v>
      </c>
      <c r="F128" s="0" t="s">
        <v>130</v>
      </c>
      <c r="G128" s="0" t="n">
        <v>27</v>
      </c>
      <c r="H128" s="0" t="s">
        <v>26</v>
      </c>
      <c r="I128" s="0" t="n">
        <v>2015</v>
      </c>
      <c r="J128" s="0" t="n">
        <v>2015</v>
      </c>
      <c r="K128" s="0" t="s">
        <v>132</v>
      </c>
      <c r="L128" s="0" t="n">
        <v>731952333</v>
      </c>
      <c r="M128" s="0" t="s">
        <v>133</v>
      </c>
      <c r="N128" s="0" t="s">
        <v>134</v>
      </c>
      <c r="O128" s="10" t="n">
        <f aca="false">VLOOKUP($H128,'FAOSTAT nutrition'!$A:$C,2,0)*$L128/4000</f>
        <v>664246751.195897</v>
      </c>
      <c r="P128" s="10" t="n">
        <f aca="false">VLOOKUP($H128,'FAOSTAT nutrition'!$A:$D,4,0)*$L128</f>
        <v>2927778.13756026</v>
      </c>
      <c r="Q128" s="10" t="n">
        <f aca="false">VLOOKUP($H128,'FAOSTAT nutrition'!$A:$D,3,0)*$L128</f>
        <v>49040658.7373043</v>
      </c>
    </row>
    <row r="129" customFormat="false" ht="12.8" hidden="false" customHeight="false" outlineLevel="0" collapsed="false">
      <c r="A129" s="0" t="s">
        <v>127</v>
      </c>
      <c r="B129" s="0" t="s">
        <v>128</v>
      </c>
      <c r="C129" s="0" t="n">
        <v>5000</v>
      </c>
      <c r="D129" s="0" t="s">
        <v>129</v>
      </c>
      <c r="E129" s="0" t="n">
        <v>5510</v>
      </c>
      <c r="F129" s="0" t="s">
        <v>130</v>
      </c>
      <c r="G129" s="0" t="n">
        <v>30</v>
      </c>
      <c r="H129" s="0" t="s">
        <v>255</v>
      </c>
      <c r="I129" s="0" t="n">
        <v>2015</v>
      </c>
      <c r="J129" s="0" t="n">
        <v>2015</v>
      </c>
      <c r="K129" s="0" t="s">
        <v>132</v>
      </c>
      <c r="L129" s="0" t="n">
        <v>488212206</v>
      </c>
      <c r="M129" s="0" t="s">
        <v>133</v>
      </c>
      <c r="N129" s="0" t="s">
        <v>134</v>
      </c>
      <c r="O129" s="10" t="e">
        <f aca="false">VLOOKUP($H129,'FAOSTAT nutrition'!$A:$C,2,0)*$L129/4000</f>
        <v>#N/A</v>
      </c>
      <c r="P129" s="10" t="e">
        <f aca="false">VLOOKUP($H129,'FAOSTAT nutrition'!$A:$D,4,0)*$L129</f>
        <v>#N/A</v>
      </c>
      <c r="Q129" s="10" t="e">
        <f aca="false">VLOOKUP($H129,'FAOSTAT nutrition'!$A:$D,3,0)*$L129</f>
        <v>#N/A</v>
      </c>
    </row>
    <row r="130" customFormat="false" ht="12.8" hidden="false" customHeight="false" outlineLevel="0" collapsed="false">
      <c r="A130" s="0" t="s">
        <v>127</v>
      </c>
      <c r="B130" s="0" t="s">
        <v>128</v>
      </c>
      <c r="C130" s="0" t="n">
        <v>5000</v>
      </c>
      <c r="D130" s="0" t="s">
        <v>129</v>
      </c>
      <c r="E130" s="0" t="n">
        <v>5510</v>
      </c>
      <c r="F130" s="0" t="s">
        <v>130</v>
      </c>
      <c r="G130" s="0" t="n">
        <v>149</v>
      </c>
      <c r="H130" s="0" t="s">
        <v>256</v>
      </c>
      <c r="I130" s="0" t="n">
        <v>2015</v>
      </c>
      <c r="J130" s="0" t="n">
        <v>2015</v>
      </c>
      <c r="K130" s="0" t="s">
        <v>132</v>
      </c>
      <c r="L130" s="0" t="n">
        <v>8879106</v>
      </c>
      <c r="M130" s="0" t="s">
        <v>133</v>
      </c>
      <c r="N130" s="0" t="s">
        <v>134</v>
      </c>
      <c r="O130" s="10" t="n">
        <f aca="false">VLOOKUP($H130,'FAOSTAT nutrition'!$A:$C,2,0)*$L130/4000</f>
        <v>2020005.51100842</v>
      </c>
      <c r="P130" s="10" t="n">
        <f aca="false">VLOOKUP($H130,'FAOSTAT nutrition'!$A:$D,4,0)*$L130</f>
        <v>17792.0168319807</v>
      </c>
      <c r="Q130" s="10" t="n">
        <f aca="false">VLOOKUP($H130,'FAOSTAT nutrition'!$A:$D,3,0)*$L130</f>
        <v>142113.734445446</v>
      </c>
    </row>
    <row r="131" customFormat="false" ht="12.8" hidden="false" customHeight="false" outlineLevel="0" collapsed="false">
      <c r="A131" s="0" t="s">
        <v>127</v>
      </c>
      <c r="B131" s="0" t="s">
        <v>128</v>
      </c>
      <c r="C131" s="0" t="n">
        <v>5000</v>
      </c>
      <c r="D131" s="0" t="s">
        <v>129</v>
      </c>
      <c r="E131" s="0" t="n">
        <v>5510</v>
      </c>
      <c r="F131" s="0" t="s">
        <v>130</v>
      </c>
      <c r="G131" s="0" t="n">
        <v>836</v>
      </c>
      <c r="H131" s="0" t="s">
        <v>257</v>
      </c>
      <c r="I131" s="0" t="n">
        <v>2015</v>
      </c>
      <c r="J131" s="0" t="n">
        <v>2015</v>
      </c>
      <c r="K131" s="0" t="s">
        <v>132</v>
      </c>
      <c r="L131" s="0" t="n">
        <v>13283753</v>
      </c>
      <c r="M131" s="0" t="s">
        <v>133</v>
      </c>
      <c r="N131" s="0" t="s">
        <v>134</v>
      </c>
      <c r="O131" s="10" t="e">
        <f aca="false">VLOOKUP($H131,'FAOSTAT nutrition'!$A:$C,2,0)*$L131/4000</f>
        <v>#N/A</v>
      </c>
      <c r="P131" s="10" t="e">
        <f aca="false">VLOOKUP($H131,'FAOSTAT nutrition'!$A:$D,4,0)*$L131</f>
        <v>#N/A</v>
      </c>
      <c r="Q131" s="10" t="e">
        <f aca="false">VLOOKUP($H131,'FAOSTAT nutrition'!$A:$D,3,0)*$L131</f>
        <v>#N/A</v>
      </c>
    </row>
    <row r="132" customFormat="false" ht="12.8" hidden="false" customHeight="false" outlineLevel="0" collapsed="false">
      <c r="A132" s="0" t="s">
        <v>127</v>
      </c>
      <c r="B132" s="0" t="s">
        <v>128</v>
      </c>
      <c r="C132" s="0" t="n">
        <v>5000</v>
      </c>
      <c r="D132" s="0" t="s">
        <v>129</v>
      </c>
      <c r="E132" s="0" t="n">
        <v>5510</v>
      </c>
      <c r="F132" s="0" t="s">
        <v>130</v>
      </c>
      <c r="G132" s="0" t="n">
        <v>71</v>
      </c>
      <c r="H132" s="0" t="s">
        <v>258</v>
      </c>
      <c r="I132" s="0" t="n">
        <v>2015</v>
      </c>
      <c r="J132" s="0" t="n">
        <v>2015</v>
      </c>
      <c r="K132" s="0" t="s">
        <v>132</v>
      </c>
      <c r="L132" s="0" t="n">
        <v>12937204</v>
      </c>
      <c r="M132" s="0" t="s">
        <v>133</v>
      </c>
      <c r="N132" s="0" t="s">
        <v>134</v>
      </c>
      <c r="O132" s="10" t="n">
        <f aca="false">VLOOKUP($H132,'FAOSTAT nutrition'!$A:$C,2,0)*$L132/4000</f>
        <v>10317420.19</v>
      </c>
      <c r="P132" s="10" t="n">
        <f aca="false">VLOOKUP($H132,'FAOSTAT nutrition'!$A:$D,4,0)*$L132</f>
        <v>245806.876</v>
      </c>
      <c r="Q132" s="10" t="n">
        <f aca="false">VLOOKUP($H132,'FAOSTAT nutrition'!$A:$D,3,0)*$L132</f>
        <v>1423092.44</v>
      </c>
    </row>
    <row r="133" customFormat="false" ht="12.8" hidden="false" customHeight="false" outlineLevel="0" collapsed="false">
      <c r="A133" s="0" t="s">
        <v>127</v>
      </c>
      <c r="B133" s="0" t="s">
        <v>128</v>
      </c>
      <c r="C133" s="0" t="n">
        <v>5000</v>
      </c>
      <c r="D133" s="0" t="s">
        <v>129</v>
      </c>
      <c r="E133" s="0" t="n">
        <v>5510</v>
      </c>
      <c r="F133" s="0" t="s">
        <v>130</v>
      </c>
      <c r="G133" s="0" t="n">
        <v>280</v>
      </c>
      <c r="H133" s="0" t="s">
        <v>259</v>
      </c>
      <c r="I133" s="0" t="n">
        <v>2015</v>
      </c>
      <c r="J133" s="0" t="n">
        <v>2015</v>
      </c>
      <c r="K133" s="0" t="s">
        <v>132</v>
      </c>
      <c r="L133" s="0" t="n">
        <v>825332</v>
      </c>
      <c r="M133" s="0" t="s">
        <v>133</v>
      </c>
      <c r="N133" s="0" t="s">
        <v>134</v>
      </c>
      <c r="O133" s="10" t="n">
        <f aca="false">VLOOKUP($H133,'FAOSTAT nutrition'!$A:$C,2,0)*$L133/4000</f>
        <v>647885.62</v>
      </c>
      <c r="P133" s="10" t="n">
        <f aca="false">VLOOKUP($H133,'FAOSTAT nutrition'!$A:$D,4,0)*$L133</f>
        <v>250075.596</v>
      </c>
      <c r="Q133" s="10" t="n">
        <f aca="false">VLOOKUP($H133,'FAOSTAT nutrition'!$A:$D,3,0)*$L133</f>
        <v>80057.204</v>
      </c>
    </row>
    <row r="134" customFormat="false" ht="12.8" hidden="false" customHeight="false" outlineLevel="0" collapsed="false">
      <c r="A134" s="0" t="s">
        <v>127</v>
      </c>
      <c r="B134" s="0" t="s">
        <v>128</v>
      </c>
      <c r="C134" s="0" t="n">
        <v>5000</v>
      </c>
      <c r="D134" s="0" t="s">
        <v>129</v>
      </c>
      <c r="E134" s="0" t="n">
        <v>5510</v>
      </c>
      <c r="F134" s="0" t="s">
        <v>130</v>
      </c>
      <c r="G134" s="0" t="n">
        <v>328</v>
      </c>
      <c r="H134" s="0" t="s">
        <v>260</v>
      </c>
      <c r="I134" s="0" t="n">
        <v>2015</v>
      </c>
      <c r="J134" s="0" t="n">
        <v>2015</v>
      </c>
      <c r="K134" s="0" t="s">
        <v>132</v>
      </c>
      <c r="L134" s="0" t="n">
        <v>66246528</v>
      </c>
      <c r="M134" s="0" t="s">
        <v>133</v>
      </c>
      <c r="N134" s="0" t="s">
        <v>134</v>
      </c>
      <c r="O134" s="10" t="e">
        <f aca="false">VLOOKUP($H134,'FAOSTAT nutrition'!$A:$C,2,0)*$L134/4000</f>
        <v>#N/A</v>
      </c>
      <c r="P134" s="10" t="e">
        <f aca="false">VLOOKUP($H134,'FAOSTAT nutrition'!$A:$D,4,0)*$L134</f>
        <v>#N/A</v>
      </c>
      <c r="Q134" s="10" t="e">
        <f aca="false">VLOOKUP($H134,'FAOSTAT nutrition'!$A:$D,3,0)*$L134</f>
        <v>#N/A</v>
      </c>
    </row>
    <row r="135" customFormat="false" ht="12.8" hidden="false" customHeight="false" outlineLevel="0" collapsed="false">
      <c r="A135" s="0" t="s">
        <v>127</v>
      </c>
      <c r="B135" s="0" t="s">
        <v>128</v>
      </c>
      <c r="C135" s="0" t="n">
        <v>5000</v>
      </c>
      <c r="D135" s="0" t="s">
        <v>129</v>
      </c>
      <c r="E135" s="0" t="n">
        <v>5510</v>
      </c>
      <c r="F135" s="0" t="s">
        <v>130</v>
      </c>
      <c r="G135" s="0" t="n">
        <v>289</v>
      </c>
      <c r="H135" s="0" t="s">
        <v>261</v>
      </c>
      <c r="I135" s="0" t="n">
        <v>2015</v>
      </c>
      <c r="J135" s="0" t="n">
        <v>2015</v>
      </c>
      <c r="K135" s="0" t="s">
        <v>132</v>
      </c>
      <c r="L135" s="0" t="n">
        <v>5516868</v>
      </c>
      <c r="M135" s="0" t="s">
        <v>133</v>
      </c>
      <c r="N135" s="0" t="s">
        <v>134</v>
      </c>
      <c r="O135" s="10" t="n">
        <f aca="false">VLOOKUP($H135,'FAOSTAT nutrition'!$A:$C,2,0)*$L135/4000</f>
        <v>7902913.41</v>
      </c>
      <c r="P135" s="10" t="n">
        <f aca="false">VLOOKUP($H135,'FAOSTAT nutrition'!$A:$D,4,0)*$L135</f>
        <v>2741883.396</v>
      </c>
      <c r="Q135" s="10" t="n">
        <f aca="false">VLOOKUP($H135,'FAOSTAT nutrition'!$A:$D,3,0)*$L135</f>
        <v>976485.636</v>
      </c>
    </row>
    <row r="136" customFormat="false" ht="12.8" hidden="false" customHeight="false" outlineLevel="0" collapsed="false">
      <c r="A136" s="0" t="s">
        <v>127</v>
      </c>
      <c r="B136" s="0" t="s">
        <v>128</v>
      </c>
      <c r="C136" s="0" t="n">
        <v>5000</v>
      </c>
      <c r="D136" s="0" t="s">
        <v>129</v>
      </c>
      <c r="E136" s="0" t="n">
        <v>5510</v>
      </c>
      <c r="F136" s="0" t="s">
        <v>130</v>
      </c>
      <c r="G136" s="0" t="n">
        <v>83</v>
      </c>
      <c r="H136" s="0" t="s">
        <v>32</v>
      </c>
      <c r="I136" s="0" t="n">
        <v>2015</v>
      </c>
      <c r="J136" s="0" t="n">
        <v>2015</v>
      </c>
      <c r="K136" s="0" t="s">
        <v>132</v>
      </c>
      <c r="L136" s="0" t="n">
        <v>66075853</v>
      </c>
      <c r="M136" s="0" t="s">
        <v>133</v>
      </c>
      <c r="N136" s="0" t="s">
        <v>134</v>
      </c>
      <c r="O136" s="10" t="n">
        <f aca="false">VLOOKUP($H136,'FAOSTAT nutrition'!$A:$C,2,0)*$L136/4000</f>
        <v>56660043.9475</v>
      </c>
      <c r="P136" s="10" t="n">
        <f aca="false">VLOOKUP($H136,'FAOSTAT nutrition'!$A:$D,4,0)*$L136</f>
        <v>2180503.149</v>
      </c>
      <c r="Q136" s="10" t="n">
        <f aca="false">VLOOKUP($H136,'FAOSTAT nutrition'!$A:$D,3,0)*$L136</f>
        <v>6673661.153</v>
      </c>
    </row>
    <row r="137" customFormat="false" ht="12.8" hidden="false" customHeight="false" outlineLevel="0" collapsed="false">
      <c r="A137" s="0" t="s">
        <v>127</v>
      </c>
      <c r="B137" s="0" t="s">
        <v>128</v>
      </c>
      <c r="C137" s="0" t="n">
        <v>5000</v>
      </c>
      <c r="D137" s="0" t="s">
        <v>129</v>
      </c>
      <c r="E137" s="0" t="n">
        <v>5510</v>
      </c>
      <c r="F137" s="0" t="s">
        <v>130</v>
      </c>
      <c r="G137" s="0" t="n">
        <v>236</v>
      </c>
      <c r="H137" s="0" t="s">
        <v>28</v>
      </c>
      <c r="I137" s="0" t="n">
        <v>2015</v>
      </c>
      <c r="J137" s="0" t="n">
        <v>2015</v>
      </c>
      <c r="K137" s="0" t="s">
        <v>132</v>
      </c>
      <c r="L137" s="0" t="n">
        <v>323308304</v>
      </c>
      <c r="M137" s="0" t="s">
        <v>133</v>
      </c>
      <c r="N137" s="0" t="s">
        <v>134</v>
      </c>
      <c r="O137" s="10" t="n">
        <f aca="false">VLOOKUP($H137,'FAOSTAT nutrition'!$A:$C,2,0)*$L137/4000</f>
        <v>270770704.6</v>
      </c>
      <c r="P137" s="10" t="n">
        <f aca="false">VLOOKUP($H137,'FAOSTAT nutrition'!$A:$D,4,0)*$L137</f>
        <v>58195494.72</v>
      </c>
      <c r="Q137" s="10" t="n">
        <f aca="false">VLOOKUP($H137,'FAOSTAT nutrition'!$A:$D,3,0)*$L137</f>
        <v>122857155.52</v>
      </c>
    </row>
    <row r="138" customFormat="false" ht="12.8" hidden="false" customHeight="false" outlineLevel="0" collapsed="false">
      <c r="A138" s="0" t="s">
        <v>127</v>
      </c>
      <c r="B138" s="0" t="s">
        <v>128</v>
      </c>
      <c r="C138" s="0" t="n">
        <v>5000</v>
      </c>
      <c r="D138" s="0" t="s">
        <v>129</v>
      </c>
      <c r="E138" s="0" t="n">
        <v>5510</v>
      </c>
      <c r="F138" s="0" t="s">
        <v>130</v>
      </c>
      <c r="G138" s="0" t="n">
        <v>723</v>
      </c>
      <c r="H138" s="0" t="s">
        <v>262</v>
      </c>
      <c r="I138" s="0" t="n">
        <v>2015</v>
      </c>
      <c r="J138" s="0" t="n">
        <v>2015</v>
      </c>
      <c r="K138" s="0" t="s">
        <v>132</v>
      </c>
      <c r="L138" s="0" t="n">
        <v>2343344</v>
      </c>
      <c r="M138" s="0" t="s">
        <v>133</v>
      </c>
      <c r="N138" s="0" t="s">
        <v>134</v>
      </c>
      <c r="O138" s="10" t="n">
        <f aca="false">VLOOKUP($H138,'FAOSTAT nutrition'!$A:$C,2,0)*$L138/4000</f>
        <v>1974267.32</v>
      </c>
      <c r="P138" s="10" t="n">
        <f aca="false">VLOOKUP($H138,'FAOSTAT nutrition'!$A:$D,4,0)*$L138</f>
        <v>363218.32</v>
      </c>
      <c r="Q138" s="10" t="n">
        <f aca="false">VLOOKUP($H138,'FAOSTAT nutrition'!$A:$D,3,0)*$L138</f>
        <v>264797.872</v>
      </c>
    </row>
    <row r="139" customFormat="false" ht="12.8" hidden="false" customHeight="false" outlineLevel="0" collapsed="false">
      <c r="A139" s="0" t="s">
        <v>127</v>
      </c>
      <c r="B139" s="0" t="s">
        <v>128</v>
      </c>
      <c r="C139" s="0" t="n">
        <v>5000</v>
      </c>
      <c r="D139" s="0" t="s">
        <v>129</v>
      </c>
      <c r="E139" s="0" t="n">
        <v>5510</v>
      </c>
      <c r="F139" s="0" t="s">
        <v>130</v>
      </c>
      <c r="G139" s="0" t="n">
        <v>373</v>
      </c>
      <c r="H139" s="0" t="s">
        <v>263</v>
      </c>
      <c r="I139" s="0" t="n">
        <v>2015</v>
      </c>
      <c r="J139" s="0" t="n">
        <v>2015</v>
      </c>
      <c r="K139" s="0" t="s">
        <v>132</v>
      </c>
      <c r="L139" s="0" t="n">
        <v>25572352</v>
      </c>
      <c r="M139" s="0" t="s">
        <v>133</v>
      </c>
      <c r="N139" s="0" t="s">
        <v>134</v>
      </c>
      <c r="O139" s="10" t="n">
        <f aca="false">VLOOKUP($H139,'FAOSTAT nutrition'!$A:$C,2,0)*$L139/4000</f>
        <v>1022894.08</v>
      </c>
      <c r="P139" s="10" t="n">
        <f aca="false">VLOOKUP($H139,'FAOSTAT nutrition'!$A:$D,4,0)*$L139</f>
        <v>76717.056</v>
      </c>
      <c r="Q139" s="10" t="n">
        <f aca="false">VLOOKUP($H139,'FAOSTAT nutrition'!$A:$D,3,0)*$L139</f>
        <v>537019.392</v>
      </c>
    </row>
    <row r="140" customFormat="false" ht="12.8" hidden="false" customHeight="false" outlineLevel="0" collapsed="false">
      <c r="A140" s="0" t="s">
        <v>127</v>
      </c>
      <c r="B140" s="0" t="s">
        <v>128</v>
      </c>
      <c r="C140" s="0" t="n">
        <v>5000</v>
      </c>
      <c r="D140" s="0" t="s">
        <v>129</v>
      </c>
      <c r="E140" s="0" t="n">
        <v>5510</v>
      </c>
      <c r="F140" s="0" t="s">
        <v>130</v>
      </c>
      <c r="G140" s="0" t="n">
        <v>544</v>
      </c>
      <c r="H140" s="0" t="s">
        <v>264</v>
      </c>
      <c r="I140" s="0" t="n">
        <v>2015</v>
      </c>
      <c r="J140" s="0" t="n">
        <v>2015</v>
      </c>
      <c r="K140" s="0" t="s">
        <v>132</v>
      </c>
      <c r="L140" s="0" t="n">
        <v>8221263</v>
      </c>
      <c r="M140" s="0" t="s">
        <v>133</v>
      </c>
      <c r="N140" s="0" t="s">
        <v>134</v>
      </c>
      <c r="O140" s="10" t="n">
        <f aca="false">VLOOKUP($H140,'FAOSTAT nutrition'!$A:$C,2,0)*$L140/4000</f>
        <v>575488.41</v>
      </c>
      <c r="P140" s="10" t="n">
        <f aca="false">VLOOKUP($H140,'FAOSTAT nutrition'!$A:$D,4,0)*$L140</f>
        <v>32885.052</v>
      </c>
      <c r="Q140" s="10" t="n">
        <f aca="false">VLOOKUP($H140,'FAOSTAT nutrition'!$A:$D,3,0)*$L140</f>
        <v>49327.578</v>
      </c>
    </row>
    <row r="141" customFormat="false" ht="12.8" hidden="false" customHeight="false" outlineLevel="0" collapsed="false">
      <c r="A141" s="0" t="s">
        <v>127</v>
      </c>
      <c r="B141" s="0" t="s">
        <v>128</v>
      </c>
      <c r="C141" s="0" t="n">
        <v>5000</v>
      </c>
      <c r="D141" s="0" t="s">
        <v>129</v>
      </c>
      <c r="E141" s="0" t="n">
        <v>5510</v>
      </c>
      <c r="F141" s="0" t="s">
        <v>130</v>
      </c>
      <c r="G141" s="0" t="n">
        <v>423</v>
      </c>
      <c r="H141" s="0" t="s">
        <v>265</v>
      </c>
      <c r="I141" s="0" t="n">
        <v>2015</v>
      </c>
      <c r="J141" s="0" t="n">
        <v>2015</v>
      </c>
      <c r="K141" s="0" t="s">
        <v>132</v>
      </c>
      <c r="L141" s="0" t="n">
        <v>1857604</v>
      </c>
      <c r="M141" s="0" t="s">
        <v>133</v>
      </c>
      <c r="N141" s="0" t="s">
        <v>134</v>
      </c>
      <c r="O141" s="10" t="n">
        <f aca="false">VLOOKUP($H141,'FAOSTAT nutrition'!$A:$C,2,0)*$L141/4000</f>
        <v>125388.27</v>
      </c>
      <c r="P141" s="10" t="n">
        <f aca="false">VLOOKUP($H141,'FAOSTAT nutrition'!$A:$D,4,0)*$L141</f>
        <v>1857.604</v>
      </c>
      <c r="Q141" s="10" t="n">
        <f aca="false">VLOOKUP($H141,'FAOSTAT nutrition'!$A:$D,3,0)*$L141</f>
        <v>29721.664</v>
      </c>
    </row>
    <row r="142" customFormat="false" ht="12.8" hidden="false" customHeight="false" outlineLevel="0" collapsed="false">
      <c r="A142" s="0" t="s">
        <v>127</v>
      </c>
      <c r="B142" s="0" t="s">
        <v>128</v>
      </c>
      <c r="C142" s="0" t="n">
        <v>5000</v>
      </c>
      <c r="D142" s="0" t="s">
        <v>129</v>
      </c>
      <c r="E142" s="0" t="n">
        <v>5510</v>
      </c>
      <c r="F142" s="0" t="s">
        <v>130</v>
      </c>
      <c r="G142" s="0" t="n">
        <v>157</v>
      </c>
      <c r="H142" s="0" t="s">
        <v>33</v>
      </c>
      <c r="I142" s="0" t="n">
        <v>2015</v>
      </c>
      <c r="J142" s="0" t="n">
        <v>2015</v>
      </c>
      <c r="K142" s="0" t="s">
        <v>132</v>
      </c>
      <c r="L142" s="0" t="n">
        <v>240810018</v>
      </c>
      <c r="M142" s="0" t="s">
        <v>133</v>
      </c>
      <c r="N142" s="0" t="s">
        <v>134</v>
      </c>
      <c r="O142" s="10" t="n">
        <f aca="false">VLOOKUP($H142,'FAOSTAT nutrition'!$A:$C,2,0)*$L142/4000</f>
        <v>42140893.7894333</v>
      </c>
      <c r="P142" s="10" t="n">
        <f aca="false">VLOOKUP($H142,'FAOSTAT nutrition'!$A:$D,4,0)*$L142</f>
        <v>240620.958675327</v>
      </c>
      <c r="Q142" s="10" t="n">
        <f aca="false">VLOOKUP($H142,'FAOSTAT nutrition'!$A:$D,3,0)*$L142</f>
        <v>3128072.46277924</v>
      </c>
    </row>
    <row r="143" customFormat="false" ht="12.8" hidden="false" customHeight="false" outlineLevel="0" collapsed="false">
      <c r="A143" s="0" t="s">
        <v>127</v>
      </c>
      <c r="B143" s="0" t="s">
        <v>128</v>
      </c>
      <c r="C143" s="0" t="n">
        <v>5000</v>
      </c>
      <c r="D143" s="0" t="s">
        <v>129</v>
      </c>
      <c r="E143" s="0" t="n">
        <v>5510</v>
      </c>
      <c r="F143" s="0" t="s">
        <v>130</v>
      </c>
      <c r="G143" s="0" t="n">
        <v>156</v>
      </c>
      <c r="H143" s="0" t="s">
        <v>266</v>
      </c>
      <c r="I143" s="0" t="n">
        <v>2015</v>
      </c>
      <c r="J143" s="0" t="n">
        <v>2015</v>
      </c>
      <c r="K143" s="0" t="s">
        <v>132</v>
      </c>
      <c r="L143" s="0" t="n">
        <v>1875762943</v>
      </c>
      <c r="M143" s="0" t="s">
        <v>133</v>
      </c>
      <c r="N143" s="0" t="s">
        <v>134</v>
      </c>
      <c r="O143" s="10" t="n">
        <f aca="false">VLOOKUP($H143,'FAOSTAT nutrition'!$A:$C,2,0)*$L143/4000</f>
        <v>140682220.725</v>
      </c>
      <c r="P143" s="10" t="n">
        <f aca="false">VLOOKUP($H143,'FAOSTAT nutrition'!$A:$D,4,0)*$L143</f>
        <v>0</v>
      </c>
      <c r="Q143" s="10" t="n">
        <f aca="false">VLOOKUP($H143,'FAOSTAT nutrition'!$A:$D,3,0)*$L143</f>
        <v>3751525.886</v>
      </c>
    </row>
    <row r="144" customFormat="false" ht="12.8" hidden="false" customHeight="false" outlineLevel="0" collapsed="false">
      <c r="A144" s="0" t="s">
        <v>127</v>
      </c>
      <c r="B144" s="0" t="s">
        <v>128</v>
      </c>
      <c r="C144" s="0" t="n">
        <v>5000</v>
      </c>
      <c r="D144" s="0" t="s">
        <v>129</v>
      </c>
      <c r="E144" s="0" t="n">
        <v>5510</v>
      </c>
      <c r="F144" s="0" t="s">
        <v>130</v>
      </c>
      <c r="G144" s="0" t="n">
        <v>161</v>
      </c>
      <c r="H144" s="0" t="s">
        <v>267</v>
      </c>
      <c r="I144" s="0" t="n">
        <v>2015</v>
      </c>
      <c r="J144" s="0" t="n">
        <v>2015</v>
      </c>
      <c r="K144" s="0" t="s">
        <v>132</v>
      </c>
      <c r="L144" s="0" t="n">
        <v>955480</v>
      </c>
      <c r="M144" s="0" t="s">
        <v>133</v>
      </c>
      <c r="N144" s="0" t="s">
        <v>134</v>
      </c>
      <c r="O144" s="10" t="n">
        <f aca="false">VLOOKUP($H144,'FAOSTAT nutrition'!$A:$C,2,0)*$L144/4000</f>
        <v>931593</v>
      </c>
      <c r="P144" s="10" t="n">
        <f aca="false">VLOOKUP($H144,'FAOSTAT nutrition'!$A:$D,4,0)*$L144</f>
        <v>0</v>
      </c>
      <c r="Q144" s="10" t="n">
        <f aca="false">VLOOKUP($H144,'FAOSTAT nutrition'!$A:$D,3,0)*$L144</f>
        <v>0</v>
      </c>
    </row>
    <row r="145" customFormat="false" ht="12.8" hidden="false" customHeight="false" outlineLevel="0" collapsed="false">
      <c r="A145" s="0" t="s">
        <v>127</v>
      </c>
      <c r="B145" s="0" t="s">
        <v>128</v>
      </c>
      <c r="C145" s="0" t="n">
        <v>5000</v>
      </c>
      <c r="D145" s="0" t="s">
        <v>129</v>
      </c>
      <c r="E145" s="0" t="n">
        <v>5510</v>
      </c>
      <c r="F145" s="0" t="s">
        <v>130</v>
      </c>
      <c r="G145" s="0" t="n">
        <v>267</v>
      </c>
      <c r="H145" s="0" t="s">
        <v>34</v>
      </c>
      <c r="I145" s="0" t="n">
        <v>2015</v>
      </c>
      <c r="J145" s="0" t="n">
        <v>2015</v>
      </c>
      <c r="K145" s="0" t="s">
        <v>132</v>
      </c>
      <c r="L145" s="0" t="n">
        <v>44329694</v>
      </c>
      <c r="M145" s="0" t="s">
        <v>133</v>
      </c>
      <c r="N145" s="0" t="s">
        <v>134</v>
      </c>
      <c r="O145" s="10" t="n">
        <f aca="false">VLOOKUP($H145,'FAOSTAT nutrition'!$A:$C,2,0)*$L145/4000</f>
        <v>34133864.38</v>
      </c>
      <c r="P145" s="10" t="n">
        <f aca="false">VLOOKUP($H145,'FAOSTAT nutrition'!$A:$D,4,0)*$L145</f>
        <v>11880357.992</v>
      </c>
      <c r="Q145" s="10" t="n">
        <f aca="false">VLOOKUP($H145,'FAOSTAT nutrition'!$A:$D,3,0)*$L145</f>
        <v>5452552.362</v>
      </c>
    </row>
    <row r="146" customFormat="false" ht="12.8" hidden="false" customHeight="false" outlineLevel="0" collapsed="false">
      <c r="A146" s="0" t="s">
        <v>127</v>
      </c>
      <c r="B146" s="0" t="s">
        <v>128</v>
      </c>
      <c r="C146" s="0" t="n">
        <v>5000</v>
      </c>
      <c r="D146" s="0" t="s">
        <v>129</v>
      </c>
      <c r="E146" s="0" t="n">
        <v>5510</v>
      </c>
      <c r="F146" s="0" t="s">
        <v>130</v>
      </c>
      <c r="G146" s="0" t="n">
        <v>122</v>
      </c>
      <c r="H146" s="0" t="s">
        <v>268</v>
      </c>
      <c r="I146" s="0" t="n">
        <v>2015</v>
      </c>
      <c r="J146" s="0" t="n">
        <v>2015</v>
      </c>
      <c r="K146" s="0" t="s">
        <v>132</v>
      </c>
      <c r="L146" s="0" t="n">
        <v>91565418</v>
      </c>
      <c r="M146" s="0" t="s">
        <v>133</v>
      </c>
      <c r="N146" s="0" t="s">
        <v>134</v>
      </c>
      <c r="O146" s="10" t="n">
        <f aca="false">VLOOKUP($H146,'FAOSTAT nutrition'!$A:$C,2,0)*$L146/4000</f>
        <v>21060046.14</v>
      </c>
      <c r="P146" s="10" t="n">
        <f aca="false">VLOOKUP($H146,'FAOSTAT nutrition'!$A:$D,4,0)*$L146</f>
        <v>183130.836</v>
      </c>
      <c r="Q146" s="10" t="n">
        <f aca="false">VLOOKUP($H146,'FAOSTAT nutrition'!$A:$D,3,0)*$L146</f>
        <v>640957.926</v>
      </c>
    </row>
    <row r="147" customFormat="false" ht="12.8" hidden="false" customHeight="false" outlineLevel="0" collapsed="false">
      <c r="A147" s="0" t="s">
        <v>127</v>
      </c>
      <c r="B147" s="0" t="s">
        <v>128</v>
      </c>
      <c r="C147" s="0" t="n">
        <v>5000</v>
      </c>
      <c r="D147" s="0" t="s">
        <v>129</v>
      </c>
      <c r="E147" s="0" t="n">
        <v>5510</v>
      </c>
      <c r="F147" s="0" t="s">
        <v>130</v>
      </c>
      <c r="G147" s="0" t="n">
        <v>305</v>
      </c>
      <c r="H147" s="0" t="s">
        <v>269</v>
      </c>
      <c r="I147" s="0" t="n">
        <v>2015</v>
      </c>
      <c r="J147" s="0" t="n">
        <v>2015</v>
      </c>
      <c r="K147" s="0" t="s">
        <v>132</v>
      </c>
      <c r="L147" s="0" t="n">
        <v>995351</v>
      </c>
      <c r="M147" s="0" t="s">
        <v>133</v>
      </c>
      <c r="N147" s="0" t="s">
        <v>134</v>
      </c>
      <c r="O147" s="10" t="n">
        <f aca="false">VLOOKUP($H147,'FAOSTAT nutrition'!$A:$C,2,0)*$L147/4000</f>
        <v>1425840.3075</v>
      </c>
      <c r="P147" s="10" t="n">
        <f aca="false">VLOOKUP($H147,'FAOSTAT nutrition'!$A:$D,4,0)*$L147</f>
        <v>494689.447</v>
      </c>
      <c r="Q147" s="10" t="n">
        <f aca="false">VLOOKUP($H147,'FAOSTAT nutrition'!$A:$D,3,0)*$L147</f>
        <v>176177.127</v>
      </c>
    </row>
    <row r="148" customFormat="false" ht="12.8" hidden="false" customHeight="false" outlineLevel="0" collapsed="false">
      <c r="A148" s="0" t="s">
        <v>127</v>
      </c>
      <c r="B148" s="0" t="s">
        <v>128</v>
      </c>
      <c r="C148" s="0" t="n">
        <v>5000</v>
      </c>
      <c r="D148" s="0" t="s">
        <v>129</v>
      </c>
      <c r="E148" s="0" t="n">
        <v>5510</v>
      </c>
      <c r="F148" s="0" t="s">
        <v>130</v>
      </c>
      <c r="G148" s="0" t="n">
        <v>495</v>
      </c>
      <c r="H148" s="0" t="s">
        <v>270</v>
      </c>
      <c r="I148" s="0" t="n">
        <v>2015</v>
      </c>
      <c r="J148" s="0" t="n">
        <v>2015</v>
      </c>
      <c r="K148" s="0" t="s">
        <v>132</v>
      </c>
      <c r="L148" s="0" t="n">
        <v>33161606</v>
      </c>
      <c r="M148" s="0" t="s">
        <v>133</v>
      </c>
      <c r="N148" s="0" t="s">
        <v>134</v>
      </c>
      <c r="O148" s="10" t="n">
        <f aca="false">VLOOKUP($H148,'FAOSTAT nutrition'!$A:$C,2,0)*$L148/4000</f>
        <v>2652935.56535906</v>
      </c>
      <c r="P148" s="10" t="n">
        <f aca="false">VLOOKUP($H148,'FAOSTAT nutrition'!$A:$D,4,0)*$L148</f>
        <v>33183.0982558097</v>
      </c>
      <c r="Q148" s="10" t="n">
        <f aca="false">VLOOKUP($H148,'FAOSTAT nutrition'!$A:$D,3,0)*$L148</f>
        <v>165797.401961413</v>
      </c>
    </row>
    <row r="149" customFormat="false" ht="12.8" hidden="false" customHeight="false" outlineLevel="0" collapsed="false">
      <c r="A149" s="0" t="s">
        <v>127</v>
      </c>
      <c r="B149" s="0" t="s">
        <v>128</v>
      </c>
      <c r="C149" s="0" t="n">
        <v>5000</v>
      </c>
      <c r="D149" s="0" t="s">
        <v>129</v>
      </c>
      <c r="E149" s="0" t="n">
        <v>5510</v>
      </c>
      <c r="F149" s="0" t="s">
        <v>130</v>
      </c>
      <c r="G149" s="0" t="n">
        <v>136</v>
      </c>
      <c r="H149" s="0" t="s">
        <v>271</v>
      </c>
      <c r="I149" s="0" t="n">
        <v>2015</v>
      </c>
      <c r="J149" s="0" t="n">
        <v>2015</v>
      </c>
      <c r="K149" s="0" t="s">
        <v>132</v>
      </c>
      <c r="L149" s="0" t="n">
        <v>10282311</v>
      </c>
      <c r="M149" s="0" t="s">
        <v>133</v>
      </c>
      <c r="N149" s="0" t="s">
        <v>134</v>
      </c>
      <c r="O149" s="10" t="n">
        <f aca="false">VLOOKUP($H149,'FAOSTAT nutrition'!$A:$C,2,0)*$L149/4000</f>
        <v>2210696.865</v>
      </c>
      <c r="P149" s="10" t="n">
        <f aca="false">VLOOKUP($H149,'FAOSTAT nutrition'!$A:$D,4,0)*$L149</f>
        <v>20564.622</v>
      </c>
      <c r="Q149" s="10" t="n">
        <f aca="false">VLOOKUP($H149,'FAOSTAT nutrition'!$A:$D,3,0)*$L149</f>
        <v>154234.665</v>
      </c>
    </row>
    <row r="150" customFormat="false" ht="12.8" hidden="false" customHeight="false" outlineLevel="0" collapsed="false">
      <c r="A150" s="0" t="s">
        <v>127</v>
      </c>
      <c r="B150" s="0" t="s">
        <v>128</v>
      </c>
      <c r="C150" s="0" t="n">
        <v>5000</v>
      </c>
      <c r="D150" s="0" t="s">
        <v>129</v>
      </c>
      <c r="E150" s="0" t="n">
        <v>5510</v>
      </c>
      <c r="F150" s="0" t="s">
        <v>130</v>
      </c>
      <c r="G150" s="0" t="n">
        <v>667</v>
      </c>
      <c r="H150" s="0" t="s">
        <v>272</v>
      </c>
      <c r="I150" s="0" t="n">
        <v>2015</v>
      </c>
      <c r="J150" s="0" t="n">
        <v>2015</v>
      </c>
      <c r="K150" s="0" t="s">
        <v>132</v>
      </c>
      <c r="L150" s="0" t="n">
        <v>5761926</v>
      </c>
      <c r="M150" s="0" t="s">
        <v>133</v>
      </c>
      <c r="N150" s="0" t="s">
        <v>134</v>
      </c>
      <c r="O150" s="10" t="n">
        <f aca="false">VLOOKUP($H150,'FAOSTAT nutrition'!$A:$C,2,0)*$L150/4000</f>
        <v>576192.6</v>
      </c>
      <c r="P150" s="10" t="n">
        <f aca="false">VLOOKUP($H150,'FAOSTAT nutrition'!$A:$D,4,0)*$L150</f>
        <v>0</v>
      </c>
      <c r="Q150" s="10" t="n">
        <f aca="false">VLOOKUP($H150,'FAOSTAT nutrition'!$A:$D,3,0)*$L150</f>
        <v>576192.6</v>
      </c>
    </row>
    <row r="151" customFormat="false" ht="12.8" hidden="false" customHeight="false" outlineLevel="0" collapsed="false">
      <c r="A151" s="0" t="s">
        <v>127</v>
      </c>
      <c r="B151" s="0" t="s">
        <v>128</v>
      </c>
      <c r="C151" s="0" t="n">
        <v>5000</v>
      </c>
      <c r="D151" s="0" t="s">
        <v>129</v>
      </c>
      <c r="E151" s="0" t="n">
        <v>5510</v>
      </c>
      <c r="F151" s="0" t="s">
        <v>130</v>
      </c>
      <c r="G151" s="0" t="n">
        <v>826</v>
      </c>
      <c r="H151" s="0" t="s">
        <v>273</v>
      </c>
      <c r="I151" s="0" t="n">
        <v>2015</v>
      </c>
      <c r="J151" s="0" t="n">
        <v>2015</v>
      </c>
      <c r="K151" s="0" t="s">
        <v>132</v>
      </c>
      <c r="L151" s="0" t="n">
        <v>6826519</v>
      </c>
      <c r="M151" s="0" t="s">
        <v>133</v>
      </c>
      <c r="N151" s="0" t="s">
        <v>134</v>
      </c>
      <c r="O151" s="10" t="e">
        <f aca="false">VLOOKUP($H151,'FAOSTAT nutrition'!$A:$C,2,0)*$L151/4000</f>
        <v>#N/A</v>
      </c>
      <c r="P151" s="10" t="e">
        <f aca="false">VLOOKUP($H151,'FAOSTAT nutrition'!$A:$D,4,0)*$L151</f>
        <v>#N/A</v>
      </c>
      <c r="Q151" s="10" t="e">
        <f aca="false">VLOOKUP($H151,'FAOSTAT nutrition'!$A:$D,3,0)*$L151</f>
        <v>#N/A</v>
      </c>
    </row>
    <row r="152" customFormat="false" ht="12.8" hidden="false" customHeight="false" outlineLevel="0" collapsed="false">
      <c r="A152" s="0" t="s">
        <v>127</v>
      </c>
      <c r="B152" s="0" t="s">
        <v>128</v>
      </c>
      <c r="C152" s="0" t="n">
        <v>5000</v>
      </c>
      <c r="D152" s="0" t="s">
        <v>129</v>
      </c>
      <c r="E152" s="0" t="n">
        <v>5510</v>
      </c>
      <c r="F152" s="0" t="s">
        <v>130</v>
      </c>
      <c r="G152" s="0" t="n">
        <v>388</v>
      </c>
      <c r="H152" s="0" t="s">
        <v>274</v>
      </c>
      <c r="I152" s="0" t="n">
        <v>2015</v>
      </c>
      <c r="J152" s="0" t="n">
        <v>2015</v>
      </c>
      <c r="K152" s="0" t="s">
        <v>132</v>
      </c>
      <c r="L152" s="0" t="n">
        <v>176467071</v>
      </c>
      <c r="M152" s="0" t="s">
        <v>133</v>
      </c>
      <c r="N152" s="0" t="s">
        <v>134</v>
      </c>
      <c r="O152" s="10" t="n">
        <f aca="false">VLOOKUP($H152,'FAOSTAT nutrition'!$A:$C,2,0)*$L152/4000</f>
        <v>7499850.5175</v>
      </c>
      <c r="P152" s="10" t="n">
        <f aca="false">VLOOKUP($H152,'FAOSTAT nutrition'!$A:$D,4,0)*$L152</f>
        <v>352934.142</v>
      </c>
      <c r="Q152" s="10" t="n">
        <f aca="false">VLOOKUP($H152,'FAOSTAT nutrition'!$A:$D,3,0)*$L152</f>
        <v>1411736.568</v>
      </c>
    </row>
    <row r="153" customFormat="false" ht="12.8" hidden="false" customHeight="false" outlineLevel="0" collapsed="false">
      <c r="A153" s="0" t="s">
        <v>127</v>
      </c>
      <c r="B153" s="0" t="s">
        <v>128</v>
      </c>
      <c r="C153" s="0" t="n">
        <v>5000</v>
      </c>
      <c r="D153" s="0" t="s">
        <v>129</v>
      </c>
      <c r="E153" s="0" t="n">
        <v>5510</v>
      </c>
      <c r="F153" s="0" t="s">
        <v>130</v>
      </c>
      <c r="G153" s="0" t="n">
        <v>97</v>
      </c>
      <c r="H153" s="0" t="s">
        <v>275</v>
      </c>
      <c r="I153" s="0" t="n">
        <v>2015</v>
      </c>
      <c r="J153" s="0" t="n">
        <v>2015</v>
      </c>
      <c r="K153" s="0" t="s">
        <v>132</v>
      </c>
      <c r="L153" s="0" t="n">
        <v>16348237</v>
      </c>
      <c r="M153" s="0" t="s">
        <v>133</v>
      </c>
      <c r="N153" s="0" t="s">
        <v>134</v>
      </c>
      <c r="O153" s="10" t="n">
        <f aca="false">VLOOKUP($H153,'FAOSTAT nutrition'!$A:$C,2,0)*$L153/4000</f>
        <v>13364683.7475</v>
      </c>
      <c r="P153" s="10" t="n">
        <f aca="false">VLOOKUP($H153,'FAOSTAT nutrition'!$A:$D,4,0)*$L153</f>
        <v>343312.977</v>
      </c>
      <c r="Q153" s="10" t="n">
        <f aca="false">VLOOKUP($H153,'FAOSTAT nutrition'!$A:$D,3,0)*$L153</f>
        <v>1896395.492</v>
      </c>
    </row>
    <row r="154" customFormat="false" ht="12.8" hidden="false" customHeight="false" outlineLevel="0" collapsed="false">
      <c r="A154" s="0" t="s">
        <v>127</v>
      </c>
      <c r="B154" s="0" t="s">
        <v>128</v>
      </c>
      <c r="C154" s="0" t="n">
        <v>5000</v>
      </c>
      <c r="D154" s="0" t="s">
        <v>129</v>
      </c>
      <c r="E154" s="0" t="n">
        <v>5510</v>
      </c>
      <c r="F154" s="0" t="s">
        <v>130</v>
      </c>
      <c r="G154" s="0" t="n">
        <v>275</v>
      </c>
      <c r="H154" s="0" t="s">
        <v>276</v>
      </c>
      <c r="I154" s="0" t="n">
        <v>2015</v>
      </c>
      <c r="J154" s="0" t="n">
        <v>2015</v>
      </c>
      <c r="K154" s="0" t="s">
        <v>132</v>
      </c>
      <c r="L154" s="0" t="n">
        <v>478937</v>
      </c>
      <c r="M154" s="0" t="s">
        <v>133</v>
      </c>
      <c r="N154" s="0" t="s">
        <v>134</v>
      </c>
      <c r="O154" s="10" t="n">
        <f aca="false">VLOOKUP($H154,'FAOSTAT nutrition'!$A:$C,2,0)*$L154/4000</f>
        <v>0</v>
      </c>
      <c r="P154" s="10" t="n">
        <f aca="false">VLOOKUP($H154,'FAOSTAT nutrition'!$A:$D,4,0)*$L154</f>
        <v>0</v>
      </c>
      <c r="Q154" s="10" t="n">
        <f aca="false">VLOOKUP($H154,'FAOSTAT nutrition'!$A:$D,3,0)*$L154</f>
        <v>0</v>
      </c>
    </row>
    <row r="155" customFormat="false" ht="12.8" hidden="false" customHeight="false" outlineLevel="0" collapsed="false">
      <c r="A155" s="0" t="s">
        <v>127</v>
      </c>
      <c r="B155" s="0" t="s">
        <v>128</v>
      </c>
      <c r="C155" s="0" t="n">
        <v>5000</v>
      </c>
      <c r="D155" s="0" t="s">
        <v>129</v>
      </c>
      <c r="E155" s="0" t="n">
        <v>5510</v>
      </c>
      <c r="F155" s="0" t="s">
        <v>130</v>
      </c>
      <c r="G155" s="0" t="n">
        <v>692</v>
      </c>
      <c r="H155" s="0" t="s">
        <v>277</v>
      </c>
      <c r="I155" s="0" t="n">
        <v>2015</v>
      </c>
      <c r="J155" s="0" t="n">
        <v>2015</v>
      </c>
      <c r="K155" s="0" t="s">
        <v>132</v>
      </c>
      <c r="L155" s="0" t="n">
        <v>7218</v>
      </c>
      <c r="M155" s="0" t="s">
        <v>133</v>
      </c>
      <c r="N155" s="0" t="s">
        <v>134</v>
      </c>
      <c r="O155" s="10" t="n">
        <f aca="false">VLOOKUP($H155,'FAOSTAT nutrition'!$A:$C,2,0)*$L155/4000</f>
        <v>6027.53125</v>
      </c>
      <c r="P155" s="10" t="n">
        <f aca="false">VLOOKUP($H155,'FAOSTAT nutrition'!$A:$D,4,0)*$L155</f>
        <v>831.239583333333</v>
      </c>
      <c r="Q155" s="10" t="n">
        <f aca="false">VLOOKUP($H155,'FAOSTAT nutrition'!$A:$D,3,0)*$L155</f>
        <v>814.531249999999</v>
      </c>
    </row>
    <row r="156" customFormat="false" ht="12.8" hidden="false" customHeight="false" outlineLevel="0" collapsed="false">
      <c r="A156" s="0" t="s">
        <v>127</v>
      </c>
      <c r="B156" s="0" t="s">
        <v>128</v>
      </c>
      <c r="C156" s="0" t="n">
        <v>5000</v>
      </c>
      <c r="D156" s="0" t="s">
        <v>129</v>
      </c>
      <c r="E156" s="0" t="n">
        <v>5510</v>
      </c>
      <c r="F156" s="0" t="s">
        <v>130</v>
      </c>
      <c r="G156" s="0" t="n">
        <v>463</v>
      </c>
      <c r="H156" s="0" t="s">
        <v>278</v>
      </c>
      <c r="I156" s="0" t="n">
        <v>2015</v>
      </c>
      <c r="J156" s="0" t="n">
        <v>2015</v>
      </c>
      <c r="K156" s="0" t="s">
        <v>132</v>
      </c>
      <c r="L156" s="0" t="n">
        <v>292102349</v>
      </c>
      <c r="M156" s="0" t="s">
        <v>133</v>
      </c>
      <c r="N156" s="0" t="s">
        <v>134</v>
      </c>
      <c r="O156" s="10" t="n">
        <f aca="false">VLOOKUP($H156,'FAOSTAT nutrition'!$A:$C,2,0)*$L156/4000</f>
        <v>16065619.3332963</v>
      </c>
      <c r="P156" s="10" t="n">
        <f aca="false">VLOOKUP($H156,'FAOSTAT nutrition'!$A:$D,4,0)*$L156</f>
        <v>584141.583096255</v>
      </c>
      <c r="Q156" s="10" t="n">
        <f aca="false">VLOOKUP($H156,'FAOSTAT nutrition'!$A:$D,3,0)*$L156</f>
        <v>4089319.8051308</v>
      </c>
    </row>
    <row r="157" customFormat="false" ht="12.8" hidden="false" customHeight="false" outlineLevel="0" collapsed="false">
      <c r="A157" s="0" t="s">
        <v>127</v>
      </c>
      <c r="B157" s="0" t="s">
        <v>128</v>
      </c>
      <c r="C157" s="0" t="n">
        <v>5000</v>
      </c>
      <c r="D157" s="0" t="s">
        <v>129</v>
      </c>
      <c r="E157" s="0" t="n">
        <v>5510</v>
      </c>
      <c r="F157" s="0" t="s">
        <v>130</v>
      </c>
      <c r="G157" s="0" t="n">
        <v>420</v>
      </c>
      <c r="H157" s="0" t="s">
        <v>279</v>
      </c>
      <c r="I157" s="0" t="n">
        <v>2015</v>
      </c>
      <c r="J157" s="0" t="n">
        <v>2015</v>
      </c>
      <c r="K157" s="0" t="s">
        <v>132</v>
      </c>
      <c r="L157" s="0" t="n">
        <v>1481390</v>
      </c>
      <c r="M157" s="0" t="s">
        <v>133</v>
      </c>
      <c r="N157" s="0" t="s">
        <v>134</v>
      </c>
      <c r="O157" s="10" t="n">
        <f aca="false">VLOOKUP($H157,'FAOSTAT nutrition'!$A:$C,2,0)*$L157/4000</f>
        <v>85177.826023365</v>
      </c>
      <c r="P157" s="10" t="n">
        <f aca="false">VLOOKUP($H157,'FAOSTAT nutrition'!$A:$D,4,0)*$L157</f>
        <v>1489.59632155328</v>
      </c>
      <c r="Q157" s="10" t="n">
        <f aca="false">VLOOKUP($H157,'FAOSTAT nutrition'!$A:$D,3,0)*$L157</f>
        <v>34071.130409346</v>
      </c>
    </row>
    <row r="158" customFormat="false" ht="12.8" hidden="false" customHeight="false" outlineLevel="0" collapsed="false">
      <c r="A158" s="0" t="s">
        <v>127</v>
      </c>
      <c r="B158" s="0" t="s">
        <v>128</v>
      </c>
      <c r="C158" s="0" t="n">
        <v>5000</v>
      </c>
      <c r="D158" s="0" t="s">
        <v>129</v>
      </c>
      <c r="E158" s="0" t="n">
        <v>5510</v>
      </c>
      <c r="F158" s="0" t="s">
        <v>130</v>
      </c>
      <c r="G158" s="0" t="n">
        <v>205</v>
      </c>
      <c r="H158" s="0" t="s">
        <v>280</v>
      </c>
      <c r="I158" s="0" t="n">
        <v>2015</v>
      </c>
      <c r="J158" s="0" t="n">
        <v>2015</v>
      </c>
      <c r="K158" s="0" t="s">
        <v>132</v>
      </c>
      <c r="L158" s="0" t="n">
        <v>976170</v>
      </c>
      <c r="M158" s="0" t="s">
        <v>133</v>
      </c>
      <c r="N158" s="0" t="s">
        <v>134</v>
      </c>
      <c r="O158" s="10" t="n">
        <f aca="false">VLOOKUP($H158,'FAOSTAT nutrition'!$A:$C,2,0)*$L158/4000</f>
        <v>793138.125</v>
      </c>
      <c r="P158" s="10" t="n">
        <f aca="false">VLOOKUP($H158,'FAOSTAT nutrition'!$A:$D,4,0)*$L158</f>
        <v>18547.23</v>
      </c>
      <c r="Q158" s="10" t="n">
        <f aca="false">VLOOKUP($H158,'FAOSTAT nutrition'!$A:$D,3,0)*$L158</f>
        <v>307493.55</v>
      </c>
    </row>
    <row r="159" customFormat="false" ht="12.8" hidden="false" customHeight="false" outlineLevel="0" collapsed="false">
      <c r="A159" s="0" t="s">
        <v>127</v>
      </c>
      <c r="B159" s="0" t="s">
        <v>128</v>
      </c>
      <c r="C159" s="0" t="n">
        <v>5000</v>
      </c>
      <c r="D159" s="0" t="s">
        <v>129</v>
      </c>
      <c r="E159" s="0" t="n">
        <v>5510</v>
      </c>
      <c r="F159" s="0" t="s">
        <v>130</v>
      </c>
      <c r="G159" s="0" t="n">
        <v>222</v>
      </c>
      <c r="H159" s="0" t="s">
        <v>281</v>
      </c>
      <c r="I159" s="0" t="n">
        <v>2015</v>
      </c>
      <c r="J159" s="0" t="n">
        <v>2015</v>
      </c>
      <c r="K159" s="0" t="s">
        <v>132</v>
      </c>
      <c r="L159" s="0" t="n">
        <v>3878393</v>
      </c>
      <c r="M159" s="0" t="s">
        <v>133</v>
      </c>
      <c r="N159" s="0" t="s">
        <v>134</v>
      </c>
      <c r="O159" s="10" t="n">
        <f aca="false">VLOOKUP($H159,'FAOSTAT nutrition'!$A:$C,2,0)*$L159/4000</f>
        <v>2685790.37514267</v>
      </c>
      <c r="P159" s="10" t="n">
        <f aca="false">VLOOKUP($H159,'FAOSTAT nutrition'!$A:$D,4,0)*$L159</f>
        <v>1062682.65982176</v>
      </c>
      <c r="Q159" s="10" t="n">
        <f aca="false">VLOOKUP($H159,'FAOSTAT nutrition'!$A:$D,3,0)*$L159</f>
        <v>240464.103266232</v>
      </c>
    </row>
    <row r="160" customFormat="false" ht="12.8" hidden="false" customHeight="false" outlineLevel="0" collapsed="false">
      <c r="A160" s="0" t="s">
        <v>127</v>
      </c>
      <c r="B160" s="0" t="s">
        <v>128</v>
      </c>
      <c r="C160" s="0" t="n">
        <v>5000</v>
      </c>
      <c r="D160" s="0" t="s">
        <v>129</v>
      </c>
      <c r="E160" s="0" t="n">
        <v>5510</v>
      </c>
      <c r="F160" s="0" t="s">
        <v>130</v>
      </c>
      <c r="G160" s="0" t="n">
        <v>567</v>
      </c>
      <c r="H160" s="0" t="s">
        <v>282</v>
      </c>
      <c r="I160" s="0" t="n">
        <v>2015</v>
      </c>
      <c r="J160" s="0" t="n">
        <v>2015</v>
      </c>
      <c r="K160" s="0" t="s">
        <v>132</v>
      </c>
      <c r="L160" s="0" t="n">
        <v>100975998</v>
      </c>
      <c r="M160" s="0" t="s">
        <v>133</v>
      </c>
      <c r="N160" s="0" t="s">
        <v>134</v>
      </c>
      <c r="O160" s="10" t="n">
        <f aca="false">VLOOKUP($H160,'FAOSTAT nutrition'!$A:$C,2,0)*$L160/4000</f>
        <v>4291479.915</v>
      </c>
      <c r="P160" s="10" t="n">
        <f aca="false">VLOOKUP($H160,'FAOSTAT nutrition'!$A:$D,4,0)*$L160</f>
        <v>201951.996</v>
      </c>
      <c r="Q160" s="10" t="n">
        <f aca="false">VLOOKUP($H160,'FAOSTAT nutrition'!$A:$D,3,0)*$L160</f>
        <v>302927.994</v>
      </c>
    </row>
    <row r="161" customFormat="false" ht="12.8" hidden="false" customHeight="false" outlineLevel="0" collapsed="false">
      <c r="A161" s="0" t="s">
        <v>127</v>
      </c>
      <c r="B161" s="0" t="s">
        <v>128</v>
      </c>
      <c r="C161" s="0" t="n">
        <v>5000</v>
      </c>
      <c r="D161" s="0" t="s">
        <v>129</v>
      </c>
      <c r="E161" s="0" t="n">
        <v>5510</v>
      </c>
      <c r="F161" s="0" t="s">
        <v>130</v>
      </c>
      <c r="G161" s="0" t="n">
        <v>15</v>
      </c>
      <c r="H161" s="0" t="s">
        <v>27</v>
      </c>
      <c r="I161" s="0" t="n">
        <v>2015</v>
      </c>
      <c r="J161" s="0" t="n">
        <v>2015</v>
      </c>
      <c r="K161" s="0" t="s">
        <v>132</v>
      </c>
      <c r="L161" s="0" t="n">
        <v>742029713</v>
      </c>
      <c r="M161" s="0" t="s">
        <v>133</v>
      </c>
      <c r="N161" s="0" t="s">
        <v>134</v>
      </c>
      <c r="O161" s="10" t="n">
        <f aca="false">VLOOKUP($H161,'FAOSTAT nutrition'!$A:$C,2,0)*$L161/4000</f>
        <v>619594810.355</v>
      </c>
      <c r="P161" s="10" t="n">
        <f aca="false">VLOOKUP($H161,'FAOSTAT nutrition'!$A:$D,4,0)*$L161</f>
        <v>17066683.399</v>
      </c>
      <c r="Q161" s="10" t="n">
        <f aca="false">VLOOKUP($H161,'FAOSTAT nutrition'!$A:$D,3,0)*$L161</f>
        <v>90527624.986</v>
      </c>
    </row>
    <row r="162" customFormat="false" ht="12.8" hidden="false" customHeight="false" outlineLevel="0" collapsed="false">
      <c r="A162" s="0" t="s">
        <v>127</v>
      </c>
      <c r="B162" s="0" t="s">
        <v>128</v>
      </c>
      <c r="C162" s="0" t="n">
        <v>5000</v>
      </c>
      <c r="D162" s="0" t="s">
        <v>129</v>
      </c>
      <c r="E162" s="0" t="n">
        <v>5510</v>
      </c>
      <c r="F162" s="0" t="s">
        <v>130</v>
      </c>
      <c r="G162" s="0" t="n">
        <v>137</v>
      </c>
      <c r="H162" s="0" t="s">
        <v>283</v>
      </c>
      <c r="I162" s="0" t="n">
        <v>2015</v>
      </c>
      <c r="J162" s="0" t="n">
        <v>2015</v>
      </c>
      <c r="K162" s="0" t="s">
        <v>132</v>
      </c>
      <c r="L162" s="0" t="n">
        <v>67514083</v>
      </c>
      <c r="M162" s="0" t="s">
        <v>133</v>
      </c>
      <c r="N162" s="0" t="s">
        <v>134</v>
      </c>
      <c r="O162" s="10" t="n">
        <f aca="false">VLOOKUP($H162,'FAOSTAT nutrition'!$A:$C,2,0)*$L162/4000</f>
        <v>17047305.9575</v>
      </c>
      <c r="P162" s="10" t="n">
        <f aca="false">VLOOKUP($H162,'FAOSTAT nutrition'!$A:$D,4,0)*$L162</f>
        <v>135028.166</v>
      </c>
      <c r="Q162" s="10" t="n">
        <f aca="false">VLOOKUP($H162,'FAOSTAT nutrition'!$A:$D,3,0)*$L162</f>
        <v>877683.079</v>
      </c>
    </row>
    <row r="163" customFormat="false" ht="12.8" hidden="false" customHeight="false" outlineLevel="0" collapsed="false">
      <c r="A163" s="0" t="s">
        <v>127</v>
      </c>
      <c r="B163" s="0" t="s">
        <v>128</v>
      </c>
      <c r="C163" s="0" t="n">
        <v>5000</v>
      </c>
      <c r="D163" s="0" t="s">
        <v>129</v>
      </c>
      <c r="E163" s="0" t="n">
        <v>5510</v>
      </c>
      <c r="F163" s="0" t="s">
        <v>130</v>
      </c>
      <c r="G163" s="0" t="n">
        <v>135</v>
      </c>
      <c r="H163" s="0" t="s">
        <v>284</v>
      </c>
      <c r="I163" s="0" t="n">
        <v>2015</v>
      </c>
      <c r="J163" s="0" t="n">
        <v>2015</v>
      </c>
      <c r="K163" s="0" t="s">
        <v>132</v>
      </c>
      <c r="L163" s="0" t="n">
        <v>515408</v>
      </c>
      <c r="M163" s="0" t="s">
        <v>133</v>
      </c>
      <c r="N163" s="0" t="s">
        <v>134</v>
      </c>
      <c r="O163" s="10" t="n">
        <f aca="false">VLOOKUP($H163,'FAOSTAT nutrition'!$A:$C,2,0)*$L163/4000</f>
        <v>140448.68</v>
      </c>
      <c r="P163" s="10" t="n">
        <f aca="false">VLOOKUP($H163,'FAOSTAT nutrition'!$A:$D,4,0)*$L163</f>
        <v>1546.224</v>
      </c>
      <c r="Q163" s="10" t="n">
        <f aca="false">VLOOKUP($H163,'FAOSTAT nutrition'!$A:$D,3,0)*$L163</f>
        <v>8761.936</v>
      </c>
    </row>
    <row r="164" customFormat="false" ht="12.8" hidden="false" customHeight="false" outlineLevel="0" collapsed="false">
      <c r="O164" s="10"/>
      <c r="P164" s="10"/>
      <c r="Q164" s="10"/>
    </row>
    <row r="165" customFormat="false" ht="12.8" hidden="false" customHeight="false" outlineLevel="0" collapsed="false">
      <c r="O165" s="10"/>
      <c r="P165" s="10"/>
      <c r="Q165" s="10"/>
    </row>
    <row r="166" customFormat="false" ht="12.8" hidden="false" customHeight="false" outlineLevel="0" collapsed="false">
      <c r="O166" s="10"/>
      <c r="P166" s="10"/>
      <c r="Q166" s="10"/>
    </row>
    <row r="167" customFormat="false" ht="12.8" hidden="false" customHeight="false" outlineLevel="0" collapsed="false">
      <c r="O167" s="10"/>
      <c r="P167" s="10"/>
      <c r="Q167" s="10"/>
    </row>
    <row r="168" customFormat="false" ht="12.8" hidden="false" customHeight="false" outlineLevel="0" collapsed="false">
      <c r="O168" s="10"/>
      <c r="P168" s="10"/>
      <c r="Q168" s="10"/>
    </row>
    <row r="169" customFormat="false" ht="12.8" hidden="false" customHeight="false" outlineLevel="0" collapsed="false">
      <c r="O169" s="10"/>
      <c r="P169" s="10"/>
      <c r="Q169" s="10"/>
    </row>
    <row r="170" customFormat="false" ht="12.8" hidden="false" customHeight="false" outlineLevel="0" collapsed="false">
      <c r="O170" s="10"/>
      <c r="P170" s="10"/>
      <c r="Q170" s="10"/>
    </row>
    <row r="171" customFormat="false" ht="12.8" hidden="false" customHeight="false" outlineLevel="0" collapsed="false">
      <c r="O171" s="10"/>
      <c r="P171" s="10"/>
      <c r="Q171" s="10"/>
    </row>
    <row r="172" customFormat="false" ht="12.8" hidden="false" customHeight="false" outlineLevel="0" collapsed="false">
      <c r="O172" s="10"/>
      <c r="P172" s="10"/>
      <c r="Q172" s="10"/>
    </row>
    <row r="173" customFormat="false" ht="12.8" hidden="false" customHeight="false" outlineLevel="0" collapsed="false">
      <c r="O173" s="10"/>
      <c r="P173" s="10"/>
      <c r="Q173" s="10"/>
    </row>
    <row r="174" customFormat="false" ht="12.8" hidden="false" customHeight="false" outlineLevel="0" collapsed="false">
      <c r="O174" s="10"/>
      <c r="P174" s="10"/>
      <c r="Q174" s="10"/>
    </row>
    <row r="175" customFormat="false" ht="12.8" hidden="false" customHeight="false" outlineLevel="0" collapsed="false">
      <c r="O175" s="10"/>
      <c r="P175" s="10"/>
      <c r="Q175" s="10"/>
    </row>
    <row r="176" customFormat="false" ht="12.8" hidden="false" customHeight="false" outlineLevel="0" collapsed="false">
      <c r="O176" s="10"/>
      <c r="P176" s="10"/>
      <c r="Q176" s="1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O165" activeCellId="0" sqref="O165"/>
    </sheetView>
  </sheetViews>
  <sheetFormatPr defaultRowHeight="12.8" zeroHeight="false" outlineLevelRow="0" outlineLevelCol="0"/>
  <cols>
    <col collapsed="false" customWidth="true" hidden="false" outlineLevel="0" max="1" min="1" style="0" width="12.41"/>
    <col collapsed="false" customWidth="true" hidden="false" outlineLevel="0" max="2" min="2" style="0" width="25.06"/>
    <col collapsed="false" customWidth="true" hidden="false" outlineLevel="0" max="3" min="3" style="0" width="15.34"/>
    <col collapsed="false" customWidth="true" hidden="false" outlineLevel="0" max="4" min="4" style="0" width="6.16"/>
    <col collapsed="false" customWidth="true" hidden="false" outlineLevel="0" max="5" min="5" style="0" width="12.96"/>
    <col collapsed="false" customWidth="true" hidden="false" outlineLevel="0" max="6" min="6" style="0" width="10.19"/>
    <col collapsed="false" customWidth="true" hidden="false" outlineLevel="0" max="7" min="7" style="0" width="15.18"/>
    <col collapsed="false" customWidth="true" hidden="false" outlineLevel="0" max="8" min="8" style="0" width="39.62"/>
    <col collapsed="false" customWidth="true" hidden="false" outlineLevel="0" max="9" min="9" style="0" width="9.78"/>
    <col collapsed="false" customWidth="true" hidden="false" outlineLevel="0" max="10" min="10" style="0" width="5.04"/>
    <col collapsed="false" customWidth="true" hidden="false" outlineLevel="0" max="11" min="11" style="0" width="8.21"/>
    <col collapsed="false" customWidth="true" hidden="false" outlineLevel="0" max="12" min="12" style="0" width="11.3"/>
    <col collapsed="false" customWidth="true" hidden="false" outlineLevel="0" max="13" min="13" style="0" width="5.04"/>
    <col collapsed="false" customWidth="true" hidden="false" outlineLevel="0" max="14" min="14" style="0" width="60.9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111</v>
      </c>
      <c r="B1" s="0" t="s">
        <v>112</v>
      </c>
      <c r="C1" s="0" t="s">
        <v>113</v>
      </c>
      <c r="D1" s="0" t="s">
        <v>114</v>
      </c>
      <c r="E1" s="0" t="s">
        <v>115</v>
      </c>
      <c r="F1" s="0" t="s">
        <v>116</v>
      </c>
      <c r="G1" s="0" t="s">
        <v>117</v>
      </c>
      <c r="H1" s="0" t="s">
        <v>118</v>
      </c>
      <c r="I1" s="0" t="s">
        <v>119</v>
      </c>
      <c r="J1" s="0" t="s">
        <v>18</v>
      </c>
      <c r="K1" s="0" t="s">
        <v>120</v>
      </c>
      <c r="L1" s="0" t="s">
        <v>121</v>
      </c>
      <c r="M1" s="0" t="s">
        <v>122</v>
      </c>
      <c r="N1" s="0" t="s">
        <v>123</v>
      </c>
      <c r="O1" s="0" t="s">
        <v>124</v>
      </c>
      <c r="P1" s="0" t="s">
        <v>125</v>
      </c>
      <c r="Q1" s="0" t="s">
        <v>126</v>
      </c>
    </row>
    <row r="2" customFormat="false" ht="12.8" hidden="false" customHeight="false" outlineLevel="0" collapsed="false">
      <c r="A2" s="0" t="s">
        <v>127</v>
      </c>
      <c r="B2" s="0" t="s">
        <v>128</v>
      </c>
      <c r="C2" s="0" t="n">
        <v>5000</v>
      </c>
      <c r="D2" s="0" t="s">
        <v>129</v>
      </c>
      <c r="E2" s="0" t="n">
        <v>5510</v>
      </c>
      <c r="F2" s="0" t="s">
        <v>130</v>
      </c>
      <c r="G2" s="0" t="n">
        <v>800</v>
      </c>
      <c r="H2" s="0" t="s">
        <v>131</v>
      </c>
      <c r="I2" s="0" t="n">
        <v>2016</v>
      </c>
      <c r="J2" s="0" t="n">
        <v>2016</v>
      </c>
      <c r="K2" s="0" t="s">
        <v>132</v>
      </c>
      <c r="L2" s="0" t="n">
        <v>40291</v>
      </c>
      <c r="M2" s="0" t="s">
        <v>133</v>
      </c>
      <c r="N2" s="0" t="s">
        <v>134</v>
      </c>
      <c r="O2" s="0" t="e">
        <f aca="false">VLOOKUP($H2,'FAOSTAT nutrition'!$A:$C,2,0)*$L2/4000</f>
        <v>#N/A</v>
      </c>
      <c r="P2" s="10" t="e">
        <f aca="false">VLOOKUP($H2,'FAOSTAT nutrition'!$A:$D,4,0)*$L2/4000</f>
        <v>#N/A</v>
      </c>
      <c r="Q2" s="10" t="e">
        <f aca="false">VLOOKUP($H2,'FAOSTAT nutrition'!$A:$D,3,0)*$L2/4000</f>
        <v>#N/A</v>
      </c>
    </row>
    <row r="3" customFormat="false" ht="12.8" hidden="false" customHeight="false" outlineLevel="0" collapsed="false">
      <c r="A3" s="0" t="s">
        <v>127</v>
      </c>
      <c r="B3" s="0" t="s">
        <v>128</v>
      </c>
      <c r="C3" s="0" t="n">
        <v>5000</v>
      </c>
      <c r="D3" s="0" t="s">
        <v>129</v>
      </c>
      <c r="E3" s="0" t="n">
        <v>5510</v>
      </c>
      <c r="F3" s="0" t="s">
        <v>130</v>
      </c>
      <c r="G3" s="0" t="n">
        <v>221</v>
      </c>
      <c r="H3" s="0" t="s">
        <v>135</v>
      </c>
      <c r="I3" s="0" t="n">
        <v>2016</v>
      </c>
      <c r="J3" s="0" t="n">
        <v>2016</v>
      </c>
      <c r="K3" s="0" t="s">
        <v>132</v>
      </c>
      <c r="L3" s="0" t="n">
        <v>2806252</v>
      </c>
      <c r="M3" s="0" t="s">
        <v>133</v>
      </c>
      <c r="N3" s="0" t="s">
        <v>134</v>
      </c>
      <c r="O3" s="10" t="n">
        <f aca="false">VLOOKUP($H3,'FAOSTAT nutrition'!$A:$C,2,0)*$L3/4000</f>
        <v>1732852.443444</v>
      </c>
      <c r="P3" s="10" t="n">
        <f aca="false">VLOOKUP($H3,'FAOSTAT nutrition'!$A:$D,4,0)*$L3</f>
        <v>645423.162479727</v>
      </c>
      <c r="Q3" s="10" t="n">
        <f aca="false">VLOOKUP($H3,'FAOSTAT nutrition'!$A:$D,3,0)*$L3</f>
        <v>182400.377232343</v>
      </c>
    </row>
    <row r="4" customFormat="false" ht="12.8" hidden="false" customHeight="false" outlineLevel="0" collapsed="false">
      <c r="A4" s="0" t="s">
        <v>127</v>
      </c>
      <c r="B4" s="0" t="s">
        <v>128</v>
      </c>
      <c r="C4" s="0" t="n">
        <v>5000</v>
      </c>
      <c r="D4" s="0" t="s">
        <v>129</v>
      </c>
      <c r="E4" s="0" t="n">
        <v>5510</v>
      </c>
      <c r="F4" s="0" t="s">
        <v>130</v>
      </c>
      <c r="G4" s="0" t="n">
        <v>711</v>
      </c>
      <c r="H4" s="0" t="s">
        <v>136</v>
      </c>
      <c r="I4" s="0" t="n">
        <v>2016</v>
      </c>
      <c r="J4" s="0" t="n">
        <v>2016</v>
      </c>
      <c r="K4" s="0" t="s">
        <v>132</v>
      </c>
      <c r="L4" s="0" t="n">
        <v>1165558</v>
      </c>
      <c r="M4" s="0" t="s">
        <v>133</v>
      </c>
      <c r="N4" s="0" t="s">
        <v>134</v>
      </c>
      <c r="O4" s="10" t="n">
        <f aca="false">VLOOKUP($H4,'FAOSTAT nutrition'!$A:$C,2,0)*$L4/4000</f>
        <v>155642.638512858</v>
      </c>
      <c r="P4" s="10" t="n">
        <f aca="false">VLOOKUP($H4,'FAOSTAT nutrition'!$A:$D,4,0)*$L4</f>
        <v>26887.7310244242</v>
      </c>
      <c r="Q4" s="10" t="n">
        <f aca="false">VLOOKUP($H4,'FAOSTAT nutrition'!$A:$D,3,0)*$L4</f>
        <v>28513.1790956544</v>
      </c>
    </row>
    <row r="5" customFormat="false" ht="12.8" hidden="false" customHeight="false" outlineLevel="0" collapsed="false">
      <c r="A5" s="0" t="s">
        <v>127</v>
      </c>
      <c r="B5" s="0" t="s">
        <v>128</v>
      </c>
      <c r="C5" s="0" t="n">
        <v>5000</v>
      </c>
      <c r="D5" s="0" t="s">
        <v>129</v>
      </c>
      <c r="E5" s="0" t="n">
        <v>5510</v>
      </c>
      <c r="F5" s="0" t="s">
        <v>130</v>
      </c>
      <c r="G5" s="0" t="n">
        <v>515</v>
      </c>
      <c r="H5" s="0" t="s">
        <v>137</v>
      </c>
      <c r="I5" s="0" t="n">
        <v>2016</v>
      </c>
      <c r="J5" s="0" t="n">
        <v>2016</v>
      </c>
      <c r="K5" s="0" t="s">
        <v>132</v>
      </c>
      <c r="L5" s="0" t="n">
        <v>85008032</v>
      </c>
      <c r="M5" s="0" t="s">
        <v>133</v>
      </c>
      <c r="N5" s="0" t="s">
        <v>134</v>
      </c>
      <c r="O5" s="10" t="n">
        <f aca="false">VLOOKUP($H5,'FAOSTAT nutrition'!$A:$C,2,0)*$L5/4000</f>
        <v>10200963.84</v>
      </c>
      <c r="P5" s="10" t="n">
        <f aca="false">VLOOKUP($H5,'FAOSTAT nutrition'!$A:$D,4,0)*$L5</f>
        <v>255024.096</v>
      </c>
      <c r="Q5" s="10" t="n">
        <f aca="false">VLOOKUP($H5,'FAOSTAT nutrition'!$A:$D,3,0)*$L5</f>
        <v>85008.032</v>
      </c>
    </row>
    <row r="6" customFormat="false" ht="12.8" hidden="false" customHeight="false" outlineLevel="0" collapsed="false">
      <c r="A6" s="0" t="s">
        <v>127</v>
      </c>
      <c r="B6" s="0" t="s">
        <v>128</v>
      </c>
      <c r="C6" s="0" t="n">
        <v>5000</v>
      </c>
      <c r="D6" s="0" t="s">
        <v>129</v>
      </c>
      <c r="E6" s="0" t="n">
        <v>5510</v>
      </c>
      <c r="F6" s="0" t="s">
        <v>130</v>
      </c>
      <c r="G6" s="0" t="n">
        <v>526</v>
      </c>
      <c r="H6" s="0" t="s">
        <v>138</v>
      </c>
      <c r="I6" s="0" t="n">
        <v>2016</v>
      </c>
      <c r="J6" s="0" t="n">
        <v>2016</v>
      </c>
      <c r="K6" s="0" t="s">
        <v>132</v>
      </c>
      <c r="L6" s="0" t="n">
        <v>4186243</v>
      </c>
      <c r="M6" s="0" t="s">
        <v>133</v>
      </c>
      <c r="N6" s="0" t="s">
        <v>134</v>
      </c>
      <c r="O6" s="10" t="n">
        <f aca="false">VLOOKUP($H6,'FAOSTAT nutrition'!$A:$C,2,0)*$L6/4000</f>
        <v>470952.3375</v>
      </c>
      <c r="P6" s="10" t="n">
        <f aca="false">VLOOKUP($H6,'FAOSTAT nutrition'!$A:$D,4,0)*$L6</f>
        <v>16744.972</v>
      </c>
      <c r="Q6" s="10" t="n">
        <f aca="false">VLOOKUP($H6,'FAOSTAT nutrition'!$A:$D,3,0)*$L6</f>
        <v>54421.159</v>
      </c>
    </row>
    <row r="7" customFormat="false" ht="12.8" hidden="false" customHeight="false" outlineLevel="0" collapsed="false">
      <c r="A7" s="0" t="s">
        <v>127</v>
      </c>
      <c r="B7" s="0" t="s">
        <v>128</v>
      </c>
      <c r="C7" s="0" t="n">
        <v>5000</v>
      </c>
      <c r="D7" s="0" t="s">
        <v>129</v>
      </c>
      <c r="E7" s="0" t="n">
        <v>5510</v>
      </c>
      <c r="F7" s="0" t="s">
        <v>130</v>
      </c>
      <c r="G7" s="0" t="n">
        <v>226</v>
      </c>
      <c r="H7" s="0" t="s">
        <v>139</v>
      </c>
      <c r="I7" s="0" t="n">
        <v>2016</v>
      </c>
      <c r="J7" s="0" t="n">
        <v>2016</v>
      </c>
      <c r="K7" s="0" t="s">
        <v>132</v>
      </c>
      <c r="L7" s="0" t="n">
        <v>1405732</v>
      </c>
      <c r="M7" s="0" t="s">
        <v>133</v>
      </c>
      <c r="N7" s="0" t="s">
        <v>134</v>
      </c>
      <c r="O7" s="10" t="n">
        <f aca="false">VLOOKUP($H7,'FAOSTAT nutrition'!$A:$C,2,0)*$L7/4000</f>
        <v>860608.445801526</v>
      </c>
      <c r="P7" s="10" t="n">
        <f aca="false">VLOOKUP($H7,'FAOSTAT nutrition'!$A:$D,4,0)*$L7</f>
        <v>11295.918373147</v>
      </c>
      <c r="Q7" s="10" t="n">
        <f aca="false">VLOOKUP($H7,'FAOSTAT nutrition'!$A:$D,3,0)*$L7</f>
        <v>12580.8987152037</v>
      </c>
    </row>
    <row r="8" customFormat="false" ht="12.8" hidden="false" customHeight="false" outlineLevel="0" collapsed="false">
      <c r="A8" s="0" t="s">
        <v>127</v>
      </c>
      <c r="B8" s="0" t="s">
        <v>128</v>
      </c>
      <c r="C8" s="0" t="n">
        <v>5000</v>
      </c>
      <c r="D8" s="0" t="s">
        <v>129</v>
      </c>
      <c r="E8" s="0" t="n">
        <v>5510</v>
      </c>
      <c r="F8" s="0" t="s">
        <v>130</v>
      </c>
      <c r="G8" s="0" t="n">
        <v>366</v>
      </c>
      <c r="H8" s="0" t="s">
        <v>140</v>
      </c>
      <c r="I8" s="0" t="n">
        <v>2016</v>
      </c>
      <c r="J8" s="0" t="n">
        <v>2016</v>
      </c>
      <c r="K8" s="0" t="s">
        <v>132</v>
      </c>
      <c r="L8" s="0" t="n">
        <v>1418195</v>
      </c>
      <c r="M8" s="0" t="s">
        <v>133</v>
      </c>
      <c r="N8" s="0" t="s">
        <v>134</v>
      </c>
      <c r="O8" s="10" t="n">
        <f aca="false">VLOOKUP($H8,'FAOSTAT nutrition'!$A:$C,2,0)*$L8/4000</f>
        <v>70909.75</v>
      </c>
      <c r="P8" s="10" t="n">
        <f aca="false">VLOOKUP($H8,'FAOSTAT nutrition'!$A:$D,4,0)*$L8</f>
        <v>1418.195</v>
      </c>
      <c r="Q8" s="10" t="n">
        <f aca="false">VLOOKUP($H8,'FAOSTAT nutrition'!$A:$D,3,0)*$L8</f>
        <v>15600.145</v>
      </c>
    </row>
    <row r="9" customFormat="false" ht="12.8" hidden="false" customHeight="false" outlineLevel="0" collapsed="false">
      <c r="A9" s="0" t="s">
        <v>127</v>
      </c>
      <c r="B9" s="0" t="s">
        <v>128</v>
      </c>
      <c r="C9" s="0" t="n">
        <v>5000</v>
      </c>
      <c r="D9" s="0" t="s">
        <v>129</v>
      </c>
      <c r="E9" s="0" t="n">
        <v>5510</v>
      </c>
      <c r="F9" s="0" t="s">
        <v>130</v>
      </c>
      <c r="G9" s="0" t="n">
        <v>367</v>
      </c>
      <c r="H9" s="0" t="s">
        <v>141</v>
      </c>
      <c r="I9" s="0" t="n">
        <v>2016</v>
      </c>
      <c r="J9" s="0" t="n">
        <v>2016</v>
      </c>
      <c r="K9" s="0" t="s">
        <v>132</v>
      </c>
      <c r="L9" s="0" t="n">
        <v>8879916</v>
      </c>
      <c r="M9" s="0" t="s">
        <v>133</v>
      </c>
      <c r="N9" s="0" t="s">
        <v>134</v>
      </c>
      <c r="O9" s="10" t="n">
        <f aca="false">VLOOKUP($H9,'FAOSTAT nutrition'!$A:$C,2,0)*$L9/4000</f>
        <v>266397.48</v>
      </c>
      <c r="P9" s="10" t="n">
        <f aca="false">VLOOKUP($H9,'FAOSTAT nutrition'!$A:$D,4,0)*$L9</f>
        <v>8879.916</v>
      </c>
      <c r="Q9" s="10" t="n">
        <f aca="false">VLOOKUP($H9,'FAOSTAT nutrition'!$A:$D,3,0)*$L9</f>
        <v>142078.656</v>
      </c>
    </row>
    <row r="10" customFormat="false" ht="12.8" hidden="false" customHeight="false" outlineLevel="0" collapsed="false">
      <c r="A10" s="0" t="s">
        <v>127</v>
      </c>
      <c r="B10" s="0" t="s">
        <v>128</v>
      </c>
      <c r="C10" s="0" t="n">
        <v>5000</v>
      </c>
      <c r="D10" s="0" t="s">
        <v>129</v>
      </c>
      <c r="E10" s="0" t="n">
        <v>5510</v>
      </c>
      <c r="F10" s="0" t="s">
        <v>130</v>
      </c>
      <c r="G10" s="0" t="n">
        <v>572</v>
      </c>
      <c r="H10" s="0" t="s">
        <v>142</v>
      </c>
      <c r="I10" s="0" t="n">
        <v>2016</v>
      </c>
      <c r="J10" s="0" t="n">
        <v>2016</v>
      </c>
      <c r="K10" s="0" t="s">
        <v>132</v>
      </c>
      <c r="L10" s="0" t="n">
        <v>5722699</v>
      </c>
      <c r="M10" s="0" t="s">
        <v>133</v>
      </c>
      <c r="N10" s="0" t="s">
        <v>134</v>
      </c>
      <c r="O10" s="10" t="n">
        <f aca="false">VLOOKUP($H10,'FAOSTAT nutrition'!$A:$C,2,0)*$L10/4000</f>
        <v>1702502.9525</v>
      </c>
      <c r="P10" s="10" t="n">
        <f aca="false">VLOOKUP($H10,'FAOSTAT nutrition'!$A:$D,4,0)*$L10</f>
        <v>646664.987</v>
      </c>
      <c r="Q10" s="10" t="n">
        <f aca="false">VLOOKUP($H10,'FAOSTAT nutrition'!$A:$D,3,0)*$L10</f>
        <v>85840.485</v>
      </c>
    </row>
    <row r="11" customFormat="false" ht="12.8" hidden="false" customHeight="false" outlineLevel="0" collapsed="false">
      <c r="A11" s="0" t="s">
        <v>127</v>
      </c>
      <c r="B11" s="0" t="s">
        <v>128</v>
      </c>
      <c r="C11" s="0" t="n">
        <v>5000</v>
      </c>
      <c r="D11" s="0" t="s">
        <v>129</v>
      </c>
      <c r="E11" s="0" t="n">
        <v>5510</v>
      </c>
      <c r="F11" s="0" t="s">
        <v>130</v>
      </c>
      <c r="G11" s="0" t="n">
        <v>203</v>
      </c>
      <c r="H11" s="0" t="s">
        <v>143</v>
      </c>
      <c r="I11" s="0" t="n">
        <v>2016</v>
      </c>
      <c r="J11" s="0" t="n">
        <v>2016</v>
      </c>
      <c r="K11" s="0" t="s">
        <v>132</v>
      </c>
      <c r="L11" s="0" t="n">
        <v>204716</v>
      </c>
      <c r="M11" s="0" t="s">
        <v>133</v>
      </c>
      <c r="N11" s="0" t="s">
        <v>134</v>
      </c>
      <c r="O11" s="10" t="n">
        <f aca="false">VLOOKUP($H11,'FAOSTAT nutrition'!$A:$C,2,0)*$L11/4000</f>
        <v>186803.35</v>
      </c>
      <c r="P11" s="10" t="n">
        <f aca="false">VLOOKUP($H11,'FAOSTAT nutrition'!$A:$D,4,0)*$L11</f>
        <v>12897.108</v>
      </c>
      <c r="Q11" s="10" t="n">
        <f aca="false">VLOOKUP($H11,'FAOSTAT nutrition'!$A:$D,3,0)*$L11</f>
        <v>36234.732</v>
      </c>
    </row>
    <row r="12" customFormat="false" ht="12.8" hidden="false" customHeight="false" outlineLevel="0" collapsed="false">
      <c r="A12" s="0" t="s">
        <v>127</v>
      </c>
      <c r="B12" s="0" t="s">
        <v>128</v>
      </c>
      <c r="C12" s="0" t="n">
        <v>5000</v>
      </c>
      <c r="D12" s="0" t="s">
        <v>129</v>
      </c>
      <c r="E12" s="0" t="n">
        <v>5510</v>
      </c>
      <c r="F12" s="0" t="s">
        <v>130</v>
      </c>
      <c r="G12" s="0" t="n">
        <v>486</v>
      </c>
      <c r="H12" s="0" t="s">
        <v>144</v>
      </c>
      <c r="I12" s="0" t="n">
        <v>2016</v>
      </c>
      <c r="J12" s="0" t="n">
        <v>2016</v>
      </c>
      <c r="K12" s="0" t="s">
        <v>132</v>
      </c>
      <c r="L12" s="0" t="n">
        <v>110695777</v>
      </c>
      <c r="M12" s="0" t="s">
        <v>133</v>
      </c>
      <c r="N12" s="0" t="s">
        <v>134</v>
      </c>
      <c r="O12" s="10" t="n">
        <f aca="false">VLOOKUP($H12,'FAOSTAT nutrition'!$A:$C,2,0)*$L12/4000</f>
        <v>16604366.55</v>
      </c>
      <c r="P12" s="10" t="n">
        <f aca="false">VLOOKUP($H12,'FAOSTAT nutrition'!$A:$D,4,0)*$L12</f>
        <v>332087.331</v>
      </c>
      <c r="Q12" s="10" t="n">
        <f aca="false">VLOOKUP($H12,'FAOSTAT nutrition'!$A:$D,3,0)*$L12</f>
        <v>774870.439</v>
      </c>
    </row>
    <row r="13" customFormat="false" ht="12.8" hidden="false" customHeight="false" outlineLevel="0" collapsed="false">
      <c r="A13" s="0" t="s">
        <v>127</v>
      </c>
      <c r="B13" s="0" t="s">
        <v>128</v>
      </c>
      <c r="C13" s="0" t="n">
        <v>5000</v>
      </c>
      <c r="D13" s="0" t="s">
        <v>129</v>
      </c>
      <c r="E13" s="0" t="n">
        <v>5510</v>
      </c>
      <c r="F13" s="0" t="s">
        <v>130</v>
      </c>
      <c r="G13" s="0" t="n">
        <v>44</v>
      </c>
      <c r="H13" s="0" t="s">
        <v>29</v>
      </c>
      <c r="I13" s="0" t="n">
        <v>2016</v>
      </c>
      <c r="J13" s="0" t="n">
        <v>2016</v>
      </c>
      <c r="K13" s="0" t="s">
        <v>132</v>
      </c>
      <c r="L13" s="0" t="n">
        <v>145865103</v>
      </c>
      <c r="M13" s="0" t="s">
        <v>133</v>
      </c>
      <c r="N13" s="0" t="s">
        <v>134</v>
      </c>
      <c r="O13" s="10" t="n">
        <f aca="false">VLOOKUP($H13,'FAOSTAT nutrition'!$A:$C,2,0)*$L13/4000</f>
        <v>121068035.49</v>
      </c>
      <c r="P13" s="10" t="n">
        <f aca="false">VLOOKUP($H13,'FAOSTAT nutrition'!$A:$D,4,0)*$L13</f>
        <v>2625571.854</v>
      </c>
      <c r="Q13" s="10" t="n">
        <f aca="false">VLOOKUP($H13,'FAOSTAT nutrition'!$A:$D,3,0)*$L13</f>
        <v>16045161.33</v>
      </c>
    </row>
    <row r="14" customFormat="false" ht="12.8" hidden="false" customHeight="false" outlineLevel="0" collapsed="false">
      <c r="A14" s="0" t="s">
        <v>127</v>
      </c>
      <c r="B14" s="0" t="s">
        <v>128</v>
      </c>
      <c r="C14" s="0" t="n">
        <v>5000</v>
      </c>
      <c r="D14" s="0" t="s">
        <v>129</v>
      </c>
      <c r="E14" s="0" t="n">
        <v>5510</v>
      </c>
      <c r="F14" s="0" t="s">
        <v>130</v>
      </c>
      <c r="G14" s="0" t="n">
        <v>782</v>
      </c>
      <c r="H14" s="0" t="s">
        <v>145</v>
      </c>
      <c r="I14" s="0" t="n">
        <v>2016</v>
      </c>
      <c r="J14" s="0" t="n">
        <v>2016</v>
      </c>
      <c r="K14" s="0" t="s">
        <v>132</v>
      </c>
      <c r="L14" s="0" t="n">
        <v>222652</v>
      </c>
      <c r="M14" s="0" t="s">
        <v>133</v>
      </c>
      <c r="N14" s="0" t="s">
        <v>134</v>
      </c>
      <c r="O14" s="10" t="e">
        <f aca="false">VLOOKUP($H14,'FAOSTAT nutrition'!$A:$C,2,0)*$L14/4000</f>
        <v>#N/A</v>
      </c>
      <c r="P14" s="10" t="e">
        <f aca="false">VLOOKUP($H14,'FAOSTAT nutrition'!$A:$D,4,0)*$L14</f>
        <v>#N/A</v>
      </c>
      <c r="Q14" s="10" t="e">
        <f aca="false">VLOOKUP($H14,'FAOSTAT nutrition'!$A:$D,3,0)*$L14</f>
        <v>#N/A</v>
      </c>
    </row>
    <row r="15" customFormat="false" ht="12.8" hidden="false" customHeight="false" outlineLevel="0" collapsed="false">
      <c r="A15" s="0" t="s">
        <v>127</v>
      </c>
      <c r="B15" s="0" t="s">
        <v>128</v>
      </c>
      <c r="C15" s="0" t="n">
        <v>5000</v>
      </c>
      <c r="D15" s="0" t="s">
        <v>129</v>
      </c>
      <c r="E15" s="0" t="n">
        <v>5510</v>
      </c>
      <c r="F15" s="0" t="s">
        <v>130</v>
      </c>
      <c r="G15" s="0" t="n">
        <v>176</v>
      </c>
      <c r="H15" s="0" t="s">
        <v>146</v>
      </c>
      <c r="I15" s="0" t="n">
        <v>2016</v>
      </c>
      <c r="J15" s="0" t="n">
        <v>2016</v>
      </c>
      <c r="K15" s="0" t="s">
        <v>132</v>
      </c>
      <c r="L15" s="0" t="n">
        <v>28943261</v>
      </c>
      <c r="M15" s="0" t="s">
        <v>133</v>
      </c>
      <c r="N15" s="0" t="s">
        <v>134</v>
      </c>
      <c r="O15" s="10" t="n">
        <f aca="false">VLOOKUP($H15,'FAOSTAT nutrition'!$A:$C,2,0)*$L15/4000</f>
        <v>24674130.0025</v>
      </c>
      <c r="P15" s="10" t="n">
        <f aca="false">VLOOKUP($H15,'FAOSTAT nutrition'!$A:$D,4,0)*$L15</f>
        <v>492035.437</v>
      </c>
      <c r="Q15" s="10" t="n">
        <f aca="false">VLOOKUP($H15,'FAOSTAT nutrition'!$A:$D,3,0)*$L15</f>
        <v>6396460.681</v>
      </c>
    </row>
    <row r="16" customFormat="false" ht="12.8" hidden="false" customHeight="false" outlineLevel="0" collapsed="false">
      <c r="A16" s="0" t="s">
        <v>127</v>
      </c>
      <c r="B16" s="0" t="s">
        <v>128</v>
      </c>
      <c r="C16" s="0" t="n">
        <v>5000</v>
      </c>
      <c r="D16" s="0" t="s">
        <v>129</v>
      </c>
      <c r="E16" s="0" t="n">
        <v>5510</v>
      </c>
      <c r="F16" s="0" t="s">
        <v>130</v>
      </c>
      <c r="G16" s="0" t="n">
        <v>414</v>
      </c>
      <c r="H16" s="0" t="s">
        <v>147</v>
      </c>
      <c r="I16" s="0" t="n">
        <v>2016</v>
      </c>
      <c r="J16" s="0" t="n">
        <v>2016</v>
      </c>
      <c r="K16" s="0" t="s">
        <v>132</v>
      </c>
      <c r="L16" s="0" t="n">
        <v>24426006</v>
      </c>
      <c r="M16" s="0" t="s">
        <v>133</v>
      </c>
      <c r="N16" s="0" t="s">
        <v>134</v>
      </c>
      <c r="O16" s="10" t="n">
        <f aca="false">VLOOKUP($H16,'FAOSTAT nutrition'!$A:$C,2,0)*$L16/4000</f>
        <v>3053250.75</v>
      </c>
      <c r="P16" s="10" t="n">
        <f aca="false">VLOOKUP($H16,'FAOSTAT nutrition'!$A:$D,4,0)*$L16</f>
        <v>97704.024</v>
      </c>
      <c r="Q16" s="10" t="n">
        <f aca="false">VLOOKUP($H16,'FAOSTAT nutrition'!$A:$D,3,0)*$L16</f>
        <v>732780.18</v>
      </c>
    </row>
    <row r="17" customFormat="false" ht="12.8" hidden="false" customHeight="false" outlineLevel="0" collapsed="false">
      <c r="A17" s="0" t="s">
        <v>127</v>
      </c>
      <c r="B17" s="0" t="s">
        <v>128</v>
      </c>
      <c r="C17" s="0" t="n">
        <v>5000</v>
      </c>
      <c r="D17" s="0" t="s">
        <v>129</v>
      </c>
      <c r="E17" s="0" t="n">
        <v>5510</v>
      </c>
      <c r="F17" s="0" t="s">
        <v>130</v>
      </c>
      <c r="G17" s="0" t="n">
        <v>558</v>
      </c>
      <c r="H17" s="0" t="s">
        <v>148</v>
      </c>
      <c r="I17" s="0" t="n">
        <v>2016</v>
      </c>
      <c r="J17" s="0" t="n">
        <v>2016</v>
      </c>
      <c r="K17" s="0" t="s">
        <v>132</v>
      </c>
      <c r="L17" s="0" t="n">
        <v>883342</v>
      </c>
      <c r="M17" s="0" t="s">
        <v>133</v>
      </c>
      <c r="N17" s="0" t="s">
        <v>134</v>
      </c>
      <c r="O17" s="10" t="n">
        <f aca="false">VLOOKUP($H17,'FAOSTAT nutrition'!$A:$C,2,0)*$L17/4000</f>
        <v>108209.395</v>
      </c>
      <c r="P17" s="10" t="n">
        <f aca="false">VLOOKUP($H17,'FAOSTAT nutrition'!$A:$D,4,0)*$L17</f>
        <v>6183.394</v>
      </c>
      <c r="Q17" s="10" t="n">
        <f aca="false">VLOOKUP($H17,'FAOSTAT nutrition'!$A:$D,3,0)*$L17</f>
        <v>8833.42</v>
      </c>
    </row>
    <row r="18" customFormat="false" ht="12.8" hidden="false" customHeight="false" outlineLevel="0" collapsed="false">
      <c r="A18" s="0" t="s">
        <v>127</v>
      </c>
      <c r="B18" s="0" t="s">
        <v>128</v>
      </c>
      <c r="C18" s="0" t="n">
        <v>5000</v>
      </c>
      <c r="D18" s="0" t="s">
        <v>129</v>
      </c>
      <c r="E18" s="0" t="n">
        <v>5510</v>
      </c>
      <c r="F18" s="0" t="s">
        <v>130</v>
      </c>
      <c r="G18" s="0" t="n">
        <v>552</v>
      </c>
      <c r="H18" s="0" t="s">
        <v>149</v>
      </c>
      <c r="I18" s="0" t="n">
        <v>2016</v>
      </c>
      <c r="J18" s="0" t="n">
        <v>2016</v>
      </c>
      <c r="K18" s="0" t="s">
        <v>132</v>
      </c>
      <c r="L18" s="0" t="n">
        <v>622971</v>
      </c>
      <c r="M18" s="0" t="s">
        <v>133</v>
      </c>
      <c r="N18" s="0" t="s">
        <v>134</v>
      </c>
      <c r="O18" s="10" t="n">
        <f aca="false">VLOOKUP($H18,'FAOSTAT nutrition'!$A:$C,2,0)*$L18/4000</f>
        <v>85658.5125</v>
      </c>
      <c r="P18" s="10" t="n">
        <f aca="false">VLOOKUP($H18,'FAOSTAT nutrition'!$A:$D,4,0)*$L18</f>
        <v>2491.884</v>
      </c>
      <c r="Q18" s="10" t="n">
        <f aca="false">VLOOKUP($H18,'FAOSTAT nutrition'!$A:$D,3,0)*$L18</f>
        <v>4360.797</v>
      </c>
    </row>
    <row r="19" customFormat="false" ht="12.8" hidden="false" customHeight="false" outlineLevel="0" collapsed="false">
      <c r="A19" s="0" t="s">
        <v>127</v>
      </c>
      <c r="B19" s="0" t="s">
        <v>128</v>
      </c>
      <c r="C19" s="0" t="n">
        <v>5000</v>
      </c>
      <c r="D19" s="0" t="s">
        <v>129</v>
      </c>
      <c r="E19" s="0" t="n">
        <v>5510</v>
      </c>
      <c r="F19" s="0" t="s">
        <v>130</v>
      </c>
      <c r="G19" s="0" t="n">
        <v>216</v>
      </c>
      <c r="H19" s="0" t="s">
        <v>150</v>
      </c>
      <c r="I19" s="0" t="n">
        <v>2016</v>
      </c>
      <c r="J19" s="0" t="n">
        <v>2016</v>
      </c>
      <c r="K19" s="0" t="s">
        <v>132</v>
      </c>
      <c r="L19" s="0" t="n">
        <v>74825</v>
      </c>
      <c r="M19" s="0" t="s">
        <v>133</v>
      </c>
      <c r="N19" s="0" t="s">
        <v>134</v>
      </c>
      <c r="O19" s="10" t="n">
        <f aca="false">VLOOKUP($H19,'FAOSTAT nutrition'!$A:$C,2,0)*$L19/4000</f>
        <v>122491.296296296</v>
      </c>
      <c r="P19" s="10" t="n">
        <f aca="false">VLOOKUP($H19,'FAOSTAT nutrition'!$A:$D,4,0)*$L19</f>
        <v>49329.0740740741</v>
      </c>
      <c r="Q19" s="10" t="n">
        <f aca="false">VLOOKUP($H19,'FAOSTAT nutrition'!$A:$D,3,0)*$L19</f>
        <v>10530.9259259259</v>
      </c>
    </row>
    <row r="20" customFormat="false" ht="12.8" hidden="false" customHeight="false" outlineLevel="0" collapsed="false">
      <c r="A20" s="0" t="s">
        <v>127</v>
      </c>
      <c r="B20" s="0" t="s">
        <v>128</v>
      </c>
      <c r="C20" s="0" t="n">
        <v>5000</v>
      </c>
      <c r="D20" s="0" t="s">
        <v>129</v>
      </c>
      <c r="E20" s="0" t="n">
        <v>5510</v>
      </c>
      <c r="F20" s="0" t="s">
        <v>130</v>
      </c>
      <c r="G20" s="0" t="n">
        <v>181</v>
      </c>
      <c r="H20" s="0" t="s">
        <v>151</v>
      </c>
      <c r="I20" s="0" t="n">
        <v>2016</v>
      </c>
      <c r="J20" s="0" t="n">
        <v>2016</v>
      </c>
      <c r="K20" s="0" t="s">
        <v>132</v>
      </c>
      <c r="L20" s="0" t="n">
        <v>5061806</v>
      </c>
      <c r="M20" s="0" t="s">
        <v>133</v>
      </c>
      <c r="N20" s="0" t="s">
        <v>134</v>
      </c>
      <c r="O20" s="10" t="n">
        <f aca="false">VLOOKUP($H20,'FAOSTAT nutrition'!$A:$C,2,0)*$L20/4000</f>
        <v>4431994.37783817</v>
      </c>
      <c r="P20" s="10" t="n">
        <f aca="false">VLOOKUP($H20,'FAOSTAT nutrition'!$A:$D,4,0)*$L20</f>
        <v>103371.265952621</v>
      </c>
      <c r="Q20" s="10" t="n">
        <f aca="false">VLOOKUP($H20,'FAOSTAT nutrition'!$A:$D,3,0)*$L20</f>
        <v>1209431.16267675</v>
      </c>
    </row>
    <row r="21" customFormat="false" ht="12.8" hidden="false" customHeight="false" outlineLevel="0" collapsed="false">
      <c r="A21" s="0" t="s">
        <v>127</v>
      </c>
      <c r="B21" s="0" t="s">
        <v>128</v>
      </c>
      <c r="C21" s="0" t="n">
        <v>5000</v>
      </c>
      <c r="D21" s="0" t="s">
        <v>129</v>
      </c>
      <c r="E21" s="0" t="n">
        <v>5510</v>
      </c>
      <c r="F21" s="0" t="s">
        <v>130</v>
      </c>
      <c r="G21" s="0" t="n">
        <v>89</v>
      </c>
      <c r="H21" s="0" t="s">
        <v>152</v>
      </c>
      <c r="I21" s="0" t="n">
        <v>2016</v>
      </c>
      <c r="J21" s="0" t="n">
        <v>2016</v>
      </c>
      <c r="K21" s="0" t="s">
        <v>132</v>
      </c>
      <c r="L21" s="0" t="n">
        <v>2468421</v>
      </c>
      <c r="M21" s="0" t="s">
        <v>133</v>
      </c>
      <c r="N21" s="0" t="s">
        <v>134</v>
      </c>
      <c r="O21" s="10" t="n">
        <f aca="false">VLOOKUP($H21,'FAOSTAT nutrition'!$A:$C,2,0)*$L21/4000</f>
        <v>2036447.325</v>
      </c>
      <c r="P21" s="10" t="n">
        <f aca="false">VLOOKUP($H21,'FAOSTAT nutrition'!$A:$D,4,0)*$L21</f>
        <v>49368.42</v>
      </c>
      <c r="Q21" s="10" t="n">
        <f aca="false">VLOOKUP($H21,'FAOSTAT nutrition'!$A:$D,3,0)*$L21</f>
        <v>271526.31</v>
      </c>
    </row>
    <row r="22" customFormat="false" ht="12.8" hidden="false" customHeight="false" outlineLevel="0" collapsed="false">
      <c r="A22" s="0" t="s">
        <v>127</v>
      </c>
      <c r="B22" s="0" t="s">
        <v>128</v>
      </c>
      <c r="C22" s="0" t="n">
        <v>5000</v>
      </c>
      <c r="D22" s="0" t="s">
        <v>129</v>
      </c>
      <c r="E22" s="0" t="n">
        <v>5510</v>
      </c>
      <c r="F22" s="0" t="s">
        <v>130</v>
      </c>
      <c r="G22" s="0" t="n">
        <v>358</v>
      </c>
      <c r="H22" s="0" t="s">
        <v>153</v>
      </c>
      <c r="I22" s="0" t="n">
        <v>2016</v>
      </c>
      <c r="J22" s="0" t="n">
        <v>2016</v>
      </c>
      <c r="K22" s="0" t="s">
        <v>132</v>
      </c>
      <c r="L22" s="0" t="n">
        <v>69888294</v>
      </c>
      <c r="M22" s="0" t="s">
        <v>133</v>
      </c>
      <c r="N22" s="0" t="s">
        <v>134</v>
      </c>
      <c r="O22" s="10" t="n">
        <f aca="false">VLOOKUP($H22,'FAOSTAT nutrition'!$A:$C,2,0)*$L22/4000</f>
        <v>3319695.52131803</v>
      </c>
      <c r="P22" s="10" t="n">
        <f aca="false">VLOOKUP($H22,'FAOSTAT nutrition'!$A:$D,4,0)*$L22</f>
        <v>69861.3869905551</v>
      </c>
      <c r="Q22" s="10" t="n">
        <f aca="false">VLOOKUP($H22,'FAOSTAT nutrition'!$A:$D,3,0)*$L22</f>
        <v>698890.548665912</v>
      </c>
    </row>
    <row r="23" customFormat="false" ht="12.8" hidden="false" customHeight="false" outlineLevel="0" collapsed="false">
      <c r="A23" s="0" t="s">
        <v>127</v>
      </c>
      <c r="B23" s="0" t="s">
        <v>128</v>
      </c>
      <c r="C23" s="0" t="n">
        <v>5000</v>
      </c>
      <c r="D23" s="0" t="s">
        <v>129</v>
      </c>
      <c r="E23" s="0" t="n">
        <v>5510</v>
      </c>
      <c r="F23" s="0" t="s">
        <v>130</v>
      </c>
      <c r="G23" s="0" t="n">
        <v>101</v>
      </c>
      <c r="H23" s="0" t="s">
        <v>154</v>
      </c>
      <c r="I23" s="0" t="n">
        <v>2016</v>
      </c>
      <c r="J23" s="0" t="n">
        <v>2016</v>
      </c>
      <c r="K23" s="0" t="s">
        <v>132</v>
      </c>
      <c r="L23" s="0" t="n">
        <v>220141</v>
      </c>
      <c r="M23" s="0" t="s">
        <v>133</v>
      </c>
      <c r="N23" s="0" t="s">
        <v>134</v>
      </c>
      <c r="O23" s="10" t="n">
        <f aca="false">VLOOKUP($H23,'FAOSTAT nutrition'!$A:$C,2,0)*$L23/4000</f>
        <v>213536.77</v>
      </c>
      <c r="P23" s="10" t="n">
        <f aca="false">VLOOKUP($H23,'FAOSTAT nutrition'!$A:$D,4,0)*$L23</f>
        <v>13208.46</v>
      </c>
      <c r="Q23" s="10" t="n">
        <f aca="false">VLOOKUP($H23,'FAOSTAT nutrition'!$A:$D,3,0)*$L23</f>
        <v>35222.56</v>
      </c>
    </row>
    <row r="24" customFormat="false" ht="12.8" hidden="false" customHeight="false" outlineLevel="0" collapsed="false">
      <c r="A24" s="0" t="s">
        <v>127</v>
      </c>
      <c r="B24" s="0" t="s">
        <v>128</v>
      </c>
      <c r="C24" s="0" t="n">
        <v>5000</v>
      </c>
      <c r="D24" s="0" t="s">
        <v>129</v>
      </c>
      <c r="E24" s="0" t="n">
        <v>5510</v>
      </c>
      <c r="F24" s="0" t="s">
        <v>130</v>
      </c>
      <c r="G24" s="0" t="n">
        <v>461</v>
      </c>
      <c r="H24" s="0" t="s">
        <v>155</v>
      </c>
      <c r="I24" s="0" t="n">
        <v>2016</v>
      </c>
      <c r="J24" s="0" t="n">
        <v>2016</v>
      </c>
      <c r="K24" s="0" t="s">
        <v>132</v>
      </c>
      <c r="L24" s="0" t="n">
        <v>135498</v>
      </c>
      <c r="M24" s="0" t="s">
        <v>133</v>
      </c>
      <c r="N24" s="0" t="s">
        <v>134</v>
      </c>
      <c r="O24" s="10" t="n">
        <f aca="false">VLOOKUP($H24,'FAOSTAT nutrition'!$A:$C,2,0)*$L24/4000</f>
        <v>37600.695</v>
      </c>
      <c r="P24" s="10" t="n">
        <f aca="false">VLOOKUP($H24,'FAOSTAT nutrition'!$A:$D,4,0)*$L24</f>
        <v>677.49</v>
      </c>
      <c r="Q24" s="10" t="n">
        <f aca="false">VLOOKUP($H24,'FAOSTAT nutrition'!$A:$D,3,0)*$L24</f>
        <v>2167.968</v>
      </c>
    </row>
    <row r="25" customFormat="false" ht="12.8" hidden="false" customHeight="false" outlineLevel="0" collapsed="false">
      <c r="A25" s="0" t="s">
        <v>127</v>
      </c>
      <c r="B25" s="0" t="s">
        <v>128</v>
      </c>
      <c r="C25" s="0" t="n">
        <v>5000</v>
      </c>
      <c r="D25" s="0" t="s">
        <v>129</v>
      </c>
      <c r="E25" s="0" t="n">
        <v>5510</v>
      </c>
      <c r="F25" s="0" t="s">
        <v>130</v>
      </c>
      <c r="G25" s="0" t="n">
        <v>426</v>
      </c>
      <c r="H25" s="0" t="s">
        <v>156</v>
      </c>
      <c r="I25" s="0" t="n">
        <v>2016</v>
      </c>
      <c r="J25" s="0" t="n">
        <v>2016</v>
      </c>
      <c r="K25" s="0" t="s">
        <v>132</v>
      </c>
      <c r="L25" s="0" t="n">
        <v>41395127</v>
      </c>
      <c r="M25" s="0" t="s">
        <v>133</v>
      </c>
      <c r="N25" s="0" t="s">
        <v>134</v>
      </c>
      <c r="O25" s="10" t="n">
        <f aca="false">VLOOKUP($H25,'FAOSTAT nutrition'!$A:$C,2,0)*$L25/4000</f>
        <v>3932538.45455519</v>
      </c>
      <c r="P25" s="10" t="n">
        <f aca="false">VLOOKUP($H25,'FAOSTAT nutrition'!$A:$D,4,0)*$L25</f>
        <v>82789.6981779243</v>
      </c>
      <c r="Q25" s="10" t="n">
        <f aca="false">VLOOKUP($H25,'FAOSTAT nutrition'!$A:$D,3,0)*$L25</f>
        <v>372567.537352552</v>
      </c>
    </row>
    <row r="26" customFormat="false" ht="12.8" hidden="false" customHeight="false" outlineLevel="0" collapsed="false">
      <c r="A26" s="0" t="s">
        <v>127</v>
      </c>
      <c r="B26" s="0" t="s">
        <v>128</v>
      </c>
      <c r="C26" s="0" t="n">
        <v>5000</v>
      </c>
      <c r="D26" s="0" t="s">
        <v>129</v>
      </c>
      <c r="E26" s="0" t="n">
        <v>5510</v>
      </c>
      <c r="F26" s="0" t="s">
        <v>130</v>
      </c>
      <c r="G26" s="0" t="n">
        <v>217</v>
      </c>
      <c r="H26" s="0" t="s">
        <v>157</v>
      </c>
      <c r="I26" s="0" t="n">
        <v>2016</v>
      </c>
      <c r="J26" s="0" t="n">
        <v>2016</v>
      </c>
      <c r="K26" s="0" t="s">
        <v>132</v>
      </c>
      <c r="L26" s="0" t="n">
        <v>3177373</v>
      </c>
      <c r="M26" s="0" t="s">
        <v>133</v>
      </c>
      <c r="N26" s="0" t="s">
        <v>134</v>
      </c>
      <c r="O26" s="10" t="n">
        <f aca="false">VLOOKUP($H26,'FAOSTAT nutrition'!$A:$C,2,0)*$L26/4000</f>
        <v>675741.58917622</v>
      </c>
      <c r="P26" s="10" t="n">
        <f aca="false">VLOOKUP($H26,'FAOSTAT nutrition'!$A:$D,4,0)*$L26</f>
        <v>220958.112139497</v>
      </c>
      <c r="Q26" s="10" t="n">
        <f aca="false">VLOOKUP($H26,'FAOSTAT nutrition'!$A:$D,3,0)*$L26</f>
        <v>82583.0459479083</v>
      </c>
    </row>
    <row r="27" customFormat="false" ht="12.8" hidden="false" customHeight="false" outlineLevel="0" collapsed="false">
      <c r="A27" s="0" t="s">
        <v>127</v>
      </c>
      <c r="B27" s="0" t="s">
        <v>128</v>
      </c>
      <c r="C27" s="0" t="n">
        <v>5000</v>
      </c>
      <c r="D27" s="0" t="s">
        <v>129</v>
      </c>
      <c r="E27" s="0" t="n">
        <v>5510</v>
      </c>
      <c r="F27" s="0" t="s">
        <v>130</v>
      </c>
      <c r="G27" s="0" t="n">
        <v>591</v>
      </c>
      <c r="H27" s="0" t="s">
        <v>158</v>
      </c>
      <c r="I27" s="0" t="n">
        <v>2016</v>
      </c>
      <c r="J27" s="0" t="n">
        <v>2016</v>
      </c>
      <c r="K27" s="0" t="s">
        <v>132</v>
      </c>
      <c r="L27" s="0" t="n">
        <v>1574704</v>
      </c>
      <c r="M27" s="0" t="s">
        <v>133</v>
      </c>
      <c r="N27" s="0" t="s">
        <v>134</v>
      </c>
      <c r="O27" s="10" t="n">
        <f aca="false">VLOOKUP($H27,'FAOSTAT nutrition'!$A:$C,2,0)*$L27/4000</f>
        <v>169280.68</v>
      </c>
      <c r="P27" s="10" t="n">
        <f aca="false">VLOOKUP($H27,'FAOSTAT nutrition'!$A:$D,4,0)*$L27</f>
        <v>9448.224</v>
      </c>
      <c r="Q27" s="10" t="n">
        <f aca="false">VLOOKUP($H27,'FAOSTAT nutrition'!$A:$D,3,0)*$L27</f>
        <v>12597.632</v>
      </c>
    </row>
    <row r="28" customFormat="false" ht="12.8" hidden="false" customHeight="false" outlineLevel="0" collapsed="false">
      <c r="A28" s="0" t="s">
        <v>127</v>
      </c>
      <c r="B28" s="0" t="s">
        <v>128</v>
      </c>
      <c r="C28" s="0" t="n">
        <v>5000</v>
      </c>
      <c r="D28" s="0" t="s">
        <v>129</v>
      </c>
      <c r="E28" s="0" t="n">
        <v>5510</v>
      </c>
      <c r="F28" s="0" t="s">
        <v>130</v>
      </c>
      <c r="G28" s="0" t="n">
        <v>125</v>
      </c>
      <c r="H28" s="0" t="s">
        <v>159</v>
      </c>
      <c r="I28" s="0" t="n">
        <v>2016</v>
      </c>
      <c r="J28" s="0" t="n">
        <v>2016</v>
      </c>
      <c r="K28" s="0" t="s">
        <v>132</v>
      </c>
      <c r="L28" s="0" t="n">
        <v>290649116</v>
      </c>
      <c r="M28" s="0" t="s">
        <v>133</v>
      </c>
      <c r="N28" s="0" t="s">
        <v>134</v>
      </c>
      <c r="O28" s="10" t="n">
        <f aca="false">VLOOKUP($H28,'FAOSTAT nutrition'!$A:$C,2,0)*$L28/4000</f>
        <v>79201884.11</v>
      </c>
      <c r="P28" s="10" t="n">
        <f aca="false">VLOOKUP($H28,'FAOSTAT nutrition'!$A:$D,4,0)*$L28</f>
        <v>581298.232</v>
      </c>
      <c r="Q28" s="10" t="n">
        <f aca="false">VLOOKUP($H28,'FAOSTAT nutrition'!$A:$D,3,0)*$L28</f>
        <v>2615842.044</v>
      </c>
    </row>
    <row r="29" customFormat="false" ht="12.8" hidden="false" customHeight="false" outlineLevel="0" collapsed="false">
      <c r="A29" s="0" t="s">
        <v>127</v>
      </c>
      <c r="B29" s="0" t="s">
        <v>128</v>
      </c>
      <c r="C29" s="0" t="n">
        <v>5000</v>
      </c>
      <c r="D29" s="0" t="s">
        <v>129</v>
      </c>
      <c r="E29" s="0" t="n">
        <v>5510</v>
      </c>
      <c r="F29" s="0" t="s">
        <v>130</v>
      </c>
      <c r="G29" s="0" t="n">
        <v>378</v>
      </c>
      <c r="H29" s="0" t="s">
        <v>160</v>
      </c>
      <c r="I29" s="0" t="n">
        <v>2016</v>
      </c>
      <c r="J29" s="0" t="n">
        <v>2016</v>
      </c>
      <c r="K29" s="0" t="s">
        <v>132</v>
      </c>
      <c r="L29" s="0" t="n">
        <v>87161</v>
      </c>
      <c r="M29" s="0" t="s">
        <v>133</v>
      </c>
      <c r="N29" s="0" t="s">
        <v>134</v>
      </c>
      <c r="O29" s="10" t="n">
        <f aca="false">VLOOKUP($H29,'FAOSTAT nutrition'!$A:$C,2,0)*$L29/4000</f>
        <v>11548.8325</v>
      </c>
      <c r="P29" s="10" t="n">
        <f aca="false">VLOOKUP($H29,'FAOSTAT nutrition'!$A:$D,4,0)*$L29</f>
        <v>958.771</v>
      </c>
      <c r="Q29" s="10" t="n">
        <f aca="false">VLOOKUP($H29,'FAOSTAT nutrition'!$A:$D,3,0)*$L29</f>
        <v>5055.338</v>
      </c>
    </row>
    <row r="30" customFormat="false" ht="12.8" hidden="false" customHeight="false" outlineLevel="0" collapsed="false">
      <c r="A30" s="0" t="s">
        <v>127</v>
      </c>
      <c r="B30" s="0" t="s">
        <v>128</v>
      </c>
      <c r="C30" s="0" t="n">
        <v>5000</v>
      </c>
      <c r="D30" s="0" t="s">
        <v>129</v>
      </c>
      <c r="E30" s="0" t="n">
        <v>5510</v>
      </c>
      <c r="F30" s="0" t="s">
        <v>130</v>
      </c>
      <c r="G30" s="0" t="n">
        <v>265</v>
      </c>
      <c r="H30" s="0" t="s">
        <v>161</v>
      </c>
      <c r="I30" s="0" t="n">
        <v>2016</v>
      </c>
      <c r="J30" s="0" t="n">
        <v>2016</v>
      </c>
      <c r="K30" s="0" t="s">
        <v>132</v>
      </c>
      <c r="L30" s="0" t="n">
        <v>1594850</v>
      </c>
      <c r="M30" s="0" t="s">
        <v>133</v>
      </c>
      <c r="N30" s="0" t="s">
        <v>134</v>
      </c>
      <c r="O30" s="10" t="n">
        <f aca="false">VLOOKUP($H30,'FAOSTAT nutrition'!$A:$C,2,0)*$L30/4000</f>
        <v>2204880.125</v>
      </c>
      <c r="P30" s="10" t="n">
        <f aca="false">VLOOKUP($H30,'FAOSTAT nutrition'!$A:$D,4,0)*$L30</f>
        <v>350867</v>
      </c>
      <c r="Q30" s="10" t="n">
        <f aca="false">VLOOKUP($H30,'FAOSTAT nutrition'!$A:$D,3,0)*$L30</f>
        <v>250619.285714285</v>
      </c>
    </row>
    <row r="31" customFormat="false" ht="12.8" hidden="false" customHeight="false" outlineLevel="0" collapsed="false">
      <c r="A31" s="0" t="s">
        <v>127</v>
      </c>
      <c r="B31" s="0" t="s">
        <v>128</v>
      </c>
      <c r="C31" s="0" t="n">
        <v>5000</v>
      </c>
      <c r="D31" s="0" t="s">
        <v>129</v>
      </c>
      <c r="E31" s="0" t="n">
        <v>5510</v>
      </c>
      <c r="F31" s="0" t="s">
        <v>130</v>
      </c>
      <c r="G31" s="0" t="n">
        <v>393</v>
      </c>
      <c r="H31" s="0" t="s">
        <v>162</v>
      </c>
      <c r="I31" s="0" t="n">
        <v>2016</v>
      </c>
      <c r="J31" s="0" t="n">
        <v>2016</v>
      </c>
      <c r="K31" s="0" t="s">
        <v>132</v>
      </c>
      <c r="L31" s="0" t="n">
        <v>25046216</v>
      </c>
      <c r="M31" s="0" t="s">
        <v>133</v>
      </c>
      <c r="N31" s="0" t="s">
        <v>134</v>
      </c>
      <c r="O31" s="10" t="n">
        <f aca="false">VLOOKUP($H31,'FAOSTAT nutrition'!$A:$C,2,0)*$L31/4000</f>
        <v>563541.164562069</v>
      </c>
      <c r="P31" s="10" t="n">
        <f aca="false">VLOOKUP($H31,'FAOSTAT nutrition'!$A:$D,4,0)*$L31</f>
        <v>25047.5917199997</v>
      </c>
      <c r="Q31" s="10" t="n">
        <f aca="false">VLOOKUP($H31,'FAOSTAT nutrition'!$A:$D,3,0)*$L31</f>
        <v>200380.733759998</v>
      </c>
    </row>
    <row r="32" customFormat="false" ht="12.8" hidden="false" customHeight="false" outlineLevel="0" collapsed="false">
      <c r="A32" s="0" t="s">
        <v>127</v>
      </c>
      <c r="B32" s="0" t="s">
        <v>128</v>
      </c>
      <c r="C32" s="0" t="n">
        <v>5000</v>
      </c>
      <c r="D32" s="0" t="s">
        <v>129</v>
      </c>
      <c r="E32" s="0" t="n">
        <v>5510</v>
      </c>
      <c r="F32" s="0" t="s">
        <v>130</v>
      </c>
      <c r="G32" s="0" t="n">
        <v>108</v>
      </c>
      <c r="H32" s="0" t="s">
        <v>163</v>
      </c>
      <c r="I32" s="0" t="n">
        <v>2016</v>
      </c>
      <c r="J32" s="0" t="n">
        <v>2016</v>
      </c>
      <c r="K32" s="0" t="s">
        <v>132</v>
      </c>
      <c r="L32" s="0" t="n">
        <v>6989391</v>
      </c>
      <c r="M32" s="0" t="s">
        <v>133</v>
      </c>
      <c r="N32" s="0" t="s">
        <v>134</v>
      </c>
      <c r="O32" s="10" t="n">
        <f aca="false">VLOOKUP($H32,'FAOSTAT nutrition'!$A:$C,2,0)*$L32/4000</f>
        <v>5940982.35</v>
      </c>
      <c r="P32" s="10" t="n">
        <f aca="false">VLOOKUP($H32,'FAOSTAT nutrition'!$A:$D,4,0)*$L32</f>
        <v>104840.865</v>
      </c>
      <c r="Q32" s="10" t="n">
        <f aca="false">VLOOKUP($H32,'FAOSTAT nutrition'!$A:$D,3,0)*$L32</f>
        <v>559151.28</v>
      </c>
    </row>
    <row r="33" customFormat="false" ht="12.8" hidden="false" customHeight="false" outlineLevel="0" collapsed="false">
      <c r="A33" s="0" t="s">
        <v>127</v>
      </c>
      <c r="B33" s="0" t="s">
        <v>128</v>
      </c>
      <c r="C33" s="0" t="n">
        <v>5000</v>
      </c>
      <c r="D33" s="0" t="s">
        <v>129</v>
      </c>
      <c r="E33" s="0" t="n">
        <v>5510</v>
      </c>
      <c r="F33" s="0" t="s">
        <v>130</v>
      </c>
      <c r="G33" s="0" t="n">
        <v>531</v>
      </c>
      <c r="H33" s="0" t="s">
        <v>164</v>
      </c>
      <c r="I33" s="0" t="n">
        <v>2016</v>
      </c>
      <c r="J33" s="0" t="n">
        <v>2016</v>
      </c>
      <c r="K33" s="0" t="s">
        <v>132</v>
      </c>
      <c r="L33" s="0" t="n">
        <v>2328758</v>
      </c>
      <c r="M33" s="0" t="s">
        <v>133</v>
      </c>
      <c r="N33" s="0" t="s">
        <v>134</v>
      </c>
      <c r="O33" s="10" t="n">
        <f aca="false">VLOOKUP($H33,'FAOSTAT nutrition'!$A:$C,2,0)*$L33/4000</f>
        <v>378423.175</v>
      </c>
      <c r="P33" s="10" t="n">
        <f aca="false">VLOOKUP($H33,'FAOSTAT nutrition'!$A:$D,4,0)*$L33</f>
        <v>20958.822</v>
      </c>
      <c r="Q33" s="10" t="n">
        <f aca="false">VLOOKUP($H33,'FAOSTAT nutrition'!$A:$D,3,0)*$L33</f>
        <v>25616.338</v>
      </c>
    </row>
    <row r="34" customFormat="false" ht="12.8" hidden="false" customHeight="false" outlineLevel="0" collapsed="false">
      <c r="A34" s="0" t="s">
        <v>127</v>
      </c>
      <c r="B34" s="0" t="s">
        <v>128</v>
      </c>
      <c r="C34" s="0" t="n">
        <v>5000</v>
      </c>
      <c r="D34" s="0" t="s">
        <v>129</v>
      </c>
      <c r="E34" s="0" t="n">
        <v>5510</v>
      </c>
      <c r="F34" s="0" t="s">
        <v>130</v>
      </c>
      <c r="G34" s="0" t="n">
        <v>530</v>
      </c>
      <c r="H34" s="0" t="s">
        <v>165</v>
      </c>
      <c r="I34" s="0" t="n">
        <v>2016</v>
      </c>
      <c r="J34" s="0" t="n">
        <v>2016</v>
      </c>
      <c r="K34" s="0" t="s">
        <v>132</v>
      </c>
      <c r="L34" s="0" t="n">
        <v>1405355</v>
      </c>
      <c r="M34" s="0" t="s">
        <v>133</v>
      </c>
      <c r="N34" s="0" t="s">
        <v>134</v>
      </c>
      <c r="O34" s="10" t="n">
        <f aca="false">VLOOKUP($H34,'FAOSTAT nutrition'!$A:$C,2,0)*$L34/4000</f>
        <v>158100.990112878</v>
      </c>
      <c r="P34" s="10" t="n">
        <f aca="false">VLOOKUP($H34,'FAOSTAT nutrition'!$A:$D,4,0)*$L34</f>
        <v>4214.79129933261</v>
      </c>
      <c r="Q34" s="10" t="n">
        <f aca="false">VLOOKUP($H34,'FAOSTAT nutrition'!$A:$D,3,0)*$L34</f>
        <v>12644.3738979979</v>
      </c>
    </row>
    <row r="35" customFormat="false" ht="12.8" hidden="false" customHeight="false" outlineLevel="0" collapsed="false">
      <c r="A35" s="0" t="s">
        <v>127</v>
      </c>
      <c r="B35" s="0" t="s">
        <v>128</v>
      </c>
      <c r="C35" s="0" t="n">
        <v>5000</v>
      </c>
      <c r="D35" s="0" t="s">
        <v>129</v>
      </c>
      <c r="E35" s="0" t="n">
        <v>5510</v>
      </c>
      <c r="F35" s="0" t="s">
        <v>130</v>
      </c>
      <c r="G35" s="0" t="n">
        <v>220</v>
      </c>
      <c r="H35" s="0" t="s">
        <v>166</v>
      </c>
      <c r="I35" s="0" t="n">
        <v>2016</v>
      </c>
      <c r="J35" s="0" t="n">
        <v>2016</v>
      </c>
      <c r="K35" s="0" t="s">
        <v>132</v>
      </c>
      <c r="L35" s="0" t="n">
        <v>2179939</v>
      </c>
      <c r="M35" s="0" t="s">
        <v>133</v>
      </c>
      <c r="N35" s="0" t="s">
        <v>134</v>
      </c>
      <c r="O35" s="10" t="n">
        <f aca="false">VLOOKUP($H35,'FAOSTAT nutrition'!$A:$C,2,0)*$L35/4000</f>
        <v>1161018.75527506</v>
      </c>
      <c r="P35" s="10" t="n">
        <f aca="false">VLOOKUP($H35,'FAOSTAT nutrition'!$A:$D,4,0)*$L35</f>
        <v>50104.0990957046</v>
      </c>
      <c r="Q35" s="10" t="n">
        <f aca="false">VLOOKUP($H35,'FAOSTAT nutrition'!$A:$D,3,0)*$L35</f>
        <v>52568.2351168048</v>
      </c>
    </row>
    <row r="36" customFormat="false" ht="12.8" hidden="false" customHeight="false" outlineLevel="0" collapsed="false">
      <c r="A36" s="0" t="s">
        <v>127</v>
      </c>
      <c r="B36" s="0" t="s">
        <v>128</v>
      </c>
      <c r="C36" s="0" t="n">
        <v>5000</v>
      </c>
      <c r="D36" s="0" t="s">
        <v>129</v>
      </c>
      <c r="E36" s="0" t="n">
        <v>5510</v>
      </c>
      <c r="F36" s="0" t="s">
        <v>130</v>
      </c>
      <c r="G36" s="0" t="n">
        <v>191</v>
      </c>
      <c r="H36" s="0" t="s">
        <v>35</v>
      </c>
      <c r="I36" s="0" t="n">
        <v>2016</v>
      </c>
      <c r="J36" s="0" t="n">
        <v>2016</v>
      </c>
      <c r="K36" s="0" t="s">
        <v>132</v>
      </c>
      <c r="L36" s="0" t="n">
        <v>12302479</v>
      </c>
      <c r="M36" s="0" t="s">
        <v>133</v>
      </c>
      <c r="N36" s="0" t="s">
        <v>134</v>
      </c>
      <c r="O36" s="10" t="n">
        <f aca="false">VLOOKUP($H36,'FAOSTAT nutrition'!$A:$C,2,0)*$L36/4000</f>
        <v>365302.414366347</v>
      </c>
      <c r="P36" s="10" t="n">
        <f aca="false">VLOOKUP($H36,'FAOSTAT nutrition'!$A:$D,4,0)*$L36</f>
        <v>20683.1937781333</v>
      </c>
      <c r="Q36" s="10" t="n">
        <f aca="false">VLOOKUP($H36,'FAOSTAT nutrition'!$A:$D,3,0)*$L36</f>
        <v>84725.4509525758</v>
      </c>
    </row>
    <row r="37" customFormat="false" ht="12.8" hidden="false" customHeight="false" outlineLevel="0" collapsed="false">
      <c r="A37" s="0" t="s">
        <v>127</v>
      </c>
      <c r="B37" s="0" t="s">
        <v>128</v>
      </c>
      <c r="C37" s="0" t="n">
        <v>5000</v>
      </c>
      <c r="D37" s="0" t="s">
        <v>129</v>
      </c>
      <c r="E37" s="0" t="n">
        <v>5510</v>
      </c>
      <c r="F37" s="0" t="s">
        <v>130</v>
      </c>
      <c r="G37" s="0" t="n">
        <v>459</v>
      </c>
      <c r="H37" s="0" t="s">
        <v>167</v>
      </c>
      <c r="I37" s="0" t="n">
        <v>2016</v>
      </c>
      <c r="J37" s="0" t="n">
        <v>2016</v>
      </c>
      <c r="K37" s="0" t="s">
        <v>132</v>
      </c>
      <c r="L37" s="0" t="n">
        <v>462219</v>
      </c>
      <c r="M37" s="0" t="s">
        <v>133</v>
      </c>
      <c r="N37" s="0" t="s">
        <v>134</v>
      </c>
      <c r="O37" s="10" t="n">
        <f aca="false">VLOOKUP($H37,'FAOSTAT nutrition'!$A:$C,2,0)*$L37/4000</f>
        <v>69332.85</v>
      </c>
      <c r="P37" s="10" t="n">
        <f aca="false">VLOOKUP($H37,'FAOSTAT nutrition'!$A:$D,4,0)*$L37</f>
        <v>924.438</v>
      </c>
      <c r="Q37" s="10" t="n">
        <f aca="false">VLOOKUP($H37,'FAOSTAT nutrition'!$A:$D,3,0)*$L37</f>
        <v>5084.409</v>
      </c>
    </row>
    <row r="38" customFormat="false" ht="12.8" hidden="false" customHeight="false" outlineLevel="0" collapsed="false">
      <c r="A38" s="0" t="s">
        <v>127</v>
      </c>
      <c r="B38" s="0" t="s">
        <v>128</v>
      </c>
      <c r="C38" s="0" t="n">
        <v>5000</v>
      </c>
      <c r="D38" s="0" t="s">
        <v>129</v>
      </c>
      <c r="E38" s="0" t="n">
        <v>5510</v>
      </c>
      <c r="F38" s="0" t="s">
        <v>130</v>
      </c>
      <c r="G38" s="0" t="n">
        <v>689</v>
      </c>
      <c r="H38" s="0" t="s">
        <v>168</v>
      </c>
      <c r="I38" s="0" t="n">
        <v>2016</v>
      </c>
      <c r="J38" s="0" t="n">
        <v>2016</v>
      </c>
      <c r="K38" s="0" t="s">
        <v>132</v>
      </c>
      <c r="L38" s="0" t="n">
        <v>4072836</v>
      </c>
      <c r="M38" s="0" t="s">
        <v>133</v>
      </c>
      <c r="N38" s="0" t="s">
        <v>134</v>
      </c>
      <c r="O38" s="10" t="n">
        <f aca="false">VLOOKUP($H38,'FAOSTAT nutrition'!$A:$C,2,0)*$L38/4000</f>
        <v>3237888.7344961</v>
      </c>
      <c r="P38" s="10" t="n">
        <f aca="false">VLOOKUP($H38,'FAOSTAT nutrition'!$A:$D,4,0)*$L38</f>
        <v>704591.165765065</v>
      </c>
      <c r="Q38" s="10" t="n">
        <f aca="false">VLOOKUP($H38,'FAOSTAT nutrition'!$A:$D,3,0)*$L38</f>
        <v>488755.514829824</v>
      </c>
    </row>
    <row r="39" customFormat="false" ht="12.8" hidden="false" customHeight="false" outlineLevel="0" collapsed="false">
      <c r="A39" s="0" t="s">
        <v>127</v>
      </c>
      <c r="B39" s="0" t="s">
        <v>128</v>
      </c>
      <c r="C39" s="0" t="n">
        <v>5000</v>
      </c>
      <c r="D39" s="0" t="s">
        <v>129</v>
      </c>
      <c r="E39" s="0" t="n">
        <v>5510</v>
      </c>
      <c r="F39" s="0" t="s">
        <v>130</v>
      </c>
      <c r="G39" s="0" t="n">
        <v>401</v>
      </c>
      <c r="H39" s="0" t="s">
        <v>169</v>
      </c>
      <c r="I39" s="0" t="n">
        <v>2016</v>
      </c>
      <c r="J39" s="0" t="n">
        <v>2016</v>
      </c>
      <c r="K39" s="0" t="s">
        <v>132</v>
      </c>
      <c r="L39" s="0" t="n">
        <v>34831440</v>
      </c>
      <c r="M39" s="0" t="s">
        <v>133</v>
      </c>
      <c r="N39" s="0" t="s">
        <v>134</v>
      </c>
      <c r="O39" s="10" t="n">
        <f aca="false">VLOOKUP($H39,'FAOSTAT nutrition'!$A:$C,2,0)*$L39/4000</f>
        <v>2176963.69633213</v>
      </c>
      <c r="P39" s="10" t="n">
        <f aca="false">VLOOKUP($H39,'FAOSTAT nutrition'!$A:$D,4,0)*$L39</f>
        <v>104502.016855134</v>
      </c>
      <c r="Q39" s="10" t="n">
        <f aca="false">VLOOKUP($H39,'FAOSTAT nutrition'!$A:$D,3,0)*$L39</f>
        <v>383153.203116159</v>
      </c>
    </row>
    <row r="40" customFormat="false" ht="12.8" hidden="false" customHeight="false" outlineLevel="0" collapsed="false">
      <c r="A40" s="0" t="s">
        <v>127</v>
      </c>
      <c r="B40" s="0" t="s">
        <v>128</v>
      </c>
      <c r="C40" s="0" t="n">
        <v>5000</v>
      </c>
      <c r="D40" s="0" t="s">
        <v>129</v>
      </c>
      <c r="E40" s="0" t="n">
        <v>5510</v>
      </c>
      <c r="F40" s="0" t="s">
        <v>130</v>
      </c>
      <c r="G40" s="0" t="n">
        <v>693</v>
      </c>
      <c r="H40" s="0" t="s">
        <v>170</v>
      </c>
      <c r="I40" s="0" t="n">
        <v>2016</v>
      </c>
      <c r="J40" s="0" t="n">
        <v>2016</v>
      </c>
      <c r="K40" s="0" t="s">
        <v>132</v>
      </c>
      <c r="L40" s="0" t="n">
        <v>231020</v>
      </c>
      <c r="M40" s="0" t="s">
        <v>133</v>
      </c>
      <c r="N40" s="0" t="s">
        <v>134</v>
      </c>
      <c r="O40" s="10" t="n">
        <f aca="false">VLOOKUP($H40,'FAOSTAT nutrition'!$A:$C,2,0)*$L40/4000</f>
        <v>150742.745670289</v>
      </c>
      <c r="P40" s="10" t="n">
        <f aca="false">VLOOKUP($H40,'FAOSTAT nutrition'!$A:$D,4,0)*$L40</f>
        <v>7389.8721247264</v>
      </c>
      <c r="Q40" s="10" t="n">
        <f aca="false">VLOOKUP($H40,'FAOSTAT nutrition'!$A:$D,3,0)*$L40</f>
        <v>9013.33742943819</v>
      </c>
    </row>
    <row r="41" customFormat="false" ht="12.8" hidden="false" customHeight="false" outlineLevel="0" collapsed="false">
      <c r="A41" s="0" t="s">
        <v>127</v>
      </c>
      <c r="B41" s="0" t="s">
        <v>128</v>
      </c>
      <c r="C41" s="0" t="n">
        <v>5000</v>
      </c>
      <c r="D41" s="0" t="s">
        <v>129</v>
      </c>
      <c r="E41" s="0" t="n">
        <v>5510</v>
      </c>
      <c r="F41" s="0" t="s">
        <v>130</v>
      </c>
      <c r="G41" s="0" t="n">
        <v>698</v>
      </c>
      <c r="H41" s="0" t="s">
        <v>171</v>
      </c>
      <c r="I41" s="0" t="n">
        <v>2016</v>
      </c>
      <c r="J41" s="0" t="n">
        <v>2016</v>
      </c>
      <c r="K41" s="0" t="s">
        <v>132</v>
      </c>
      <c r="L41" s="0" t="n">
        <v>190287</v>
      </c>
      <c r="M41" s="0" t="s">
        <v>133</v>
      </c>
      <c r="N41" s="0" t="s">
        <v>134</v>
      </c>
      <c r="O41" s="10" t="n">
        <f aca="false">VLOOKUP($H41,'FAOSTAT nutrition'!$A:$C,2,0)*$L41/4000</f>
        <v>153656.7525</v>
      </c>
      <c r="P41" s="10" t="n">
        <f aca="false">VLOOKUP($H41,'FAOSTAT nutrition'!$A:$D,4,0)*$L41</f>
        <v>38247.687</v>
      </c>
      <c r="Q41" s="10" t="n">
        <f aca="false">VLOOKUP($H41,'FAOSTAT nutrition'!$A:$D,3,0)*$L41</f>
        <v>11417.22</v>
      </c>
    </row>
    <row r="42" customFormat="false" ht="12.8" hidden="false" customHeight="false" outlineLevel="0" collapsed="false">
      <c r="A42" s="0" t="s">
        <v>127</v>
      </c>
      <c r="B42" s="0" t="s">
        <v>128</v>
      </c>
      <c r="C42" s="0" t="n">
        <v>5000</v>
      </c>
      <c r="D42" s="0" t="s">
        <v>129</v>
      </c>
      <c r="E42" s="0" t="n">
        <v>5510</v>
      </c>
      <c r="F42" s="0" t="s">
        <v>130</v>
      </c>
      <c r="G42" s="0" t="n">
        <v>661</v>
      </c>
      <c r="H42" s="0" t="s">
        <v>172</v>
      </c>
      <c r="I42" s="0" t="n">
        <v>2016</v>
      </c>
      <c r="J42" s="0" t="n">
        <v>2016</v>
      </c>
      <c r="K42" s="0" t="s">
        <v>132</v>
      </c>
      <c r="L42" s="0" t="n">
        <v>4651282</v>
      </c>
      <c r="M42" s="0" t="s">
        <v>133</v>
      </c>
      <c r="N42" s="0" t="s">
        <v>134</v>
      </c>
      <c r="O42" s="10" t="n">
        <f aca="false">VLOOKUP($H42,'FAOSTAT nutrition'!$A:$C,2,0)*$L42/4000</f>
        <v>4814097.37515334</v>
      </c>
      <c r="P42" s="10" t="n">
        <f aca="false">VLOOKUP($H42,'FAOSTAT nutrition'!$A:$D,4,0)*$L42</f>
        <v>1860530.63056812</v>
      </c>
      <c r="Q42" s="10" t="n">
        <f aca="false">VLOOKUP($H42,'FAOSTAT nutrition'!$A:$D,3,0)*$L42</f>
        <v>186061.978340872</v>
      </c>
    </row>
    <row r="43" customFormat="false" ht="12.8" hidden="false" customHeight="false" outlineLevel="0" collapsed="false">
      <c r="A43" s="0" t="s">
        <v>127</v>
      </c>
      <c r="B43" s="0" t="s">
        <v>128</v>
      </c>
      <c r="C43" s="0" t="n">
        <v>5000</v>
      </c>
      <c r="D43" s="0" t="s">
        <v>129</v>
      </c>
      <c r="E43" s="0" t="n">
        <v>5510</v>
      </c>
      <c r="F43" s="0" t="s">
        <v>130</v>
      </c>
      <c r="G43" s="0" t="n">
        <v>249</v>
      </c>
      <c r="H43" s="0" t="s">
        <v>173</v>
      </c>
      <c r="I43" s="0" t="n">
        <v>2016</v>
      </c>
      <c r="J43" s="0" t="n">
        <v>2016</v>
      </c>
      <c r="K43" s="0" t="s">
        <v>132</v>
      </c>
      <c r="L43" s="0" t="n">
        <v>58457466</v>
      </c>
      <c r="M43" s="0" t="s">
        <v>133</v>
      </c>
      <c r="N43" s="0" t="s">
        <v>134</v>
      </c>
      <c r="O43" s="10" t="n">
        <f aca="false">VLOOKUP($H43,'FAOSTAT nutrition'!$A:$C,2,0)*$L43/4000</f>
        <v>26890434.36</v>
      </c>
      <c r="P43" s="10" t="n">
        <f aca="false">VLOOKUP($H43,'FAOSTAT nutrition'!$A:$D,4,0)*$L43</f>
        <v>10171599.084</v>
      </c>
      <c r="Q43" s="10" t="n">
        <f aca="false">VLOOKUP($H43,'FAOSTAT nutrition'!$A:$D,3,0)*$L43</f>
        <v>993776.922</v>
      </c>
    </row>
    <row r="44" customFormat="false" ht="12.8" hidden="false" customHeight="false" outlineLevel="0" collapsed="false">
      <c r="A44" s="0" t="s">
        <v>127</v>
      </c>
      <c r="B44" s="0" t="s">
        <v>128</v>
      </c>
      <c r="C44" s="0" t="n">
        <v>5000</v>
      </c>
      <c r="D44" s="0" t="s">
        <v>129</v>
      </c>
      <c r="E44" s="0" t="n">
        <v>5510</v>
      </c>
      <c r="F44" s="0" t="s">
        <v>130</v>
      </c>
      <c r="G44" s="0" t="n">
        <v>656</v>
      </c>
      <c r="H44" s="0" t="s">
        <v>174</v>
      </c>
      <c r="I44" s="0" t="n">
        <v>2016</v>
      </c>
      <c r="J44" s="0" t="n">
        <v>2016</v>
      </c>
      <c r="K44" s="0" t="s">
        <v>132</v>
      </c>
      <c r="L44" s="0" t="n">
        <v>9405297</v>
      </c>
      <c r="M44" s="0" t="s">
        <v>133</v>
      </c>
      <c r="N44" s="0" t="s">
        <v>134</v>
      </c>
      <c r="O44" s="10" t="n">
        <f aca="false">VLOOKUP($H44,'FAOSTAT nutrition'!$A:$C,2,0)*$L44/4000</f>
        <v>1105121.98029666</v>
      </c>
      <c r="P44" s="10" t="n">
        <f aca="false">VLOOKUP($H44,'FAOSTAT nutrition'!$A:$D,4,0)*$L44</f>
        <v>0</v>
      </c>
      <c r="Q44" s="10" t="n">
        <f aca="false">VLOOKUP($H44,'FAOSTAT nutrition'!$A:$D,3,0)*$L44</f>
        <v>630151.871295762</v>
      </c>
    </row>
    <row r="45" customFormat="false" ht="12.8" hidden="false" customHeight="false" outlineLevel="0" collapsed="false">
      <c r="A45" s="0" t="s">
        <v>127</v>
      </c>
      <c r="B45" s="0" t="s">
        <v>128</v>
      </c>
      <c r="C45" s="0" t="n">
        <v>5000</v>
      </c>
      <c r="D45" s="0" t="s">
        <v>129</v>
      </c>
      <c r="E45" s="0" t="n">
        <v>5510</v>
      </c>
      <c r="F45" s="0" t="s">
        <v>130</v>
      </c>
      <c r="G45" s="0" t="n">
        <v>813</v>
      </c>
      <c r="H45" s="0" t="s">
        <v>175</v>
      </c>
      <c r="I45" s="0" t="n">
        <v>2016</v>
      </c>
      <c r="J45" s="0" t="n">
        <v>2016</v>
      </c>
      <c r="K45" s="0" t="s">
        <v>132</v>
      </c>
      <c r="L45" s="0" t="n">
        <v>1212386</v>
      </c>
      <c r="M45" s="0" t="s">
        <v>133</v>
      </c>
      <c r="N45" s="0" t="s">
        <v>134</v>
      </c>
      <c r="O45" s="10" t="e">
        <f aca="false">VLOOKUP($H45,'FAOSTAT nutrition'!$A:$C,2,0)*$L45/4000</f>
        <v>#N/A</v>
      </c>
      <c r="P45" s="10" t="e">
        <f aca="false">VLOOKUP($H45,'FAOSTAT nutrition'!$A:$D,4,0)*$L45</f>
        <v>#N/A</v>
      </c>
      <c r="Q45" s="10" t="e">
        <f aca="false">VLOOKUP($H45,'FAOSTAT nutrition'!$A:$D,3,0)*$L45</f>
        <v>#N/A</v>
      </c>
    </row>
    <row r="46" customFormat="false" ht="12.8" hidden="false" customHeight="false" outlineLevel="0" collapsed="false">
      <c r="A46" s="0" t="s">
        <v>127</v>
      </c>
      <c r="B46" s="0" t="s">
        <v>128</v>
      </c>
      <c r="C46" s="0" t="n">
        <v>5000</v>
      </c>
      <c r="D46" s="0" t="s">
        <v>129</v>
      </c>
      <c r="E46" s="0" t="n">
        <v>5510</v>
      </c>
      <c r="F46" s="0" t="s">
        <v>130</v>
      </c>
      <c r="G46" s="0" t="n">
        <v>195</v>
      </c>
      <c r="H46" s="0" t="s">
        <v>176</v>
      </c>
      <c r="I46" s="0" t="n">
        <v>2016</v>
      </c>
      <c r="J46" s="0" t="n">
        <v>2016</v>
      </c>
      <c r="K46" s="0" t="s">
        <v>132</v>
      </c>
      <c r="L46" s="0" t="n">
        <v>8321125</v>
      </c>
      <c r="M46" s="0" t="s">
        <v>133</v>
      </c>
      <c r="N46" s="0" t="s">
        <v>134</v>
      </c>
      <c r="O46" s="10" t="n">
        <f aca="false">VLOOKUP($H46,'FAOSTAT nutrition'!$A:$C,2,0)*$L46/4000</f>
        <v>2608307.26938207</v>
      </c>
      <c r="P46" s="10" t="n">
        <f aca="false">VLOOKUP($H46,'FAOSTAT nutrition'!$A:$D,4,0)*$L46</f>
        <v>42960.3550251164</v>
      </c>
      <c r="Q46" s="10" t="n">
        <f aca="false">VLOOKUP($H46,'FAOSTAT nutrition'!$A:$D,3,0)*$L46</f>
        <v>699640.067551897</v>
      </c>
    </row>
    <row r="47" customFormat="false" ht="12.8" hidden="false" customHeight="false" outlineLevel="0" collapsed="false">
      <c r="A47" s="0" t="s">
        <v>127</v>
      </c>
      <c r="B47" s="0" t="s">
        <v>128</v>
      </c>
      <c r="C47" s="0" t="n">
        <v>5000</v>
      </c>
      <c r="D47" s="0" t="s">
        <v>129</v>
      </c>
      <c r="E47" s="0" t="n">
        <v>5510</v>
      </c>
      <c r="F47" s="0" t="s">
        <v>130</v>
      </c>
      <c r="G47" s="0" t="n">
        <v>554</v>
      </c>
      <c r="H47" s="0" t="s">
        <v>177</v>
      </c>
      <c r="I47" s="0" t="n">
        <v>2016</v>
      </c>
      <c r="J47" s="0" t="n">
        <v>2016</v>
      </c>
      <c r="K47" s="0" t="s">
        <v>132</v>
      </c>
      <c r="L47" s="0" t="n">
        <v>749842</v>
      </c>
      <c r="M47" s="0" t="s">
        <v>133</v>
      </c>
      <c r="N47" s="0" t="s">
        <v>134</v>
      </c>
      <c r="O47" s="10" t="n">
        <f aca="false">VLOOKUP($H47,'FAOSTAT nutrition'!$A:$C,2,0)*$L47/4000</f>
        <v>88106.435</v>
      </c>
      <c r="P47" s="10" t="n">
        <f aca="false">VLOOKUP($H47,'FAOSTAT nutrition'!$A:$D,4,0)*$L47</f>
        <v>1499.684</v>
      </c>
      <c r="Q47" s="10" t="n">
        <f aca="false">VLOOKUP($H47,'FAOSTAT nutrition'!$A:$D,3,0)*$L47</f>
        <v>2999.368</v>
      </c>
    </row>
    <row r="48" customFormat="false" ht="12.8" hidden="false" customHeight="false" outlineLevel="0" collapsed="false">
      <c r="A48" s="0" t="s">
        <v>127</v>
      </c>
      <c r="B48" s="0" t="s">
        <v>128</v>
      </c>
      <c r="C48" s="0" t="n">
        <v>5000</v>
      </c>
      <c r="D48" s="0" t="s">
        <v>129</v>
      </c>
      <c r="E48" s="0" t="n">
        <v>5510</v>
      </c>
      <c r="F48" s="0" t="s">
        <v>130</v>
      </c>
      <c r="G48" s="0" t="n">
        <v>397</v>
      </c>
      <c r="H48" s="0" t="s">
        <v>178</v>
      </c>
      <c r="I48" s="0" t="n">
        <v>2016</v>
      </c>
      <c r="J48" s="0" t="n">
        <v>2016</v>
      </c>
      <c r="K48" s="0" t="s">
        <v>132</v>
      </c>
      <c r="L48" s="0" t="n">
        <v>80095241</v>
      </c>
      <c r="M48" s="0" t="s">
        <v>133</v>
      </c>
      <c r="N48" s="0" t="s">
        <v>134</v>
      </c>
      <c r="O48" s="10" t="n">
        <f aca="false">VLOOKUP($H48,'FAOSTAT nutrition'!$A:$C,2,0)*$L48/4000</f>
        <v>2002381.06386531</v>
      </c>
      <c r="P48" s="10" t="n">
        <f aca="false">VLOOKUP($H48,'FAOSTAT nutrition'!$A:$D,4,0)*$L48</f>
        <v>80095.2114623548</v>
      </c>
      <c r="Q48" s="10" t="n">
        <f aca="false">VLOOKUP($H48,'FAOSTAT nutrition'!$A:$D,3,0)*$L48</f>
        <v>400476.057311774</v>
      </c>
    </row>
    <row r="49" customFormat="false" ht="12.8" hidden="false" customHeight="false" outlineLevel="0" collapsed="false">
      <c r="A49" s="0" t="s">
        <v>127</v>
      </c>
      <c r="B49" s="0" t="s">
        <v>128</v>
      </c>
      <c r="C49" s="0" t="n">
        <v>5000</v>
      </c>
      <c r="D49" s="0" t="s">
        <v>129</v>
      </c>
      <c r="E49" s="0" t="n">
        <v>5510</v>
      </c>
      <c r="F49" s="0" t="s">
        <v>130</v>
      </c>
      <c r="G49" s="0" t="n">
        <v>550</v>
      </c>
      <c r="H49" s="0" t="s">
        <v>179</v>
      </c>
      <c r="I49" s="0" t="n">
        <v>2016</v>
      </c>
      <c r="J49" s="0" t="n">
        <v>2016</v>
      </c>
      <c r="K49" s="0" t="s">
        <v>132</v>
      </c>
      <c r="L49" s="0" t="n">
        <v>623695</v>
      </c>
      <c r="M49" s="0" t="s">
        <v>133</v>
      </c>
      <c r="N49" s="0" t="s">
        <v>134</v>
      </c>
      <c r="O49" s="10" t="n">
        <f aca="false">VLOOKUP($H49,'FAOSTAT nutrition'!$A:$C,2,0)*$L49/4000</f>
        <v>91995.0125</v>
      </c>
      <c r="P49" s="10" t="n">
        <f aca="false">VLOOKUP($H49,'FAOSTAT nutrition'!$A:$D,4,0)*$L49</f>
        <v>1871.085</v>
      </c>
      <c r="Q49" s="10" t="n">
        <f aca="false">VLOOKUP($H49,'FAOSTAT nutrition'!$A:$D,3,0)*$L49</f>
        <v>8731.73</v>
      </c>
    </row>
    <row r="50" customFormat="false" ht="12.8" hidden="false" customHeight="false" outlineLevel="0" collapsed="false">
      <c r="A50" s="0" t="s">
        <v>127</v>
      </c>
      <c r="B50" s="0" t="s">
        <v>128</v>
      </c>
      <c r="C50" s="0" t="n">
        <v>5000</v>
      </c>
      <c r="D50" s="0" t="s">
        <v>129</v>
      </c>
      <c r="E50" s="0" t="n">
        <v>5510</v>
      </c>
      <c r="F50" s="0" t="s">
        <v>130</v>
      </c>
      <c r="G50" s="0" t="n">
        <v>577</v>
      </c>
      <c r="H50" s="0" t="s">
        <v>180</v>
      </c>
      <c r="I50" s="0" t="n">
        <v>2016</v>
      </c>
      <c r="J50" s="0" t="n">
        <v>2016</v>
      </c>
      <c r="K50" s="0" t="s">
        <v>132</v>
      </c>
      <c r="L50" s="0" t="n">
        <v>8320428</v>
      </c>
      <c r="M50" s="0" t="s">
        <v>133</v>
      </c>
      <c r="N50" s="0" t="s">
        <v>134</v>
      </c>
      <c r="O50" s="10" t="n">
        <f aca="false">VLOOKUP($H50,'FAOSTAT nutrition'!$A:$C,2,0)*$L50/4000</f>
        <v>3244966.92</v>
      </c>
      <c r="P50" s="10" t="n">
        <f aca="false">VLOOKUP($H50,'FAOSTAT nutrition'!$A:$D,4,0)*$L50</f>
        <v>33281.712</v>
      </c>
      <c r="Q50" s="10" t="n">
        <f aca="false">VLOOKUP($H50,'FAOSTAT nutrition'!$A:$D,3,0)*$L50</f>
        <v>124806.42</v>
      </c>
    </row>
    <row r="51" customFormat="false" ht="12.8" hidden="false" customHeight="false" outlineLevel="0" collapsed="false">
      <c r="A51" s="0" t="s">
        <v>127</v>
      </c>
      <c r="B51" s="0" t="s">
        <v>128</v>
      </c>
      <c r="C51" s="0" t="n">
        <v>5000</v>
      </c>
      <c r="D51" s="0" t="s">
        <v>129</v>
      </c>
      <c r="E51" s="0" t="n">
        <v>5510</v>
      </c>
      <c r="F51" s="0" t="s">
        <v>130</v>
      </c>
      <c r="G51" s="0" t="n">
        <v>399</v>
      </c>
      <c r="H51" s="0" t="s">
        <v>181</v>
      </c>
      <c r="I51" s="0" t="n">
        <v>2016</v>
      </c>
      <c r="J51" s="0" t="n">
        <v>2016</v>
      </c>
      <c r="K51" s="0" t="s">
        <v>132</v>
      </c>
      <c r="L51" s="0" t="n">
        <v>51513313</v>
      </c>
      <c r="M51" s="0" t="s">
        <v>133</v>
      </c>
      <c r="N51" s="0" t="s">
        <v>134</v>
      </c>
      <c r="O51" s="10" t="n">
        <f aca="false">VLOOKUP($H51,'FAOSTAT nutrition'!$A:$C,2,0)*$L51/4000</f>
        <v>2704441.45615981</v>
      </c>
      <c r="P51" s="10" t="n">
        <f aca="false">VLOOKUP($H51,'FAOSTAT nutrition'!$A:$D,4,0)*$L51</f>
        <v>51503.6768282063</v>
      </c>
      <c r="Q51" s="10" t="n">
        <f aca="false">VLOOKUP($H51,'FAOSTAT nutrition'!$A:$D,3,0)*$L51</f>
        <v>463533.091453857</v>
      </c>
    </row>
    <row r="52" customFormat="false" ht="12.8" hidden="false" customHeight="false" outlineLevel="0" collapsed="false">
      <c r="A52" s="0" t="s">
        <v>127</v>
      </c>
      <c r="B52" s="0" t="s">
        <v>128</v>
      </c>
      <c r="C52" s="0" t="n">
        <v>5000</v>
      </c>
      <c r="D52" s="0" t="s">
        <v>129</v>
      </c>
      <c r="E52" s="0" t="n">
        <v>5510</v>
      </c>
      <c r="F52" s="0" t="s">
        <v>130</v>
      </c>
      <c r="G52" s="0" t="n">
        <v>821</v>
      </c>
      <c r="H52" s="0" t="s">
        <v>182</v>
      </c>
      <c r="I52" s="0" t="n">
        <v>2016</v>
      </c>
      <c r="J52" s="0" t="n">
        <v>2016</v>
      </c>
      <c r="K52" s="0" t="s">
        <v>132</v>
      </c>
      <c r="L52" s="0" t="n">
        <v>276575</v>
      </c>
      <c r="M52" s="0" t="s">
        <v>133</v>
      </c>
      <c r="N52" s="0" t="s">
        <v>134</v>
      </c>
      <c r="O52" s="10" t="e">
        <f aca="false">VLOOKUP($H52,'FAOSTAT nutrition'!$A:$C,2,0)*$L52/4000</f>
        <v>#N/A</v>
      </c>
      <c r="P52" s="10" t="e">
        <f aca="false">VLOOKUP($H52,'FAOSTAT nutrition'!$A:$D,4,0)*$L52</f>
        <v>#N/A</v>
      </c>
      <c r="Q52" s="10" t="e">
        <f aca="false">VLOOKUP($H52,'FAOSTAT nutrition'!$A:$D,3,0)*$L52</f>
        <v>#N/A</v>
      </c>
    </row>
    <row r="53" customFormat="false" ht="12.8" hidden="false" customHeight="false" outlineLevel="0" collapsed="false">
      <c r="A53" s="0" t="s">
        <v>127</v>
      </c>
      <c r="B53" s="0" t="s">
        <v>128</v>
      </c>
      <c r="C53" s="0" t="n">
        <v>5000</v>
      </c>
      <c r="D53" s="0" t="s">
        <v>129</v>
      </c>
      <c r="E53" s="0" t="n">
        <v>5510</v>
      </c>
      <c r="F53" s="0" t="s">
        <v>130</v>
      </c>
      <c r="G53" s="0" t="n">
        <v>569</v>
      </c>
      <c r="H53" s="0" t="s">
        <v>183</v>
      </c>
      <c r="I53" s="0" t="n">
        <v>2016</v>
      </c>
      <c r="J53" s="0" t="n">
        <v>2016</v>
      </c>
      <c r="K53" s="0" t="s">
        <v>132</v>
      </c>
      <c r="L53" s="0" t="n">
        <v>1062450</v>
      </c>
      <c r="M53" s="0" t="s">
        <v>133</v>
      </c>
      <c r="N53" s="0" t="s">
        <v>134</v>
      </c>
      <c r="O53" s="10" t="n">
        <f aca="false">VLOOKUP($H53,'FAOSTAT nutrition'!$A:$C,2,0)*$L53/4000</f>
        <v>193897.125</v>
      </c>
      <c r="P53" s="10" t="n">
        <f aca="false">VLOOKUP($H53,'FAOSTAT nutrition'!$A:$D,4,0)*$L53</f>
        <v>3187.35</v>
      </c>
      <c r="Q53" s="10" t="n">
        <f aca="false">VLOOKUP($H53,'FAOSTAT nutrition'!$A:$D,3,0)*$L53</f>
        <v>8499.6</v>
      </c>
    </row>
    <row r="54" customFormat="false" ht="12.8" hidden="false" customHeight="false" outlineLevel="0" collapsed="false">
      <c r="A54" s="0" t="s">
        <v>127</v>
      </c>
      <c r="B54" s="0" t="s">
        <v>128</v>
      </c>
      <c r="C54" s="0" t="n">
        <v>5000</v>
      </c>
      <c r="D54" s="0" t="s">
        <v>129</v>
      </c>
      <c r="E54" s="0" t="n">
        <v>5510</v>
      </c>
      <c r="F54" s="0" t="s">
        <v>130</v>
      </c>
      <c r="G54" s="0" t="n">
        <v>773</v>
      </c>
      <c r="H54" s="0" t="s">
        <v>184</v>
      </c>
      <c r="I54" s="0" t="n">
        <v>2016</v>
      </c>
      <c r="J54" s="0" t="n">
        <v>2016</v>
      </c>
      <c r="K54" s="0" t="s">
        <v>132</v>
      </c>
      <c r="L54" s="0" t="n">
        <v>828614</v>
      </c>
      <c r="M54" s="0" t="s">
        <v>133</v>
      </c>
      <c r="N54" s="0" t="s">
        <v>134</v>
      </c>
      <c r="O54" s="10" t="e">
        <f aca="false">VLOOKUP($H54,'FAOSTAT nutrition'!$A:$C,2,0)*$L54/4000</f>
        <v>#N/A</v>
      </c>
      <c r="P54" s="10" t="e">
        <f aca="false">VLOOKUP($H54,'FAOSTAT nutrition'!$A:$D,4,0)*$L54</f>
        <v>#N/A</v>
      </c>
      <c r="Q54" s="10" t="e">
        <f aca="false">VLOOKUP($H54,'FAOSTAT nutrition'!$A:$D,3,0)*$L54</f>
        <v>#N/A</v>
      </c>
    </row>
    <row r="55" customFormat="false" ht="12.8" hidden="false" customHeight="false" outlineLevel="0" collapsed="false">
      <c r="A55" s="0" t="s">
        <v>127</v>
      </c>
      <c r="B55" s="0" t="s">
        <v>128</v>
      </c>
      <c r="C55" s="0" t="n">
        <v>5000</v>
      </c>
      <c r="D55" s="0" t="s">
        <v>129</v>
      </c>
      <c r="E55" s="0" t="n">
        <v>5510</v>
      </c>
      <c r="F55" s="0" t="s">
        <v>130</v>
      </c>
      <c r="G55" s="0" t="n">
        <v>94</v>
      </c>
      <c r="H55" s="0" t="s">
        <v>185</v>
      </c>
      <c r="I55" s="0" t="n">
        <v>2016</v>
      </c>
      <c r="J55" s="0" t="n">
        <v>2016</v>
      </c>
      <c r="K55" s="0" t="s">
        <v>132</v>
      </c>
      <c r="L55" s="0" t="n">
        <v>637489</v>
      </c>
      <c r="M55" s="0" t="s">
        <v>133</v>
      </c>
      <c r="N55" s="0" t="s">
        <v>134</v>
      </c>
      <c r="O55" s="10" t="n">
        <f aca="false">VLOOKUP($H55,'FAOSTAT nutrition'!$A:$C,2,0)*$L55/4000</f>
        <v>538678.205</v>
      </c>
      <c r="P55" s="10" t="n">
        <f aca="false">VLOOKUP($H55,'FAOSTAT nutrition'!$A:$D,4,0)*$L55</f>
        <v>19124.67</v>
      </c>
      <c r="Q55" s="10" t="n">
        <f aca="false">VLOOKUP($H55,'FAOSTAT nutrition'!$A:$D,3,0)*$L55</f>
        <v>50999.12</v>
      </c>
    </row>
    <row r="56" customFormat="false" ht="12.8" hidden="false" customHeight="false" outlineLevel="0" collapsed="false">
      <c r="A56" s="0" t="s">
        <v>127</v>
      </c>
      <c r="B56" s="0" t="s">
        <v>128</v>
      </c>
      <c r="C56" s="0" t="n">
        <v>5000</v>
      </c>
      <c r="D56" s="0" t="s">
        <v>129</v>
      </c>
      <c r="E56" s="0" t="n">
        <v>5510</v>
      </c>
      <c r="F56" s="0" t="s">
        <v>130</v>
      </c>
      <c r="G56" s="0" t="n">
        <v>512</v>
      </c>
      <c r="H56" s="0" t="s">
        <v>186</v>
      </c>
      <c r="I56" s="0" t="n">
        <v>2016</v>
      </c>
      <c r="J56" s="0" t="n">
        <v>2016</v>
      </c>
      <c r="K56" s="0" t="s">
        <v>132</v>
      </c>
      <c r="L56" s="0" t="n">
        <v>13940132</v>
      </c>
      <c r="M56" s="0" t="s">
        <v>133</v>
      </c>
      <c r="N56" s="0" t="s">
        <v>134</v>
      </c>
      <c r="O56" s="10" t="n">
        <f aca="false">VLOOKUP($H56,'FAOSTAT nutrition'!$A:$C,2,0)*$L56/4000</f>
        <v>906233.398373377</v>
      </c>
      <c r="P56" s="10" t="n">
        <f aca="false">VLOOKUP($H56,'FAOSTAT nutrition'!$A:$D,4,0)*$L56</f>
        <v>28084.1340098493</v>
      </c>
      <c r="Q56" s="10" t="n">
        <f aca="false">VLOOKUP($H56,'FAOSTAT nutrition'!$A:$D,3,0)*$L56</f>
        <v>69690.2584688852</v>
      </c>
    </row>
    <row r="57" customFormat="false" ht="12.8" hidden="false" customHeight="false" outlineLevel="0" collapsed="false">
      <c r="A57" s="0" t="s">
        <v>127</v>
      </c>
      <c r="B57" s="0" t="s">
        <v>128</v>
      </c>
      <c r="C57" s="0" t="n">
        <v>5000</v>
      </c>
      <c r="D57" s="0" t="s">
        <v>129</v>
      </c>
      <c r="E57" s="0" t="n">
        <v>5510</v>
      </c>
      <c r="F57" s="0" t="s">
        <v>130</v>
      </c>
      <c r="G57" s="0" t="n">
        <v>619</v>
      </c>
      <c r="H57" s="0" t="s">
        <v>187</v>
      </c>
      <c r="I57" s="0" t="n">
        <v>2016</v>
      </c>
      <c r="J57" s="0" t="n">
        <v>2016</v>
      </c>
      <c r="K57" s="0" t="s">
        <v>132</v>
      </c>
      <c r="L57" s="0" t="n">
        <v>37555844</v>
      </c>
      <c r="M57" s="0" t="s">
        <v>133</v>
      </c>
      <c r="N57" s="0" t="s">
        <v>134</v>
      </c>
      <c r="O57" s="10" t="n">
        <f aca="false">VLOOKUP($H57,'FAOSTAT nutrition'!$A:$C,2,0)*$L57/4000</f>
        <v>4225046.66751264</v>
      </c>
      <c r="P57" s="10" t="n">
        <f aca="false">VLOOKUP($H57,'FAOSTAT nutrition'!$A:$D,4,0)*$L57</f>
        <v>187671.166903904</v>
      </c>
      <c r="Q57" s="10" t="n">
        <f aca="false">VLOOKUP($H57,'FAOSTAT nutrition'!$A:$D,3,0)*$L57</f>
        <v>187671.166903904</v>
      </c>
    </row>
    <row r="58" customFormat="false" ht="12.8" hidden="false" customHeight="false" outlineLevel="0" collapsed="false">
      <c r="A58" s="0" t="s">
        <v>127</v>
      </c>
      <c r="B58" s="0" t="s">
        <v>128</v>
      </c>
      <c r="C58" s="0" t="n">
        <v>5000</v>
      </c>
      <c r="D58" s="0" t="s">
        <v>129</v>
      </c>
      <c r="E58" s="0" t="n">
        <v>5510</v>
      </c>
      <c r="F58" s="0" t="s">
        <v>130</v>
      </c>
      <c r="G58" s="0" t="n">
        <v>542</v>
      </c>
      <c r="H58" s="0" t="s">
        <v>188</v>
      </c>
      <c r="I58" s="0" t="n">
        <v>2016</v>
      </c>
      <c r="J58" s="0" t="n">
        <v>2016</v>
      </c>
      <c r="K58" s="0" t="s">
        <v>132</v>
      </c>
      <c r="L58" s="0" t="n">
        <v>57775</v>
      </c>
      <c r="M58" s="0" t="s">
        <v>133</v>
      </c>
      <c r="N58" s="0" t="s">
        <v>134</v>
      </c>
      <c r="O58" s="10" t="n">
        <f aca="false">VLOOKUP($H58,'FAOSTAT nutrition'!$A:$C,2,0)*$L58/4000</f>
        <v>6932.94055356438</v>
      </c>
      <c r="P58" s="10" t="n">
        <f aca="false">VLOOKUP($H58,'FAOSTAT nutrition'!$A:$D,4,0)*$L58</f>
        <v>173.385437209542</v>
      </c>
      <c r="Q58" s="10" t="n">
        <f aca="false">VLOOKUP($H58,'FAOSTAT nutrition'!$A:$D,3,0)*$L58</f>
        <v>230.850324970418</v>
      </c>
    </row>
    <row r="59" customFormat="false" ht="12.8" hidden="false" customHeight="false" outlineLevel="0" collapsed="false">
      <c r="A59" s="0" t="s">
        <v>127</v>
      </c>
      <c r="B59" s="0" t="s">
        <v>128</v>
      </c>
      <c r="C59" s="0" t="n">
        <v>5000</v>
      </c>
      <c r="D59" s="0" t="s">
        <v>129</v>
      </c>
      <c r="E59" s="0" t="n">
        <v>5510</v>
      </c>
      <c r="F59" s="0" t="s">
        <v>130</v>
      </c>
      <c r="G59" s="0" t="n">
        <v>541</v>
      </c>
      <c r="H59" s="0" t="s">
        <v>189</v>
      </c>
      <c r="I59" s="0" t="n">
        <v>2016</v>
      </c>
      <c r="J59" s="0" t="n">
        <v>2016</v>
      </c>
      <c r="K59" s="0" t="s">
        <v>132</v>
      </c>
      <c r="L59" s="0" t="n">
        <v>597510</v>
      </c>
      <c r="M59" s="0" t="s">
        <v>133</v>
      </c>
      <c r="N59" s="0" t="s">
        <v>134</v>
      </c>
      <c r="O59" s="10" t="n">
        <f aca="false">VLOOKUP($H59,'FAOSTAT nutrition'!$A:$C,2,0)*$L59/4000</f>
        <v>77676.111701122</v>
      </c>
      <c r="P59" s="10" t="n">
        <f aca="false">VLOOKUP($H59,'FAOSTAT nutrition'!$A:$D,4,0)*$L59</f>
        <v>1792.60531955124</v>
      </c>
      <c r="Q59" s="10" t="n">
        <f aca="false">VLOOKUP($H59,'FAOSTAT nutrition'!$A:$D,3,0)*$L59</f>
        <v>5377.81595865373</v>
      </c>
    </row>
    <row r="60" customFormat="false" ht="12.8" hidden="false" customHeight="false" outlineLevel="0" collapsed="false">
      <c r="A60" s="0" t="s">
        <v>127</v>
      </c>
      <c r="B60" s="0" t="s">
        <v>128</v>
      </c>
      <c r="C60" s="0" t="n">
        <v>5000</v>
      </c>
      <c r="D60" s="0" t="s">
        <v>129</v>
      </c>
      <c r="E60" s="0" t="n">
        <v>5510</v>
      </c>
      <c r="F60" s="0" t="s">
        <v>130</v>
      </c>
      <c r="G60" s="0" t="n">
        <v>603</v>
      </c>
      <c r="H60" s="0" t="s">
        <v>190</v>
      </c>
      <c r="I60" s="0" t="n">
        <v>2016</v>
      </c>
      <c r="J60" s="0" t="n">
        <v>2016</v>
      </c>
      <c r="K60" s="0" t="s">
        <v>132</v>
      </c>
      <c r="L60" s="0" t="n">
        <v>24521412</v>
      </c>
      <c r="M60" s="0" t="s">
        <v>133</v>
      </c>
      <c r="N60" s="0" t="s">
        <v>134</v>
      </c>
      <c r="O60" s="10" t="n">
        <f aca="false">VLOOKUP($H60,'FAOSTAT nutrition'!$A:$C,2,0)*$L60/4000</f>
        <v>1118900.30263926</v>
      </c>
      <c r="P60" s="10" t="n">
        <f aca="false">VLOOKUP($H60,'FAOSTAT nutrition'!$A:$D,4,0)*$L60</f>
        <v>76411.6317338642</v>
      </c>
      <c r="Q60" s="10" t="n">
        <f aca="false">VLOOKUP($H60,'FAOSTAT nutrition'!$A:$D,3,0)*$L60</f>
        <v>54578.3101247894</v>
      </c>
    </row>
    <row r="61" customFormat="false" ht="12.8" hidden="false" customHeight="false" outlineLevel="0" collapsed="false">
      <c r="A61" s="0" t="s">
        <v>127</v>
      </c>
      <c r="B61" s="0" t="s">
        <v>128</v>
      </c>
      <c r="C61" s="0" t="n">
        <v>5000</v>
      </c>
      <c r="D61" s="0" t="s">
        <v>129</v>
      </c>
      <c r="E61" s="0" t="n">
        <v>5510</v>
      </c>
      <c r="F61" s="0" t="s">
        <v>130</v>
      </c>
      <c r="G61" s="0" t="n">
        <v>406</v>
      </c>
      <c r="H61" s="0" t="s">
        <v>191</v>
      </c>
      <c r="I61" s="0" t="n">
        <v>2016</v>
      </c>
      <c r="J61" s="0" t="n">
        <v>2016</v>
      </c>
      <c r="K61" s="0" t="s">
        <v>132</v>
      </c>
      <c r="L61" s="0" t="n">
        <v>27099050</v>
      </c>
      <c r="M61" s="0" t="s">
        <v>133</v>
      </c>
      <c r="N61" s="0" t="s">
        <v>134</v>
      </c>
      <c r="O61" s="10" t="n">
        <f aca="false">VLOOKUP($H61,'FAOSTAT nutrition'!$A:$C,2,0)*$L61/4000</f>
        <v>8807191.25</v>
      </c>
      <c r="P61" s="10" t="n">
        <f aca="false">VLOOKUP($H61,'FAOSTAT nutrition'!$A:$D,4,0)*$L61</f>
        <v>108396.2</v>
      </c>
      <c r="Q61" s="10" t="n">
        <f aca="false">VLOOKUP($H61,'FAOSTAT nutrition'!$A:$D,3,0)*$L61</f>
        <v>1490447.75</v>
      </c>
    </row>
    <row r="62" customFormat="false" ht="12.8" hidden="false" customHeight="false" outlineLevel="0" collapsed="false">
      <c r="A62" s="0" t="s">
        <v>127</v>
      </c>
      <c r="B62" s="0" t="s">
        <v>128</v>
      </c>
      <c r="C62" s="0" t="n">
        <v>5000</v>
      </c>
      <c r="D62" s="0" t="s">
        <v>129</v>
      </c>
      <c r="E62" s="0" t="n">
        <v>5510</v>
      </c>
      <c r="F62" s="0" t="s">
        <v>130</v>
      </c>
      <c r="G62" s="0" t="n">
        <v>720</v>
      </c>
      <c r="H62" s="0" t="s">
        <v>192</v>
      </c>
      <c r="I62" s="0" t="n">
        <v>2016</v>
      </c>
      <c r="J62" s="0" t="n">
        <v>2016</v>
      </c>
      <c r="K62" s="0" t="s">
        <v>132</v>
      </c>
      <c r="L62" s="0" t="n">
        <v>3623585</v>
      </c>
      <c r="M62" s="0" t="s">
        <v>133</v>
      </c>
      <c r="N62" s="0" t="s">
        <v>134</v>
      </c>
      <c r="O62" s="10" t="n">
        <f aca="false">VLOOKUP($H62,'FAOSTAT nutrition'!$A:$C,2,0)*$L62/4000</f>
        <v>3143459.9875</v>
      </c>
      <c r="P62" s="10" t="n">
        <f aca="false">VLOOKUP($H62,'FAOSTAT nutrition'!$A:$D,4,0)*$L62</f>
        <v>217415.1</v>
      </c>
      <c r="Q62" s="10" t="n">
        <f aca="false">VLOOKUP($H62,'FAOSTAT nutrition'!$A:$D,3,0)*$L62</f>
        <v>329746.235</v>
      </c>
    </row>
    <row r="63" customFormat="false" ht="12.8" hidden="false" customHeight="false" outlineLevel="0" collapsed="false">
      <c r="A63" s="0" t="s">
        <v>127</v>
      </c>
      <c r="B63" s="0" t="s">
        <v>128</v>
      </c>
      <c r="C63" s="0" t="n">
        <v>5000</v>
      </c>
      <c r="D63" s="0" t="s">
        <v>129</v>
      </c>
      <c r="E63" s="0" t="n">
        <v>5510</v>
      </c>
      <c r="F63" s="0" t="s">
        <v>130</v>
      </c>
      <c r="G63" s="0" t="n">
        <v>549</v>
      </c>
      <c r="H63" s="0" t="s">
        <v>193</v>
      </c>
      <c r="I63" s="0" t="n">
        <v>2016</v>
      </c>
      <c r="J63" s="0" t="n">
        <v>2016</v>
      </c>
      <c r="K63" s="0" t="s">
        <v>132</v>
      </c>
      <c r="L63" s="0" t="n">
        <v>169878</v>
      </c>
      <c r="M63" s="0" t="s">
        <v>133</v>
      </c>
      <c r="N63" s="0" t="s">
        <v>134</v>
      </c>
      <c r="O63" s="10" t="n">
        <f aca="false">VLOOKUP($H63,'FAOSTAT nutrition'!$A:$C,2,0)*$L63/4000</f>
        <v>18686.58</v>
      </c>
      <c r="P63" s="10" t="n">
        <f aca="false">VLOOKUP($H63,'FAOSTAT nutrition'!$A:$D,4,0)*$L63</f>
        <v>1019.268</v>
      </c>
      <c r="Q63" s="10" t="n">
        <f aca="false">VLOOKUP($H63,'FAOSTAT nutrition'!$A:$D,3,0)*$L63</f>
        <v>1528.902</v>
      </c>
    </row>
    <row r="64" customFormat="false" ht="12.8" hidden="false" customHeight="false" outlineLevel="0" collapsed="false">
      <c r="A64" s="0" t="s">
        <v>127</v>
      </c>
      <c r="B64" s="0" t="s">
        <v>128</v>
      </c>
      <c r="C64" s="0" t="n">
        <v>5000</v>
      </c>
      <c r="D64" s="0" t="s">
        <v>129</v>
      </c>
      <c r="E64" s="0" t="n">
        <v>5510</v>
      </c>
      <c r="F64" s="0" t="s">
        <v>130</v>
      </c>
      <c r="G64" s="0" t="n">
        <v>103</v>
      </c>
      <c r="H64" s="0" t="s">
        <v>194</v>
      </c>
      <c r="I64" s="0" t="n">
        <v>2016</v>
      </c>
      <c r="J64" s="0" t="n">
        <v>2016</v>
      </c>
      <c r="K64" s="0" t="s">
        <v>132</v>
      </c>
      <c r="L64" s="0" t="n">
        <v>3132753</v>
      </c>
      <c r="M64" s="0" t="s">
        <v>133</v>
      </c>
      <c r="N64" s="0" t="s">
        <v>134</v>
      </c>
      <c r="O64" s="10" t="n">
        <f aca="false">VLOOKUP($H64,'FAOSTAT nutrition'!$A:$C,2,0)*$L64/4000</f>
        <v>3132753</v>
      </c>
      <c r="P64" s="10" t="n">
        <f aca="false">VLOOKUP($H64,'FAOSTAT nutrition'!$A:$D,4,0)*$L64</f>
        <v>0</v>
      </c>
      <c r="Q64" s="10" t="n">
        <f aca="false">VLOOKUP($H64,'FAOSTAT nutrition'!$A:$D,3,0)*$L64</f>
        <v>0</v>
      </c>
    </row>
    <row r="65" customFormat="false" ht="12.8" hidden="false" customHeight="false" outlineLevel="0" collapsed="false">
      <c r="A65" s="0" t="s">
        <v>127</v>
      </c>
      <c r="B65" s="0" t="s">
        <v>128</v>
      </c>
      <c r="C65" s="0" t="n">
        <v>5000</v>
      </c>
      <c r="D65" s="0" t="s">
        <v>129</v>
      </c>
      <c r="E65" s="0" t="n">
        <v>5510</v>
      </c>
      <c r="F65" s="0" t="s">
        <v>130</v>
      </c>
      <c r="G65" s="0" t="n">
        <v>507</v>
      </c>
      <c r="H65" s="0" t="s">
        <v>195</v>
      </c>
      <c r="I65" s="0" t="n">
        <v>2016</v>
      </c>
      <c r="J65" s="0" t="n">
        <v>2016</v>
      </c>
      <c r="K65" s="0" t="s">
        <v>132</v>
      </c>
      <c r="L65" s="0" t="n">
        <v>8998424</v>
      </c>
      <c r="M65" s="0" t="s">
        <v>133</v>
      </c>
      <c r="N65" s="0" t="s">
        <v>134</v>
      </c>
      <c r="O65" s="10" t="n">
        <f aca="false">VLOOKUP($H65,'FAOSTAT nutrition'!$A:$C,2,0)*$L65/4000</f>
        <v>359933.507860321</v>
      </c>
      <c r="P65" s="10" t="n">
        <f aca="false">VLOOKUP($H65,'FAOSTAT nutrition'!$A:$D,4,0)*$L65</f>
        <v>9013.92027144535</v>
      </c>
      <c r="Q65" s="10" t="n">
        <f aca="false">VLOOKUP($H65,'FAOSTAT nutrition'!$A:$D,3,0)*$L65</f>
        <v>27003.4037067981</v>
      </c>
    </row>
    <row r="66" customFormat="false" ht="12.8" hidden="false" customHeight="false" outlineLevel="0" collapsed="false">
      <c r="A66" s="0" t="s">
        <v>127</v>
      </c>
      <c r="B66" s="0" t="s">
        <v>128</v>
      </c>
      <c r="C66" s="0" t="n">
        <v>5000</v>
      </c>
      <c r="D66" s="0" t="s">
        <v>129</v>
      </c>
      <c r="E66" s="0" t="n">
        <v>5510</v>
      </c>
      <c r="F66" s="0" t="s">
        <v>130</v>
      </c>
      <c r="G66" s="0" t="n">
        <v>560</v>
      </c>
      <c r="H66" s="0" t="s">
        <v>196</v>
      </c>
      <c r="I66" s="0" t="n">
        <v>2016</v>
      </c>
      <c r="J66" s="0" t="n">
        <v>2016</v>
      </c>
      <c r="K66" s="0" t="s">
        <v>132</v>
      </c>
      <c r="L66" s="0" t="n">
        <v>74412397</v>
      </c>
      <c r="M66" s="0" t="s">
        <v>133</v>
      </c>
      <c r="N66" s="0" t="s">
        <v>134</v>
      </c>
      <c r="O66" s="10" t="n">
        <f aca="false">VLOOKUP($H66,'FAOSTAT nutrition'!$A:$C,2,0)*$L66/4000</f>
        <v>9859642.6025</v>
      </c>
      <c r="P66" s="10" t="n">
        <f aca="false">VLOOKUP($H66,'FAOSTAT nutrition'!$A:$D,4,0)*$L66</f>
        <v>297649.588</v>
      </c>
      <c r="Q66" s="10" t="n">
        <f aca="false">VLOOKUP($H66,'FAOSTAT nutrition'!$A:$D,3,0)*$L66</f>
        <v>372061.985</v>
      </c>
    </row>
    <row r="67" customFormat="false" ht="12.8" hidden="false" customHeight="false" outlineLevel="0" collapsed="false">
      <c r="A67" s="0" t="s">
        <v>127</v>
      </c>
      <c r="B67" s="0" t="s">
        <v>128</v>
      </c>
      <c r="C67" s="0" t="n">
        <v>5000</v>
      </c>
      <c r="D67" s="0" t="s">
        <v>129</v>
      </c>
      <c r="E67" s="0" t="n">
        <v>5510</v>
      </c>
      <c r="F67" s="0" t="s">
        <v>130</v>
      </c>
      <c r="G67" s="0" t="n">
        <v>242</v>
      </c>
      <c r="H67" s="0" t="s">
        <v>197</v>
      </c>
      <c r="I67" s="0" t="n">
        <v>2016</v>
      </c>
      <c r="J67" s="0" t="n">
        <v>2016</v>
      </c>
      <c r="K67" s="0" t="s">
        <v>132</v>
      </c>
      <c r="L67" s="0" t="n">
        <v>45758214</v>
      </c>
      <c r="M67" s="0" t="s">
        <v>133</v>
      </c>
      <c r="N67" s="0" t="s">
        <v>134</v>
      </c>
      <c r="O67" s="10" t="n">
        <f aca="false">VLOOKUP($H67,'FAOSTAT nutrition'!$A:$C,2,0)*$L67/4000</f>
        <v>40724808.7551064</v>
      </c>
      <c r="P67" s="10" t="n">
        <f aca="false">VLOOKUP($H67,'FAOSTAT nutrition'!$A:$D,4,0)*$L67</f>
        <v>13452917.3738882</v>
      </c>
      <c r="Q67" s="10" t="n">
        <f aca="false">VLOOKUP($H67,'FAOSTAT nutrition'!$A:$D,3,0)*$L67</f>
        <v>6955248.30068084</v>
      </c>
    </row>
    <row r="68" customFormat="false" ht="12.8" hidden="false" customHeight="false" outlineLevel="0" collapsed="false">
      <c r="A68" s="0" t="s">
        <v>127</v>
      </c>
      <c r="B68" s="0" t="s">
        <v>128</v>
      </c>
      <c r="C68" s="0" t="n">
        <v>5000</v>
      </c>
      <c r="D68" s="0" t="s">
        <v>129</v>
      </c>
      <c r="E68" s="0" t="n">
        <v>5510</v>
      </c>
      <c r="F68" s="0" t="s">
        <v>130</v>
      </c>
      <c r="G68" s="0" t="n">
        <v>225</v>
      </c>
      <c r="H68" s="0" t="s">
        <v>198</v>
      </c>
      <c r="I68" s="0" t="n">
        <v>2016</v>
      </c>
      <c r="J68" s="0" t="n">
        <v>2016</v>
      </c>
      <c r="K68" s="0" t="s">
        <v>132</v>
      </c>
      <c r="L68" s="0" t="n">
        <v>748791</v>
      </c>
      <c r="M68" s="0" t="s">
        <v>133</v>
      </c>
      <c r="N68" s="0" t="s">
        <v>134</v>
      </c>
      <c r="O68" s="10" t="n">
        <f aca="false">VLOOKUP($H68,'FAOSTAT nutrition'!$A:$C,2,0)*$L68/4000</f>
        <v>473614.903291089</v>
      </c>
      <c r="P68" s="10" t="n">
        <f aca="false">VLOOKUP($H68,'FAOSTAT nutrition'!$A:$D,4,0)*$L68</f>
        <v>180453.116050694</v>
      </c>
      <c r="Q68" s="10" t="n">
        <f aca="false">VLOOKUP($H68,'FAOSTAT nutrition'!$A:$D,3,0)*$L68</f>
        <v>47945.2800079623</v>
      </c>
    </row>
    <row r="69" customFormat="false" ht="12.8" hidden="false" customHeight="false" outlineLevel="0" collapsed="false">
      <c r="A69" s="0" t="s">
        <v>127</v>
      </c>
      <c r="B69" s="0" t="s">
        <v>128</v>
      </c>
      <c r="C69" s="0" t="n">
        <v>5000</v>
      </c>
      <c r="D69" s="0" t="s">
        <v>129</v>
      </c>
      <c r="E69" s="0" t="n">
        <v>5510</v>
      </c>
      <c r="F69" s="0" t="s">
        <v>130</v>
      </c>
      <c r="G69" s="0" t="n">
        <v>777</v>
      </c>
      <c r="H69" s="0" t="s">
        <v>199</v>
      </c>
      <c r="I69" s="0" t="n">
        <v>2016</v>
      </c>
      <c r="J69" s="0" t="n">
        <v>2016</v>
      </c>
      <c r="K69" s="0" t="s">
        <v>132</v>
      </c>
      <c r="L69" s="0" t="n">
        <v>70173</v>
      </c>
      <c r="M69" s="0" t="s">
        <v>133</v>
      </c>
      <c r="N69" s="0" t="s">
        <v>134</v>
      </c>
      <c r="O69" s="10" t="e">
        <f aca="false">VLOOKUP($H69,'FAOSTAT nutrition'!$A:$C,2,0)*$L69/4000</f>
        <v>#N/A</v>
      </c>
      <c r="P69" s="10" t="e">
        <f aca="false">VLOOKUP($H69,'FAOSTAT nutrition'!$A:$D,4,0)*$L69</f>
        <v>#N/A</v>
      </c>
      <c r="Q69" s="10" t="e">
        <f aca="false">VLOOKUP($H69,'FAOSTAT nutrition'!$A:$D,3,0)*$L69</f>
        <v>#N/A</v>
      </c>
    </row>
    <row r="70" customFormat="false" ht="12.8" hidden="false" customHeight="false" outlineLevel="0" collapsed="false">
      <c r="A70" s="0" t="s">
        <v>127</v>
      </c>
      <c r="B70" s="0" t="s">
        <v>128</v>
      </c>
      <c r="C70" s="0" t="n">
        <v>5000</v>
      </c>
      <c r="D70" s="0" t="s">
        <v>129</v>
      </c>
      <c r="E70" s="0" t="n">
        <v>5510</v>
      </c>
      <c r="F70" s="0" t="s">
        <v>130</v>
      </c>
      <c r="G70" s="0" t="n">
        <v>336</v>
      </c>
      <c r="H70" s="0" t="s">
        <v>200</v>
      </c>
      <c r="I70" s="0" t="n">
        <v>2016</v>
      </c>
      <c r="J70" s="0" t="n">
        <v>2016</v>
      </c>
      <c r="K70" s="0" t="s">
        <v>132</v>
      </c>
      <c r="L70" s="0" t="n">
        <v>159595</v>
      </c>
      <c r="M70" s="0" t="s">
        <v>133</v>
      </c>
      <c r="N70" s="0" t="s">
        <v>134</v>
      </c>
      <c r="O70" s="10" t="n">
        <f aca="false">VLOOKUP($H70,'FAOSTAT nutrition'!$A:$C,2,0)*$L70/4000</f>
        <v>220640.0875</v>
      </c>
      <c r="P70" s="10" t="n">
        <f aca="false">VLOOKUP($H70,'FAOSTAT nutrition'!$A:$D,4,0)*$L70</f>
        <v>35110.9</v>
      </c>
      <c r="Q70" s="10" t="n">
        <f aca="false">VLOOKUP($H70,'FAOSTAT nutrition'!$A:$D,3,0)*$L70</f>
        <v>25079.2142857143</v>
      </c>
    </row>
    <row r="71" customFormat="false" ht="12.8" hidden="false" customHeight="false" outlineLevel="0" collapsed="false">
      <c r="A71" s="0" t="s">
        <v>127</v>
      </c>
      <c r="B71" s="0" t="s">
        <v>128</v>
      </c>
      <c r="C71" s="0" t="n">
        <v>5000</v>
      </c>
      <c r="D71" s="0" t="s">
        <v>129</v>
      </c>
      <c r="E71" s="0" t="n">
        <v>5510</v>
      </c>
      <c r="F71" s="0" t="s">
        <v>130</v>
      </c>
      <c r="G71" s="0" t="n">
        <v>1182</v>
      </c>
      <c r="H71" s="0" t="s">
        <v>201</v>
      </c>
      <c r="I71" s="0" t="n">
        <v>2016</v>
      </c>
      <c r="J71" s="0" t="n">
        <v>2016</v>
      </c>
      <c r="K71" s="0" t="s">
        <v>132</v>
      </c>
      <c r="L71" s="0" t="n">
        <v>1926018</v>
      </c>
      <c r="M71" s="0" t="s">
        <v>133</v>
      </c>
      <c r="N71" s="0" t="s">
        <v>134</v>
      </c>
      <c r="O71" s="10" t="n">
        <f aca="false">VLOOKUP($H71,'FAOSTAT nutrition'!$A:$C,2,0)*$L71/4000</f>
        <v>1463770.93188272</v>
      </c>
      <c r="P71" s="10" t="n">
        <f aca="false">VLOOKUP($H71,'FAOSTAT nutrition'!$A:$D,4,0)*$L71</f>
        <v>0</v>
      </c>
      <c r="Q71" s="10" t="n">
        <f aca="false">VLOOKUP($H71,'FAOSTAT nutrition'!$A:$D,3,0)*$L71</f>
        <v>5780.20669187415</v>
      </c>
    </row>
    <row r="72" customFormat="false" ht="12.8" hidden="false" customHeight="false" outlineLevel="0" collapsed="false">
      <c r="A72" s="0" t="s">
        <v>127</v>
      </c>
      <c r="B72" s="0" t="s">
        <v>128</v>
      </c>
      <c r="C72" s="0" t="n">
        <v>5000</v>
      </c>
      <c r="D72" s="0" t="s">
        <v>129</v>
      </c>
      <c r="E72" s="0" t="n">
        <v>5510</v>
      </c>
      <c r="F72" s="0" t="s">
        <v>130</v>
      </c>
      <c r="G72" s="0" t="n">
        <v>677</v>
      </c>
      <c r="H72" s="0" t="s">
        <v>202</v>
      </c>
      <c r="I72" s="0" t="n">
        <v>2016</v>
      </c>
      <c r="J72" s="0" t="n">
        <v>2016</v>
      </c>
      <c r="K72" s="0" t="s">
        <v>132</v>
      </c>
      <c r="L72" s="0" t="n">
        <v>142851</v>
      </c>
      <c r="M72" s="0" t="s">
        <v>133</v>
      </c>
      <c r="N72" s="0" t="s">
        <v>134</v>
      </c>
      <c r="O72" s="10" t="e">
        <f aca="false">VLOOKUP($H72,'FAOSTAT nutrition'!$A:$C,2,0)*$L72/4000</f>
        <v>#N/A</v>
      </c>
      <c r="P72" s="10" t="e">
        <f aca="false">VLOOKUP($H72,'FAOSTAT nutrition'!$A:$D,4,0)*$L72</f>
        <v>#N/A</v>
      </c>
      <c r="Q72" s="10" t="e">
        <f aca="false">VLOOKUP($H72,'FAOSTAT nutrition'!$A:$D,3,0)*$L72</f>
        <v>#N/A</v>
      </c>
    </row>
    <row r="73" customFormat="false" ht="12.8" hidden="false" customHeight="false" outlineLevel="0" collapsed="false">
      <c r="A73" s="0" t="s">
        <v>127</v>
      </c>
      <c r="B73" s="0" t="s">
        <v>128</v>
      </c>
      <c r="C73" s="0" t="n">
        <v>5000</v>
      </c>
      <c r="D73" s="0" t="s">
        <v>129</v>
      </c>
      <c r="E73" s="0" t="n">
        <v>5510</v>
      </c>
      <c r="F73" s="0" t="s">
        <v>130</v>
      </c>
      <c r="G73" s="0" t="n">
        <v>277</v>
      </c>
      <c r="H73" s="0" t="s">
        <v>203</v>
      </c>
      <c r="I73" s="0" t="n">
        <v>2016</v>
      </c>
      <c r="J73" s="0" t="n">
        <v>2016</v>
      </c>
      <c r="K73" s="0" t="s">
        <v>132</v>
      </c>
      <c r="L73" s="0" t="n">
        <v>151</v>
      </c>
      <c r="M73" s="0" t="s">
        <v>133</v>
      </c>
      <c r="N73" s="0" t="s">
        <v>134</v>
      </c>
      <c r="O73" s="10" t="n">
        <f aca="false">VLOOKUP($H73,'FAOSTAT nutrition'!$A:$C,2,0)*$L73/4000</f>
        <v>208.7575</v>
      </c>
      <c r="P73" s="10" t="n">
        <f aca="false">VLOOKUP($H73,'FAOSTAT nutrition'!$A:$D,4,0)*$L73</f>
        <v>33.22</v>
      </c>
      <c r="Q73" s="10" t="n">
        <f aca="false">VLOOKUP($H73,'FAOSTAT nutrition'!$A:$D,3,0)*$L73</f>
        <v>23.7285714285714</v>
      </c>
    </row>
    <row r="74" customFormat="false" ht="12.8" hidden="false" customHeight="false" outlineLevel="0" collapsed="false">
      <c r="A74" s="0" t="s">
        <v>127</v>
      </c>
      <c r="B74" s="0" t="s">
        <v>128</v>
      </c>
      <c r="C74" s="0" t="n">
        <v>5000</v>
      </c>
      <c r="D74" s="0" t="s">
        <v>129</v>
      </c>
      <c r="E74" s="0" t="n">
        <v>5510</v>
      </c>
      <c r="F74" s="0" t="s">
        <v>130</v>
      </c>
      <c r="G74" s="0" t="n">
        <v>780</v>
      </c>
      <c r="H74" s="0" t="s">
        <v>204</v>
      </c>
      <c r="I74" s="0" t="n">
        <v>2016</v>
      </c>
      <c r="J74" s="0" t="n">
        <v>2016</v>
      </c>
      <c r="K74" s="0" t="s">
        <v>132</v>
      </c>
      <c r="L74" s="0" t="n">
        <v>3264150</v>
      </c>
      <c r="M74" s="0" t="s">
        <v>133</v>
      </c>
      <c r="N74" s="0" t="s">
        <v>134</v>
      </c>
      <c r="O74" s="10" t="e">
        <f aca="false">VLOOKUP($H74,'FAOSTAT nutrition'!$A:$C,2,0)*$L74/4000</f>
        <v>#N/A</v>
      </c>
      <c r="P74" s="10" t="e">
        <f aca="false">VLOOKUP($H74,'FAOSTAT nutrition'!$A:$D,4,0)*$L74</f>
        <v>#N/A</v>
      </c>
      <c r="Q74" s="10" t="e">
        <f aca="false">VLOOKUP($H74,'FAOSTAT nutrition'!$A:$D,3,0)*$L74</f>
        <v>#N/A</v>
      </c>
    </row>
    <row r="75" customFormat="false" ht="12.8" hidden="false" customHeight="false" outlineLevel="0" collapsed="false">
      <c r="A75" s="0" t="s">
        <v>127</v>
      </c>
      <c r="B75" s="0" t="s">
        <v>128</v>
      </c>
      <c r="C75" s="0" t="n">
        <v>5000</v>
      </c>
      <c r="D75" s="0" t="s">
        <v>129</v>
      </c>
      <c r="E75" s="0" t="n">
        <v>5510</v>
      </c>
      <c r="F75" s="0" t="s">
        <v>130</v>
      </c>
      <c r="G75" s="0" t="n">
        <v>310</v>
      </c>
      <c r="H75" s="0" t="s">
        <v>205</v>
      </c>
      <c r="I75" s="0" t="n">
        <v>2016</v>
      </c>
      <c r="J75" s="0" t="n">
        <v>2016</v>
      </c>
      <c r="K75" s="0" t="s">
        <v>132</v>
      </c>
      <c r="L75" s="0" t="n">
        <v>256416</v>
      </c>
      <c r="M75" s="0" t="s">
        <v>133</v>
      </c>
      <c r="N75" s="0" t="s">
        <v>134</v>
      </c>
      <c r="O75" s="10" t="n">
        <f aca="false">VLOOKUP($H75,'FAOSTAT nutrition'!$A:$C,2,0)*$L75/4000</f>
        <v>0</v>
      </c>
      <c r="P75" s="10" t="n">
        <f aca="false">VLOOKUP($H75,'FAOSTAT nutrition'!$A:$D,4,0)*$L75</f>
        <v>0</v>
      </c>
      <c r="Q75" s="10" t="n">
        <f aca="false">VLOOKUP($H75,'FAOSTAT nutrition'!$A:$D,3,0)*$L75</f>
        <v>0</v>
      </c>
    </row>
    <row r="76" customFormat="false" ht="12.8" hidden="false" customHeight="false" outlineLevel="0" collapsed="false">
      <c r="A76" s="0" t="s">
        <v>127</v>
      </c>
      <c r="B76" s="0" t="s">
        <v>128</v>
      </c>
      <c r="C76" s="0" t="n">
        <v>5000</v>
      </c>
      <c r="D76" s="0" t="s">
        <v>129</v>
      </c>
      <c r="E76" s="0" t="n">
        <v>5510</v>
      </c>
      <c r="F76" s="0" t="s">
        <v>130</v>
      </c>
      <c r="G76" s="0" t="n">
        <v>263</v>
      </c>
      <c r="H76" s="0" t="s">
        <v>206</v>
      </c>
      <c r="I76" s="0" t="n">
        <v>2016</v>
      </c>
      <c r="J76" s="0" t="n">
        <v>2016</v>
      </c>
      <c r="K76" s="0" t="s">
        <v>132</v>
      </c>
      <c r="L76" s="0" t="n">
        <v>653664</v>
      </c>
      <c r="M76" s="0" t="s">
        <v>133</v>
      </c>
      <c r="N76" s="0" t="s">
        <v>134</v>
      </c>
      <c r="O76" s="10" t="n">
        <f aca="false">VLOOKUP($H76,'FAOSTAT nutrition'!$A:$C,2,0)*$L76/4000</f>
        <v>946160.907144419</v>
      </c>
      <c r="P76" s="10" t="n">
        <f aca="false">VLOOKUP($H76,'FAOSTAT nutrition'!$A:$D,4,0)*$L76</f>
        <v>320286.315053529</v>
      </c>
      <c r="Q76" s="10" t="n">
        <f aca="false">VLOOKUP($H76,'FAOSTAT nutrition'!$A:$D,3,0)*$L76</f>
        <v>44463.0526545772</v>
      </c>
    </row>
    <row r="77" customFormat="false" ht="12.8" hidden="false" customHeight="false" outlineLevel="0" collapsed="false">
      <c r="A77" s="0" t="s">
        <v>127</v>
      </c>
      <c r="B77" s="0" t="s">
        <v>128</v>
      </c>
      <c r="C77" s="0" t="n">
        <v>5000</v>
      </c>
      <c r="D77" s="0" t="s">
        <v>129</v>
      </c>
      <c r="E77" s="0" t="n">
        <v>5510</v>
      </c>
      <c r="F77" s="0" t="s">
        <v>130</v>
      </c>
      <c r="G77" s="0" t="n">
        <v>592</v>
      </c>
      <c r="H77" s="0" t="s">
        <v>207</v>
      </c>
      <c r="I77" s="0" t="n">
        <v>2016</v>
      </c>
      <c r="J77" s="0" t="n">
        <v>2016</v>
      </c>
      <c r="K77" s="0" t="s">
        <v>132</v>
      </c>
      <c r="L77" s="0" t="n">
        <v>4244808</v>
      </c>
      <c r="M77" s="0" t="s">
        <v>133</v>
      </c>
      <c r="N77" s="0" t="s">
        <v>134</v>
      </c>
      <c r="O77" s="10" t="n">
        <f aca="false">VLOOKUP($H77,'FAOSTAT nutrition'!$A:$C,2,0)*$L77/4000</f>
        <v>551824.84067872</v>
      </c>
      <c r="P77" s="10" t="n">
        <f aca="false">VLOOKUP($H77,'FAOSTAT nutrition'!$A:$D,4,0)*$L77</f>
        <v>16979.9584153333</v>
      </c>
      <c r="Q77" s="10" t="n">
        <f aca="false">VLOOKUP($H77,'FAOSTAT nutrition'!$A:$D,3,0)*$L77</f>
        <v>38203.2454238293</v>
      </c>
    </row>
    <row r="78" customFormat="false" ht="12.8" hidden="false" customHeight="false" outlineLevel="0" collapsed="false">
      <c r="A78" s="0" t="s">
        <v>127</v>
      </c>
      <c r="B78" s="0" t="s">
        <v>128</v>
      </c>
      <c r="C78" s="0" t="n">
        <v>5000</v>
      </c>
      <c r="D78" s="0" t="s">
        <v>129</v>
      </c>
      <c r="E78" s="0" t="n">
        <v>5510</v>
      </c>
      <c r="F78" s="0" t="s">
        <v>130</v>
      </c>
      <c r="G78" s="0" t="n">
        <v>224</v>
      </c>
      <c r="H78" s="0" t="s">
        <v>208</v>
      </c>
      <c r="I78" s="0" t="n">
        <v>2016</v>
      </c>
      <c r="J78" s="0" t="n">
        <v>2016</v>
      </c>
      <c r="K78" s="0" t="s">
        <v>132</v>
      </c>
      <c r="L78" s="0" t="n">
        <v>298819</v>
      </c>
      <c r="M78" s="0" t="s">
        <v>133</v>
      </c>
      <c r="N78" s="0" t="s">
        <v>134</v>
      </c>
      <c r="O78" s="10" t="n">
        <f aca="false">VLOOKUP($H78,'FAOSTAT nutrition'!$A:$C,2,0)*$L78/4000</f>
        <v>260529.888322884</v>
      </c>
      <c r="P78" s="10" t="n">
        <f aca="false">VLOOKUP($H78,'FAOSTAT nutrition'!$A:$D,4,0)*$L78</f>
        <v>6088.78840125391</v>
      </c>
      <c r="Q78" s="10" t="n">
        <f aca="false">VLOOKUP($H78,'FAOSTAT nutrition'!$A:$D,3,0)*$L78</f>
        <v>26696.9952978057</v>
      </c>
    </row>
    <row r="79" customFormat="false" ht="12.8" hidden="false" customHeight="false" outlineLevel="0" collapsed="false">
      <c r="A79" s="0" t="s">
        <v>127</v>
      </c>
      <c r="B79" s="0" t="s">
        <v>128</v>
      </c>
      <c r="C79" s="0" t="n">
        <v>5000</v>
      </c>
      <c r="D79" s="0" t="s">
        <v>129</v>
      </c>
      <c r="E79" s="0" t="n">
        <v>5510</v>
      </c>
      <c r="F79" s="0" t="s">
        <v>130</v>
      </c>
      <c r="G79" s="0" t="n">
        <v>407</v>
      </c>
      <c r="H79" s="0" t="s">
        <v>209</v>
      </c>
      <c r="I79" s="0" t="n">
        <v>2016</v>
      </c>
      <c r="J79" s="0" t="n">
        <v>2016</v>
      </c>
      <c r="K79" s="0" t="s">
        <v>132</v>
      </c>
      <c r="L79" s="0" t="n">
        <v>2143979</v>
      </c>
      <c r="M79" s="0" t="s">
        <v>133</v>
      </c>
      <c r="N79" s="0" t="s">
        <v>134</v>
      </c>
      <c r="O79" s="10" t="n">
        <f aca="false">VLOOKUP($H79,'FAOSTAT nutrition'!$A:$C,2,0)*$L79/4000</f>
        <v>198294.606101118</v>
      </c>
      <c r="P79" s="10" t="n">
        <f aca="false">VLOOKUP($H79,'FAOSTAT nutrition'!$A:$D,4,0)*$L79</f>
        <v>2084.56878949927</v>
      </c>
      <c r="Q79" s="10" t="n">
        <f aca="false">VLOOKUP($H79,'FAOSTAT nutrition'!$A:$D,3,0)*$L79</f>
        <v>14939.4096580781</v>
      </c>
    </row>
    <row r="80" customFormat="false" ht="12.8" hidden="false" customHeight="false" outlineLevel="0" collapsed="false">
      <c r="A80" s="0" t="s">
        <v>127</v>
      </c>
      <c r="B80" s="0" t="s">
        <v>128</v>
      </c>
      <c r="C80" s="0" t="n">
        <v>5000</v>
      </c>
      <c r="D80" s="0" t="s">
        <v>129</v>
      </c>
      <c r="E80" s="0" t="n">
        <v>5510</v>
      </c>
      <c r="F80" s="0" t="s">
        <v>130</v>
      </c>
      <c r="G80" s="0" t="n">
        <v>497</v>
      </c>
      <c r="H80" s="0" t="s">
        <v>210</v>
      </c>
      <c r="I80" s="0" t="n">
        <v>2016</v>
      </c>
      <c r="J80" s="0" t="n">
        <v>2016</v>
      </c>
      <c r="K80" s="0" t="s">
        <v>132</v>
      </c>
      <c r="L80" s="0" t="n">
        <v>17219354</v>
      </c>
      <c r="M80" s="0" t="s">
        <v>133</v>
      </c>
      <c r="N80" s="0" t="s">
        <v>134</v>
      </c>
      <c r="O80" s="10" t="n">
        <f aca="false">VLOOKUP($H80,'FAOSTAT nutrition'!$A:$C,2,0)*$L80/4000</f>
        <v>645725.775</v>
      </c>
      <c r="P80" s="10" t="n">
        <f aca="false">VLOOKUP($H80,'FAOSTAT nutrition'!$A:$D,4,0)*$L80</f>
        <v>34438.708</v>
      </c>
      <c r="Q80" s="10" t="n">
        <f aca="false">VLOOKUP($H80,'FAOSTAT nutrition'!$A:$D,3,0)*$L80</f>
        <v>103316.124</v>
      </c>
    </row>
    <row r="81" customFormat="false" ht="12.8" hidden="false" customHeight="false" outlineLevel="0" collapsed="false">
      <c r="A81" s="0" t="s">
        <v>127</v>
      </c>
      <c r="B81" s="0" t="s">
        <v>128</v>
      </c>
      <c r="C81" s="0" t="n">
        <v>5000</v>
      </c>
      <c r="D81" s="0" t="s">
        <v>129</v>
      </c>
      <c r="E81" s="0" t="n">
        <v>5510</v>
      </c>
      <c r="F81" s="0" t="s">
        <v>130</v>
      </c>
      <c r="G81" s="0" t="n">
        <v>201</v>
      </c>
      <c r="H81" s="0" t="s">
        <v>211</v>
      </c>
      <c r="I81" s="0" t="n">
        <v>2016</v>
      </c>
      <c r="J81" s="0" t="n">
        <v>2016</v>
      </c>
      <c r="K81" s="0" t="s">
        <v>132</v>
      </c>
      <c r="L81" s="0" t="n">
        <v>7082355</v>
      </c>
      <c r="M81" s="0" t="s">
        <v>133</v>
      </c>
      <c r="N81" s="0" t="s">
        <v>134</v>
      </c>
      <c r="O81" s="10" t="n">
        <f aca="false">VLOOKUP($H81,'FAOSTAT nutrition'!$A:$C,2,0)*$L81/4000</f>
        <v>6126237.075</v>
      </c>
      <c r="P81" s="10" t="n">
        <f aca="false">VLOOKUP($H81,'FAOSTAT nutrition'!$A:$D,4,0)*$L81</f>
        <v>127482.39</v>
      </c>
      <c r="Q81" s="10" t="n">
        <f aca="false">VLOOKUP($H81,'FAOSTAT nutrition'!$A:$D,3,0)*$L81</f>
        <v>1713929.91</v>
      </c>
    </row>
    <row r="82" customFormat="false" ht="12.8" hidden="false" customHeight="false" outlineLevel="0" collapsed="false">
      <c r="A82" s="0" t="s">
        <v>127</v>
      </c>
      <c r="B82" s="0" t="s">
        <v>128</v>
      </c>
      <c r="C82" s="0" t="n">
        <v>5000</v>
      </c>
      <c r="D82" s="0" t="s">
        <v>129</v>
      </c>
      <c r="E82" s="0" t="n">
        <v>5510</v>
      </c>
      <c r="F82" s="0" t="s">
        <v>130</v>
      </c>
      <c r="G82" s="0" t="n">
        <v>372</v>
      </c>
      <c r="H82" s="0" t="s">
        <v>212</v>
      </c>
      <c r="I82" s="0" t="n">
        <v>2016</v>
      </c>
      <c r="J82" s="0" t="n">
        <v>2016</v>
      </c>
      <c r="K82" s="0" t="s">
        <v>132</v>
      </c>
      <c r="L82" s="0" t="n">
        <v>27730748</v>
      </c>
      <c r="M82" s="0" t="s">
        <v>133</v>
      </c>
      <c r="N82" s="0" t="s">
        <v>134</v>
      </c>
      <c r="O82" s="10" t="n">
        <f aca="false">VLOOKUP($H82,'FAOSTAT nutrition'!$A:$C,2,0)*$L82/4000</f>
        <v>831921.431327651</v>
      </c>
      <c r="P82" s="10" t="n">
        <f aca="false">VLOOKUP($H82,'FAOSTAT nutrition'!$A:$D,4,0)*$L82</f>
        <v>55460.1679147424</v>
      </c>
      <c r="Q82" s="10" t="n">
        <f aca="false">VLOOKUP($H82,'FAOSTAT nutrition'!$A:$D,3,0)*$L82</f>
        <v>305039.329133981</v>
      </c>
    </row>
    <row r="83" customFormat="false" ht="12.8" hidden="false" customHeight="false" outlineLevel="0" collapsed="false">
      <c r="A83" s="0" t="s">
        <v>127</v>
      </c>
      <c r="B83" s="0" t="s">
        <v>128</v>
      </c>
      <c r="C83" s="0" t="n">
        <v>5000</v>
      </c>
      <c r="D83" s="0" t="s">
        <v>129</v>
      </c>
      <c r="E83" s="0" t="n">
        <v>5510</v>
      </c>
      <c r="F83" s="0" t="s">
        <v>130</v>
      </c>
      <c r="G83" s="0" t="n">
        <v>333</v>
      </c>
      <c r="H83" s="0" t="s">
        <v>213</v>
      </c>
      <c r="I83" s="0" t="n">
        <v>2016</v>
      </c>
      <c r="J83" s="0" t="n">
        <v>2016</v>
      </c>
      <c r="K83" s="0" t="s">
        <v>132</v>
      </c>
      <c r="L83" s="0" t="n">
        <v>2910903</v>
      </c>
      <c r="M83" s="0" t="s">
        <v>133</v>
      </c>
      <c r="N83" s="0" t="s">
        <v>134</v>
      </c>
      <c r="O83" s="10" t="n">
        <f aca="false">VLOOKUP($H83,'FAOSTAT nutrition'!$A:$C,2,0)*$L83/4000</f>
        <v>3624074.235</v>
      </c>
      <c r="P83" s="10" t="n">
        <f aca="false">VLOOKUP($H83,'FAOSTAT nutrition'!$A:$D,4,0)*$L83</f>
        <v>989707.02</v>
      </c>
      <c r="Q83" s="10" t="n">
        <f aca="false">VLOOKUP($H83,'FAOSTAT nutrition'!$A:$D,3,0)*$L83</f>
        <v>523962.54</v>
      </c>
    </row>
    <row r="84" customFormat="false" ht="12.8" hidden="false" customHeight="false" outlineLevel="0" collapsed="false">
      <c r="A84" s="0" t="s">
        <v>127</v>
      </c>
      <c r="B84" s="0" t="s">
        <v>128</v>
      </c>
      <c r="C84" s="0" t="n">
        <v>5000</v>
      </c>
      <c r="D84" s="0" t="s">
        <v>129</v>
      </c>
      <c r="E84" s="0" t="n">
        <v>5510</v>
      </c>
      <c r="F84" s="0" t="s">
        <v>130</v>
      </c>
      <c r="G84" s="0" t="n">
        <v>210</v>
      </c>
      <c r="H84" s="0" t="s">
        <v>214</v>
      </c>
      <c r="I84" s="0" t="n">
        <v>2016</v>
      </c>
      <c r="J84" s="0" t="n">
        <v>2016</v>
      </c>
      <c r="K84" s="0" t="s">
        <v>132</v>
      </c>
      <c r="L84" s="0" t="n">
        <v>1667070</v>
      </c>
      <c r="M84" s="0" t="s">
        <v>133</v>
      </c>
      <c r="N84" s="0" t="s">
        <v>134</v>
      </c>
      <c r="O84" s="10" t="n">
        <f aca="false">VLOOKUP($H84,'FAOSTAT nutrition'!$A:$C,2,0)*$L84/4000</f>
        <v>1625393.25</v>
      </c>
      <c r="P84" s="10" t="n">
        <f aca="false">VLOOKUP($H84,'FAOSTAT nutrition'!$A:$D,4,0)*$L84</f>
        <v>216719.1</v>
      </c>
      <c r="Q84" s="10" t="n">
        <f aca="false">VLOOKUP($H84,'FAOSTAT nutrition'!$A:$D,3,0)*$L84</f>
        <v>666828</v>
      </c>
    </row>
    <row r="85" customFormat="false" ht="12.8" hidden="false" customHeight="false" outlineLevel="0" collapsed="false">
      <c r="A85" s="0" t="s">
        <v>127</v>
      </c>
      <c r="B85" s="0" t="s">
        <v>128</v>
      </c>
      <c r="C85" s="0" t="n">
        <v>5000</v>
      </c>
      <c r="D85" s="0" t="s">
        <v>129</v>
      </c>
      <c r="E85" s="0" t="n">
        <v>5510</v>
      </c>
      <c r="F85" s="0" t="s">
        <v>130</v>
      </c>
      <c r="G85" s="0" t="n">
        <v>56</v>
      </c>
      <c r="H85" s="0" t="s">
        <v>25</v>
      </c>
      <c r="I85" s="0" t="n">
        <v>2016</v>
      </c>
      <c r="J85" s="0" t="n">
        <v>2016</v>
      </c>
      <c r="K85" s="0" t="s">
        <v>132</v>
      </c>
      <c r="L85" s="0" t="n">
        <v>1127351276</v>
      </c>
      <c r="M85" s="0" t="s">
        <v>133</v>
      </c>
      <c r="N85" s="0" t="s">
        <v>134</v>
      </c>
      <c r="O85" s="10" t="n">
        <f aca="false">VLOOKUP($H85,'FAOSTAT nutrition'!$A:$C,2,0)*$L85/4000</f>
        <v>1003342635.64</v>
      </c>
      <c r="P85" s="10" t="n">
        <f aca="false">VLOOKUP($H85,'FAOSTAT nutrition'!$A:$D,4,0)*$L85</f>
        <v>48476104.868</v>
      </c>
      <c r="Q85" s="10" t="n">
        <f aca="false">VLOOKUP($H85,'FAOSTAT nutrition'!$A:$D,3,0)*$L85</f>
        <v>107098371.22</v>
      </c>
    </row>
    <row r="86" customFormat="false" ht="12.8" hidden="false" customHeight="false" outlineLevel="0" collapsed="false">
      <c r="A86" s="0" t="s">
        <v>127</v>
      </c>
      <c r="B86" s="0" t="s">
        <v>128</v>
      </c>
      <c r="C86" s="0" t="n">
        <v>5000</v>
      </c>
      <c r="D86" s="0" t="s">
        <v>129</v>
      </c>
      <c r="E86" s="0" t="n">
        <v>5510</v>
      </c>
      <c r="F86" s="0" t="s">
        <v>130</v>
      </c>
      <c r="G86" s="0" t="n">
        <v>446</v>
      </c>
      <c r="H86" s="0" t="s">
        <v>215</v>
      </c>
      <c r="I86" s="0" t="n">
        <v>2016</v>
      </c>
      <c r="J86" s="0" t="n">
        <v>2016</v>
      </c>
      <c r="K86" s="0" t="s">
        <v>132</v>
      </c>
      <c r="L86" s="0" t="n">
        <v>11465098</v>
      </c>
      <c r="M86" s="0" t="s">
        <v>133</v>
      </c>
      <c r="N86" s="0" t="s">
        <v>134</v>
      </c>
      <c r="O86" s="10" t="n">
        <f aca="false">VLOOKUP($H86,'FAOSTAT nutrition'!$A:$C,2,0)*$L86/4000</f>
        <v>1605115.29764456</v>
      </c>
      <c r="P86" s="10" t="n">
        <f aca="false">VLOOKUP($H86,'FAOSTAT nutrition'!$A:$D,4,0)*$L86</f>
        <v>91720.3107066315</v>
      </c>
      <c r="Q86" s="10" t="n">
        <f aca="false">VLOOKUP($H86,'FAOSTAT nutrition'!$A:$D,3,0)*$L86</f>
        <v>240768.280674535</v>
      </c>
    </row>
    <row r="87" customFormat="false" ht="12.8" hidden="false" customHeight="false" outlineLevel="0" collapsed="false">
      <c r="A87" s="0" t="s">
        <v>127</v>
      </c>
      <c r="B87" s="0" t="s">
        <v>128</v>
      </c>
      <c r="C87" s="0" t="n">
        <v>5000</v>
      </c>
      <c r="D87" s="0" t="s">
        <v>129</v>
      </c>
      <c r="E87" s="0" t="n">
        <v>5510</v>
      </c>
      <c r="F87" s="0" t="s">
        <v>130</v>
      </c>
      <c r="G87" s="0" t="n">
        <v>571</v>
      </c>
      <c r="H87" s="0" t="s">
        <v>216</v>
      </c>
      <c r="I87" s="0" t="n">
        <v>2016</v>
      </c>
      <c r="J87" s="0" t="n">
        <v>2016</v>
      </c>
      <c r="K87" s="0" t="s">
        <v>132</v>
      </c>
      <c r="L87" s="0" t="n">
        <v>47113186</v>
      </c>
      <c r="M87" s="0" t="s">
        <v>133</v>
      </c>
      <c r="N87" s="0" t="s">
        <v>134</v>
      </c>
      <c r="O87" s="10" t="n">
        <f aca="false">VLOOKUP($H87,'FAOSTAT nutrition'!$A:$C,2,0)*$L87/4000</f>
        <v>5300225.64222469</v>
      </c>
      <c r="P87" s="10" t="n">
        <f aca="false">VLOOKUP($H87,'FAOSTAT nutrition'!$A:$D,4,0)*$L87</f>
        <v>94223.4664305505</v>
      </c>
      <c r="Q87" s="10" t="n">
        <f aca="false">VLOOKUP($H87,'FAOSTAT nutrition'!$A:$D,3,0)*$L87</f>
        <v>188446.932861101</v>
      </c>
    </row>
    <row r="88" customFormat="false" ht="12.8" hidden="false" customHeight="false" outlineLevel="0" collapsed="false">
      <c r="A88" s="0" t="s">
        <v>127</v>
      </c>
      <c r="B88" s="0" t="s">
        <v>128</v>
      </c>
      <c r="C88" s="0" t="n">
        <v>5000</v>
      </c>
      <c r="D88" s="0" t="s">
        <v>129</v>
      </c>
      <c r="E88" s="0" t="n">
        <v>5510</v>
      </c>
      <c r="F88" s="0" t="s">
        <v>130</v>
      </c>
      <c r="G88" s="0" t="n">
        <v>809</v>
      </c>
      <c r="H88" s="0" t="s">
        <v>217</v>
      </c>
      <c r="I88" s="0" t="n">
        <v>2016</v>
      </c>
      <c r="J88" s="0" t="n">
        <v>2016</v>
      </c>
      <c r="K88" s="0" t="s">
        <v>132</v>
      </c>
      <c r="L88" s="0" t="n">
        <v>107267</v>
      </c>
      <c r="M88" s="0" t="s">
        <v>133</v>
      </c>
      <c r="N88" s="0" t="s">
        <v>134</v>
      </c>
      <c r="O88" s="10" t="e">
        <f aca="false">VLOOKUP($H88,'FAOSTAT nutrition'!$A:$C,2,0)*$L88/4000</f>
        <v>#N/A</v>
      </c>
      <c r="P88" s="10" t="e">
        <f aca="false">VLOOKUP($H88,'FAOSTAT nutrition'!$A:$D,4,0)*$L88</f>
        <v>#N/A</v>
      </c>
      <c r="Q88" s="10" t="e">
        <f aca="false">VLOOKUP($H88,'FAOSTAT nutrition'!$A:$D,3,0)*$L88</f>
        <v>#N/A</v>
      </c>
    </row>
    <row r="89" customFormat="false" ht="12.8" hidden="false" customHeight="false" outlineLevel="0" collapsed="false">
      <c r="A89" s="0" t="s">
        <v>127</v>
      </c>
      <c r="B89" s="0" t="s">
        <v>128</v>
      </c>
      <c r="C89" s="0" t="n">
        <v>5000</v>
      </c>
      <c r="D89" s="0" t="s">
        <v>129</v>
      </c>
      <c r="E89" s="0" t="n">
        <v>5510</v>
      </c>
      <c r="F89" s="0" t="s">
        <v>130</v>
      </c>
      <c r="G89" s="0" t="n">
        <v>671</v>
      </c>
      <c r="H89" s="0" t="s">
        <v>218</v>
      </c>
      <c r="I89" s="0" t="n">
        <v>2016</v>
      </c>
      <c r="J89" s="0" t="n">
        <v>2016</v>
      </c>
      <c r="K89" s="0" t="s">
        <v>132</v>
      </c>
      <c r="L89" s="0" t="n">
        <v>1015327</v>
      </c>
      <c r="M89" s="0" t="s">
        <v>133</v>
      </c>
      <c r="N89" s="0" t="s">
        <v>134</v>
      </c>
      <c r="O89" s="10" t="n">
        <f aca="false">VLOOKUP($H89,'FAOSTAT nutrition'!$A:$C,2,0)*$L89/4000</f>
        <v>101532.7</v>
      </c>
      <c r="P89" s="10" t="n">
        <f aca="false">VLOOKUP($H89,'FAOSTAT nutrition'!$A:$D,4,0)*$L89</f>
        <v>0</v>
      </c>
      <c r="Q89" s="10" t="n">
        <f aca="false">VLOOKUP($H89,'FAOSTAT nutrition'!$A:$D,3,0)*$L89</f>
        <v>101953.997510373</v>
      </c>
    </row>
    <row r="90" customFormat="false" ht="12.8" hidden="false" customHeight="false" outlineLevel="0" collapsed="false">
      <c r="A90" s="0" t="s">
        <v>127</v>
      </c>
      <c r="B90" s="0" t="s">
        <v>128</v>
      </c>
      <c r="C90" s="0" t="n">
        <v>5000</v>
      </c>
      <c r="D90" s="0" t="s">
        <v>129</v>
      </c>
      <c r="E90" s="0" t="n">
        <v>5510</v>
      </c>
      <c r="F90" s="0" t="s">
        <v>130</v>
      </c>
      <c r="G90" s="0" t="n">
        <v>568</v>
      </c>
      <c r="H90" s="0" t="s">
        <v>219</v>
      </c>
      <c r="I90" s="0" t="n">
        <v>2016</v>
      </c>
      <c r="J90" s="0" t="n">
        <v>2016</v>
      </c>
      <c r="K90" s="0" t="s">
        <v>132</v>
      </c>
      <c r="L90" s="0" t="n">
        <v>26611325</v>
      </c>
      <c r="M90" s="0" t="s">
        <v>133</v>
      </c>
      <c r="N90" s="0" t="s">
        <v>134</v>
      </c>
      <c r="O90" s="10" t="n">
        <f aca="false">VLOOKUP($H90,'FAOSTAT nutrition'!$A:$C,2,0)*$L90/4000</f>
        <v>1130980.75279942</v>
      </c>
      <c r="P90" s="10" t="n">
        <f aca="false">VLOOKUP($H90,'FAOSTAT nutrition'!$A:$D,4,0)*$L90</f>
        <v>26616.8722546848</v>
      </c>
      <c r="Q90" s="10" t="n">
        <f aca="false">VLOOKUP($H90,'FAOSTAT nutrition'!$A:$D,3,0)*$L90</f>
        <v>106442.613437193</v>
      </c>
    </row>
    <row r="91" customFormat="false" ht="12.8" hidden="false" customHeight="false" outlineLevel="0" collapsed="false">
      <c r="A91" s="0" t="s">
        <v>127</v>
      </c>
      <c r="B91" s="0" t="s">
        <v>128</v>
      </c>
      <c r="C91" s="0" t="n">
        <v>5000</v>
      </c>
      <c r="D91" s="0" t="s">
        <v>129</v>
      </c>
      <c r="E91" s="0" t="n">
        <v>5510</v>
      </c>
      <c r="F91" s="0" t="s">
        <v>130</v>
      </c>
      <c r="G91" s="0" t="n">
        <v>299</v>
      </c>
      <c r="H91" s="0" t="s">
        <v>220</v>
      </c>
      <c r="I91" s="0" t="n">
        <v>2016</v>
      </c>
      <c r="J91" s="0" t="n">
        <v>2016</v>
      </c>
      <c r="K91" s="0" t="s">
        <v>132</v>
      </c>
      <c r="L91" s="0" t="n">
        <v>929086</v>
      </c>
      <c r="M91" s="0" t="s">
        <v>133</v>
      </c>
      <c r="N91" s="0" t="s">
        <v>134</v>
      </c>
      <c r="O91" s="10" t="n">
        <f aca="false">VLOOKUP($H91,'FAOSTAT nutrition'!$A:$C,2,0)*$L91/4000</f>
        <v>929086</v>
      </c>
      <c r="P91" s="10" t="n">
        <f aca="false">VLOOKUP($H91,'FAOSTAT nutrition'!$A:$D,4,0)*$L91</f>
        <v>314960.154</v>
      </c>
      <c r="Q91" s="10" t="n">
        <f aca="false">VLOOKUP($H91,'FAOSTAT nutrition'!$A:$D,3,0)*$L91</f>
        <v>169093.652</v>
      </c>
    </row>
    <row r="92" customFormat="false" ht="12.8" hidden="false" customHeight="false" outlineLevel="0" collapsed="false">
      <c r="A92" s="0" t="s">
        <v>127</v>
      </c>
      <c r="B92" s="0" t="s">
        <v>128</v>
      </c>
      <c r="C92" s="0" t="n">
        <v>5000</v>
      </c>
      <c r="D92" s="0" t="s">
        <v>129</v>
      </c>
      <c r="E92" s="0" t="n">
        <v>5510</v>
      </c>
      <c r="F92" s="0" t="s">
        <v>130</v>
      </c>
      <c r="G92" s="0" t="n">
        <v>79</v>
      </c>
      <c r="H92" s="0" t="s">
        <v>221</v>
      </c>
      <c r="I92" s="0" t="n">
        <v>2016</v>
      </c>
      <c r="J92" s="0" t="n">
        <v>2016</v>
      </c>
      <c r="K92" s="0" t="s">
        <v>132</v>
      </c>
      <c r="L92" s="0" t="n">
        <v>27531647</v>
      </c>
      <c r="M92" s="0" t="s">
        <v>133</v>
      </c>
      <c r="N92" s="0" t="s">
        <v>134</v>
      </c>
      <c r="O92" s="10" t="n">
        <f aca="false">VLOOKUP($H92,'FAOSTAT nutrition'!$A:$C,2,0)*$L92/4000</f>
        <v>23401899.95</v>
      </c>
      <c r="P92" s="10" t="n">
        <f aca="false">VLOOKUP($H92,'FAOSTAT nutrition'!$A:$D,4,0)*$L92</f>
        <v>825949.41</v>
      </c>
      <c r="Q92" s="10" t="n">
        <f aca="false">VLOOKUP($H92,'FAOSTAT nutrition'!$A:$D,3,0)*$L92</f>
        <v>2670569.759</v>
      </c>
    </row>
    <row r="93" customFormat="false" ht="12.8" hidden="false" customHeight="false" outlineLevel="0" collapsed="false">
      <c r="A93" s="0" t="s">
        <v>127</v>
      </c>
      <c r="B93" s="0" t="s">
        <v>128</v>
      </c>
      <c r="C93" s="0" t="n">
        <v>5000</v>
      </c>
      <c r="D93" s="0" t="s">
        <v>129</v>
      </c>
      <c r="E93" s="0" t="n">
        <v>5510</v>
      </c>
      <c r="F93" s="0" t="s">
        <v>130</v>
      </c>
      <c r="G93" s="0" t="n">
        <v>449</v>
      </c>
      <c r="H93" s="0" t="s">
        <v>222</v>
      </c>
      <c r="I93" s="0" t="n">
        <v>2016</v>
      </c>
      <c r="J93" s="0" t="n">
        <v>2016</v>
      </c>
      <c r="K93" s="0" t="s">
        <v>132</v>
      </c>
      <c r="L93" s="0" t="n">
        <v>10459903</v>
      </c>
      <c r="M93" s="0" t="s">
        <v>133</v>
      </c>
      <c r="N93" s="0" t="s">
        <v>134</v>
      </c>
      <c r="O93" s="10" t="n">
        <f aca="false">VLOOKUP($H93,'FAOSTAT nutrition'!$A:$C,2,0)*$L93/4000</f>
        <v>627595.338042492</v>
      </c>
      <c r="P93" s="10" t="n">
        <f aca="false">VLOOKUP($H93,'FAOSTAT nutrition'!$A:$D,4,0)*$L93</f>
        <v>41828.4947920818</v>
      </c>
      <c r="Q93" s="10" t="n">
        <f aca="false">VLOOKUP($H93,'FAOSTAT nutrition'!$A:$D,3,0)*$L93</f>
        <v>209188.795660068</v>
      </c>
    </row>
    <row r="94" customFormat="false" ht="12.8" hidden="false" customHeight="false" outlineLevel="0" collapsed="false">
      <c r="A94" s="0" t="s">
        <v>127</v>
      </c>
      <c r="B94" s="0" t="s">
        <v>128</v>
      </c>
      <c r="C94" s="0" t="n">
        <v>5000</v>
      </c>
      <c r="D94" s="0" t="s">
        <v>129</v>
      </c>
      <c r="E94" s="0" t="n">
        <v>5510</v>
      </c>
      <c r="F94" s="0" t="s">
        <v>130</v>
      </c>
      <c r="G94" s="0" t="n">
        <v>292</v>
      </c>
      <c r="H94" s="0" t="s">
        <v>223</v>
      </c>
      <c r="I94" s="0" t="n">
        <v>2016</v>
      </c>
      <c r="J94" s="0" t="n">
        <v>2016</v>
      </c>
      <c r="K94" s="0" t="s">
        <v>132</v>
      </c>
      <c r="L94" s="0" t="n">
        <v>685494</v>
      </c>
      <c r="M94" s="0" t="s">
        <v>133</v>
      </c>
      <c r="N94" s="0" t="s">
        <v>134</v>
      </c>
      <c r="O94" s="10" t="n">
        <f aca="false">VLOOKUP($H94,'FAOSTAT nutrition'!$A:$C,2,0)*$L94/4000</f>
        <v>803741.715</v>
      </c>
      <c r="P94" s="10" t="n">
        <f aca="false">VLOOKUP($H94,'FAOSTAT nutrition'!$A:$D,4,0)*$L94</f>
        <v>197422.272</v>
      </c>
      <c r="Q94" s="10" t="n">
        <f aca="false">VLOOKUP($H94,'FAOSTAT nutrition'!$A:$D,3,0)*$L94</f>
        <v>170688.006</v>
      </c>
    </row>
    <row r="95" customFormat="false" ht="12.8" hidden="false" customHeight="false" outlineLevel="0" collapsed="false">
      <c r="A95" s="0" t="s">
        <v>127</v>
      </c>
      <c r="B95" s="0" t="s">
        <v>128</v>
      </c>
      <c r="C95" s="0" t="n">
        <v>5000</v>
      </c>
      <c r="D95" s="0" t="s">
        <v>129</v>
      </c>
      <c r="E95" s="0" t="n">
        <v>5510</v>
      </c>
      <c r="F95" s="0" t="s">
        <v>130</v>
      </c>
      <c r="G95" s="0" t="n">
        <v>702</v>
      </c>
      <c r="H95" s="0" t="s">
        <v>224</v>
      </c>
      <c r="I95" s="0" t="n">
        <v>2016</v>
      </c>
      <c r="J95" s="0" t="n">
        <v>2016</v>
      </c>
      <c r="K95" s="0" t="s">
        <v>132</v>
      </c>
      <c r="L95" s="0" t="n">
        <v>124671</v>
      </c>
      <c r="M95" s="0" t="s">
        <v>133</v>
      </c>
      <c r="N95" s="0" t="s">
        <v>134</v>
      </c>
      <c r="O95" s="10" t="n">
        <f aca="false">VLOOKUP($H95,'FAOSTAT nutrition'!$A:$C,2,0)*$L95/4000</f>
        <v>163618.485906671</v>
      </c>
      <c r="P95" s="10" t="n">
        <f aca="false">VLOOKUP($H95,'FAOSTAT nutrition'!$A:$D,4,0)*$L95</f>
        <v>45253.2693391795</v>
      </c>
      <c r="Q95" s="10" t="n">
        <f aca="false">VLOOKUP($H95,'FAOSTAT nutrition'!$A:$D,3,0)*$L95</f>
        <v>7223.34325086126</v>
      </c>
    </row>
    <row r="96" customFormat="false" ht="12.8" hidden="false" customHeight="false" outlineLevel="0" collapsed="false">
      <c r="A96" s="0" t="s">
        <v>127</v>
      </c>
      <c r="B96" s="0" t="s">
        <v>128</v>
      </c>
      <c r="C96" s="0" t="n">
        <v>5000</v>
      </c>
      <c r="D96" s="0" t="s">
        <v>129</v>
      </c>
      <c r="E96" s="0" t="n">
        <v>5510</v>
      </c>
      <c r="F96" s="0" t="s">
        <v>130</v>
      </c>
      <c r="G96" s="0" t="n">
        <v>234</v>
      </c>
      <c r="H96" s="0" t="s">
        <v>225</v>
      </c>
      <c r="I96" s="0" t="n">
        <v>2016</v>
      </c>
      <c r="J96" s="0" t="n">
        <v>2016</v>
      </c>
      <c r="K96" s="0" t="s">
        <v>132</v>
      </c>
      <c r="L96" s="0" t="n">
        <v>935353</v>
      </c>
      <c r="M96" s="0" t="s">
        <v>133</v>
      </c>
      <c r="N96" s="0" t="s">
        <v>134</v>
      </c>
      <c r="O96" s="10" t="n">
        <f aca="false">VLOOKUP($H96,'FAOSTAT nutrition'!$A:$C,2,0)*$L96/4000</f>
        <v>612656.215</v>
      </c>
      <c r="P96" s="10" t="n">
        <f aca="false">VLOOKUP($H96,'FAOSTAT nutrition'!$A:$D,4,0)*$L96</f>
        <v>233838.25</v>
      </c>
      <c r="Q96" s="10" t="n">
        <f aca="false">VLOOKUP($H96,'FAOSTAT nutrition'!$A:$D,3,0)*$L96</f>
        <v>65474.71</v>
      </c>
    </row>
    <row r="97" customFormat="false" ht="12.8" hidden="false" customHeight="false" outlineLevel="0" collapsed="false">
      <c r="A97" s="0" t="s">
        <v>127</v>
      </c>
      <c r="B97" s="0" t="s">
        <v>128</v>
      </c>
      <c r="C97" s="0" t="n">
        <v>5000</v>
      </c>
      <c r="D97" s="0" t="s">
        <v>129</v>
      </c>
      <c r="E97" s="0" t="n">
        <v>5510</v>
      </c>
      <c r="F97" s="0" t="s">
        <v>130</v>
      </c>
      <c r="G97" s="0" t="n">
        <v>75</v>
      </c>
      <c r="H97" s="0" t="s">
        <v>226</v>
      </c>
      <c r="I97" s="0" t="n">
        <v>2016</v>
      </c>
      <c r="J97" s="0" t="n">
        <v>2016</v>
      </c>
      <c r="K97" s="0" t="s">
        <v>132</v>
      </c>
      <c r="L97" s="0" t="n">
        <v>23279383</v>
      </c>
      <c r="M97" s="0" t="s">
        <v>133</v>
      </c>
      <c r="N97" s="0" t="s">
        <v>134</v>
      </c>
      <c r="O97" s="10" t="n">
        <f aca="false">VLOOKUP($H97,'FAOSTAT nutrition'!$A:$C,2,0)*$L97/4000</f>
        <v>22406406.1375</v>
      </c>
      <c r="P97" s="10" t="n">
        <f aca="false">VLOOKUP($H97,'FAOSTAT nutrition'!$A:$D,4,0)*$L97</f>
        <v>1745953.725</v>
      </c>
      <c r="Q97" s="10" t="n">
        <f aca="false">VLOOKUP($H97,'FAOSTAT nutrition'!$A:$D,3,0)*$L97</f>
        <v>3026319.79</v>
      </c>
    </row>
    <row r="98" customFormat="false" ht="12.8" hidden="false" customHeight="false" outlineLevel="0" collapsed="false">
      <c r="A98" s="0" t="s">
        <v>127</v>
      </c>
      <c r="B98" s="0" t="s">
        <v>128</v>
      </c>
      <c r="C98" s="0" t="n">
        <v>5000</v>
      </c>
      <c r="D98" s="0" t="s">
        <v>129</v>
      </c>
      <c r="E98" s="0" t="n">
        <v>5510</v>
      </c>
      <c r="F98" s="0" t="s">
        <v>130</v>
      </c>
      <c r="G98" s="0" t="n">
        <v>254</v>
      </c>
      <c r="H98" s="0" t="s">
        <v>227</v>
      </c>
      <c r="I98" s="0" t="n">
        <v>2016</v>
      </c>
      <c r="J98" s="0" t="n">
        <v>2016</v>
      </c>
      <c r="K98" s="0" t="s">
        <v>132</v>
      </c>
      <c r="L98" s="0" t="n">
        <v>330031597</v>
      </c>
      <c r="M98" s="0" t="s">
        <v>133</v>
      </c>
      <c r="N98" s="0" t="s">
        <v>134</v>
      </c>
      <c r="O98" s="10" t="n">
        <f aca="false">VLOOKUP($H98,'FAOSTAT nutrition'!$A:$C,2,0)*$L98/4000</f>
        <v>130362480.815</v>
      </c>
      <c r="P98" s="10" t="n">
        <f aca="false">VLOOKUP($H98,'FAOSTAT nutrition'!$A:$D,4,0)*$L98</f>
        <v>43564170.804</v>
      </c>
      <c r="Q98" s="10" t="n">
        <f aca="false">VLOOKUP($H98,'FAOSTAT nutrition'!$A:$D,3,0)*$L98</f>
        <v>990094.791</v>
      </c>
    </row>
    <row r="99" customFormat="false" ht="12.8" hidden="false" customHeight="false" outlineLevel="0" collapsed="false">
      <c r="A99" s="0" t="s">
        <v>127</v>
      </c>
      <c r="B99" s="0" t="s">
        <v>128</v>
      </c>
      <c r="C99" s="0" t="n">
        <v>5000</v>
      </c>
      <c r="D99" s="0" t="s">
        <v>129</v>
      </c>
      <c r="E99" s="0" t="n">
        <v>5510</v>
      </c>
      <c r="F99" s="0" t="s">
        <v>130</v>
      </c>
      <c r="G99" s="0" t="n">
        <v>258</v>
      </c>
      <c r="H99" s="0" t="s">
        <v>228</v>
      </c>
      <c r="I99" s="0" t="n">
        <v>2016</v>
      </c>
      <c r="J99" s="0" t="n">
        <v>2016</v>
      </c>
      <c r="K99" s="0" t="s">
        <v>132</v>
      </c>
      <c r="L99" s="0" t="n">
        <v>6374976</v>
      </c>
      <c r="M99" s="0" t="s">
        <v>133</v>
      </c>
      <c r="N99" s="0" t="s">
        <v>134</v>
      </c>
      <c r="O99" s="10" t="n">
        <f aca="false">VLOOKUP($H99,'FAOSTAT nutrition'!$A:$C,2,0)*$L99/4000</f>
        <v>14088869.7235772</v>
      </c>
      <c r="P99" s="10" t="n">
        <f aca="false">VLOOKUP($H99,'FAOSTAT nutrition'!$A:$D,4,0)*$L99</f>
        <v>6374976</v>
      </c>
      <c r="Q99" s="10" t="n">
        <f aca="false">VLOOKUP($H99,'FAOSTAT nutrition'!$A:$D,3,0)*$L99</f>
        <v>0</v>
      </c>
    </row>
    <row r="100" customFormat="false" ht="12.8" hidden="false" customHeight="false" outlineLevel="0" collapsed="false">
      <c r="A100" s="0" t="s">
        <v>127</v>
      </c>
      <c r="B100" s="0" t="s">
        <v>128</v>
      </c>
      <c r="C100" s="0" t="n">
        <v>5000</v>
      </c>
      <c r="D100" s="0" t="s">
        <v>129</v>
      </c>
      <c r="E100" s="0" t="n">
        <v>5510</v>
      </c>
      <c r="F100" s="0" t="s">
        <v>130</v>
      </c>
      <c r="G100" s="0" t="n">
        <v>430</v>
      </c>
      <c r="H100" s="0" t="s">
        <v>229</v>
      </c>
      <c r="I100" s="0" t="n">
        <v>2016</v>
      </c>
      <c r="J100" s="0" t="n">
        <v>2016</v>
      </c>
      <c r="K100" s="0" t="s">
        <v>132</v>
      </c>
      <c r="L100" s="0" t="n">
        <v>8826654</v>
      </c>
      <c r="M100" s="0" t="s">
        <v>133</v>
      </c>
      <c r="N100" s="0" t="s">
        <v>134</v>
      </c>
      <c r="O100" s="10" t="n">
        <f aca="false">VLOOKUP($H100,'FAOSTAT nutrition'!$A:$C,2,0)*$L100/4000</f>
        <v>684065.685</v>
      </c>
      <c r="P100" s="10" t="n">
        <f aca="false">VLOOKUP($H100,'FAOSTAT nutrition'!$A:$D,4,0)*$L100</f>
        <v>26479.962</v>
      </c>
      <c r="Q100" s="10" t="n">
        <f aca="false">VLOOKUP($H100,'FAOSTAT nutrition'!$A:$D,3,0)*$L100</f>
        <v>141226.464</v>
      </c>
    </row>
    <row r="101" customFormat="false" ht="12.8" hidden="false" customHeight="false" outlineLevel="0" collapsed="false">
      <c r="A101" s="0" t="s">
        <v>127</v>
      </c>
      <c r="B101" s="0" t="s">
        <v>128</v>
      </c>
      <c r="C101" s="0" t="n">
        <v>5000</v>
      </c>
      <c r="D101" s="0" t="s">
        <v>129</v>
      </c>
      <c r="E101" s="0" t="n">
        <v>5510</v>
      </c>
      <c r="F101" s="0" t="s">
        <v>130</v>
      </c>
      <c r="G101" s="0" t="n">
        <v>260</v>
      </c>
      <c r="H101" s="0" t="s">
        <v>230</v>
      </c>
      <c r="I101" s="0" t="n">
        <v>2016</v>
      </c>
      <c r="J101" s="0" t="n">
        <v>2016</v>
      </c>
      <c r="K101" s="0" t="s">
        <v>132</v>
      </c>
      <c r="L101" s="0" t="n">
        <v>20031105</v>
      </c>
      <c r="M101" s="0" t="s">
        <v>133</v>
      </c>
      <c r="N101" s="0" t="s">
        <v>134</v>
      </c>
      <c r="O101" s="10" t="n">
        <f aca="false">VLOOKUP($H101,'FAOSTAT nutrition'!$A:$C,2,0)*$L101/4000</f>
        <v>8763608.4375</v>
      </c>
      <c r="P101" s="10" t="n">
        <f aca="false">VLOOKUP($H101,'FAOSTAT nutrition'!$A:$D,4,0)*$L101</f>
        <v>3505443.375</v>
      </c>
      <c r="Q101" s="10" t="n">
        <f aca="false">VLOOKUP($H101,'FAOSTAT nutrition'!$A:$D,3,0)*$L101</f>
        <v>260404.365</v>
      </c>
    </row>
    <row r="102" customFormat="false" ht="12.8" hidden="false" customHeight="false" outlineLevel="0" collapsed="false">
      <c r="A102" s="0" t="s">
        <v>127</v>
      </c>
      <c r="B102" s="0" t="s">
        <v>128</v>
      </c>
      <c r="C102" s="0" t="n">
        <v>5000</v>
      </c>
      <c r="D102" s="0" t="s">
        <v>129</v>
      </c>
      <c r="E102" s="0" t="n">
        <v>5510</v>
      </c>
      <c r="F102" s="0" t="s">
        <v>130</v>
      </c>
      <c r="G102" s="0" t="n">
        <v>403</v>
      </c>
      <c r="H102" s="0" t="s">
        <v>231</v>
      </c>
      <c r="I102" s="0" t="n">
        <v>2016</v>
      </c>
      <c r="J102" s="0" t="n">
        <v>2016</v>
      </c>
      <c r="K102" s="0" t="s">
        <v>132</v>
      </c>
      <c r="L102" s="0" t="n">
        <v>95082411</v>
      </c>
      <c r="M102" s="0" t="s">
        <v>133</v>
      </c>
      <c r="N102" s="0" t="s">
        <v>134</v>
      </c>
      <c r="O102" s="10" t="n">
        <f aca="false">VLOOKUP($H102,'FAOSTAT nutrition'!$A:$C,2,0)*$L102/4000</f>
        <v>7368886.8525</v>
      </c>
      <c r="P102" s="10" t="n">
        <f aca="false">VLOOKUP($H102,'FAOSTAT nutrition'!$A:$D,4,0)*$L102</f>
        <v>190164.822</v>
      </c>
      <c r="Q102" s="10" t="n">
        <f aca="false">VLOOKUP($H102,'FAOSTAT nutrition'!$A:$D,3,0)*$L102</f>
        <v>1045906.521</v>
      </c>
    </row>
    <row r="103" customFormat="false" ht="12.8" hidden="false" customHeight="false" outlineLevel="0" collapsed="false">
      <c r="A103" s="0" t="s">
        <v>127</v>
      </c>
      <c r="B103" s="0" t="s">
        <v>128</v>
      </c>
      <c r="C103" s="0" t="n">
        <v>5000</v>
      </c>
      <c r="D103" s="0" t="s">
        <v>129</v>
      </c>
      <c r="E103" s="0" t="n">
        <v>5510</v>
      </c>
      <c r="F103" s="0" t="s">
        <v>130</v>
      </c>
      <c r="G103" s="0" t="n">
        <v>402</v>
      </c>
      <c r="H103" s="0" t="s">
        <v>232</v>
      </c>
      <c r="I103" s="0" t="n">
        <v>2016</v>
      </c>
      <c r="J103" s="0" t="n">
        <v>2016</v>
      </c>
      <c r="K103" s="0" t="s">
        <v>132</v>
      </c>
      <c r="L103" s="0" t="n">
        <v>4649548</v>
      </c>
      <c r="M103" s="0" t="s">
        <v>133</v>
      </c>
      <c r="N103" s="0" t="s">
        <v>134</v>
      </c>
      <c r="O103" s="10" t="n">
        <f aca="false">VLOOKUP($H103,'FAOSTAT nutrition'!$A:$C,2,0)*$L103/4000</f>
        <v>290596.098059187</v>
      </c>
      <c r="P103" s="10" t="n">
        <f aca="false">VLOOKUP($H103,'FAOSTAT nutrition'!$A:$D,4,0)*$L103</f>
        <v>18598.5675179084</v>
      </c>
      <c r="Q103" s="10" t="n">
        <f aca="false">VLOOKUP($H103,'FAOSTAT nutrition'!$A:$D,3,0)*$L103</f>
        <v>65094.9863126794</v>
      </c>
    </row>
    <row r="104" customFormat="false" ht="12.8" hidden="false" customHeight="false" outlineLevel="0" collapsed="false">
      <c r="A104" s="0" t="s">
        <v>127</v>
      </c>
      <c r="B104" s="0" t="s">
        <v>128</v>
      </c>
      <c r="C104" s="0" t="n">
        <v>5000</v>
      </c>
      <c r="D104" s="0" t="s">
        <v>129</v>
      </c>
      <c r="E104" s="0" t="n">
        <v>5510</v>
      </c>
      <c r="F104" s="0" t="s">
        <v>130</v>
      </c>
      <c r="G104" s="0" t="n">
        <v>490</v>
      </c>
      <c r="H104" s="0" t="s">
        <v>233</v>
      </c>
      <c r="I104" s="0" t="n">
        <v>2016</v>
      </c>
      <c r="J104" s="0" t="n">
        <v>2016</v>
      </c>
      <c r="K104" s="0" t="s">
        <v>132</v>
      </c>
      <c r="L104" s="0" t="n">
        <v>72972103</v>
      </c>
      <c r="M104" s="0" t="s">
        <v>133</v>
      </c>
      <c r="N104" s="0" t="s">
        <v>134</v>
      </c>
      <c r="O104" s="10" t="n">
        <f aca="false">VLOOKUP($H104,'FAOSTAT nutrition'!$A:$C,2,0)*$L104/4000</f>
        <v>6202628.755</v>
      </c>
      <c r="P104" s="10" t="n">
        <f aca="false">VLOOKUP($H104,'FAOSTAT nutrition'!$A:$D,4,0)*$L104</f>
        <v>72972.103</v>
      </c>
      <c r="Q104" s="10" t="n">
        <f aca="false">VLOOKUP($H104,'FAOSTAT nutrition'!$A:$D,3,0)*$L104</f>
        <v>510804.721</v>
      </c>
    </row>
    <row r="105" customFormat="false" ht="12.8" hidden="false" customHeight="false" outlineLevel="0" collapsed="false">
      <c r="A105" s="0" t="s">
        <v>127</v>
      </c>
      <c r="B105" s="0" t="s">
        <v>128</v>
      </c>
      <c r="C105" s="0" t="n">
        <v>5000</v>
      </c>
      <c r="D105" s="0" t="s">
        <v>129</v>
      </c>
      <c r="E105" s="0" t="n">
        <v>5510</v>
      </c>
      <c r="F105" s="0" t="s">
        <v>130</v>
      </c>
      <c r="G105" s="0" t="n">
        <v>600</v>
      </c>
      <c r="H105" s="0" t="s">
        <v>234</v>
      </c>
      <c r="I105" s="0" t="n">
        <v>2016</v>
      </c>
      <c r="J105" s="0" t="n">
        <v>2016</v>
      </c>
      <c r="K105" s="0" t="s">
        <v>132</v>
      </c>
      <c r="L105" s="0" t="n">
        <v>12955803</v>
      </c>
      <c r="M105" s="0" t="s">
        <v>133</v>
      </c>
      <c r="N105" s="0" t="s">
        <v>134</v>
      </c>
      <c r="O105" s="10" t="n">
        <f aca="false">VLOOKUP($H105,'FAOSTAT nutrition'!$A:$C,2,0)*$L105/4000</f>
        <v>842127.195</v>
      </c>
      <c r="P105" s="10" t="n">
        <f aca="false">VLOOKUP($H105,'FAOSTAT nutrition'!$A:$D,4,0)*$L105</f>
        <v>12955.803</v>
      </c>
      <c r="Q105" s="10" t="n">
        <f aca="false">VLOOKUP($H105,'FAOSTAT nutrition'!$A:$D,3,0)*$L105</f>
        <v>51823.212</v>
      </c>
    </row>
    <row r="106" customFormat="false" ht="12.8" hidden="false" customHeight="false" outlineLevel="0" collapsed="false">
      <c r="A106" s="0" t="s">
        <v>127</v>
      </c>
      <c r="B106" s="0" t="s">
        <v>128</v>
      </c>
      <c r="C106" s="0" t="n">
        <v>5000</v>
      </c>
      <c r="D106" s="0" t="s">
        <v>129</v>
      </c>
      <c r="E106" s="0" t="n">
        <v>5510</v>
      </c>
      <c r="F106" s="0" t="s">
        <v>130</v>
      </c>
      <c r="G106" s="0" t="n">
        <v>534</v>
      </c>
      <c r="H106" s="0" t="s">
        <v>235</v>
      </c>
      <c r="I106" s="0" t="n">
        <v>2016</v>
      </c>
      <c r="J106" s="0" t="n">
        <v>2016</v>
      </c>
      <c r="K106" s="0" t="s">
        <v>132</v>
      </c>
      <c r="L106" s="0" t="n">
        <v>23990596</v>
      </c>
      <c r="M106" s="0" t="s">
        <v>133</v>
      </c>
      <c r="N106" s="0" t="s">
        <v>134</v>
      </c>
      <c r="O106" s="10" t="n">
        <f aca="false">VLOOKUP($H106,'FAOSTAT nutrition'!$A:$C,2,0)*$L106/4000</f>
        <v>1979224.17</v>
      </c>
      <c r="P106" s="10" t="n">
        <f aca="false">VLOOKUP($H106,'FAOSTAT nutrition'!$A:$D,4,0)*$L106</f>
        <v>23990.596</v>
      </c>
      <c r="Q106" s="10" t="n">
        <f aca="false">VLOOKUP($H106,'FAOSTAT nutrition'!$A:$D,3,0)*$L106</f>
        <v>119952.98</v>
      </c>
    </row>
    <row r="107" customFormat="false" ht="12.8" hidden="false" customHeight="false" outlineLevel="0" collapsed="false">
      <c r="A107" s="0" t="s">
        <v>127</v>
      </c>
      <c r="B107" s="0" t="s">
        <v>128</v>
      </c>
      <c r="C107" s="0" t="n">
        <v>5000</v>
      </c>
      <c r="D107" s="0" t="s">
        <v>129</v>
      </c>
      <c r="E107" s="0" t="n">
        <v>5510</v>
      </c>
      <c r="F107" s="0" t="s">
        <v>130</v>
      </c>
      <c r="G107" s="0" t="n">
        <v>521</v>
      </c>
      <c r="H107" s="0" t="s">
        <v>236</v>
      </c>
      <c r="I107" s="0" t="n">
        <v>2016</v>
      </c>
      <c r="J107" s="0" t="n">
        <v>2016</v>
      </c>
      <c r="K107" s="0" t="s">
        <v>132</v>
      </c>
      <c r="L107" s="0" t="n">
        <v>23217958</v>
      </c>
      <c r="M107" s="0" t="s">
        <v>133</v>
      </c>
      <c r="N107" s="0" t="s">
        <v>134</v>
      </c>
      <c r="O107" s="10" t="n">
        <f aca="false">VLOOKUP($H107,'FAOSTAT nutrition'!$A:$C,2,0)*$L107/4000</f>
        <v>3134424.33</v>
      </c>
      <c r="P107" s="10" t="n">
        <f aca="false">VLOOKUP($H107,'FAOSTAT nutrition'!$A:$D,4,0)*$L107</f>
        <v>92871.832</v>
      </c>
      <c r="Q107" s="10" t="n">
        <f aca="false">VLOOKUP($H107,'FAOSTAT nutrition'!$A:$D,3,0)*$L107</f>
        <v>92871.832</v>
      </c>
    </row>
    <row r="108" customFormat="false" ht="12.8" hidden="false" customHeight="false" outlineLevel="0" collapsed="false">
      <c r="A108" s="0" t="s">
        <v>127</v>
      </c>
      <c r="B108" s="0" t="s">
        <v>128</v>
      </c>
      <c r="C108" s="0" t="n">
        <v>5000</v>
      </c>
      <c r="D108" s="0" t="s">
        <v>129</v>
      </c>
      <c r="E108" s="0" t="n">
        <v>5510</v>
      </c>
      <c r="F108" s="0" t="s">
        <v>130</v>
      </c>
      <c r="G108" s="0" t="n">
        <v>187</v>
      </c>
      <c r="H108" s="0" t="s">
        <v>237</v>
      </c>
      <c r="I108" s="0" t="n">
        <v>2016</v>
      </c>
      <c r="J108" s="0" t="n">
        <v>2016</v>
      </c>
      <c r="K108" s="0" t="s">
        <v>132</v>
      </c>
      <c r="L108" s="0" t="n">
        <v>15108824</v>
      </c>
      <c r="M108" s="0" t="s">
        <v>133</v>
      </c>
      <c r="N108" s="0" t="s">
        <v>134</v>
      </c>
      <c r="O108" s="10" t="n">
        <f aca="false">VLOOKUP($H108,'FAOSTAT nutrition'!$A:$C,2,0)*$L108/4000</f>
        <v>13069132.76</v>
      </c>
      <c r="P108" s="10" t="n">
        <f aca="false">VLOOKUP($H108,'FAOSTAT nutrition'!$A:$D,4,0)*$L108</f>
        <v>271958.832</v>
      </c>
      <c r="Q108" s="10" t="n">
        <f aca="false">VLOOKUP($H108,'FAOSTAT nutrition'!$A:$D,3,0)*$L108</f>
        <v>3399485.4</v>
      </c>
    </row>
    <row r="109" customFormat="false" ht="12.8" hidden="false" customHeight="false" outlineLevel="0" collapsed="false">
      <c r="A109" s="0" t="s">
        <v>127</v>
      </c>
      <c r="B109" s="0" t="s">
        <v>128</v>
      </c>
      <c r="C109" s="0" t="n">
        <v>5000</v>
      </c>
      <c r="D109" s="0" t="s">
        <v>129</v>
      </c>
      <c r="E109" s="0" t="n">
        <v>5510</v>
      </c>
      <c r="F109" s="0" t="s">
        <v>130</v>
      </c>
      <c r="G109" s="0" t="n">
        <v>417</v>
      </c>
      <c r="H109" s="0" t="s">
        <v>238</v>
      </c>
      <c r="I109" s="0" t="n">
        <v>2016</v>
      </c>
      <c r="J109" s="0" t="n">
        <v>2016</v>
      </c>
      <c r="K109" s="0" t="s">
        <v>132</v>
      </c>
      <c r="L109" s="0" t="n">
        <v>19799220</v>
      </c>
      <c r="M109" s="0" t="s">
        <v>133</v>
      </c>
      <c r="N109" s="0" t="s">
        <v>134</v>
      </c>
      <c r="O109" s="10" t="n">
        <f aca="false">VLOOKUP($H109,'FAOSTAT nutrition'!$A:$C,2,0)*$L109/4000</f>
        <v>1534439.55</v>
      </c>
      <c r="P109" s="10" t="n">
        <f aca="false">VLOOKUP($H109,'FAOSTAT nutrition'!$A:$D,4,0)*$L109</f>
        <v>39598.44</v>
      </c>
      <c r="Q109" s="10" t="n">
        <f aca="false">VLOOKUP($H109,'FAOSTAT nutrition'!$A:$D,3,0)*$L109</f>
        <v>415783.62</v>
      </c>
    </row>
    <row r="110" customFormat="false" ht="12.8" hidden="false" customHeight="false" outlineLevel="0" collapsed="false">
      <c r="A110" s="0" t="s">
        <v>127</v>
      </c>
      <c r="B110" s="0" t="s">
        <v>128</v>
      </c>
      <c r="C110" s="0" t="n">
        <v>5000</v>
      </c>
      <c r="D110" s="0" t="s">
        <v>129</v>
      </c>
      <c r="E110" s="0" t="n">
        <v>5510</v>
      </c>
      <c r="F110" s="0" t="s">
        <v>130</v>
      </c>
      <c r="G110" s="0" t="n">
        <v>687</v>
      </c>
      <c r="H110" s="0" t="s">
        <v>239</v>
      </c>
      <c r="I110" s="0" t="n">
        <v>2016</v>
      </c>
      <c r="J110" s="0" t="n">
        <v>2016</v>
      </c>
      <c r="K110" s="0" t="s">
        <v>132</v>
      </c>
      <c r="L110" s="0" t="n">
        <v>971021</v>
      </c>
      <c r="M110" s="0" t="s">
        <v>133</v>
      </c>
      <c r="N110" s="0" t="s">
        <v>134</v>
      </c>
      <c r="O110" s="10" t="n">
        <f aca="false">VLOOKUP($H110,'FAOSTAT nutrition'!$A:$C,2,0)*$L110/4000</f>
        <v>670001.25885373</v>
      </c>
      <c r="P110" s="10" t="n">
        <f aca="false">VLOOKUP($H110,'FAOSTAT nutrition'!$A:$D,4,0)*$L110</f>
        <v>26218.4440254163</v>
      </c>
      <c r="Q110" s="10" t="n">
        <f aca="false">VLOOKUP($H110,'FAOSTAT nutrition'!$A:$D,3,0)*$L110</f>
        <v>103904.432220444</v>
      </c>
    </row>
    <row r="111" customFormat="false" ht="12.8" hidden="false" customHeight="false" outlineLevel="0" collapsed="false">
      <c r="A111" s="0" t="s">
        <v>127</v>
      </c>
      <c r="B111" s="0" t="s">
        <v>128</v>
      </c>
      <c r="C111" s="0" t="n">
        <v>5000</v>
      </c>
      <c r="D111" s="0" t="s">
        <v>129</v>
      </c>
      <c r="E111" s="0" t="n">
        <v>5510</v>
      </c>
      <c r="F111" s="0" t="s">
        <v>130</v>
      </c>
      <c r="G111" s="0" t="n">
        <v>748</v>
      </c>
      <c r="H111" s="0" t="s">
        <v>240</v>
      </c>
      <c r="I111" s="0" t="n">
        <v>2016</v>
      </c>
      <c r="J111" s="0" t="n">
        <v>2016</v>
      </c>
      <c r="K111" s="0" t="s">
        <v>132</v>
      </c>
      <c r="L111" s="0" t="n">
        <v>106674</v>
      </c>
      <c r="M111" s="0" t="s">
        <v>133</v>
      </c>
      <c r="N111" s="0" t="s">
        <v>134</v>
      </c>
      <c r="O111" s="10" t="e">
        <f aca="false">VLOOKUP($H111,'FAOSTAT nutrition'!$A:$C,2,0)*$L111/4000</f>
        <v>#N/A</v>
      </c>
      <c r="P111" s="10" t="e">
        <f aca="false">VLOOKUP($H111,'FAOSTAT nutrition'!$A:$D,4,0)*$L111</f>
        <v>#N/A</v>
      </c>
      <c r="Q111" s="10" t="e">
        <f aca="false">VLOOKUP($H111,'FAOSTAT nutrition'!$A:$D,3,0)*$L111</f>
        <v>#N/A</v>
      </c>
    </row>
    <row r="112" customFormat="false" ht="12.8" hidden="false" customHeight="false" outlineLevel="0" collapsed="false">
      <c r="A112" s="0" t="s">
        <v>127</v>
      </c>
      <c r="B112" s="0" t="s">
        <v>128</v>
      </c>
      <c r="C112" s="0" t="n">
        <v>5000</v>
      </c>
      <c r="D112" s="0" t="s">
        <v>129</v>
      </c>
      <c r="E112" s="0" t="n">
        <v>5510</v>
      </c>
      <c r="F112" s="0" t="s">
        <v>130</v>
      </c>
      <c r="G112" s="0" t="n">
        <v>587</v>
      </c>
      <c r="H112" s="0" t="s">
        <v>241</v>
      </c>
      <c r="I112" s="0" t="n">
        <v>2016</v>
      </c>
      <c r="J112" s="0" t="n">
        <v>2016</v>
      </c>
      <c r="K112" s="0" t="s">
        <v>132</v>
      </c>
      <c r="L112" s="0" t="n">
        <v>4360443</v>
      </c>
      <c r="M112" s="0" t="s">
        <v>133</v>
      </c>
      <c r="N112" s="0" t="s">
        <v>134</v>
      </c>
      <c r="O112" s="10" t="n">
        <f aca="false">VLOOKUP($H112,'FAOSTAT nutrition'!$A:$C,2,0)*$L112/4000</f>
        <v>893890.815</v>
      </c>
      <c r="P112" s="10" t="n">
        <f aca="false">VLOOKUP($H112,'FAOSTAT nutrition'!$A:$D,4,0)*$L112</f>
        <v>13081.329</v>
      </c>
      <c r="Q112" s="10" t="n">
        <f aca="false">VLOOKUP($H112,'FAOSTAT nutrition'!$A:$D,3,0)*$L112</f>
        <v>26162.658</v>
      </c>
    </row>
    <row r="113" customFormat="false" ht="12.8" hidden="false" customHeight="false" outlineLevel="0" collapsed="false">
      <c r="A113" s="0" t="s">
        <v>127</v>
      </c>
      <c r="B113" s="0" t="s">
        <v>128</v>
      </c>
      <c r="C113" s="0" t="n">
        <v>5000</v>
      </c>
      <c r="D113" s="0" t="s">
        <v>129</v>
      </c>
      <c r="E113" s="0" t="n">
        <v>5510</v>
      </c>
      <c r="F113" s="0" t="s">
        <v>130</v>
      </c>
      <c r="G113" s="0" t="n">
        <v>197</v>
      </c>
      <c r="H113" s="0" t="s">
        <v>242</v>
      </c>
      <c r="I113" s="0" t="n">
        <v>2016</v>
      </c>
      <c r="J113" s="0" t="n">
        <v>2016</v>
      </c>
      <c r="K113" s="0" t="s">
        <v>132</v>
      </c>
      <c r="L113" s="0" t="n">
        <v>4093222</v>
      </c>
      <c r="M113" s="0" t="s">
        <v>133</v>
      </c>
      <c r="N113" s="0" t="s">
        <v>134</v>
      </c>
      <c r="O113" s="10" t="n">
        <f aca="false">VLOOKUP($H113,'FAOSTAT nutrition'!$A:$C,2,0)*$L113/4000</f>
        <v>3509937.865</v>
      </c>
      <c r="P113" s="10" t="n">
        <f aca="false">VLOOKUP($H113,'FAOSTAT nutrition'!$A:$D,4,0)*$L113</f>
        <v>69584.774</v>
      </c>
      <c r="Q113" s="10" t="n">
        <f aca="false">VLOOKUP($H113,'FAOSTAT nutrition'!$A:$D,3,0)*$L113</f>
        <v>855483.398</v>
      </c>
    </row>
    <row r="114" customFormat="false" ht="12.8" hidden="false" customHeight="false" outlineLevel="0" collapsed="false">
      <c r="A114" s="0" t="s">
        <v>127</v>
      </c>
      <c r="B114" s="0" t="s">
        <v>128</v>
      </c>
      <c r="C114" s="0" t="n">
        <v>5000</v>
      </c>
      <c r="D114" s="0" t="s">
        <v>129</v>
      </c>
      <c r="E114" s="0" t="n">
        <v>5510</v>
      </c>
      <c r="F114" s="0" t="s">
        <v>130</v>
      </c>
      <c r="G114" s="0" t="n">
        <v>574</v>
      </c>
      <c r="H114" s="0" t="s">
        <v>243</v>
      </c>
      <c r="I114" s="0" t="n">
        <v>2016</v>
      </c>
      <c r="J114" s="0" t="n">
        <v>2016</v>
      </c>
      <c r="K114" s="0" t="s">
        <v>132</v>
      </c>
      <c r="L114" s="0" t="n">
        <v>26078913</v>
      </c>
      <c r="M114" s="0" t="s">
        <v>133</v>
      </c>
      <c r="N114" s="0" t="s">
        <v>134</v>
      </c>
      <c r="O114" s="10" t="n">
        <f aca="false">VLOOKUP($H114,'FAOSTAT nutrition'!$A:$C,2,0)*$L114/4000</f>
        <v>1695129.345</v>
      </c>
      <c r="P114" s="10" t="n">
        <f aca="false">VLOOKUP($H114,'FAOSTAT nutrition'!$A:$D,4,0)*$L114</f>
        <v>52157.826</v>
      </c>
      <c r="Q114" s="10" t="n">
        <f aca="false">VLOOKUP($H114,'FAOSTAT nutrition'!$A:$D,3,0)*$L114</f>
        <v>52157.826</v>
      </c>
    </row>
    <row r="115" customFormat="false" ht="12.8" hidden="false" customHeight="false" outlineLevel="0" collapsed="false">
      <c r="A115" s="0" t="s">
        <v>127</v>
      </c>
      <c r="B115" s="0" t="s">
        <v>128</v>
      </c>
      <c r="C115" s="0" t="n">
        <v>5000</v>
      </c>
      <c r="D115" s="0" t="s">
        <v>129</v>
      </c>
      <c r="E115" s="0" t="n">
        <v>5510</v>
      </c>
      <c r="F115" s="0" t="s">
        <v>130</v>
      </c>
      <c r="G115" s="0" t="n">
        <v>223</v>
      </c>
      <c r="H115" s="0" t="s">
        <v>244</v>
      </c>
      <c r="I115" s="0" t="n">
        <v>2016</v>
      </c>
      <c r="J115" s="0" t="n">
        <v>2016</v>
      </c>
      <c r="K115" s="0" t="s">
        <v>132</v>
      </c>
      <c r="L115" s="0" t="n">
        <v>1306137</v>
      </c>
      <c r="M115" s="0" t="s">
        <v>133</v>
      </c>
      <c r="N115" s="0" t="s">
        <v>134</v>
      </c>
      <c r="O115" s="10" t="n">
        <f aca="false">VLOOKUP($H115,'FAOSTAT nutrition'!$A:$C,2,0)*$L115/4000</f>
        <v>943683.9825</v>
      </c>
      <c r="P115" s="10" t="n">
        <f aca="false">VLOOKUP($H115,'FAOSTAT nutrition'!$A:$D,4,0)*$L115</f>
        <v>316085.154</v>
      </c>
      <c r="Q115" s="10" t="n">
        <f aca="false">VLOOKUP($H115,'FAOSTAT nutrition'!$A:$D,3,0)*$L115</f>
        <v>134532.111</v>
      </c>
    </row>
    <row r="116" customFormat="false" ht="12.8" hidden="false" customHeight="false" outlineLevel="0" collapsed="false">
      <c r="A116" s="0" t="s">
        <v>127</v>
      </c>
      <c r="B116" s="0" t="s">
        <v>128</v>
      </c>
      <c r="C116" s="0" t="n">
        <v>5000</v>
      </c>
      <c r="D116" s="0" t="s">
        <v>129</v>
      </c>
      <c r="E116" s="0" t="n">
        <v>5510</v>
      </c>
      <c r="F116" s="0" t="s">
        <v>130</v>
      </c>
      <c r="G116" s="0" t="n">
        <v>489</v>
      </c>
      <c r="H116" s="0" t="s">
        <v>245</v>
      </c>
      <c r="I116" s="0" t="n">
        <v>2016</v>
      </c>
      <c r="J116" s="0" t="n">
        <v>2016</v>
      </c>
      <c r="K116" s="0" t="s">
        <v>132</v>
      </c>
      <c r="L116" s="0" t="n">
        <v>40594996</v>
      </c>
      <c r="M116" s="0" t="s">
        <v>133</v>
      </c>
      <c r="N116" s="0" t="s">
        <v>134</v>
      </c>
      <c r="O116" s="10" t="n">
        <f aca="false">VLOOKUP($H116,'FAOSTAT nutrition'!$A:$C,2,0)*$L116/4000</f>
        <v>7611568.64796081</v>
      </c>
      <c r="P116" s="10" t="n">
        <f aca="false">VLOOKUP($H116,'FAOSTAT nutrition'!$A:$D,4,0)*$L116</f>
        <v>121735.21231482</v>
      </c>
      <c r="Q116" s="10" t="n">
        <f aca="false">VLOOKUP($H116,'FAOSTAT nutrition'!$A:$D,3,0)*$L116</f>
        <v>324811.178461028</v>
      </c>
    </row>
    <row r="117" customFormat="false" ht="12.8" hidden="false" customHeight="false" outlineLevel="0" collapsed="false">
      <c r="A117" s="0" t="s">
        <v>127</v>
      </c>
      <c r="B117" s="0" t="s">
        <v>128</v>
      </c>
      <c r="C117" s="0" t="n">
        <v>5000</v>
      </c>
      <c r="D117" s="0" t="s">
        <v>129</v>
      </c>
      <c r="E117" s="0" t="n">
        <v>5510</v>
      </c>
      <c r="F117" s="0" t="s">
        <v>130</v>
      </c>
      <c r="G117" s="0" t="n">
        <v>536</v>
      </c>
      <c r="H117" s="0" t="s">
        <v>246</v>
      </c>
      <c r="I117" s="0" t="n">
        <v>2016</v>
      </c>
      <c r="J117" s="0" t="n">
        <v>2016</v>
      </c>
      <c r="K117" s="0" t="s">
        <v>132</v>
      </c>
      <c r="L117" s="0" t="n">
        <v>11850227</v>
      </c>
      <c r="M117" s="0" t="s">
        <v>133</v>
      </c>
      <c r="N117" s="0" t="s">
        <v>134</v>
      </c>
      <c r="O117" s="10" t="n">
        <f aca="false">VLOOKUP($H117,'FAOSTAT nutrition'!$A:$C,2,0)*$L117/4000</f>
        <v>1540615.0403284</v>
      </c>
      <c r="P117" s="10" t="n">
        <f aca="false">VLOOKUP($H117,'FAOSTAT nutrition'!$A:$D,4,0)*$L117</f>
        <v>70562.5209310719</v>
      </c>
      <c r="Q117" s="10" t="n">
        <f aca="false">VLOOKUP($H117,'FAOSTAT nutrition'!$A:$D,3,0)*$L117</f>
        <v>83392.0701912667</v>
      </c>
    </row>
    <row r="118" customFormat="false" ht="12.8" hidden="false" customHeight="false" outlineLevel="0" collapsed="false">
      <c r="A118" s="0" t="s">
        <v>127</v>
      </c>
      <c r="B118" s="0" t="s">
        <v>128</v>
      </c>
      <c r="C118" s="0" t="n">
        <v>5000</v>
      </c>
      <c r="D118" s="0" t="s">
        <v>129</v>
      </c>
      <c r="E118" s="0" t="n">
        <v>5510</v>
      </c>
      <c r="F118" s="0" t="s">
        <v>130</v>
      </c>
      <c r="G118" s="0" t="n">
        <v>296</v>
      </c>
      <c r="H118" s="0" t="s">
        <v>247</v>
      </c>
      <c r="I118" s="0" t="n">
        <v>2016</v>
      </c>
      <c r="J118" s="0" t="n">
        <v>2016</v>
      </c>
      <c r="K118" s="0" t="s">
        <v>132</v>
      </c>
      <c r="L118" s="0" t="n">
        <v>84229</v>
      </c>
      <c r="M118" s="0" t="s">
        <v>133</v>
      </c>
      <c r="N118" s="0" t="s">
        <v>134</v>
      </c>
      <c r="O118" s="10" t="n">
        <f aca="false">VLOOKUP($H118,'FAOSTAT nutrition'!$A:$C,2,0)*$L118/4000</f>
        <v>112235.1425</v>
      </c>
      <c r="P118" s="10" t="n">
        <f aca="false">VLOOKUP($H118,'FAOSTAT nutrition'!$A:$D,4,0)*$L118</f>
        <v>37650.363</v>
      </c>
      <c r="Q118" s="10" t="n">
        <f aca="false">VLOOKUP($H118,'FAOSTAT nutrition'!$A:$D,3,0)*$L118</f>
        <v>15161.22</v>
      </c>
    </row>
    <row r="119" customFormat="false" ht="12.8" hidden="false" customHeight="false" outlineLevel="0" collapsed="false">
      <c r="A119" s="0" t="s">
        <v>127</v>
      </c>
      <c r="B119" s="0" t="s">
        <v>128</v>
      </c>
      <c r="C119" s="0" t="n">
        <v>5000</v>
      </c>
      <c r="D119" s="0" t="s">
        <v>129</v>
      </c>
      <c r="E119" s="0" t="n">
        <v>5510</v>
      </c>
      <c r="F119" s="0" t="s">
        <v>130</v>
      </c>
      <c r="G119" s="0" t="n">
        <v>116</v>
      </c>
      <c r="H119" s="0" t="s">
        <v>31</v>
      </c>
      <c r="I119" s="0" t="n">
        <v>2016</v>
      </c>
      <c r="J119" s="0" t="n">
        <v>2016</v>
      </c>
      <c r="K119" s="0" t="s">
        <v>132</v>
      </c>
      <c r="L119" s="0" t="n">
        <v>354189041</v>
      </c>
      <c r="M119" s="0" t="s">
        <v>133</v>
      </c>
      <c r="N119" s="0" t="s">
        <v>134</v>
      </c>
      <c r="O119" s="10" t="n">
        <f aca="false">VLOOKUP($H119,'FAOSTAT nutrition'!$A:$C,2,0)*$L119/4000</f>
        <v>59326664.3675</v>
      </c>
      <c r="P119" s="10" t="n">
        <f aca="false">VLOOKUP($H119,'FAOSTAT nutrition'!$A:$D,4,0)*$L119</f>
        <v>354189.041</v>
      </c>
      <c r="Q119" s="10" t="n">
        <f aca="false">VLOOKUP($H119,'FAOSTAT nutrition'!$A:$D,3,0)*$L119</f>
        <v>5667024.656</v>
      </c>
    </row>
    <row r="120" customFormat="false" ht="12.8" hidden="false" customHeight="false" outlineLevel="0" collapsed="false">
      <c r="A120" s="0" t="s">
        <v>127</v>
      </c>
      <c r="B120" s="0" t="s">
        <v>128</v>
      </c>
      <c r="C120" s="0" t="n">
        <v>5000</v>
      </c>
      <c r="D120" s="0" t="s">
        <v>129</v>
      </c>
      <c r="E120" s="0" t="n">
        <v>5510</v>
      </c>
      <c r="F120" s="0" t="s">
        <v>130</v>
      </c>
      <c r="G120" s="0" t="n">
        <v>211</v>
      </c>
      <c r="H120" s="0" t="s">
        <v>248</v>
      </c>
      <c r="I120" s="0" t="n">
        <v>2016</v>
      </c>
      <c r="J120" s="0" t="n">
        <v>2016</v>
      </c>
      <c r="K120" s="0" t="s">
        <v>132</v>
      </c>
      <c r="L120" s="0" t="n">
        <v>4112361</v>
      </c>
      <c r="M120" s="0" t="s">
        <v>133</v>
      </c>
      <c r="N120" s="0" t="s">
        <v>134</v>
      </c>
      <c r="O120" s="10" t="n">
        <f aca="false">VLOOKUP($H120,'FAOSTAT nutrition'!$A:$C,2,0)*$L120/4000</f>
        <v>3495506.85</v>
      </c>
      <c r="P120" s="10" t="n">
        <f aca="false">VLOOKUP($H120,'FAOSTAT nutrition'!$A:$D,4,0)*$L120</f>
        <v>82247.22</v>
      </c>
      <c r="Q120" s="10" t="n">
        <f aca="false">VLOOKUP($H120,'FAOSTAT nutrition'!$A:$D,3,0)*$L120</f>
        <v>904719.42</v>
      </c>
    </row>
    <row r="121" customFormat="false" ht="12.8" hidden="false" customHeight="false" outlineLevel="0" collapsed="false">
      <c r="A121" s="0" t="s">
        <v>127</v>
      </c>
      <c r="B121" s="0" t="s">
        <v>128</v>
      </c>
      <c r="C121" s="0" t="n">
        <v>5000</v>
      </c>
      <c r="D121" s="0" t="s">
        <v>129</v>
      </c>
      <c r="E121" s="0" t="n">
        <v>5510</v>
      </c>
      <c r="F121" s="0" t="s">
        <v>130</v>
      </c>
      <c r="G121" s="0" t="n">
        <v>394</v>
      </c>
      <c r="H121" s="0" t="s">
        <v>249</v>
      </c>
      <c r="I121" s="0" t="n">
        <v>2016</v>
      </c>
      <c r="J121" s="0" t="n">
        <v>2016</v>
      </c>
      <c r="K121" s="0" t="s">
        <v>132</v>
      </c>
      <c r="L121" s="0" t="n">
        <v>26500173</v>
      </c>
      <c r="M121" s="0" t="s">
        <v>133</v>
      </c>
      <c r="N121" s="0" t="s">
        <v>134</v>
      </c>
      <c r="O121" s="10" t="n">
        <f aca="false">VLOOKUP($H121,'FAOSTAT nutrition'!$A:$C,2,0)*$L121/4000</f>
        <v>1258755.97074076</v>
      </c>
      <c r="P121" s="10" t="n">
        <f aca="false">VLOOKUP($H121,'FAOSTAT nutrition'!$A:$D,4,0)*$L121</f>
        <v>26499.614346352</v>
      </c>
      <c r="Q121" s="10" t="n">
        <f aca="false">VLOOKUP($H121,'FAOSTAT nutrition'!$A:$D,3,0)*$L121</f>
        <v>238496.529117168</v>
      </c>
    </row>
    <row r="122" customFormat="false" ht="12.8" hidden="false" customHeight="false" outlineLevel="0" collapsed="false">
      <c r="A122" s="0" t="s">
        <v>127</v>
      </c>
      <c r="B122" s="0" t="s">
        <v>128</v>
      </c>
      <c r="C122" s="0" t="n">
        <v>5000</v>
      </c>
      <c r="D122" s="0" t="s">
        <v>129</v>
      </c>
      <c r="E122" s="0" t="n">
        <v>5510</v>
      </c>
      <c r="F122" s="0" t="s">
        <v>130</v>
      </c>
      <c r="G122" s="0" t="n">
        <v>754</v>
      </c>
      <c r="H122" s="0" t="s">
        <v>250</v>
      </c>
      <c r="I122" s="0" t="n">
        <v>2016</v>
      </c>
      <c r="J122" s="0" t="n">
        <v>2016</v>
      </c>
      <c r="K122" s="0" t="s">
        <v>132</v>
      </c>
      <c r="L122" s="0" t="n">
        <v>9245</v>
      </c>
      <c r="M122" s="0" t="s">
        <v>133</v>
      </c>
      <c r="N122" s="0" t="s">
        <v>134</v>
      </c>
      <c r="O122" s="10" t="e">
        <f aca="false">VLOOKUP($H122,'FAOSTAT nutrition'!$A:$C,2,0)*$L122/4000</f>
        <v>#N/A</v>
      </c>
      <c r="P122" s="10" t="e">
        <f aca="false">VLOOKUP($H122,'FAOSTAT nutrition'!$A:$D,4,0)*$L122</f>
        <v>#N/A</v>
      </c>
      <c r="Q122" s="10" t="e">
        <f aca="false">VLOOKUP($H122,'FAOSTAT nutrition'!$A:$D,3,0)*$L122</f>
        <v>#N/A</v>
      </c>
    </row>
    <row r="123" customFormat="false" ht="12.8" hidden="false" customHeight="false" outlineLevel="0" collapsed="false">
      <c r="A123" s="0" t="s">
        <v>127</v>
      </c>
      <c r="B123" s="0" t="s">
        <v>128</v>
      </c>
      <c r="C123" s="0" t="n">
        <v>5000</v>
      </c>
      <c r="D123" s="0" t="s">
        <v>129</v>
      </c>
      <c r="E123" s="0" t="n">
        <v>5510</v>
      </c>
      <c r="F123" s="0" t="s">
        <v>130</v>
      </c>
      <c r="G123" s="0" t="n">
        <v>523</v>
      </c>
      <c r="H123" s="0" t="s">
        <v>251</v>
      </c>
      <c r="I123" s="0" t="n">
        <v>2016</v>
      </c>
      <c r="J123" s="0" t="n">
        <v>2016</v>
      </c>
      <c r="K123" s="0" t="s">
        <v>132</v>
      </c>
      <c r="L123" s="0" t="n">
        <v>637883</v>
      </c>
      <c r="M123" s="0" t="s">
        <v>133</v>
      </c>
      <c r="N123" s="0" t="s">
        <v>134</v>
      </c>
      <c r="O123" s="10" t="n">
        <f aca="false">VLOOKUP($H123,'FAOSTAT nutrition'!$A:$C,2,0)*$L123/4000</f>
        <v>55814.7625</v>
      </c>
      <c r="P123" s="10" t="n">
        <f aca="false">VLOOKUP($H123,'FAOSTAT nutrition'!$A:$D,4,0)*$L123</f>
        <v>637.883</v>
      </c>
      <c r="Q123" s="10" t="n">
        <f aca="false">VLOOKUP($H123,'FAOSTAT nutrition'!$A:$D,3,0)*$L123</f>
        <v>1275.766</v>
      </c>
    </row>
    <row r="124" customFormat="false" ht="12.8" hidden="false" customHeight="false" outlineLevel="0" collapsed="false">
      <c r="A124" s="0" t="s">
        <v>127</v>
      </c>
      <c r="B124" s="0" t="s">
        <v>128</v>
      </c>
      <c r="C124" s="0" t="n">
        <v>5000</v>
      </c>
      <c r="D124" s="0" t="s">
        <v>129</v>
      </c>
      <c r="E124" s="0" t="n">
        <v>5510</v>
      </c>
      <c r="F124" s="0" t="s">
        <v>130</v>
      </c>
      <c r="G124" s="0" t="n">
        <v>92</v>
      </c>
      <c r="H124" s="0" t="s">
        <v>252</v>
      </c>
      <c r="I124" s="0" t="n">
        <v>2016</v>
      </c>
      <c r="J124" s="0" t="n">
        <v>2016</v>
      </c>
      <c r="K124" s="0" t="s">
        <v>132</v>
      </c>
      <c r="L124" s="0" t="n">
        <v>148720</v>
      </c>
      <c r="M124" s="0" t="s">
        <v>133</v>
      </c>
      <c r="N124" s="0" t="s">
        <v>134</v>
      </c>
      <c r="O124" s="10" t="n">
        <f aca="false">VLOOKUP($H124,'FAOSTAT nutrition'!$A:$C,2,0)*$L124/4000</f>
        <v>127155.6</v>
      </c>
      <c r="P124" s="10" t="n">
        <f aca="false">VLOOKUP($H124,'FAOSTAT nutrition'!$A:$D,4,0)*$L124</f>
        <v>7436</v>
      </c>
      <c r="Q124" s="10" t="n">
        <f aca="false">VLOOKUP($H124,'FAOSTAT nutrition'!$A:$D,3,0)*$L124</f>
        <v>17846.4</v>
      </c>
    </row>
    <row r="125" customFormat="false" ht="12.8" hidden="false" customHeight="false" outlineLevel="0" collapsed="false">
      <c r="A125" s="0" t="s">
        <v>127</v>
      </c>
      <c r="B125" s="0" t="s">
        <v>128</v>
      </c>
      <c r="C125" s="0" t="n">
        <v>5000</v>
      </c>
      <c r="D125" s="0" t="s">
        <v>129</v>
      </c>
      <c r="E125" s="0" t="n">
        <v>5510</v>
      </c>
      <c r="F125" s="0" t="s">
        <v>130</v>
      </c>
      <c r="G125" s="0" t="n">
        <v>788</v>
      </c>
      <c r="H125" s="0" t="s">
        <v>253</v>
      </c>
      <c r="I125" s="0" t="n">
        <v>2016</v>
      </c>
      <c r="J125" s="0" t="n">
        <v>2016</v>
      </c>
      <c r="K125" s="0" t="s">
        <v>132</v>
      </c>
      <c r="L125" s="0" t="n">
        <v>81326</v>
      </c>
      <c r="M125" s="0" t="s">
        <v>133</v>
      </c>
      <c r="N125" s="0" t="s">
        <v>134</v>
      </c>
      <c r="O125" s="10" t="e">
        <f aca="false">VLOOKUP($H125,'FAOSTAT nutrition'!$A:$C,2,0)*$L125/4000</f>
        <v>#N/A</v>
      </c>
      <c r="P125" s="10" t="e">
        <f aca="false">VLOOKUP($H125,'FAOSTAT nutrition'!$A:$D,4,0)*$L125</f>
        <v>#N/A</v>
      </c>
      <c r="Q125" s="10" t="e">
        <f aca="false">VLOOKUP($H125,'FAOSTAT nutrition'!$A:$D,3,0)*$L125</f>
        <v>#N/A</v>
      </c>
    </row>
    <row r="126" customFormat="false" ht="12.8" hidden="false" customHeight="false" outlineLevel="0" collapsed="false">
      <c r="A126" s="0" t="s">
        <v>127</v>
      </c>
      <c r="B126" s="0" t="s">
        <v>128</v>
      </c>
      <c r="C126" s="0" t="n">
        <v>5000</v>
      </c>
      <c r="D126" s="0" t="s">
        <v>129</v>
      </c>
      <c r="E126" s="0" t="n">
        <v>5510</v>
      </c>
      <c r="F126" s="0" t="s">
        <v>130</v>
      </c>
      <c r="G126" s="0" t="n">
        <v>270</v>
      </c>
      <c r="H126" s="0" t="s">
        <v>30</v>
      </c>
      <c r="I126" s="0" t="n">
        <v>2016</v>
      </c>
      <c r="J126" s="0" t="n">
        <v>2016</v>
      </c>
      <c r="K126" s="0" t="s">
        <v>132</v>
      </c>
      <c r="L126" s="0" t="n">
        <v>68235275</v>
      </c>
      <c r="M126" s="0" t="s">
        <v>133</v>
      </c>
      <c r="N126" s="0" t="s">
        <v>134</v>
      </c>
      <c r="O126" s="10" t="n">
        <f aca="false">VLOOKUP($H126,'FAOSTAT nutrition'!$A:$C,2,0)*$L126/4000</f>
        <v>84270564.625</v>
      </c>
      <c r="P126" s="10" t="n">
        <f aca="false">VLOOKUP($H126,'FAOSTAT nutrition'!$A:$D,4,0)*$L126</f>
        <v>30705873.75</v>
      </c>
      <c r="Q126" s="10" t="n">
        <f aca="false">VLOOKUP($H126,'FAOSTAT nutrition'!$A:$D,3,0)*$L126</f>
        <v>13374113.9</v>
      </c>
    </row>
    <row r="127" customFormat="false" ht="12.8" hidden="false" customHeight="false" outlineLevel="0" collapsed="false">
      <c r="A127" s="0" t="s">
        <v>127</v>
      </c>
      <c r="B127" s="0" t="s">
        <v>128</v>
      </c>
      <c r="C127" s="0" t="n">
        <v>5000</v>
      </c>
      <c r="D127" s="0" t="s">
        <v>129</v>
      </c>
      <c r="E127" s="0" t="n">
        <v>5510</v>
      </c>
      <c r="F127" s="0" t="s">
        <v>130</v>
      </c>
      <c r="G127" s="0" t="n">
        <v>547</v>
      </c>
      <c r="H127" s="0" t="s">
        <v>254</v>
      </c>
      <c r="I127" s="0" t="n">
        <v>2016</v>
      </c>
      <c r="J127" s="0" t="n">
        <v>2016</v>
      </c>
      <c r="K127" s="0" t="s">
        <v>132</v>
      </c>
      <c r="L127" s="0" t="n">
        <v>823429</v>
      </c>
      <c r="M127" s="0" t="s">
        <v>133</v>
      </c>
      <c r="N127" s="0" t="s">
        <v>134</v>
      </c>
      <c r="O127" s="10" t="n">
        <f aca="false">VLOOKUP($H127,'FAOSTAT nutrition'!$A:$C,2,0)*$L127/4000</f>
        <v>96752.9075</v>
      </c>
      <c r="P127" s="10" t="n">
        <f aca="false">VLOOKUP($H127,'FAOSTAT nutrition'!$A:$D,4,0)*$L127</f>
        <v>4117.145</v>
      </c>
      <c r="Q127" s="10" t="n">
        <f aca="false">VLOOKUP($H127,'FAOSTAT nutrition'!$A:$D,3,0)*$L127</f>
        <v>7410.861</v>
      </c>
    </row>
    <row r="128" customFormat="false" ht="12.8" hidden="false" customHeight="false" outlineLevel="0" collapsed="false">
      <c r="A128" s="0" t="s">
        <v>127</v>
      </c>
      <c r="B128" s="0" t="s">
        <v>128</v>
      </c>
      <c r="C128" s="0" t="n">
        <v>5000</v>
      </c>
      <c r="D128" s="0" t="s">
        <v>129</v>
      </c>
      <c r="E128" s="0" t="n">
        <v>5510</v>
      </c>
      <c r="F128" s="0" t="s">
        <v>130</v>
      </c>
      <c r="G128" s="0" t="n">
        <v>27</v>
      </c>
      <c r="H128" s="0" t="s">
        <v>26</v>
      </c>
      <c r="I128" s="0" t="n">
        <v>2016</v>
      </c>
      <c r="J128" s="0" t="n">
        <v>2016</v>
      </c>
      <c r="K128" s="0" t="s">
        <v>132</v>
      </c>
      <c r="L128" s="0" t="n">
        <v>739525456</v>
      </c>
      <c r="M128" s="0" t="s">
        <v>133</v>
      </c>
      <c r="N128" s="0" t="s">
        <v>134</v>
      </c>
      <c r="O128" s="10" t="n">
        <f aca="false">VLOOKUP($H128,'FAOSTAT nutrition'!$A:$C,2,0)*$L128/4000</f>
        <v>671119360.411499</v>
      </c>
      <c r="P128" s="10" t="n">
        <f aca="false">VLOOKUP($H128,'FAOSTAT nutrition'!$A:$D,4,0)*$L128</f>
        <v>2958070.30680792</v>
      </c>
      <c r="Q128" s="10" t="n">
        <f aca="false">VLOOKUP($H128,'FAOSTAT nutrition'!$A:$D,3,0)*$L128</f>
        <v>49548056.4514374</v>
      </c>
    </row>
    <row r="129" customFormat="false" ht="12.8" hidden="false" customHeight="false" outlineLevel="0" collapsed="false">
      <c r="A129" s="0" t="s">
        <v>127</v>
      </c>
      <c r="B129" s="0" t="s">
        <v>128</v>
      </c>
      <c r="C129" s="0" t="n">
        <v>5000</v>
      </c>
      <c r="D129" s="0" t="s">
        <v>129</v>
      </c>
      <c r="E129" s="0" t="n">
        <v>5510</v>
      </c>
      <c r="F129" s="0" t="s">
        <v>130</v>
      </c>
      <c r="G129" s="0" t="n">
        <v>30</v>
      </c>
      <c r="H129" s="0" t="s">
        <v>255</v>
      </c>
      <c r="I129" s="0" t="n">
        <v>2016</v>
      </c>
      <c r="J129" s="0" t="n">
        <v>2016</v>
      </c>
      <c r="K129" s="0" t="s">
        <v>132</v>
      </c>
      <c r="L129" s="0" t="n">
        <v>493263479</v>
      </c>
      <c r="M129" s="0" t="s">
        <v>133</v>
      </c>
      <c r="N129" s="0" t="s">
        <v>134</v>
      </c>
      <c r="O129" s="10" t="e">
        <f aca="false">VLOOKUP($H129,'FAOSTAT nutrition'!$A:$C,2,0)*$L129/4000</f>
        <v>#N/A</v>
      </c>
      <c r="P129" s="10" t="e">
        <f aca="false">VLOOKUP($H129,'FAOSTAT nutrition'!$A:$D,4,0)*$L129</f>
        <v>#N/A</v>
      </c>
      <c r="Q129" s="10" t="e">
        <f aca="false">VLOOKUP($H129,'FAOSTAT nutrition'!$A:$D,3,0)*$L129</f>
        <v>#N/A</v>
      </c>
    </row>
    <row r="130" customFormat="false" ht="12.8" hidden="false" customHeight="false" outlineLevel="0" collapsed="false">
      <c r="A130" s="0" t="s">
        <v>127</v>
      </c>
      <c r="B130" s="0" t="s">
        <v>128</v>
      </c>
      <c r="C130" s="0" t="n">
        <v>5000</v>
      </c>
      <c r="D130" s="0" t="s">
        <v>129</v>
      </c>
      <c r="E130" s="0" t="n">
        <v>5510</v>
      </c>
      <c r="F130" s="0" t="s">
        <v>130</v>
      </c>
      <c r="G130" s="0" t="n">
        <v>149</v>
      </c>
      <c r="H130" s="0" t="s">
        <v>256</v>
      </c>
      <c r="I130" s="0" t="n">
        <v>2016</v>
      </c>
      <c r="J130" s="0" t="n">
        <v>2016</v>
      </c>
      <c r="K130" s="0" t="s">
        <v>132</v>
      </c>
      <c r="L130" s="0" t="n">
        <v>8953344</v>
      </c>
      <c r="M130" s="0" t="s">
        <v>133</v>
      </c>
      <c r="N130" s="0" t="s">
        <v>134</v>
      </c>
      <c r="O130" s="10" t="n">
        <f aca="false">VLOOKUP($H130,'FAOSTAT nutrition'!$A:$C,2,0)*$L130/4000</f>
        <v>2036894.73038774</v>
      </c>
      <c r="P130" s="10" t="n">
        <f aca="false">VLOOKUP($H130,'FAOSTAT nutrition'!$A:$D,4,0)*$L130</f>
        <v>17940.7754733994</v>
      </c>
      <c r="Q130" s="10" t="n">
        <f aca="false">VLOOKUP($H130,'FAOSTAT nutrition'!$A:$D,3,0)*$L130</f>
        <v>143301.944093778</v>
      </c>
    </row>
    <row r="131" customFormat="false" ht="12.8" hidden="false" customHeight="false" outlineLevel="0" collapsed="false">
      <c r="A131" s="0" t="s">
        <v>127</v>
      </c>
      <c r="B131" s="0" t="s">
        <v>128</v>
      </c>
      <c r="C131" s="0" t="n">
        <v>5000</v>
      </c>
      <c r="D131" s="0" t="s">
        <v>129</v>
      </c>
      <c r="E131" s="0" t="n">
        <v>5510</v>
      </c>
      <c r="F131" s="0" t="s">
        <v>130</v>
      </c>
      <c r="G131" s="0" t="n">
        <v>836</v>
      </c>
      <c r="H131" s="0" t="s">
        <v>257</v>
      </c>
      <c r="I131" s="0" t="n">
        <v>2016</v>
      </c>
      <c r="J131" s="0" t="n">
        <v>2016</v>
      </c>
      <c r="K131" s="0" t="s">
        <v>132</v>
      </c>
      <c r="L131" s="0" t="n">
        <v>13554082</v>
      </c>
      <c r="M131" s="0" t="s">
        <v>133</v>
      </c>
      <c r="N131" s="0" t="s">
        <v>134</v>
      </c>
      <c r="O131" s="10" t="e">
        <f aca="false">VLOOKUP($H131,'FAOSTAT nutrition'!$A:$C,2,0)*$L131/4000</f>
        <v>#N/A</v>
      </c>
      <c r="P131" s="10" t="e">
        <f aca="false">VLOOKUP($H131,'FAOSTAT nutrition'!$A:$D,4,0)*$L131</f>
        <v>#N/A</v>
      </c>
      <c r="Q131" s="10" t="e">
        <f aca="false">VLOOKUP($H131,'FAOSTAT nutrition'!$A:$D,3,0)*$L131</f>
        <v>#N/A</v>
      </c>
    </row>
    <row r="132" customFormat="false" ht="12.8" hidden="false" customHeight="false" outlineLevel="0" collapsed="false">
      <c r="A132" s="0" t="s">
        <v>127</v>
      </c>
      <c r="B132" s="0" t="s">
        <v>128</v>
      </c>
      <c r="C132" s="0" t="n">
        <v>5000</v>
      </c>
      <c r="D132" s="0" t="s">
        <v>129</v>
      </c>
      <c r="E132" s="0" t="n">
        <v>5510</v>
      </c>
      <c r="F132" s="0" t="s">
        <v>130</v>
      </c>
      <c r="G132" s="0" t="n">
        <v>71</v>
      </c>
      <c r="H132" s="0" t="s">
        <v>258</v>
      </c>
      <c r="I132" s="0" t="n">
        <v>2016</v>
      </c>
      <c r="J132" s="0" t="n">
        <v>2016</v>
      </c>
      <c r="K132" s="0" t="s">
        <v>132</v>
      </c>
      <c r="L132" s="0" t="n">
        <v>12970257</v>
      </c>
      <c r="M132" s="0" t="s">
        <v>133</v>
      </c>
      <c r="N132" s="0" t="s">
        <v>134</v>
      </c>
      <c r="O132" s="10" t="n">
        <f aca="false">VLOOKUP($H132,'FAOSTAT nutrition'!$A:$C,2,0)*$L132/4000</f>
        <v>10343779.9575</v>
      </c>
      <c r="P132" s="10" t="n">
        <f aca="false">VLOOKUP($H132,'FAOSTAT nutrition'!$A:$D,4,0)*$L132</f>
        <v>246434.883</v>
      </c>
      <c r="Q132" s="10" t="n">
        <f aca="false">VLOOKUP($H132,'FAOSTAT nutrition'!$A:$D,3,0)*$L132</f>
        <v>1426728.27</v>
      </c>
    </row>
    <row r="133" customFormat="false" ht="12.8" hidden="false" customHeight="false" outlineLevel="0" collapsed="false">
      <c r="A133" s="0" t="s">
        <v>127</v>
      </c>
      <c r="B133" s="0" t="s">
        <v>128</v>
      </c>
      <c r="C133" s="0" t="n">
        <v>5000</v>
      </c>
      <c r="D133" s="0" t="s">
        <v>129</v>
      </c>
      <c r="E133" s="0" t="n">
        <v>5510</v>
      </c>
      <c r="F133" s="0" t="s">
        <v>130</v>
      </c>
      <c r="G133" s="0" t="n">
        <v>280</v>
      </c>
      <c r="H133" s="0" t="s">
        <v>259</v>
      </c>
      <c r="I133" s="0" t="n">
        <v>2016</v>
      </c>
      <c r="J133" s="0" t="n">
        <v>2016</v>
      </c>
      <c r="K133" s="0" t="s">
        <v>132</v>
      </c>
      <c r="L133" s="0" t="n">
        <v>948292</v>
      </c>
      <c r="M133" s="0" t="s">
        <v>133</v>
      </c>
      <c r="N133" s="0" t="s">
        <v>134</v>
      </c>
      <c r="O133" s="10" t="n">
        <f aca="false">VLOOKUP($H133,'FAOSTAT nutrition'!$A:$C,2,0)*$L133/4000</f>
        <v>744409.22</v>
      </c>
      <c r="P133" s="10" t="n">
        <f aca="false">VLOOKUP($H133,'FAOSTAT nutrition'!$A:$D,4,0)*$L133</f>
        <v>287332.476</v>
      </c>
      <c r="Q133" s="10" t="n">
        <f aca="false">VLOOKUP($H133,'FAOSTAT nutrition'!$A:$D,3,0)*$L133</f>
        <v>91984.324</v>
      </c>
    </row>
    <row r="134" customFormat="false" ht="12.8" hidden="false" customHeight="false" outlineLevel="0" collapsed="false">
      <c r="A134" s="0" t="s">
        <v>127</v>
      </c>
      <c r="B134" s="0" t="s">
        <v>128</v>
      </c>
      <c r="C134" s="0" t="n">
        <v>5000</v>
      </c>
      <c r="D134" s="0" t="s">
        <v>129</v>
      </c>
      <c r="E134" s="0" t="n">
        <v>5510</v>
      </c>
      <c r="F134" s="0" t="s">
        <v>130</v>
      </c>
      <c r="G134" s="0" t="n">
        <v>328</v>
      </c>
      <c r="H134" s="0" t="s">
        <v>260</v>
      </c>
      <c r="I134" s="0" t="n">
        <v>2016</v>
      </c>
      <c r="J134" s="0" t="n">
        <v>2016</v>
      </c>
      <c r="K134" s="0" t="s">
        <v>132</v>
      </c>
      <c r="L134" s="0" t="n">
        <v>67636684</v>
      </c>
      <c r="M134" s="0" t="s">
        <v>133</v>
      </c>
      <c r="N134" s="0" t="s">
        <v>134</v>
      </c>
      <c r="O134" s="10" t="e">
        <f aca="false">VLOOKUP($H134,'FAOSTAT nutrition'!$A:$C,2,0)*$L134/4000</f>
        <v>#N/A</v>
      </c>
      <c r="P134" s="10" t="e">
        <f aca="false">VLOOKUP($H134,'FAOSTAT nutrition'!$A:$D,4,0)*$L134</f>
        <v>#N/A</v>
      </c>
      <c r="Q134" s="10" t="e">
        <f aca="false">VLOOKUP($H134,'FAOSTAT nutrition'!$A:$D,3,0)*$L134</f>
        <v>#N/A</v>
      </c>
    </row>
    <row r="135" customFormat="false" ht="12.8" hidden="false" customHeight="false" outlineLevel="0" collapsed="false">
      <c r="A135" s="0" t="s">
        <v>127</v>
      </c>
      <c r="B135" s="0" t="s">
        <v>128</v>
      </c>
      <c r="C135" s="0" t="n">
        <v>5000</v>
      </c>
      <c r="D135" s="0" t="s">
        <v>129</v>
      </c>
      <c r="E135" s="0" t="n">
        <v>5510</v>
      </c>
      <c r="F135" s="0" t="s">
        <v>130</v>
      </c>
      <c r="G135" s="0" t="n">
        <v>289</v>
      </c>
      <c r="H135" s="0" t="s">
        <v>261</v>
      </c>
      <c r="I135" s="0" t="n">
        <v>2016</v>
      </c>
      <c r="J135" s="0" t="n">
        <v>2016</v>
      </c>
      <c r="K135" s="0" t="s">
        <v>132</v>
      </c>
      <c r="L135" s="0" t="n">
        <v>5591632</v>
      </c>
      <c r="M135" s="0" t="s">
        <v>133</v>
      </c>
      <c r="N135" s="0" t="s">
        <v>134</v>
      </c>
      <c r="O135" s="10" t="n">
        <f aca="false">VLOOKUP($H135,'FAOSTAT nutrition'!$A:$C,2,0)*$L135/4000</f>
        <v>8010012.84</v>
      </c>
      <c r="P135" s="10" t="n">
        <f aca="false">VLOOKUP($H135,'FAOSTAT nutrition'!$A:$D,4,0)*$L135</f>
        <v>2779041.104</v>
      </c>
      <c r="Q135" s="10" t="n">
        <f aca="false">VLOOKUP($H135,'FAOSTAT nutrition'!$A:$D,3,0)*$L135</f>
        <v>989718.864</v>
      </c>
    </row>
    <row r="136" customFormat="false" ht="12.8" hidden="false" customHeight="false" outlineLevel="0" collapsed="false">
      <c r="A136" s="0" t="s">
        <v>127</v>
      </c>
      <c r="B136" s="0" t="s">
        <v>128</v>
      </c>
      <c r="C136" s="0" t="n">
        <v>5000</v>
      </c>
      <c r="D136" s="0" t="s">
        <v>129</v>
      </c>
      <c r="E136" s="0" t="n">
        <v>5510</v>
      </c>
      <c r="F136" s="0" t="s">
        <v>130</v>
      </c>
      <c r="G136" s="0" t="n">
        <v>83</v>
      </c>
      <c r="H136" s="0" t="s">
        <v>32</v>
      </c>
      <c r="I136" s="0" t="n">
        <v>2016</v>
      </c>
      <c r="J136" s="0" t="n">
        <v>2016</v>
      </c>
      <c r="K136" s="0" t="s">
        <v>132</v>
      </c>
      <c r="L136" s="0" t="n">
        <v>63482608</v>
      </c>
      <c r="M136" s="0" t="s">
        <v>133</v>
      </c>
      <c r="N136" s="0" t="s">
        <v>134</v>
      </c>
      <c r="O136" s="10" t="n">
        <f aca="false">VLOOKUP($H136,'FAOSTAT nutrition'!$A:$C,2,0)*$L136/4000</f>
        <v>54436336.36</v>
      </c>
      <c r="P136" s="10" t="n">
        <f aca="false">VLOOKUP($H136,'FAOSTAT nutrition'!$A:$D,4,0)*$L136</f>
        <v>2094926.064</v>
      </c>
      <c r="Q136" s="10" t="n">
        <f aca="false">VLOOKUP($H136,'FAOSTAT nutrition'!$A:$D,3,0)*$L136</f>
        <v>6411743.408</v>
      </c>
    </row>
    <row r="137" customFormat="false" ht="12.8" hidden="false" customHeight="false" outlineLevel="0" collapsed="false">
      <c r="A137" s="0" t="s">
        <v>127</v>
      </c>
      <c r="B137" s="0" t="s">
        <v>128</v>
      </c>
      <c r="C137" s="0" t="n">
        <v>5000</v>
      </c>
      <c r="D137" s="0" t="s">
        <v>129</v>
      </c>
      <c r="E137" s="0" t="n">
        <v>5510</v>
      </c>
      <c r="F137" s="0" t="s">
        <v>130</v>
      </c>
      <c r="G137" s="0" t="n">
        <v>236</v>
      </c>
      <c r="H137" s="0" t="s">
        <v>28</v>
      </c>
      <c r="I137" s="0" t="n">
        <v>2016</v>
      </c>
      <c r="J137" s="0" t="n">
        <v>2016</v>
      </c>
      <c r="K137" s="0" t="s">
        <v>132</v>
      </c>
      <c r="L137" s="0" t="n">
        <v>335898847</v>
      </c>
      <c r="M137" s="0" t="s">
        <v>133</v>
      </c>
      <c r="N137" s="0" t="s">
        <v>134</v>
      </c>
      <c r="O137" s="10" t="n">
        <f aca="false">VLOOKUP($H137,'FAOSTAT nutrition'!$A:$C,2,0)*$L137/4000</f>
        <v>281315284.3625</v>
      </c>
      <c r="P137" s="10" t="n">
        <f aca="false">VLOOKUP($H137,'FAOSTAT nutrition'!$A:$D,4,0)*$L137</f>
        <v>60461792.46</v>
      </c>
      <c r="Q137" s="10" t="n">
        <f aca="false">VLOOKUP($H137,'FAOSTAT nutrition'!$A:$D,3,0)*$L137</f>
        <v>127641561.86</v>
      </c>
    </row>
    <row r="138" customFormat="false" ht="12.8" hidden="false" customHeight="false" outlineLevel="0" collapsed="false">
      <c r="A138" s="0" t="s">
        <v>127</v>
      </c>
      <c r="B138" s="0" t="s">
        <v>128</v>
      </c>
      <c r="C138" s="0" t="n">
        <v>5000</v>
      </c>
      <c r="D138" s="0" t="s">
        <v>129</v>
      </c>
      <c r="E138" s="0" t="n">
        <v>5510</v>
      </c>
      <c r="F138" s="0" t="s">
        <v>130</v>
      </c>
      <c r="G138" s="0" t="n">
        <v>723</v>
      </c>
      <c r="H138" s="0" t="s">
        <v>262</v>
      </c>
      <c r="I138" s="0" t="n">
        <v>2016</v>
      </c>
      <c r="J138" s="0" t="n">
        <v>2016</v>
      </c>
      <c r="K138" s="0" t="s">
        <v>132</v>
      </c>
      <c r="L138" s="0" t="n">
        <v>2652359</v>
      </c>
      <c r="M138" s="0" t="s">
        <v>133</v>
      </c>
      <c r="N138" s="0" t="s">
        <v>134</v>
      </c>
      <c r="O138" s="10" t="n">
        <f aca="false">VLOOKUP($H138,'FAOSTAT nutrition'!$A:$C,2,0)*$L138/4000</f>
        <v>2234612.4575</v>
      </c>
      <c r="P138" s="10" t="n">
        <f aca="false">VLOOKUP($H138,'FAOSTAT nutrition'!$A:$D,4,0)*$L138</f>
        <v>411115.645</v>
      </c>
      <c r="Q138" s="10" t="n">
        <f aca="false">VLOOKUP($H138,'FAOSTAT nutrition'!$A:$D,3,0)*$L138</f>
        <v>299716.567</v>
      </c>
    </row>
    <row r="139" customFormat="false" ht="12.8" hidden="false" customHeight="false" outlineLevel="0" collapsed="false">
      <c r="A139" s="0" t="s">
        <v>127</v>
      </c>
      <c r="B139" s="0" t="s">
        <v>128</v>
      </c>
      <c r="C139" s="0" t="n">
        <v>5000</v>
      </c>
      <c r="D139" s="0" t="s">
        <v>129</v>
      </c>
      <c r="E139" s="0" t="n">
        <v>5510</v>
      </c>
      <c r="F139" s="0" t="s">
        <v>130</v>
      </c>
      <c r="G139" s="0" t="n">
        <v>373</v>
      </c>
      <c r="H139" s="0" t="s">
        <v>263</v>
      </c>
      <c r="I139" s="0" t="n">
        <v>2016</v>
      </c>
      <c r="J139" s="0" t="n">
        <v>2016</v>
      </c>
      <c r="K139" s="0" t="s">
        <v>132</v>
      </c>
      <c r="L139" s="0" t="n">
        <v>26634232</v>
      </c>
      <c r="M139" s="0" t="s">
        <v>133</v>
      </c>
      <c r="N139" s="0" t="s">
        <v>134</v>
      </c>
      <c r="O139" s="10" t="n">
        <f aca="false">VLOOKUP($H139,'FAOSTAT nutrition'!$A:$C,2,0)*$L139/4000</f>
        <v>1065369.28</v>
      </c>
      <c r="P139" s="10" t="n">
        <f aca="false">VLOOKUP($H139,'FAOSTAT nutrition'!$A:$D,4,0)*$L139</f>
        <v>79902.696</v>
      </c>
      <c r="Q139" s="10" t="n">
        <f aca="false">VLOOKUP($H139,'FAOSTAT nutrition'!$A:$D,3,0)*$L139</f>
        <v>559318.872</v>
      </c>
    </row>
    <row r="140" customFormat="false" ht="12.8" hidden="false" customHeight="false" outlineLevel="0" collapsed="false">
      <c r="A140" s="0" t="s">
        <v>127</v>
      </c>
      <c r="B140" s="0" t="s">
        <v>128</v>
      </c>
      <c r="C140" s="0" t="n">
        <v>5000</v>
      </c>
      <c r="D140" s="0" t="s">
        <v>129</v>
      </c>
      <c r="E140" s="0" t="n">
        <v>5510</v>
      </c>
      <c r="F140" s="0" t="s">
        <v>130</v>
      </c>
      <c r="G140" s="0" t="n">
        <v>544</v>
      </c>
      <c r="H140" s="0" t="s">
        <v>264</v>
      </c>
      <c r="I140" s="0" t="n">
        <v>2016</v>
      </c>
      <c r="J140" s="0" t="n">
        <v>2016</v>
      </c>
      <c r="K140" s="0" t="s">
        <v>132</v>
      </c>
      <c r="L140" s="0" t="n">
        <v>8044725</v>
      </c>
      <c r="M140" s="0" t="s">
        <v>133</v>
      </c>
      <c r="N140" s="0" t="s">
        <v>134</v>
      </c>
      <c r="O140" s="10" t="n">
        <f aca="false">VLOOKUP($H140,'FAOSTAT nutrition'!$A:$C,2,0)*$L140/4000</f>
        <v>563130.75</v>
      </c>
      <c r="P140" s="10" t="n">
        <f aca="false">VLOOKUP($H140,'FAOSTAT nutrition'!$A:$D,4,0)*$L140</f>
        <v>32178.9</v>
      </c>
      <c r="Q140" s="10" t="n">
        <f aca="false">VLOOKUP($H140,'FAOSTAT nutrition'!$A:$D,3,0)*$L140</f>
        <v>48268.35</v>
      </c>
    </row>
    <row r="141" customFormat="false" ht="12.8" hidden="false" customHeight="false" outlineLevel="0" collapsed="false">
      <c r="A141" s="0" t="s">
        <v>127</v>
      </c>
      <c r="B141" s="0" t="s">
        <v>128</v>
      </c>
      <c r="C141" s="0" t="n">
        <v>5000</v>
      </c>
      <c r="D141" s="0" t="s">
        <v>129</v>
      </c>
      <c r="E141" s="0" t="n">
        <v>5510</v>
      </c>
      <c r="F141" s="0" t="s">
        <v>130</v>
      </c>
      <c r="G141" s="0" t="n">
        <v>423</v>
      </c>
      <c r="H141" s="0" t="s">
        <v>265</v>
      </c>
      <c r="I141" s="0" t="n">
        <v>2016</v>
      </c>
      <c r="J141" s="0" t="n">
        <v>2016</v>
      </c>
      <c r="K141" s="0" t="s">
        <v>132</v>
      </c>
      <c r="L141" s="0" t="n">
        <v>1923324</v>
      </c>
      <c r="M141" s="0" t="s">
        <v>133</v>
      </c>
      <c r="N141" s="0" t="s">
        <v>134</v>
      </c>
      <c r="O141" s="10" t="n">
        <f aca="false">VLOOKUP($H141,'FAOSTAT nutrition'!$A:$C,2,0)*$L141/4000</f>
        <v>129824.37</v>
      </c>
      <c r="P141" s="10" t="n">
        <f aca="false">VLOOKUP($H141,'FAOSTAT nutrition'!$A:$D,4,0)*$L141</f>
        <v>1923.324</v>
      </c>
      <c r="Q141" s="10" t="n">
        <f aca="false">VLOOKUP($H141,'FAOSTAT nutrition'!$A:$D,3,0)*$L141</f>
        <v>30773.184</v>
      </c>
    </row>
    <row r="142" customFormat="false" ht="12.8" hidden="false" customHeight="false" outlineLevel="0" collapsed="false">
      <c r="A142" s="0" t="s">
        <v>127</v>
      </c>
      <c r="B142" s="0" t="s">
        <v>128</v>
      </c>
      <c r="C142" s="0" t="n">
        <v>5000</v>
      </c>
      <c r="D142" s="0" t="s">
        <v>129</v>
      </c>
      <c r="E142" s="0" t="n">
        <v>5510</v>
      </c>
      <c r="F142" s="0" t="s">
        <v>130</v>
      </c>
      <c r="G142" s="0" t="n">
        <v>157</v>
      </c>
      <c r="H142" s="0" t="s">
        <v>33</v>
      </c>
      <c r="I142" s="0" t="n">
        <v>2016</v>
      </c>
      <c r="J142" s="0" t="n">
        <v>2016</v>
      </c>
      <c r="K142" s="0" t="s">
        <v>132</v>
      </c>
      <c r="L142" s="0" t="n">
        <v>278834790</v>
      </c>
      <c r="M142" s="0" t="s">
        <v>133</v>
      </c>
      <c r="N142" s="0" t="s">
        <v>134</v>
      </c>
      <c r="O142" s="10" t="n">
        <f aca="false">VLOOKUP($H142,'FAOSTAT nutrition'!$A:$C,2,0)*$L142/4000</f>
        <v>48795093.1932946</v>
      </c>
      <c r="P142" s="10" t="n">
        <f aca="false">VLOOKUP($H142,'FAOSTAT nutrition'!$A:$D,4,0)*$L142</f>
        <v>278615.877524802</v>
      </c>
      <c r="Q142" s="10" t="n">
        <f aca="false">VLOOKUP($H142,'FAOSTAT nutrition'!$A:$D,3,0)*$L142</f>
        <v>3622006.40782242</v>
      </c>
    </row>
    <row r="143" customFormat="false" ht="12.8" hidden="false" customHeight="false" outlineLevel="0" collapsed="false">
      <c r="A143" s="0" t="s">
        <v>127</v>
      </c>
      <c r="B143" s="0" t="s">
        <v>128</v>
      </c>
      <c r="C143" s="0" t="n">
        <v>5000</v>
      </c>
      <c r="D143" s="0" t="s">
        <v>129</v>
      </c>
      <c r="E143" s="0" t="n">
        <v>5510</v>
      </c>
      <c r="F143" s="0" t="s">
        <v>130</v>
      </c>
      <c r="G143" s="0" t="n">
        <v>156</v>
      </c>
      <c r="H143" s="0" t="s">
        <v>266</v>
      </c>
      <c r="I143" s="0" t="n">
        <v>2016</v>
      </c>
      <c r="J143" s="0" t="n">
        <v>2016</v>
      </c>
      <c r="K143" s="0" t="s">
        <v>132</v>
      </c>
      <c r="L143" s="0" t="n">
        <v>1881083567</v>
      </c>
      <c r="M143" s="0" t="s">
        <v>133</v>
      </c>
      <c r="N143" s="0" t="s">
        <v>134</v>
      </c>
      <c r="O143" s="10" t="n">
        <f aca="false">VLOOKUP($H143,'FAOSTAT nutrition'!$A:$C,2,0)*$L143/4000</f>
        <v>141081267.525</v>
      </c>
      <c r="P143" s="10" t="n">
        <f aca="false">VLOOKUP($H143,'FAOSTAT nutrition'!$A:$D,4,0)*$L143</f>
        <v>0</v>
      </c>
      <c r="Q143" s="10" t="n">
        <f aca="false">VLOOKUP($H143,'FAOSTAT nutrition'!$A:$D,3,0)*$L143</f>
        <v>3762167.134</v>
      </c>
    </row>
    <row r="144" customFormat="false" ht="12.8" hidden="false" customHeight="false" outlineLevel="0" collapsed="false">
      <c r="A144" s="0" t="s">
        <v>127</v>
      </c>
      <c r="B144" s="0" t="s">
        <v>128</v>
      </c>
      <c r="C144" s="0" t="n">
        <v>5000</v>
      </c>
      <c r="D144" s="0" t="s">
        <v>129</v>
      </c>
      <c r="E144" s="0" t="n">
        <v>5510</v>
      </c>
      <c r="F144" s="0" t="s">
        <v>130</v>
      </c>
      <c r="G144" s="0" t="n">
        <v>161</v>
      </c>
      <c r="H144" s="0" t="s">
        <v>267</v>
      </c>
      <c r="I144" s="0" t="n">
        <v>2016</v>
      </c>
      <c r="J144" s="0" t="n">
        <v>2016</v>
      </c>
      <c r="K144" s="0" t="s">
        <v>132</v>
      </c>
      <c r="L144" s="0" t="n">
        <v>928453</v>
      </c>
      <c r="M144" s="0" t="s">
        <v>133</v>
      </c>
      <c r="N144" s="0" t="s">
        <v>134</v>
      </c>
      <c r="O144" s="10" t="n">
        <f aca="false">VLOOKUP($H144,'FAOSTAT nutrition'!$A:$C,2,0)*$L144/4000</f>
        <v>905241.675</v>
      </c>
      <c r="P144" s="10" t="n">
        <f aca="false">VLOOKUP($H144,'FAOSTAT nutrition'!$A:$D,4,0)*$L144</f>
        <v>0</v>
      </c>
      <c r="Q144" s="10" t="n">
        <f aca="false">VLOOKUP($H144,'FAOSTAT nutrition'!$A:$D,3,0)*$L144</f>
        <v>0</v>
      </c>
    </row>
    <row r="145" customFormat="false" ht="12.8" hidden="false" customHeight="false" outlineLevel="0" collapsed="false">
      <c r="A145" s="0" t="s">
        <v>127</v>
      </c>
      <c r="B145" s="0" t="s">
        <v>128</v>
      </c>
      <c r="C145" s="0" t="n">
        <v>5000</v>
      </c>
      <c r="D145" s="0" t="s">
        <v>129</v>
      </c>
      <c r="E145" s="0" t="n">
        <v>5510</v>
      </c>
      <c r="F145" s="0" t="s">
        <v>130</v>
      </c>
      <c r="G145" s="0" t="n">
        <v>267</v>
      </c>
      <c r="H145" s="0" t="s">
        <v>34</v>
      </c>
      <c r="I145" s="0" t="n">
        <v>2016</v>
      </c>
      <c r="J145" s="0" t="n">
        <v>2016</v>
      </c>
      <c r="K145" s="0" t="s">
        <v>132</v>
      </c>
      <c r="L145" s="0" t="n">
        <v>47476141</v>
      </c>
      <c r="M145" s="0" t="s">
        <v>133</v>
      </c>
      <c r="N145" s="0" t="s">
        <v>134</v>
      </c>
      <c r="O145" s="10" t="n">
        <f aca="false">VLOOKUP($H145,'FAOSTAT nutrition'!$A:$C,2,0)*$L145/4000</f>
        <v>36556628.57</v>
      </c>
      <c r="P145" s="10" t="n">
        <f aca="false">VLOOKUP($H145,'FAOSTAT nutrition'!$A:$D,4,0)*$L145</f>
        <v>12723605.788</v>
      </c>
      <c r="Q145" s="10" t="n">
        <f aca="false">VLOOKUP($H145,'FAOSTAT nutrition'!$A:$D,3,0)*$L145</f>
        <v>5839565.343</v>
      </c>
    </row>
    <row r="146" customFormat="false" ht="12.8" hidden="false" customHeight="false" outlineLevel="0" collapsed="false">
      <c r="A146" s="0" t="s">
        <v>127</v>
      </c>
      <c r="B146" s="0" t="s">
        <v>128</v>
      </c>
      <c r="C146" s="0" t="n">
        <v>5000</v>
      </c>
      <c r="D146" s="0" t="s">
        <v>129</v>
      </c>
      <c r="E146" s="0" t="n">
        <v>5510</v>
      </c>
      <c r="F146" s="0" t="s">
        <v>130</v>
      </c>
      <c r="G146" s="0" t="n">
        <v>122</v>
      </c>
      <c r="H146" s="0" t="s">
        <v>268</v>
      </c>
      <c r="I146" s="0" t="n">
        <v>2016</v>
      </c>
      <c r="J146" s="0" t="n">
        <v>2016</v>
      </c>
      <c r="K146" s="0" t="s">
        <v>132</v>
      </c>
      <c r="L146" s="0" t="n">
        <v>90619345</v>
      </c>
      <c r="M146" s="0" t="s">
        <v>133</v>
      </c>
      <c r="N146" s="0" t="s">
        <v>134</v>
      </c>
      <c r="O146" s="10" t="n">
        <f aca="false">VLOOKUP($H146,'FAOSTAT nutrition'!$A:$C,2,0)*$L146/4000</f>
        <v>20842449.35</v>
      </c>
      <c r="P146" s="10" t="n">
        <f aca="false">VLOOKUP($H146,'FAOSTAT nutrition'!$A:$D,4,0)*$L146</f>
        <v>181238.69</v>
      </c>
      <c r="Q146" s="10" t="n">
        <f aca="false">VLOOKUP($H146,'FAOSTAT nutrition'!$A:$D,3,0)*$L146</f>
        <v>634335.415</v>
      </c>
    </row>
    <row r="147" customFormat="false" ht="12.8" hidden="false" customHeight="false" outlineLevel="0" collapsed="false">
      <c r="A147" s="0" t="s">
        <v>127</v>
      </c>
      <c r="B147" s="0" t="s">
        <v>128</v>
      </c>
      <c r="C147" s="0" t="n">
        <v>5000</v>
      </c>
      <c r="D147" s="0" t="s">
        <v>129</v>
      </c>
      <c r="E147" s="0" t="n">
        <v>5510</v>
      </c>
      <c r="F147" s="0" t="s">
        <v>130</v>
      </c>
      <c r="G147" s="0" t="n">
        <v>305</v>
      </c>
      <c r="H147" s="0" t="s">
        <v>269</v>
      </c>
      <c r="I147" s="0" t="n">
        <v>2016</v>
      </c>
      <c r="J147" s="0" t="n">
        <v>2016</v>
      </c>
      <c r="K147" s="0" t="s">
        <v>132</v>
      </c>
      <c r="L147" s="0" t="n">
        <v>1024408</v>
      </c>
      <c r="M147" s="0" t="s">
        <v>133</v>
      </c>
      <c r="N147" s="0" t="s">
        <v>134</v>
      </c>
      <c r="O147" s="10" t="n">
        <f aca="false">VLOOKUP($H147,'FAOSTAT nutrition'!$A:$C,2,0)*$L147/4000</f>
        <v>1467464.46</v>
      </c>
      <c r="P147" s="10" t="n">
        <f aca="false">VLOOKUP($H147,'FAOSTAT nutrition'!$A:$D,4,0)*$L147</f>
        <v>509130.776</v>
      </c>
      <c r="Q147" s="10" t="n">
        <f aca="false">VLOOKUP($H147,'FAOSTAT nutrition'!$A:$D,3,0)*$L147</f>
        <v>181320.216</v>
      </c>
    </row>
    <row r="148" customFormat="false" ht="12.8" hidden="false" customHeight="false" outlineLevel="0" collapsed="false">
      <c r="A148" s="0" t="s">
        <v>127</v>
      </c>
      <c r="B148" s="0" t="s">
        <v>128</v>
      </c>
      <c r="C148" s="0" t="n">
        <v>5000</v>
      </c>
      <c r="D148" s="0" t="s">
        <v>129</v>
      </c>
      <c r="E148" s="0" t="n">
        <v>5510</v>
      </c>
      <c r="F148" s="0" t="s">
        <v>130</v>
      </c>
      <c r="G148" s="0" t="n">
        <v>495</v>
      </c>
      <c r="H148" s="0" t="s">
        <v>270</v>
      </c>
      <c r="I148" s="0" t="n">
        <v>2016</v>
      </c>
      <c r="J148" s="0" t="n">
        <v>2016</v>
      </c>
      <c r="K148" s="0" t="s">
        <v>132</v>
      </c>
      <c r="L148" s="0" t="n">
        <v>32318134</v>
      </c>
      <c r="M148" s="0" t="s">
        <v>133</v>
      </c>
      <c r="N148" s="0" t="s">
        <v>134</v>
      </c>
      <c r="O148" s="10" t="n">
        <f aca="false">VLOOKUP($H148,'FAOSTAT nutrition'!$A:$C,2,0)*$L148/4000</f>
        <v>2585457.62514155</v>
      </c>
      <c r="P148" s="10" t="n">
        <f aca="false">VLOOKUP($H148,'FAOSTAT nutrition'!$A:$D,4,0)*$L148</f>
        <v>32339.0795960372</v>
      </c>
      <c r="Q148" s="10" t="n">
        <f aca="false">VLOOKUP($H148,'FAOSTAT nutrition'!$A:$D,3,0)*$L148</f>
        <v>161580.312287674</v>
      </c>
    </row>
    <row r="149" customFormat="false" ht="12.8" hidden="false" customHeight="false" outlineLevel="0" collapsed="false">
      <c r="A149" s="0" t="s">
        <v>127</v>
      </c>
      <c r="B149" s="0" t="s">
        <v>128</v>
      </c>
      <c r="C149" s="0" t="n">
        <v>5000</v>
      </c>
      <c r="D149" s="0" t="s">
        <v>129</v>
      </c>
      <c r="E149" s="0" t="n">
        <v>5510</v>
      </c>
      <c r="F149" s="0" t="s">
        <v>130</v>
      </c>
      <c r="G149" s="0" t="n">
        <v>136</v>
      </c>
      <c r="H149" s="0" t="s">
        <v>271</v>
      </c>
      <c r="I149" s="0" t="n">
        <v>2016</v>
      </c>
      <c r="J149" s="0" t="n">
        <v>2016</v>
      </c>
      <c r="K149" s="0" t="s">
        <v>132</v>
      </c>
      <c r="L149" s="0" t="n">
        <v>10378696</v>
      </c>
      <c r="M149" s="0" t="s">
        <v>133</v>
      </c>
      <c r="N149" s="0" t="s">
        <v>134</v>
      </c>
      <c r="O149" s="10" t="n">
        <f aca="false">VLOOKUP($H149,'FAOSTAT nutrition'!$A:$C,2,0)*$L149/4000</f>
        <v>2231419.64</v>
      </c>
      <c r="P149" s="10" t="n">
        <f aca="false">VLOOKUP($H149,'FAOSTAT nutrition'!$A:$D,4,0)*$L149</f>
        <v>20757.392</v>
      </c>
      <c r="Q149" s="10" t="n">
        <f aca="false">VLOOKUP($H149,'FAOSTAT nutrition'!$A:$D,3,0)*$L149</f>
        <v>155680.44</v>
      </c>
    </row>
    <row r="150" customFormat="false" ht="12.8" hidden="false" customHeight="false" outlineLevel="0" collapsed="false">
      <c r="A150" s="0" t="s">
        <v>127</v>
      </c>
      <c r="B150" s="0" t="s">
        <v>128</v>
      </c>
      <c r="C150" s="0" t="n">
        <v>5000</v>
      </c>
      <c r="D150" s="0" t="s">
        <v>129</v>
      </c>
      <c r="E150" s="0" t="n">
        <v>5510</v>
      </c>
      <c r="F150" s="0" t="s">
        <v>130</v>
      </c>
      <c r="G150" s="0" t="n">
        <v>667</v>
      </c>
      <c r="H150" s="0" t="s">
        <v>272</v>
      </c>
      <c r="I150" s="0" t="n">
        <v>2016</v>
      </c>
      <c r="J150" s="0" t="n">
        <v>2016</v>
      </c>
      <c r="K150" s="0" t="s">
        <v>132</v>
      </c>
      <c r="L150" s="0" t="n">
        <v>5802728</v>
      </c>
      <c r="M150" s="0" t="s">
        <v>133</v>
      </c>
      <c r="N150" s="0" t="s">
        <v>134</v>
      </c>
      <c r="O150" s="10" t="n">
        <f aca="false">VLOOKUP($H150,'FAOSTAT nutrition'!$A:$C,2,0)*$L150/4000</f>
        <v>580272.8</v>
      </c>
      <c r="P150" s="10" t="n">
        <f aca="false">VLOOKUP($H150,'FAOSTAT nutrition'!$A:$D,4,0)*$L150</f>
        <v>0</v>
      </c>
      <c r="Q150" s="10" t="n">
        <f aca="false">VLOOKUP($H150,'FAOSTAT nutrition'!$A:$D,3,0)*$L150</f>
        <v>580272.8</v>
      </c>
    </row>
    <row r="151" customFormat="false" ht="12.8" hidden="false" customHeight="false" outlineLevel="0" collapsed="false">
      <c r="A151" s="0" t="s">
        <v>127</v>
      </c>
      <c r="B151" s="0" t="s">
        <v>128</v>
      </c>
      <c r="C151" s="0" t="n">
        <v>5000</v>
      </c>
      <c r="D151" s="0" t="s">
        <v>129</v>
      </c>
      <c r="E151" s="0" t="n">
        <v>5510</v>
      </c>
      <c r="F151" s="0" t="s">
        <v>130</v>
      </c>
      <c r="G151" s="0" t="n">
        <v>826</v>
      </c>
      <c r="H151" s="0" t="s">
        <v>273</v>
      </c>
      <c r="I151" s="0" t="n">
        <v>2016</v>
      </c>
      <c r="J151" s="0" t="n">
        <v>2016</v>
      </c>
      <c r="K151" s="0" t="s">
        <v>132</v>
      </c>
      <c r="L151" s="0" t="n">
        <v>6388495</v>
      </c>
      <c r="M151" s="0" t="s">
        <v>133</v>
      </c>
      <c r="N151" s="0" t="s">
        <v>134</v>
      </c>
      <c r="O151" s="10" t="e">
        <f aca="false">VLOOKUP($H151,'FAOSTAT nutrition'!$A:$C,2,0)*$L151/4000</f>
        <v>#N/A</v>
      </c>
      <c r="P151" s="10" t="e">
        <f aca="false">VLOOKUP($H151,'FAOSTAT nutrition'!$A:$D,4,0)*$L151</f>
        <v>#N/A</v>
      </c>
      <c r="Q151" s="10" t="e">
        <f aca="false">VLOOKUP($H151,'FAOSTAT nutrition'!$A:$D,3,0)*$L151</f>
        <v>#N/A</v>
      </c>
    </row>
    <row r="152" customFormat="false" ht="12.8" hidden="false" customHeight="false" outlineLevel="0" collapsed="false">
      <c r="A152" s="0" t="s">
        <v>127</v>
      </c>
      <c r="B152" s="0" t="s">
        <v>128</v>
      </c>
      <c r="C152" s="0" t="n">
        <v>5000</v>
      </c>
      <c r="D152" s="0" t="s">
        <v>129</v>
      </c>
      <c r="E152" s="0" t="n">
        <v>5510</v>
      </c>
      <c r="F152" s="0" t="s">
        <v>130</v>
      </c>
      <c r="G152" s="0" t="n">
        <v>388</v>
      </c>
      <c r="H152" s="0" t="s">
        <v>274</v>
      </c>
      <c r="I152" s="0" t="n">
        <v>2016</v>
      </c>
      <c r="J152" s="0" t="n">
        <v>2016</v>
      </c>
      <c r="K152" s="0" t="s">
        <v>132</v>
      </c>
      <c r="L152" s="0" t="n">
        <v>176857813</v>
      </c>
      <c r="M152" s="0" t="s">
        <v>133</v>
      </c>
      <c r="N152" s="0" t="s">
        <v>134</v>
      </c>
      <c r="O152" s="10" t="n">
        <f aca="false">VLOOKUP($H152,'FAOSTAT nutrition'!$A:$C,2,0)*$L152/4000</f>
        <v>7516457.0525</v>
      </c>
      <c r="P152" s="10" t="n">
        <f aca="false">VLOOKUP($H152,'FAOSTAT nutrition'!$A:$D,4,0)*$L152</f>
        <v>353715.626</v>
      </c>
      <c r="Q152" s="10" t="n">
        <f aca="false">VLOOKUP($H152,'FAOSTAT nutrition'!$A:$D,3,0)*$L152</f>
        <v>1414862.504</v>
      </c>
    </row>
    <row r="153" customFormat="false" ht="12.8" hidden="false" customHeight="false" outlineLevel="0" collapsed="false">
      <c r="A153" s="0" t="s">
        <v>127</v>
      </c>
      <c r="B153" s="0" t="s">
        <v>128</v>
      </c>
      <c r="C153" s="0" t="n">
        <v>5000</v>
      </c>
      <c r="D153" s="0" t="s">
        <v>129</v>
      </c>
      <c r="E153" s="0" t="n">
        <v>5510</v>
      </c>
      <c r="F153" s="0" t="s">
        <v>130</v>
      </c>
      <c r="G153" s="0" t="n">
        <v>97</v>
      </c>
      <c r="H153" s="0" t="s">
        <v>275</v>
      </c>
      <c r="I153" s="0" t="n">
        <v>2016</v>
      </c>
      <c r="J153" s="0" t="n">
        <v>2016</v>
      </c>
      <c r="K153" s="0" t="s">
        <v>132</v>
      </c>
      <c r="L153" s="0" t="n">
        <v>15288589</v>
      </c>
      <c r="M153" s="0" t="s">
        <v>133</v>
      </c>
      <c r="N153" s="0" t="s">
        <v>134</v>
      </c>
      <c r="O153" s="10" t="n">
        <f aca="false">VLOOKUP($H153,'FAOSTAT nutrition'!$A:$C,2,0)*$L153/4000</f>
        <v>12498421.5075</v>
      </c>
      <c r="P153" s="10" t="n">
        <f aca="false">VLOOKUP($H153,'FAOSTAT nutrition'!$A:$D,4,0)*$L153</f>
        <v>321060.369</v>
      </c>
      <c r="Q153" s="10" t="n">
        <f aca="false">VLOOKUP($H153,'FAOSTAT nutrition'!$A:$D,3,0)*$L153</f>
        <v>1773476.324</v>
      </c>
    </row>
    <row r="154" customFormat="false" ht="12.8" hidden="false" customHeight="false" outlineLevel="0" collapsed="false">
      <c r="A154" s="0" t="s">
        <v>127</v>
      </c>
      <c r="B154" s="0" t="s">
        <v>128</v>
      </c>
      <c r="C154" s="0" t="n">
        <v>5000</v>
      </c>
      <c r="D154" s="0" t="s">
        <v>129</v>
      </c>
      <c r="E154" s="0" t="n">
        <v>5510</v>
      </c>
      <c r="F154" s="0" t="s">
        <v>130</v>
      </c>
      <c r="G154" s="0" t="n">
        <v>275</v>
      </c>
      <c r="H154" s="0" t="s">
        <v>276</v>
      </c>
      <c r="I154" s="0" t="n">
        <v>2016</v>
      </c>
      <c r="J154" s="0" t="n">
        <v>2016</v>
      </c>
      <c r="K154" s="0" t="s">
        <v>132</v>
      </c>
      <c r="L154" s="0" t="n">
        <v>475523</v>
      </c>
      <c r="M154" s="0" t="s">
        <v>133</v>
      </c>
      <c r="N154" s="0" t="s">
        <v>134</v>
      </c>
      <c r="O154" s="10" t="n">
        <f aca="false">VLOOKUP($H154,'FAOSTAT nutrition'!$A:$C,2,0)*$L154/4000</f>
        <v>0</v>
      </c>
      <c r="P154" s="10" t="n">
        <f aca="false">VLOOKUP($H154,'FAOSTAT nutrition'!$A:$D,4,0)*$L154</f>
        <v>0</v>
      </c>
      <c r="Q154" s="10" t="n">
        <f aca="false">VLOOKUP($H154,'FAOSTAT nutrition'!$A:$D,3,0)*$L154</f>
        <v>0</v>
      </c>
    </row>
    <row r="155" customFormat="false" ht="12.8" hidden="false" customHeight="false" outlineLevel="0" collapsed="false">
      <c r="A155" s="0" t="s">
        <v>127</v>
      </c>
      <c r="B155" s="0" t="s">
        <v>128</v>
      </c>
      <c r="C155" s="0" t="n">
        <v>5000</v>
      </c>
      <c r="D155" s="0" t="s">
        <v>129</v>
      </c>
      <c r="E155" s="0" t="n">
        <v>5510</v>
      </c>
      <c r="F155" s="0" t="s">
        <v>130</v>
      </c>
      <c r="G155" s="0" t="n">
        <v>692</v>
      </c>
      <c r="H155" s="0" t="s">
        <v>277</v>
      </c>
      <c r="I155" s="0" t="n">
        <v>2016</v>
      </c>
      <c r="J155" s="0" t="n">
        <v>2016</v>
      </c>
      <c r="K155" s="0" t="s">
        <v>132</v>
      </c>
      <c r="L155" s="0" t="n">
        <v>7780</v>
      </c>
      <c r="M155" s="0" t="s">
        <v>133</v>
      </c>
      <c r="N155" s="0" t="s">
        <v>134</v>
      </c>
      <c r="O155" s="10" t="n">
        <f aca="false">VLOOKUP($H155,'FAOSTAT nutrition'!$A:$C,2,0)*$L155/4000</f>
        <v>6496.84027777778</v>
      </c>
      <c r="P155" s="10" t="n">
        <f aca="false">VLOOKUP($H155,'FAOSTAT nutrition'!$A:$D,4,0)*$L155</f>
        <v>895.960648148148</v>
      </c>
      <c r="Q155" s="10" t="n">
        <f aca="false">VLOOKUP($H155,'FAOSTAT nutrition'!$A:$D,3,0)*$L155</f>
        <v>877.951388888887</v>
      </c>
    </row>
    <row r="156" customFormat="false" ht="12.8" hidden="false" customHeight="false" outlineLevel="0" collapsed="false">
      <c r="A156" s="0" t="s">
        <v>127</v>
      </c>
      <c r="B156" s="0" t="s">
        <v>128</v>
      </c>
      <c r="C156" s="0" t="n">
        <v>5000</v>
      </c>
      <c r="D156" s="0" t="s">
        <v>129</v>
      </c>
      <c r="E156" s="0" t="n">
        <v>5510</v>
      </c>
      <c r="F156" s="0" t="s">
        <v>130</v>
      </c>
      <c r="G156" s="0" t="n">
        <v>463</v>
      </c>
      <c r="H156" s="0" t="s">
        <v>278</v>
      </c>
      <c r="I156" s="0" t="n">
        <v>2016</v>
      </c>
      <c r="J156" s="0" t="n">
        <v>2016</v>
      </c>
      <c r="K156" s="0" t="s">
        <v>132</v>
      </c>
      <c r="L156" s="0" t="n">
        <v>298337039</v>
      </c>
      <c r="M156" s="0" t="s">
        <v>133</v>
      </c>
      <c r="N156" s="0" t="s">
        <v>134</v>
      </c>
      <c r="O156" s="10" t="n">
        <f aca="false">VLOOKUP($H156,'FAOSTAT nutrition'!$A:$C,2,0)*$L156/4000</f>
        <v>16408527.0728062</v>
      </c>
      <c r="P156" s="10" t="n">
        <f aca="false">VLOOKUP($H156,'FAOSTAT nutrition'!$A:$D,4,0)*$L156</f>
        <v>596609.615959333</v>
      </c>
      <c r="Q156" s="10" t="n">
        <f aca="false">VLOOKUP($H156,'FAOSTAT nutrition'!$A:$D,3,0)*$L156</f>
        <v>4176603.05151048</v>
      </c>
    </row>
    <row r="157" customFormat="false" ht="12.8" hidden="false" customHeight="false" outlineLevel="0" collapsed="false">
      <c r="A157" s="0" t="s">
        <v>127</v>
      </c>
      <c r="B157" s="0" t="s">
        <v>128</v>
      </c>
      <c r="C157" s="0" t="n">
        <v>5000</v>
      </c>
      <c r="D157" s="0" t="s">
        <v>129</v>
      </c>
      <c r="E157" s="0" t="n">
        <v>5510</v>
      </c>
      <c r="F157" s="0" t="s">
        <v>130</v>
      </c>
      <c r="G157" s="0" t="n">
        <v>420</v>
      </c>
      <c r="H157" s="0" t="s">
        <v>279</v>
      </c>
      <c r="I157" s="0" t="n">
        <v>2016</v>
      </c>
      <c r="J157" s="0" t="n">
        <v>2016</v>
      </c>
      <c r="K157" s="0" t="s">
        <v>132</v>
      </c>
      <c r="L157" s="0" t="n">
        <v>1544066</v>
      </c>
      <c r="M157" s="0" t="s">
        <v>133</v>
      </c>
      <c r="N157" s="0" t="s">
        <v>134</v>
      </c>
      <c r="O157" s="10" t="n">
        <f aca="false">VLOOKUP($H157,'FAOSTAT nutrition'!$A:$C,2,0)*$L157/4000</f>
        <v>88781.607217946</v>
      </c>
      <c r="P157" s="10" t="n">
        <f aca="false">VLOOKUP($H157,'FAOSTAT nutrition'!$A:$D,4,0)*$L157</f>
        <v>1552.61952209445</v>
      </c>
      <c r="Q157" s="10" t="n">
        <f aca="false">VLOOKUP($H157,'FAOSTAT nutrition'!$A:$D,3,0)*$L157</f>
        <v>35512.6428871784</v>
      </c>
    </row>
    <row r="158" customFormat="false" ht="12.8" hidden="false" customHeight="false" outlineLevel="0" collapsed="false">
      <c r="A158" s="0" t="s">
        <v>127</v>
      </c>
      <c r="B158" s="0" t="s">
        <v>128</v>
      </c>
      <c r="C158" s="0" t="n">
        <v>5000</v>
      </c>
      <c r="D158" s="0" t="s">
        <v>129</v>
      </c>
      <c r="E158" s="0" t="n">
        <v>5510</v>
      </c>
      <c r="F158" s="0" t="s">
        <v>130</v>
      </c>
      <c r="G158" s="0" t="n">
        <v>205</v>
      </c>
      <c r="H158" s="0" t="s">
        <v>280</v>
      </c>
      <c r="I158" s="0" t="n">
        <v>2016</v>
      </c>
      <c r="J158" s="0" t="n">
        <v>2016</v>
      </c>
      <c r="K158" s="0" t="s">
        <v>132</v>
      </c>
      <c r="L158" s="0" t="n">
        <v>930768</v>
      </c>
      <c r="M158" s="0" t="s">
        <v>133</v>
      </c>
      <c r="N158" s="0" t="s">
        <v>134</v>
      </c>
      <c r="O158" s="10" t="n">
        <f aca="false">VLOOKUP($H158,'FAOSTAT nutrition'!$A:$C,2,0)*$L158/4000</f>
        <v>756249</v>
      </c>
      <c r="P158" s="10" t="n">
        <f aca="false">VLOOKUP($H158,'FAOSTAT nutrition'!$A:$D,4,0)*$L158</f>
        <v>17684.592</v>
      </c>
      <c r="Q158" s="10" t="n">
        <f aca="false">VLOOKUP($H158,'FAOSTAT nutrition'!$A:$D,3,0)*$L158</f>
        <v>293191.92</v>
      </c>
    </row>
    <row r="159" customFormat="false" ht="12.8" hidden="false" customHeight="false" outlineLevel="0" collapsed="false">
      <c r="A159" s="0" t="s">
        <v>127</v>
      </c>
      <c r="B159" s="0" t="s">
        <v>128</v>
      </c>
      <c r="C159" s="0" t="n">
        <v>5000</v>
      </c>
      <c r="D159" s="0" t="s">
        <v>129</v>
      </c>
      <c r="E159" s="0" t="n">
        <v>5510</v>
      </c>
      <c r="F159" s="0" t="s">
        <v>130</v>
      </c>
      <c r="G159" s="0" t="n">
        <v>222</v>
      </c>
      <c r="H159" s="0" t="s">
        <v>281</v>
      </c>
      <c r="I159" s="0" t="n">
        <v>2016</v>
      </c>
      <c r="J159" s="0" t="n">
        <v>2016</v>
      </c>
      <c r="K159" s="0" t="s">
        <v>132</v>
      </c>
      <c r="L159" s="0" t="n">
        <v>4062752</v>
      </c>
      <c r="M159" s="0" t="s">
        <v>133</v>
      </c>
      <c r="N159" s="0" t="s">
        <v>134</v>
      </c>
      <c r="O159" s="10" t="n">
        <f aca="false">VLOOKUP($H159,'FAOSTAT nutrition'!$A:$C,2,0)*$L159/4000</f>
        <v>2813459.13583065</v>
      </c>
      <c r="P159" s="10" t="n">
        <f aca="false">VLOOKUP($H159,'FAOSTAT nutrition'!$A:$D,4,0)*$L159</f>
        <v>1113197.1673722</v>
      </c>
      <c r="Q159" s="10" t="n">
        <f aca="false">VLOOKUP($H159,'FAOSTAT nutrition'!$A:$D,3,0)*$L159</f>
        <v>251894.538916787</v>
      </c>
    </row>
    <row r="160" customFormat="false" ht="12.8" hidden="false" customHeight="false" outlineLevel="0" collapsed="false">
      <c r="A160" s="0" t="s">
        <v>127</v>
      </c>
      <c r="B160" s="0" t="s">
        <v>128</v>
      </c>
      <c r="C160" s="0" t="n">
        <v>5000</v>
      </c>
      <c r="D160" s="0" t="s">
        <v>129</v>
      </c>
      <c r="E160" s="0" t="n">
        <v>5510</v>
      </c>
      <c r="F160" s="0" t="s">
        <v>130</v>
      </c>
      <c r="G160" s="0" t="n">
        <v>567</v>
      </c>
      <c r="H160" s="0" t="s">
        <v>282</v>
      </c>
      <c r="I160" s="0" t="n">
        <v>2016</v>
      </c>
      <c r="J160" s="0" t="n">
        <v>2016</v>
      </c>
      <c r="K160" s="0" t="s">
        <v>132</v>
      </c>
      <c r="L160" s="0" t="n">
        <v>102397228</v>
      </c>
      <c r="M160" s="0" t="s">
        <v>133</v>
      </c>
      <c r="N160" s="0" t="s">
        <v>134</v>
      </c>
      <c r="O160" s="10" t="n">
        <f aca="false">VLOOKUP($H160,'FAOSTAT nutrition'!$A:$C,2,0)*$L160/4000</f>
        <v>4351882.19</v>
      </c>
      <c r="P160" s="10" t="n">
        <f aca="false">VLOOKUP($H160,'FAOSTAT nutrition'!$A:$D,4,0)*$L160</f>
        <v>204794.456</v>
      </c>
      <c r="Q160" s="10" t="n">
        <f aca="false">VLOOKUP($H160,'FAOSTAT nutrition'!$A:$D,3,0)*$L160</f>
        <v>307191.684</v>
      </c>
    </row>
    <row r="161" customFormat="false" ht="12.8" hidden="false" customHeight="false" outlineLevel="0" collapsed="false">
      <c r="A161" s="0" t="s">
        <v>127</v>
      </c>
      <c r="B161" s="0" t="s">
        <v>128</v>
      </c>
      <c r="C161" s="0" t="n">
        <v>5000</v>
      </c>
      <c r="D161" s="0" t="s">
        <v>129</v>
      </c>
      <c r="E161" s="0" t="n">
        <v>5510</v>
      </c>
      <c r="F161" s="0" t="s">
        <v>130</v>
      </c>
      <c r="G161" s="0" t="n">
        <v>15</v>
      </c>
      <c r="H161" s="0" t="s">
        <v>27</v>
      </c>
      <c r="I161" s="0" t="n">
        <v>2016</v>
      </c>
      <c r="J161" s="0" t="n">
        <v>2016</v>
      </c>
      <c r="K161" s="0" t="s">
        <v>132</v>
      </c>
      <c r="L161" s="0" t="n">
        <v>748494478</v>
      </c>
      <c r="M161" s="0" t="s">
        <v>133</v>
      </c>
      <c r="N161" s="0" t="s">
        <v>134</v>
      </c>
      <c r="O161" s="10" t="n">
        <f aca="false">VLOOKUP($H161,'FAOSTAT nutrition'!$A:$C,2,0)*$L161/4000</f>
        <v>624992889.13</v>
      </c>
      <c r="P161" s="10" t="n">
        <f aca="false">VLOOKUP($H161,'FAOSTAT nutrition'!$A:$D,4,0)*$L161</f>
        <v>17215372.994</v>
      </c>
      <c r="Q161" s="10" t="n">
        <f aca="false">VLOOKUP($H161,'FAOSTAT nutrition'!$A:$D,3,0)*$L161</f>
        <v>91316326.316</v>
      </c>
    </row>
    <row r="162" customFormat="false" ht="12.8" hidden="false" customHeight="false" outlineLevel="0" collapsed="false">
      <c r="A162" s="0" t="s">
        <v>127</v>
      </c>
      <c r="B162" s="0" t="s">
        <v>128</v>
      </c>
      <c r="C162" s="0" t="n">
        <v>5000</v>
      </c>
      <c r="D162" s="0" t="s">
        <v>129</v>
      </c>
      <c r="E162" s="0" t="n">
        <v>5510</v>
      </c>
      <c r="F162" s="0" t="s">
        <v>130</v>
      </c>
      <c r="G162" s="0" t="n">
        <v>137</v>
      </c>
      <c r="H162" s="0" t="s">
        <v>283</v>
      </c>
      <c r="I162" s="0" t="n">
        <v>2016</v>
      </c>
      <c r="J162" s="0" t="n">
        <v>2016</v>
      </c>
      <c r="K162" s="0" t="s">
        <v>132</v>
      </c>
      <c r="L162" s="0" t="n">
        <v>74175600</v>
      </c>
      <c r="M162" s="0" t="s">
        <v>133</v>
      </c>
      <c r="N162" s="0" t="s">
        <v>134</v>
      </c>
      <c r="O162" s="10" t="n">
        <f aca="false">VLOOKUP($H162,'FAOSTAT nutrition'!$A:$C,2,0)*$L162/4000</f>
        <v>18729339</v>
      </c>
      <c r="P162" s="10" t="n">
        <f aca="false">VLOOKUP($H162,'FAOSTAT nutrition'!$A:$D,4,0)*$L162</f>
        <v>148351.2</v>
      </c>
      <c r="Q162" s="10" t="n">
        <f aca="false">VLOOKUP($H162,'FAOSTAT nutrition'!$A:$D,3,0)*$L162</f>
        <v>964282.8</v>
      </c>
    </row>
    <row r="163" customFormat="false" ht="12.8" hidden="false" customHeight="false" outlineLevel="0" collapsed="false">
      <c r="A163" s="0" t="s">
        <v>127</v>
      </c>
      <c r="B163" s="0" t="s">
        <v>128</v>
      </c>
      <c r="C163" s="0" t="n">
        <v>5000</v>
      </c>
      <c r="D163" s="0" t="s">
        <v>129</v>
      </c>
      <c r="E163" s="0" t="n">
        <v>5510</v>
      </c>
      <c r="F163" s="0" t="s">
        <v>130</v>
      </c>
      <c r="G163" s="0" t="n">
        <v>135</v>
      </c>
      <c r="H163" s="0" t="s">
        <v>284</v>
      </c>
      <c r="I163" s="0" t="n">
        <v>2016</v>
      </c>
      <c r="J163" s="0" t="n">
        <v>2016</v>
      </c>
      <c r="K163" s="0" t="s">
        <v>132</v>
      </c>
      <c r="L163" s="0" t="n">
        <v>490485</v>
      </c>
      <c r="M163" s="0" t="s">
        <v>133</v>
      </c>
      <c r="N163" s="0" t="s">
        <v>134</v>
      </c>
      <c r="O163" s="10" t="n">
        <f aca="false">VLOOKUP($H163,'FAOSTAT nutrition'!$A:$C,2,0)*$L163/4000</f>
        <v>133657.1625</v>
      </c>
      <c r="P163" s="10" t="n">
        <f aca="false">VLOOKUP($H163,'FAOSTAT nutrition'!$A:$D,4,0)*$L163</f>
        <v>1471.455</v>
      </c>
      <c r="Q163" s="10" t="n">
        <f aca="false">VLOOKUP($H163,'FAOSTAT nutrition'!$A:$D,3,0)*$L163</f>
        <v>8338.245</v>
      </c>
    </row>
    <row r="164" customFormat="false" ht="12.8" hidden="false" customHeight="false" outlineLevel="0" collapsed="false">
      <c r="O164" s="10"/>
    </row>
    <row r="165" customFormat="false" ht="12.8" hidden="false" customHeight="false" outlineLevel="0" collapsed="false">
      <c r="O165" s="10"/>
    </row>
    <row r="166" customFormat="false" ht="12.8" hidden="false" customHeight="false" outlineLevel="0" collapsed="false">
      <c r="O166" s="10"/>
    </row>
    <row r="167" customFormat="false" ht="12.8" hidden="false" customHeight="false" outlineLevel="0" collapsed="false">
      <c r="O167" s="10"/>
    </row>
    <row r="168" customFormat="false" ht="12.8" hidden="false" customHeight="false" outlineLevel="0" collapsed="false">
      <c r="O168" s="10"/>
    </row>
    <row r="169" customFormat="false" ht="12.8" hidden="false" customHeight="false" outlineLevel="0" collapsed="false">
      <c r="O169" s="10"/>
    </row>
    <row r="170" customFormat="false" ht="12.8" hidden="false" customHeight="false" outlineLevel="0" collapsed="false">
      <c r="O170" s="10"/>
    </row>
    <row r="171" customFormat="false" ht="12.8" hidden="false" customHeight="false" outlineLevel="0" collapsed="false">
      <c r="O171" s="10"/>
    </row>
    <row r="172" customFormat="false" ht="12.8" hidden="false" customHeight="false" outlineLevel="0" collapsed="false">
      <c r="O172" s="10"/>
    </row>
    <row r="173" customFormat="false" ht="12.8" hidden="false" customHeight="false" outlineLevel="0" collapsed="false">
      <c r="O173" s="10"/>
    </row>
    <row r="174" customFormat="false" ht="12.8" hidden="false" customHeight="false" outlineLevel="0" collapsed="false">
      <c r="O174" s="10"/>
    </row>
    <row r="175" customFormat="false" ht="12.8" hidden="false" customHeight="false" outlineLevel="0" collapsed="false">
      <c r="O175" s="10"/>
    </row>
    <row r="176" customFormat="false" ht="12.8" hidden="false" customHeight="false" outlineLevel="0" collapsed="false">
      <c r="O176" s="1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16" activeCellId="0" sqref="K16"/>
    </sheetView>
  </sheetViews>
  <sheetFormatPr defaultRowHeight="12.8" zeroHeight="false" outlineLevelRow="0" outlineLevelCol="0"/>
  <cols>
    <col collapsed="false" customWidth="true" hidden="false" outlineLevel="0" max="1" min="1" style="0" width="12.41"/>
    <col collapsed="false" customWidth="true" hidden="false" outlineLevel="0" max="2" min="2" style="0" width="25.06"/>
    <col collapsed="false" customWidth="true" hidden="false" outlineLevel="0" max="3" min="3" style="0" width="15.34"/>
    <col collapsed="false" customWidth="true" hidden="false" outlineLevel="0" max="4" min="4" style="0" width="6.16"/>
    <col collapsed="false" customWidth="true" hidden="false" outlineLevel="0" max="5" min="5" style="0" width="12.96"/>
    <col collapsed="false" customWidth="true" hidden="false" outlineLevel="0" max="6" min="6" style="0" width="10.19"/>
    <col collapsed="false" customWidth="true" hidden="false" outlineLevel="0" max="7" min="7" style="0" width="15.18"/>
    <col collapsed="false" customWidth="true" hidden="false" outlineLevel="0" max="8" min="8" style="0" width="39.62"/>
    <col collapsed="false" customWidth="true" hidden="false" outlineLevel="0" max="9" min="9" style="0" width="9.78"/>
    <col collapsed="false" customWidth="true" hidden="false" outlineLevel="0" max="10" min="10" style="0" width="5.04"/>
    <col collapsed="false" customWidth="true" hidden="false" outlineLevel="0" max="11" min="11" style="0" width="8.21"/>
    <col collapsed="false" customWidth="true" hidden="false" outlineLevel="0" max="12" min="12" style="0" width="11.3"/>
    <col collapsed="false" customWidth="true" hidden="false" outlineLevel="0" max="13" min="13" style="0" width="5.04"/>
    <col collapsed="false" customWidth="true" hidden="false" outlineLevel="0" max="14" min="14" style="0" width="60.9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111</v>
      </c>
      <c r="B1" s="0" t="s">
        <v>112</v>
      </c>
      <c r="C1" s="0" t="s">
        <v>113</v>
      </c>
      <c r="D1" s="0" t="s">
        <v>114</v>
      </c>
      <c r="E1" s="0" t="s">
        <v>115</v>
      </c>
      <c r="F1" s="0" t="s">
        <v>116</v>
      </c>
      <c r="G1" s="0" t="s">
        <v>117</v>
      </c>
      <c r="H1" s="0" t="s">
        <v>118</v>
      </c>
      <c r="I1" s="0" t="s">
        <v>119</v>
      </c>
      <c r="J1" s="0" t="s">
        <v>18</v>
      </c>
      <c r="K1" s="0" t="s">
        <v>120</v>
      </c>
      <c r="L1" s="0" t="s">
        <v>121</v>
      </c>
      <c r="M1" s="0" t="s">
        <v>122</v>
      </c>
      <c r="N1" s="0" t="s">
        <v>123</v>
      </c>
      <c r="O1" s="0" t="s">
        <v>124</v>
      </c>
      <c r="P1" s="0" t="s">
        <v>125</v>
      </c>
      <c r="Q1" s="0" t="s">
        <v>126</v>
      </c>
    </row>
    <row r="2" customFormat="false" ht="12.8" hidden="false" customHeight="false" outlineLevel="0" collapsed="false">
      <c r="A2" s="0" t="s">
        <v>127</v>
      </c>
      <c r="B2" s="0" t="s">
        <v>128</v>
      </c>
      <c r="C2" s="0" t="n">
        <v>5000</v>
      </c>
      <c r="D2" s="0" t="s">
        <v>129</v>
      </c>
      <c r="E2" s="0" t="n">
        <v>5510</v>
      </c>
      <c r="F2" s="0" t="s">
        <v>130</v>
      </c>
      <c r="G2" s="0" t="n">
        <v>800</v>
      </c>
      <c r="H2" s="0" t="s">
        <v>131</v>
      </c>
      <c r="I2" s="0" t="n">
        <v>2017</v>
      </c>
      <c r="J2" s="0" t="n">
        <v>2017</v>
      </c>
      <c r="K2" s="0" t="s">
        <v>132</v>
      </c>
      <c r="L2" s="0" t="n">
        <v>39513</v>
      </c>
      <c r="M2" s="0" t="s">
        <v>133</v>
      </c>
      <c r="N2" s="0" t="s">
        <v>134</v>
      </c>
      <c r="O2" s="0" t="e">
        <f aca="false">VLOOKUP($H2,'FAOSTAT nutrition'!$A:$C,2,0)*$L2/4000</f>
        <v>#N/A</v>
      </c>
      <c r="P2" s="10" t="e">
        <f aca="false">VLOOKUP($H2,'FAOSTAT nutrition'!$A:$D,4,0)*$L2/4000</f>
        <v>#N/A</v>
      </c>
      <c r="Q2" s="10" t="e">
        <f aca="false">VLOOKUP($H2,'FAOSTAT nutrition'!$A:$D,3,0)*$L2/4000</f>
        <v>#N/A</v>
      </c>
    </row>
    <row r="3" customFormat="false" ht="12.8" hidden="false" customHeight="false" outlineLevel="0" collapsed="false">
      <c r="A3" s="0" t="s">
        <v>127</v>
      </c>
      <c r="B3" s="0" t="s">
        <v>128</v>
      </c>
      <c r="C3" s="0" t="n">
        <v>5000</v>
      </c>
      <c r="D3" s="0" t="s">
        <v>129</v>
      </c>
      <c r="E3" s="0" t="n">
        <v>5510</v>
      </c>
      <c r="F3" s="0" t="s">
        <v>130</v>
      </c>
      <c r="G3" s="0" t="n">
        <v>221</v>
      </c>
      <c r="H3" s="0" t="s">
        <v>135</v>
      </c>
      <c r="I3" s="0" t="n">
        <v>2017</v>
      </c>
      <c r="J3" s="0" t="n">
        <v>2017</v>
      </c>
      <c r="K3" s="0" t="s">
        <v>132</v>
      </c>
      <c r="L3" s="0" t="n">
        <v>2998458</v>
      </c>
      <c r="M3" s="0" t="s">
        <v>133</v>
      </c>
      <c r="N3" s="0" t="s">
        <v>134</v>
      </c>
      <c r="O3" s="10" t="n">
        <f aca="false">VLOOKUP($H3,'FAOSTAT nutrition'!$A:$C,2,0)*$L3/4000</f>
        <v>1851539.0890997</v>
      </c>
      <c r="P3" s="10" t="n">
        <f aca="false">VLOOKUP($H3,'FAOSTAT nutrition'!$A:$D,4,0)*$L3</f>
        <v>689629.528966977</v>
      </c>
      <c r="Q3" s="10" t="n">
        <f aca="false">VLOOKUP($H3,'FAOSTAT nutrition'!$A:$D,3,0)*$L3</f>
        <v>194893.356090378</v>
      </c>
    </row>
    <row r="4" customFormat="false" ht="12.8" hidden="false" customHeight="false" outlineLevel="0" collapsed="false">
      <c r="A4" s="0" t="s">
        <v>127</v>
      </c>
      <c r="B4" s="0" t="s">
        <v>128</v>
      </c>
      <c r="C4" s="0" t="n">
        <v>5000</v>
      </c>
      <c r="D4" s="0" t="s">
        <v>129</v>
      </c>
      <c r="E4" s="0" t="n">
        <v>5510</v>
      </c>
      <c r="F4" s="0" t="s">
        <v>130</v>
      </c>
      <c r="G4" s="0" t="n">
        <v>711</v>
      </c>
      <c r="H4" s="0" t="s">
        <v>136</v>
      </c>
      <c r="I4" s="0" t="n">
        <v>2017</v>
      </c>
      <c r="J4" s="0" t="n">
        <v>2017</v>
      </c>
      <c r="K4" s="0" t="s">
        <v>132</v>
      </c>
      <c r="L4" s="0" t="n">
        <v>2153312</v>
      </c>
      <c r="M4" s="0" t="s">
        <v>133</v>
      </c>
      <c r="N4" s="0" t="s">
        <v>134</v>
      </c>
      <c r="O4" s="10" t="n">
        <f aca="false">VLOOKUP($H4,'FAOSTAT nutrition'!$A:$C,2,0)*$L4/4000</f>
        <v>287542.242618042</v>
      </c>
      <c r="P4" s="10" t="n">
        <f aca="false">VLOOKUP($H4,'FAOSTAT nutrition'!$A:$D,4,0)*$L4</f>
        <v>49673.7818861567</v>
      </c>
      <c r="Q4" s="10" t="n">
        <f aca="false">VLOOKUP($H4,'FAOSTAT nutrition'!$A:$D,3,0)*$L4</f>
        <v>52676.7185372344</v>
      </c>
    </row>
    <row r="5" customFormat="false" ht="12.8" hidden="false" customHeight="false" outlineLevel="0" collapsed="false">
      <c r="A5" s="0" t="s">
        <v>127</v>
      </c>
      <c r="B5" s="0" t="s">
        <v>128</v>
      </c>
      <c r="C5" s="0" t="n">
        <v>5000</v>
      </c>
      <c r="D5" s="0" t="s">
        <v>129</v>
      </c>
      <c r="E5" s="0" t="n">
        <v>5510</v>
      </c>
      <c r="F5" s="0" t="s">
        <v>130</v>
      </c>
      <c r="G5" s="0" t="n">
        <v>515</v>
      </c>
      <c r="H5" s="0" t="s">
        <v>137</v>
      </c>
      <c r="I5" s="0" t="n">
        <v>2017</v>
      </c>
      <c r="J5" s="0" t="n">
        <v>2017</v>
      </c>
      <c r="K5" s="0" t="s">
        <v>132</v>
      </c>
      <c r="L5" s="0" t="n">
        <v>83135970</v>
      </c>
      <c r="M5" s="0" t="s">
        <v>133</v>
      </c>
      <c r="N5" s="0" t="s">
        <v>134</v>
      </c>
      <c r="O5" s="10" t="n">
        <f aca="false">VLOOKUP($H5,'FAOSTAT nutrition'!$A:$C,2,0)*$L5/4000</f>
        <v>9976316.4</v>
      </c>
      <c r="P5" s="10" t="n">
        <f aca="false">VLOOKUP($H5,'FAOSTAT nutrition'!$A:$D,4,0)*$L5</f>
        <v>249407.91</v>
      </c>
      <c r="Q5" s="10" t="n">
        <f aca="false">VLOOKUP($H5,'FAOSTAT nutrition'!$A:$D,3,0)*$L5</f>
        <v>83135.97</v>
      </c>
    </row>
    <row r="6" customFormat="false" ht="12.8" hidden="false" customHeight="false" outlineLevel="0" collapsed="false">
      <c r="A6" s="0" t="s">
        <v>127</v>
      </c>
      <c r="B6" s="0" t="s">
        <v>128</v>
      </c>
      <c r="C6" s="0" t="n">
        <v>5000</v>
      </c>
      <c r="D6" s="0" t="s">
        <v>129</v>
      </c>
      <c r="E6" s="0" t="n">
        <v>5510</v>
      </c>
      <c r="F6" s="0" t="s">
        <v>130</v>
      </c>
      <c r="G6" s="0" t="n">
        <v>526</v>
      </c>
      <c r="H6" s="0" t="s">
        <v>138</v>
      </c>
      <c r="I6" s="0" t="n">
        <v>2017</v>
      </c>
      <c r="J6" s="0" t="n">
        <v>2017</v>
      </c>
      <c r="K6" s="0" t="s">
        <v>132</v>
      </c>
      <c r="L6" s="0" t="n">
        <v>4796280</v>
      </c>
      <c r="M6" s="0" t="s">
        <v>133</v>
      </c>
      <c r="N6" s="0" t="s">
        <v>134</v>
      </c>
      <c r="O6" s="10" t="n">
        <f aca="false">VLOOKUP($H6,'FAOSTAT nutrition'!$A:$C,2,0)*$L6/4000</f>
        <v>539581.5</v>
      </c>
      <c r="P6" s="10" t="n">
        <f aca="false">VLOOKUP($H6,'FAOSTAT nutrition'!$A:$D,4,0)*$L6</f>
        <v>19185.12</v>
      </c>
      <c r="Q6" s="10" t="n">
        <f aca="false">VLOOKUP($H6,'FAOSTAT nutrition'!$A:$D,3,0)*$L6</f>
        <v>62351.64</v>
      </c>
    </row>
    <row r="7" customFormat="false" ht="12.8" hidden="false" customHeight="false" outlineLevel="0" collapsed="false">
      <c r="A7" s="0" t="s">
        <v>127</v>
      </c>
      <c r="B7" s="0" t="s">
        <v>128</v>
      </c>
      <c r="C7" s="0" t="n">
        <v>5000</v>
      </c>
      <c r="D7" s="0" t="s">
        <v>129</v>
      </c>
      <c r="E7" s="0" t="n">
        <v>5510</v>
      </c>
      <c r="F7" s="0" t="s">
        <v>130</v>
      </c>
      <c r="G7" s="0" t="n">
        <v>226</v>
      </c>
      <c r="H7" s="0" t="s">
        <v>139</v>
      </c>
      <c r="I7" s="0" t="n">
        <v>2017</v>
      </c>
      <c r="J7" s="0" t="n">
        <v>2017</v>
      </c>
      <c r="K7" s="0" t="s">
        <v>132</v>
      </c>
      <c r="L7" s="0" t="n">
        <v>1462679</v>
      </c>
      <c r="M7" s="0" t="s">
        <v>133</v>
      </c>
      <c r="N7" s="0" t="s">
        <v>134</v>
      </c>
      <c r="O7" s="10" t="n">
        <f aca="false">VLOOKUP($H7,'FAOSTAT nutrition'!$A:$C,2,0)*$L7/4000</f>
        <v>895472.181679389</v>
      </c>
      <c r="P7" s="10" t="n">
        <f aca="false">VLOOKUP($H7,'FAOSTAT nutrition'!$A:$D,4,0)*$L7</f>
        <v>11753.5224282554</v>
      </c>
      <c r="Q7" s="10" t="n">
        <f aca="false">VLOOKUP($H7,'FAOSTAT nutrition'!$A:$D,3,0)*$L7</f>
        <v>13090.5580522144</v>
      </c>
    </row>
    <row r="8" customFormat="false" ht="12.8" hidden="false" customHeight="false" outlineLevel="0" collapsed="false">
      <c r="A8" s="0" t="s">
        <v>127</v>
      </c>
      <c r="B8" s="0" t="s">
        <v>128</v>
      </c>
      <c r="C8" s="0" t="n">
        <v>5000</v>
      </c>
      <c r="D8" s="0" t="s">
        <v>129</v>
      </c>
      <c r="E8" s="0" t="n">
        <v>5510</v>
      </c>
      <c r="F8" s="0" t="s">
        <v>130</v>
      </c>
      <c r="G8" s="0" t="n">
        <v>366</v>
      </c>
      <c r="H8" s="0" t="s">
        <v>140</v>
      </c>
      <c r="I8" s="0" t="n">
        <v>2017</v>
      </c>
      <c r="J8" s="0" t="n">
        <v>2017</v>
      </c>
      <c r="K8" s="0" t="s">
        <v>132</v>
      </c>
      <c r="L8" s="0" t="n">
        <v>1668034</v>
      </c>
      <c r="M8" s="0" t="s">
        <v>133</v>
      </c>
      <c r="N8" s="0" t="s">
        <v>134</v>
      </c>
      <c r="O8" s="10" t="n">
        <f aca="false">VLOOKUP($H8,'FAOSTAT nutrition'!$A:$C,2,0)*$L8/4000</f>
        <v>83401.7</v>
      </c>
      <c r="P8" s="10" t="n">
        <f aca="false">VLOOKUP($H8,'FAOSTAT nutrition'!$A:$D,4,0)*$L8</f>
        <v>1668.034</v>
      </c>
      <c r="Q8" s="10" t="n">
        <f aca="false">VLOOKUP($H8,'FAOSTAT nutrition'!$A:$D,3,0)*$L8</f>
        <v>18348.374</v>
      </c>
    </row>
    <row r="9" customFormat="false" ht="12.8" hidden="false" customHeight="false" outlineLevel="0" collapsed="false">
      <c r="A9" s="0" t="s">
        <v>127</v>
      </c>
      <c r="B9" s="0" t="s">
        <v>128</v>
      </c>
      <c r="C9" s="0" t="n">
        <v>5000</v>
      </c>
      <c r="D9" s="0" t="s">
        <v>129</v>
      </c>
      <c r="E9" s="0" t="n">
        <v>5510</v>
      </c>
      <c r="F9" s="0" t="s">
        <v>130</v>
      </c>
      <c r="G9" s="0" t="n">
        <v>367</v>
      </c>
      <c r="H9" s="0" t="s">
        <v>141</v>
      </c>
      <c r="I9" s="0" t="n">
        <v>2017</v>
      </c>
      <c r="J9" s="0" t="n">
        <v>2017</v>
      </c>
      <c r="K9" s="0" t="s">
        <v>132</v>
      </c>
      <c r="L9" s="0" t="n">
        <v>9097963</v>
      </c>
      <c r="M9" s="0" t="s">
        <v>133</v>
      </c>
      <c r="N9" s="0" t="s">
        <v>134</v>
      </c>
      <c r="O9" s="10" t="n">
        <f aca="false">VLOOKUP($H9,'FAOSTAT nutrition'!$A:$C,2,0)*$L9/4000</f>
        <v>272938.89</v>
      </c>
      <c r="P9" s="10" t="n">
        <f aca="false">VLOOKUP($H9,'FAOSTAT nutrition'!$A:$D,4,0)*$L9</f>
        <v>9097.963</v>
      </c>
      <c r="Q9" s="10" t="n">
        <f aca="false">VLOOKUP($H9,'FAOSTAT nutrition'!$A:$D,3,0)*$L9</f>
        <v>145567.408</v>
      </c>
    </row>
    <row r="10" customFormat="false" ht="12.8" hidden="false" customHeight="false" outlineLevel="0" collapsed="false">
      <c r="A10" s="0" t="s">
        <v>127</v>
      </c>
      <c r="B10" s="0" t="s">
        <v>128</v>
      </c>
      <c r="C10" s="0" t="n">
        <v>5000</v>
      </c>
      <c r="D10" s="0" t="s">
        <v>129</v>
      </c>
      <c r="E10" s="0" t="n">
        <v>5510</v>
      </c>
      <c r="F10" s="0" t="s">
        <v>130</v>
      </c>
      <c r="G10" s="0" t="n">
        <v>572</v>
      </c>
      <c r="H10" s="0" t="s">
        <v>142</v>
      </c>
      <c r="I10" s="0" t="n">
        <v>2017</v>
      </c>
      <c r="J10" s="0" t="n">
        <v>2017</v>
      </c>
      <c r="K10" s="0" t="s">
        <v>132</v>
      </c>
      <c r="L10" s="0" t="n">
        <v>6179315</v>
      </c>
      <c r="M10" s="0" t="s">
        <v>133</v>
      </c>
      <c r="N10" s="0" t="s">
        <v>134</v>
      </c>
      <c r="O10" s="10" t="n">
        <f aca="false">VLOOKUP($H10,'FAOSTAT nutrition'!$A:$C,2,0)*$L10/4000</f>
        <v>1838346.2125</v>
      </c>
      <c r="P10" s="10" t="n">
        <f aca="false">VLOOKUP($H10,'FAOSTAT nutrition'!$A:$D,4,0)*$L10</f>
        <v>698262.595</v>
      </c>
      <c r="Q10" s="10" t="n">
        <f aca="false">VLOOKUP($H10,'FAOSTAT nutrition'!$A:$D,3,0)*$L10</f>
        <v>92689.725</v>
      </c>
    </row>
    <row r="11" customFormat="false" ht="12.8" hidden="false" customHeight="false" outlineLevel="0" collapsed="false">
      <c r="A11" s="0" t="s">
        <v>127</v>
      </c>
      <c r="B11" s="0" t="s">
        <v>128</v>
      </c>
      <c r="C11" s="0" t="n">
        <v>5000</v>
      </c>
      <c r="D11" s="0" t="s">
        <v>129</v>
      </c>
      <c r="E11" s="0" t="n">
        <v>5510</v>
      </c>
      <c r="F11" s="0" t="s">
        <v>130</v>
      </c>
      <c r="G11" s="0" t="n">
        <v>203</v>
      </c>
      <c r="H11" s="0" t="s">
        <v>143</v>
      </c>
      <c r="I11" s="0" t="n">
        <v>2017</v>
      </c>
      <c r="J11" s="0" t="n">
        <v>2017</v>
      </c>
      <c r="K11" s="0" t="s">
        <v>132</v>
      </c>
      <c r="L11" s="0" t="n">
        <v>214807</v>
      </c>
      <c r="M11" s="0" t="s">
        <v>133</v>
      </c>
      <c r="N11" s="0" t="s">
        <v>134</v>
      </c>
      <c r="O11" s="10" t="n">
        <f aca="false">VLOOKUP($H11,'FAOSTAT nutrition'!$A:$C,2,0)*$L11/4000</f>
        <v>196011.3875</v>
      </c>
      <c r="P11" s="10" t="n">
        <f aca="false">VLOOKUP($H11,'FAOSTAT nutrition'!$A:$D,4,0)*$L11</f>
        <v>13532.841</v>
      </c>
      <c r="Q11" s="10" t="n">
        <f aca="false">VLOOKUP($H11,'FAOSTAT nutrition'!$A:$D,3,0)*$L11</f>
        <v>38020.839</v>
      </c>
    </row>
    <row r="12" customFormat="false" ht="12.8" hidden="false" customHeight="false" outlineLevel="0" collapsed="false">
      <c r="A12" s="0" t="s">
        <v>127</v>
      </c>
      <c r="B12" s="0" t="s">
        <v>128</v>
      </c>
      <c r="C12" s="0" t="n">
        <v>5000</v>
      </c>
      <c r="D12" s="0" t="s">
        <v>129</v>
      </c>
      <c r="E12" s="0" t="n">
        <v>5510</v>
      </c>
      <c r="F12" s="0" t="s">
        <v>130</v>
      </c>
      <c r="G12" s="0" t="n">
        <v>486</v>
      </c>
      <c r="H12" s="0" t="s">
        <v>144</v>
      </c>
      <c r="I12" s="0" t="n">
        <v>2017</v>
      </c>
      <c r="J12" s="0" t="n">
        <v>2017</v>
      </c>
      <c r="K12" s="0" t="s">
        <v>132</v>
      </c>
      <c r="L12" s="0" t="n">
        <v>112236373</v>
      </c>
      <c r="M12" s="0" t="s">
        <v>133</v>
      </c>
      <c r="N12" s="0" t="s">
        <v>134</v>
      </c>
      <c r="O12" s="10" t="n">
        <f aca="false">VLOOKUP($H12,'FAOSTAT nutrition'!$A:$C,2,0)*$L12/4000</f>
        <v>16835455.95</v>
      </c>
      <c r="P12" s="10" t="n">
        <f aca="false">VLOOKUP($H12,'FAOSTAT nutrition'!$A:$D,4,0)*$L12</f>
        <v>336709.119</v>
      </c>
      <c r="Q12" s="10" t="n">
        <f aca="false">VLOOKUP($H12,'FAOSTAT nutrition'!$A:$D,3,0)*$L12</f>
        <v>785654.611</v>
      </c>
    </row>
    <row r="13" customFormat="false" ht="12.8" hidden="false" customHeight="false" outlineLevel="0" collapsed="false">
      <c r="A13" s="0" t="s">
        <v>127</v>
      </c>
      <c r="B13" s="0" t="s">
        <v>128</v>
      </c>
      <c r="C13" s="0" t="n">
        <v>5000</v>
      </c>
      <c r="D13" s="0" t="s">
        <v>129</v>
      </c>
      <c r="E13" s="0" t="n">
        <v>5510</v>
      </c>
      <c r="F13" s="0" t="s">
        <v>130</v>
      </c>
      <c r="G13" s="0" t="n">
        <v>44</v>
      </c>
      <c r="H13" s="0" t="s">
        <v>29</v>
      </c>
      <c r="I13" s="0" t="n">
        <v>2017</v>
      </c>
      <c r="J13" s="0" t="n">
        <v>2017</v>
      </c>
      <c r="K13" s="0" t="s">
        <v>132</v>
      </c>
      <c r="L13" s="0" t="n">
        <v>148478878</v>
      </c>
      <c r="M13" s="0" t="s">
        <v>133</v>
      </c>
      <c r="N13" s="0" t="s">
        <v>134</v>
      </c>
      <c r="O13" s="10" t="n">
        <f aca="false">VLOOKUP($H13,'FAOSTAT nutrition'!$A:$C,2,0)*$L13/4000</f>
        <v>123237468.74</v>
      </c>
      <c r="P13" s="10" t="n">
        <f aca="false">VLOOKUP($H13,'FAOSTAT nutrition'!$A:$D,4,0)*$L13</f>
        <v>2672619.804</v>
      </c>
      <c r="Q13" s="10" t="n">
        <f aca="false">VLOOKUP($H13,'FAOSTAT nutrition'!$A:$D,3,0)*$L13</f>
        <v>16332676.58</v>
      </c>
    </row>
    <row r="14" customFormat="false" ht="12.8" hidden="false" customHeight="false" outlineLevel="0" collapsed="false">
      <c r="A14" s="0" t="s">
        <v>127</v>
      </c>
      <c r="B14" s="0" t="s">
        <v>128</v>
      </c>
      <c r="C14" s="0" t="n">
        <v>5000</v>
      </c>
      <c r="D14" s="0" t="s">
        <v>129</v>
      </c>
      <c r="E14" s="0" t="n">
        <v>5510</v>
      </c>
      <c r="F14" s="0" t="s">
        <v>130</v>
      </c>
      <c r="G14" s="0" t="n">
        <v>782</v>
      </c>
      <c r="H14" s="0" t="s">
        <v>145</v>
      </c>
      <c r="I14" s="0" t="n">
        <v>2017</v>
      </c>
      <c r="J14" s="0" t="n">
        <v>2017</v>
      </c>
      <c r="K14" s="0" t="s">
        <v>132</v>
      </c>
      <c r="L14" s="0" t="n">
        <v>206815</v>
      </c>
      <c r="M14" s="0" t="s">
        <v>133</v>
      </c>
      <c r="N14" s="0" t="s">
        <v>134</v>
      </c>
      <c r="O14" s="10" t="e">
        <f aca="false">VLOOKUP($H14,'FAOSTAT nutrition'!$A:$C,2,0)*$L14/4000</f>
        <v>#N/A</v>
      </c>
      <c r="P14" s="10" t="e">
        <f aca="false">VLOOKUP($H14,'FAOSTAT nutrition'!$A:$D,4,0)*$L14</f>
        <v>#N/A</v>
      </c>
      <c r="Q14" s="10" t="e">
        <f aca="false">VLOOKUP($H14,'FAOSTAT nutrition'!$A:$D,3,0)*$L14</f>
        <v>#N/A</v>
      </c>
    </row>
    <row r="15" customFormat="false" ht="12.8" hidden="false" customHeight="false" outlineLevel="0" collapsed="false">
      <c r="A15" s="0" t="s">
        <v>127</v>
      </c>
      <c r="B15" s="0" t="s">
        <v>128</v>
      </c>
      <c r="C15" s="0" t="n">
        <v>5000</v>
      </c>
      <c r="D15" s="0" t="s">
        <v>129</v>
      </c>
      <c r="E15" s="0" t="n">
        <v>5510</v>
      </c>
      <c r="F15" s="0" t="s">
        <v>130</v>
      </c>
      <c r="G15" s="0" t="n">
        <v>176</v>
      </c>
      <c r="H15" s="0" t="s">
        <v>146</v>
      </c>
      <c r="I15" s="0" t="n">
        <v>2017</v>
      </c>
      <c r="J15" s="0" t="n">
        <v>2017</v>
      </c>
      <c r="K15" s="0" t="s">
        <v>132</v>
      </c>
      <c r="L15" s="0" t="n">
        <v>31483808</v>
      </c>
      <c r="M15" s="0" t="s">
        <v>133</v>
      </c>
      <c r="N15" s="0" t="s">
        <v>134</v>
      </c>
      <c r="O15" s="10" t="n">
        <f aca="false">VLOOKUP($H15,'FAOSTAT nutrition'!$A:$C,2,0)*$L15/4000</f>
        <v>26839946.32</v>
      </c>
      <c r="P15" s="10" t="n">
        <f aca="false">VLOOKUP($H15,'FAOSTAT nutrition'!$A:$D,4,0)*$L15</f>
        <v>535224.736</v>
      </c>
      <c r="Q15" s="10" t="n">
        <f aca="false">VLOOKUP($H15,'FAOSTAT nutrition'!$A:$D,3,0)*$L15</f>
        <v>6957921.568</v>
      </c>
    </row>
    <row r="16" customFormat="false" ht="12.8" hidden="false" customHeight="false" outlineLevel="0" collapsed="false">
      <c r="A16" s="0" t="s">
        <v>127</v>
      </c>
      <c r="B16" s="0" t="s">
        <v>128</v>
      </c>
      <c r="C16" s="0" t="n">
        <v>5000</v>
      </c>
      <c r="D16" s="0" t="s">
        <v>129</v>
      </c>
      <c r="E16" s="0" t="n">
        <v>5510</v>
      </c>
      <c r="F16" s="0" t="s">
        <v>130</v>
      </c>
      <c r="G16" s="0" t="n">
        <v>414</v>
      </c>
      <c r="H16" s="0" t="s">
        <v>147</v>
      </c>
      <c r="I16" s="0" t="n">
        <v>2017</v>
      </c>
      <c r="J16" s="0" t="n">
        <v>2017</v>
      </c>
      <c r="K16" s="0" t="s">
        <v>132</v>
      </c>
      <c r="L16" s="0" t="n">
        <v>25198877</v>
      </c>
      <c r="M16" s="0" t="s">
        <v>133</v>
      </c>
      <c r="N16" s="0" t="s">
        <v>134</v>
      </c>
      <c r="O16" s="10" t="n">
        <f aca="false">VLOOKUP($H16,'FAOSTAT nutrition'!$A:$C,2,0)*$L16/4000</f>
        <v>3149859.625</v>
      </c>
      <c r="P16" s="10" t="n">
        <f aca="false">VLOOKUP($H16,'FAOSTAT nutrition'!$A:$D,4,0)*$L16</f>
        <v>100795.508</v>
      </c>
      <c r="Q16" s="10" t="n">
        <f aca="false">VLOOKUP($H16,'FAOSTAT nutrition'!$A:$D,3,0)*$L16</f>
        <v>755966.31</v>
      </c>
    </row>
    <row r="17" customFormat="false" ht="12.8" hidden="false" customHeight="false" outlineLevel="0" collapsed="false">
      <c r="A17" s="0" t="s">
        <v>127</v>
      </c>
      <c r="B17" s="0" t="s">
        <v>128</v>
      </c>
      <c r="C17" s="0" t="n">
        <v>5000</v>
      </c>
      <c r="D17" s="0" t="s">
        <v>129</v>
      </c>
      <c r="E17" s="0" t="n">
        <v>5510</v>
      </c>
      <c r="F17" s="0" t="s">
        <v>130</v>
      </c>
      <c r="G17" s="0" t="n">
        <v>558</v>
      </c>
      <c r="H17" s="0" t="s">
        <v>148</v>
      </c>
      <c r="I17" s="0" t="n">
        <v>2017</v>
      </c>
      <c r="J17" s="0" t="n">
        <v>2017</v>
      </c>
      <c r="K17" s="0" t="s">
        <v>132</v>
      </c>
      <c r="L17" s="0" t="n">
        <v>891094</v>
      </c>
      <c r="M17" s="0" t="s">
        <v>133</v>
      </c>
      <c r="N17" s="0" t="s">
        <v>134</v>
      </c>
      <c r="O17" s="10" t="n">
        <f aca="false">VLOOKUP($H17,'FAOSTAT nutrition'!$A:$C,2,0)*$L17/4000</f>
        <v>109159.015</v>
      </c>
      <c r="P17" s="10" t="n">
        <f aca="false">VLOOKUP($H17,'FAOSTAT nutrition'!$A:$D,4,0)*$L17</f>
        <v>6237.658</v>
      </c>
      <c r="Q17" s="10" t="n">
        <f aca="false">VLOOKUP($H17,'FAOSTAT nutrition'!$A:$D,3,0)*$L17</f>
        <v>8910.94</v>
      </c>
    </row>
    <row r="18" customFormat="false" ht="12.8" hidden="false" customHeight="false" outlineLevel="0" collapsed="false">
      <c r="A18" s="0" t="s">
        <v>127</v>
      </c>
      <c r="B18" s="0" t="s">
        <v>128</v>
      </c>
      <c r="C18" s="0" t="n">
        <v>5000</v>
      </c>
      <c r="D18" s="0" t="s">
        <v>129</v>
      </c>
      <c r="E18" s="0" t="n">
        <v>5510</v>
      </c>
      <c r="F18" s="0" t="s">
        <v>130</v>
      </c>
      <c r="G18" s="0" t="n">
        <v>552</v>
      </c>
      <c r="H18" s="0" t="s">
        <v>149</v>
      </c>
      <c r="I18" s="0" t="n">
        <v>2017</v>
      </c>
      <c r="J18" s="0" t="n">
        <v>2017</v>
      </c>
      <c r="K18" s="0" t="s">
        <v>132</v>
      </c>
      <c r="L18" s="0" t="n">
        <v>608902</v>
      </c>
      <c r="M18" s="0" t="s">
        <v>133</v>
      </c>
      <c r="N18" s="0" t="s">
        <v>134</v>
      </c>
      <c r="O18" s="10" t="n">
        <f aca="false">VLOOKUP($H18,'FAOSTAT nutrition'!$A:$C,2,0)*$L18/4000</f>
        <v>83724.025</v>
      </c>
      <c r="P18" s="10" t="n">
        <f aca="false">VLOOKUP($H18,'FAOSTAT nutrition'!$A:$D,4,0)*$L18</f>
        <v>2435.608</v>
      </c>
      <c r="Q18" s="10" t="n">
        <f aca="false">VLOOKUP($H18,'FAOSTAT nutrition'!$A:$D,3,0)*$L18</f>
        <v>4262.314</v>
      </c>
    </row>
    <row r="19" customFormat="false" ht="12.8" hidden="false" customHeight="false" outlineLevel="0" collapsed="false">
      <c r="A19" s="0" t="s">
        <v>127</v>
      </c>
      <c r="B19" s="0" t="s">
        <v>128</v>
      </c>
      <c r="C19" s="0" t="n">
        <v>5000</v>
      </c>
      <c r="D19" s="0" t="s">
        <v>129</v>
      </c>
      <c r="E19" s="0" t="n">
        <v>5510</v>
      </c>
      <c r="F19" s="0" t="s">
        <v>130</v>
      </c>
      <c r="G19" s="0" t="n">
        <v>216</v>
      </c>
      <c r="H19" s="0" t="s">
        <v>150</v>
      </c>
      <c r="I19" s="0" t="n">
        <v>2017</v>
      </c>
      <c r="J19" s="0" t="n">
        <v>2017</v>
      </c>
      <c r="K19" s="0" t="s">
        <v>132</v>
      </c>
      <c r="L19" s="0" t="n">
        <v>54698</v>
      </c>
      <c r="M19" s="0" t="s">
        <v>133</v>
      </c>
      <c r="N19" s="0" t="s">
        <v>134</v>
      </c>
      <c r="O19" s="10" t="n">
        <f aca="false">VLOOKUP($H19,'FAOSTAT nutrition'!$A:$C,2,0)*$L19/4000</f>
        <v>89542.6518518519</v>
      </c>
      <c r="P19" s="10" t="n">
        <f aca="false">VLOOKUP($H19,'FAOSTAT nutrition'!$A:$D,4,0)*$L19</f>
        <v>36060.162962963</v>
      </c>
      <c r="Q19" s="10" t="n">
        <f aca="false">VLOOKUP($H19,'FAOSTAT nutrition'!$A:$D,3,0)*$L19</f>
        <v>7698.23703703705</v>
      </c>
    </row>
    <row r="20" customFormat="false" ht="12.8" hidden="false" customHeight="false" outlineLevel="0" collapsed="false">
      <c r="A20" s="0" t="s">
        <v>127</v>
      </c>
      <c r="B20" s="0" t="s">
        <v>128</v>
      </c>
      <c r="C20" s="0" t="n">
        <v>5000</v>
      </c>
      <c r="D20" s="0" t="s">
        <v>129</v>
      </c>
      <c r="E20" s="0" t="n">
        <v>5510</v>
      </c>
      <c r="F20" s="0" t="s">
        <v>130</v>
      </c>
      <c r="G20" s="0" t="n">
        <v>181</v>
      </c>
      <c r="H20" s="0" t="s">
        <v>151</v>
      </c>
      <c r="I20" s="0" t="n">
        <v>2017</v>
      </c>
      <c r="J20" s="0" t="n">
        <v>2017</v>
      </c>
      <c r="K20" s="0" t="s">
        <v>132</v>
      </c>
      <c r="L20" s="0" t="n">
        <v>5513094</v>
      </c>
      <c r="M20" s="0" t="s">
        <v>133</v>
      </c>
      <c r="N20" s="0" t="s">
        <v>134</v>
      </c>
      <c r="O20" s="10" t="n">
        <f aca="false">VLOOKUP($H20,'FAOSTAT nutrition'!$A:$C,2,0)*$L20/4000</f>
        <v>4827131.18845198</v>
      </c>
      <c r="P20" s="10" t="n">
        <f aca="false">VLOOKUP($H20,'FAOSTAT nutrition'!$A:$D,4,0)*$L20</f>
        <v>112587.386023052</v>
      </c>
      <c r="Q20" s="10" t="n">
        <f aca="false">VLOOKUP($H20,'FAOSTAT nutrition'!$A:$D,3,0)*$L20</f>
        <v>1317258.63977525</v>
      </c>
    </row>
    <row r="21" customFormat="false" ht="12.8" hidden="false" customHeight="false" outlineLevel="0" collapsed="false">
      <c r="A21" s="0" t="s">
        <v>127</v>
      </c>
      <c r="B21" s="0" t="s">
        <v>128</v>
      </c>
      <c r="C21" s="0" t="n">
        <v>5000</v>
      </c>
      <c r="D21" s="0" t="s">
        <v>129</v>
      </c>
      <c r="E21" s="0" t="n">
        <v>5510</v>
      </c>
      <c r="F21" s="0" t="s">
        <v>130</v>
      </c>
      <c r="G21" s="0" t="n">
        <v>89</v>
      </c>
      <c r="H21" s="0" t="s">
        <v>152</v>
      </c>
      <c r="I21" s="0" t="n">
        <v>2017</v>
      </c>
      <c r="J21" s="0" t="n">
        <v>2017</v>
      </c>
      <c r="K21" s="0" t="s">
        <v>132</v>
      </c>
      <c r="L21" s="0" t="n">
        <v>2958409</v>
      </c>
      <c r="M21" s="0" t="s">
        <v>133</v>
      </c>
      <c r="N21" s="0" t="s">
        <v>134</v>
      </c>
      <c r="O21" s="10" t="n">
        <f aca="false">VLOOKUP($H21,'FAOSTAT nutrition'!$A:$C,2,0)*$L21/4000</f>
        <v>2440687.425</v>
      </c>
      <c r="P21" s="10" t="n">
        <f aca="false">VLOOKUP($H21,'FAOSTAT nutrition'!$A:$D,4,0)*$L21</f>
        <v>59168.18</v>
      </c>
      <c r="Q21" s="10" t="n">
        <f aca="false">VLOOKUP($H21,'FAOSTAT nutrition'!$A:$D,3,0)*$L21</f>
        <v>325424.99</v>
      </c>
    </row>
    <row r="22" customFormat="false" ht="12.8" hidden="false" customHeight="false" outlineLevel="0" collapsed="false">
      <c r="A22" s="0" t="s">
        <v>127</v>
      </c>
      <c r="B22" s="0" t="s">
        <v>128</v>
      </c>
      <c r="C22" s="0" t="n">
        <v>5000</v>
      </c>
      <c r="D22" s="0" t="s">
        <v>129</v>
      </c>
      <c r="E22" s="0" t="n">
        <v>5510</v>
      </c>
      <c r="F22" s="0" t="s">
        <v>130</v>
      </c>
      <c r="G22" s="0" t="n">
        <v>358</v>
      </c>
      <c r="H22" s="0" t="s">
        <v>153</v>
      </c>
      <c r="I22" s="0" t="n">
        <v>2017</v>
      </c>
      <c r="J22" s="0" t="n">
        <v>2017</v>
      </c>
      <c r="K22" s="0" t="s">
        <v>132</v>
      </c>
      <c r="L22" s="0" t="n">
        <v>70527921</v>
      </c>
      <c r="M22" s="0" t="s">
        <v>133</v>
      </c>
      <c r="N22" s="0" t="s">
        <v>134</v>
      </c>
      <c r="O22" s="10" t="n">
        <f aca="false">VLOOKUP($H22,'FAOSTAT nutrition'!$A:$C,2,0)*$L22/4000</f>
        <v>3350077.81806166</v>
      </c>
      <c r="P22" s="10" t="n">
        <f aca="false">VLOOKUP($H22,'FAOSTAT nutrition'!$A:$D,4,0)*$L22</f>
        <v>70500.7677340113</v>
      </c>
      <c r="Q22" s="10" t="n">
        <f aca="false">VLOOKUP($H22,'FAOSTAT nutrition'!$A:$D,3,0)*$L22</f>
        <v>705286.888301438</v>
      </c>
    </row>
    <row r="23" customFormat="false" ht="12.8" hidden="false" customHeight="false" outlineLevel="0" collapsed="false">
      <c r="A23" s="0" t="s">
        <v>127</v>
      </c>
      <c r="B23" s="0" t="s">
        <v>128</v>
      </c>
      <c r="C23" s="0" t="n">
        <v>5000</v>
      </c>
      <c r="D23" s="0" t="s">
        <v>129</v>
      </c>
      <c r="E23" s="0" t="n">
        <v>5510</v>
      </c>
      <c r="F23" s="0" t="s">
        <v>130</v>
      </c>
      <c r="G23" s="0" t="n">
        <v>101</v>
      </c>
      <c r="H23" s="0" t="s">
        <v>154</v>
      </c>
      <c r="I23" s="0" t="n">
        <v>2017</v>
      </c>
      <c r="J23" s="0" t="n">
        <v>2017</v>
      </c>
      <c r="K23" s="0" t="s">
        <v>132</v>
      </c>
      <c r="L23" s="0" t="n">
        <v>242427</v>
      </c>
      <c r="M23" s="0" t="s">
        <v>133</v>
      </c>
      <c r="N23" s="0" t="s">
        <v>134</v>
      </c>
      <c r="O23" s="10" t="n">
        <f aca="false">VLOOKUP($H23,'FAOSTAT nutrition'!$A:$C,2,0)*$L23/4000</f>
        <v>235154.19</v>
      </c>
      <c r="P23" s="10" t="n">
        <f aca="false">VLOOKUP($H23,'FAOSTAT nutrition'!$A:$D,4,0)*$L23</f>
        <v>14545.62</v>
      </c>
      <c r="Q23" s="10" t="n">
        <f aca="false">VLOOKUP($H23,'FAOSTAT nutrition'!$A:$D,3,0)*$L23</f>
        <v>38788.32</v>
      </c>
    </row>
    <row r="24" customFormat="false" ht="12.8" hidden="false" customHeight="false" outlineLevel="0" collapsed="false">
      <c r="A24" s="0" t="s">
        <v>127</v>
      </c>
      <c r="B24" s="0" t="s">
        <v>128</v>
      </c>
      <c r="C24" s="0" t="n">
        <v>5000</v>
      </c>
      <c r="D24" s="0" t="s">
        <v>129</v>
      </c>
      <c r="E24" s="0" t="n">
        <v>5510</v>
      </c>
      <c r="F24" s="0" t="s">
        <v>130</v>
      </c>
      <c r="G24" s="0" t="n">
        <v>461</v>
      </c>
      <c r="H24" s="0" t="s">
        <v>155</v>
      </c>
      <c r="I24" s="0" t="n">
        <v>2017</v>
      </c>
      <c r="J24" s="0" t="n">
        <v>2017</v>
      </c>
      <c r="K24" s="0" t="s">
        <v>132</v>
      </c>
      <c r="L24" s="0" t="n">
        <v>138288</v>
      </c>
      <c r="M24" s="0" t="s">
        <v>133</v>
      </c>
      <c r="N24" s="0" t="s">
        <v>134</v>
      </c>
      <c r="O24" s="10" t="n">
        <f aca="false">VLOOKUP($H24,'FAOSTAT nutrition'!$A:$C,2,0)*$L24/4000</f>
        <v>38374.92</v>
      </c>
      <c r="P24" s="10" t="n">
        <f aca="false">VLOOKUP($H24,'FAOSTAT nutrition'!$A:$D,4,0)*$L24</f>
        <v>691.44</v>
      </c>
      <c r="Q24" s="10" t="n">
        <f aca="false">VLOOKUP($H24,'FAOSTAT nutrition'!$A:$D,3,0)*$L24</f>
        <v>2212.608</v>
      </c>
    </row>
    <row r="25" customFormat="false" ht="12.8" hidden="false" customHeight="false" outlineLevel="0" collapsed="false">
      <c r="A25" s="0" t="s">
        <v>127</v>
      </c>
      <c r="B25" s="0" t="s">
        <v>128</v>
      </c>
      <c r="C25" s="0" t="n">
        <v>5000</v>
      </c>
      <c r="D25" s="0" t="s">
        <v>129</v>
      </c>
      <c r="E25" s="0" t="n">
        <v>5510</v>
      </c>
      <c r="F25" s="0" t="s">
        <v>130</v>
      </c>
      <c r="G25" s="0" t="n">
        <v>426</v>
      </c>
      <c r="H25" s="0" t="s">
        <v>156</v>
      </c>
      <c r="I25" s="0" t="n">
        <v>2017</v>
      </c>
      <c r="J25" s="0" t="n">
        <v>2017</v>
      </c>
      <c r="K25" s="0" t="s">
        <v>132</v>
      </c>
      <c r="L25" s="0" t="n">
        <v>42464814</v>
      </c>
      <c r="M25" s="0" t="s">
        <v>133</v>
      </c>
      <c r="N25" s="0" t="s">
        <v>134</v>
      </c>
      <c r="O25" s="10" t="n">
        <f aca="false">VLOOKUP($H25,'FAOSTAT nutrition'!$A:$C,2,0)*$L25/4000</f>
        <v>4034158.75546254</v>
      </c>
      <c r="P25" s="10" t="n">
        <f aca="false">VLOOKUP($H25,'FAOSTAT nutrition'!$A:$D,4,0)*$L25</f>
        <v>84929.0578149861</v>
      </c>
      <c r="Q25" s="10" t="n">
        <f aca="false">VLOOKUP($H25,'FAOSTAT nutrition'!$A:$D,3,0)*$L25</f>
        <v>382195.014792784</v>
      </c>
    </row>
    <row r="26" customFormat="false" ht="12.8" hidden="false" customHeight="false" outlineLevel="0" collapsed="false">
      <c r="A26" s="0" t="s">
        <v>127</v>
      </c>
      <c r="B26" s="0" t="s">
        <v>128</v>
      </c>
      <c r="C26" s="0" t="n">
        <v>5000</v>
      </c>
      <c r="D26" s="0" t="s">
        <v>129</v>
      </c>
      <c r="E26" s="0" t="n">
        <v>5510</v>
      </c>
      <c r="F26" s="0" t="s">
        <v>130</v>
      </c>
      <c r="G26" s="0" t="n">
        <v>217</v>
      </c>
      <c r="H26" s="0" t="s">
        <v>157</v>
      </c>
      <c r="I26" s="0" t="n">
        <v>2017</v>
      </c>
      <c r="J26" s="0" t="n">
        <v>2017</v>
      </c>
      <c r="K26" s="0" t="s">
        <v>132</v>
      </c>
      <c r="L26" s="0" t="n">
        <v>3675485</v>
      </c>
      <c r="M26" s="0" t="s">
        <v>133</v>
      </c>
      <c r="N26" s="0" t="s">
        <v>134</v>
      </c>
      <c r="O26" s="10" t="n">
        <f aca="false">VLOOKUP($H26,'FAOSTAT nutrition'!$A:$C,2,0)*$L26/4000</f>
        <v>781676.584679658</v>
      </c>
      <c r="P26" s="10" t="n">
        <f aca="false">VLOOKUP($H26,'FAOSTAT nutrition'!$A:$D,4,0)*$L26</f>
        <v>255597.384001513</v>
      </c>
      <c r="Q26" s="10" t="n">
        <f aca="false">VLOOKUP($H26,'FAOSTAT nutrition'!$A:$D,3,0)*$L26</f>
        <v>95529.4662086724</v>
      </c>
    </row>
    <row r="27" customFormat="false" ht="12.8" hidden="false" customHeight="false" outlineLevel="0" collapsed="false">
      <c r="A27" s="0" t="s">
        <v>127</v>
      </c>
      <c r="B27" s="0" t="s">
        <v>128</v>
      </c>
      <c r="C27" s="0" t="n">
        <v>5000</v>
      </c>
      <c r="D27" s="0" t="s">
        <v>129</v>
      </c>
      <c r="E27" s="0" t="n">
        <v>5510</v>
      </c>
      <c r="F27" s="0" t="s">
        <v>130</v>
      </c>
      <c r="G27" s="0" t="n">
        <v>591</v>
      </c>
      <c r="H27" s="0" t="s">
        <v>158</v>
      </c>
      <c r="I27" s="0" t="n">
        <v>2017</v>
      </c>
      <c r="J27" s="0" t="n">
        <v>2017</v>
      </c>
      <c r="K27" s="0" t="s">
        <v>132</v>
      </c>
      <c r="L27" s="0" t="n">
        <v>1426803</v>
      </c>
      <c r="M27" s="0" t="s">
        <v>133</v>
      </c>
      <c r="N27" s="0" t="s">
        <v>134</v>
      </c>
      <c r="O27" s="10" t="n">
        <f aca="false">VLOOKUP($H27,'FAOSTAT nutrition'!$A:$C,2,0)*$L27/4000</f>
        <v>153381.3225</v>
      </c>
      <c r="P27" s="10" t="n">
        <f aca="false">VLOOKUP($H27,'FAOSTAT nutrition'!$A:$D,4,0)*$L27</f>
        <v>8560.818</v>
      </c>
      <c r="Q27" s="10" t="n">
        <f aca="false">VLOOKUP($H27,'FAOSTAT nutrition'!$A:$D,3,0)*$L27</f>
        <v>11414.424</v>
      </c>
    </row>
    <row r="28" customFormat="false" ht="12.8" hidden="false" customHeight="false" outlineLevel="0" collapsed="false">
      <c r="A28" s="0" t="s">
        <v>127</v>
      </c>
      <c r="B28" s="0" t="s">
        <v>128</v>
      </c>
      <c r="C28" s="0" t="n">
        <v>5000</v>
      </c>
      <c r="D28" s="0" t="s">
        <v>129</v>
      </c>
      <c r="E28" s="0" t="n">
        <v>5510</v>
      </c>
      <c r="F28" s="0" t="s">
        <v>130</v>
      </c>
      <c r="G28" s="0" t="n">
        <v>125</v>
      </c>
      <c r="H28" s="0" t="s">
        <v>159</v>
      </c>
      <c r="I28" s="0" t="n">
        <v>2017</v>
      </c>
      <c r="J28" s="0" t="n">
        <v>2017</v>
      </c>
      <c r="K28" s="0" t="s">
        <v>132</v>
      </c>
      <c r="L28" s="0" t="n">
        <v>286713350</v>
      </c>
      <c r="M28" s="0" t="s">
        <v>133</v>
      </c>
      <c r="N28" s="0" t="s">
        <v>134</v>
      </c>
      <c r="O28" s="10" t="n">
        <f aca="false">VLOOKUP($H28,'FAOSTAT nutrition'!$A:$C,2,0)*$L28/4000</f>
        <v>78129387.875</v>
      </c>
      <c r="P28" s="10" t="n">
        <f aca="false">VLOOKUP($H28,'FAOSTAT nutrition'!$A:$D,4,0)*$L28</f>
        <v>573426.7</v>
      </c>
      <c r="Q28" s="10" t="n">
        <f aca="false">VLOOKUP($H28,'FAOSTAT nutrition'!$A:$D,3,0)*$L28</f>
        <v>2580420.15</v>
      </c>
    </row>
    <row r="29" customFormat="false" ht="12.8" hidden="false" customHeight="false" outlineLevel="0" collapsed="false">
      <c r="A29" s="0" t="s">
        <v>127</v>
      </c>
      <c r="B29" s="0" t="s">
        <v>128</v>
      </c>
      <c r="C29" s="0" t="n">
        <v>5000</v>
      </c>
      <c r="D29" s="0" t="s">
        <v>129</v>
      </c>
      <c r="E29" s="0" t="n">
        <v>5510</v>
      </c>
      <c r="F29" s="0" t="s">
        <v>130</v>
      </c>
      <c r="G29" s="0" t="n">
        <v>378</v>
      </c>
      <c r="H29" s="0" t="s">
        <v>160</v>
      </c>
      <c r="I29" s="0" t="n">
        <v>2017</v>
      </c>
      <c r="J29" s="0" t="n">
        <v>2017</v>
      </c>
      <c r="K29" s="0" t="s">
        <v>132</v>
      </c>
      <c r="L29" s="0" t="n">
        <v>88729</v>
      </c>
      <c r="M29" s="0" t="s">
        <v>133</v>
      </c>
      <c r="N29" s="0" t="s">
        <v>134</v>
      </c>
      <c r="O29" s="10" t="n">
        <f aca="false">VLOOKUP($H29,'FAOSTAT nutrition'!$A:$C,2,0)*$L29/4000</f>
        <v>11756.5925</v>
      </c>
      <c r="P29" s="10" t="n">
        <f aca="false">VLOOKUP($H29,'FAOSTAT nutrition'!$A:$D,4,0)*$L29</f>
        <v>976.019</v>
      </c>
      <c r="Q29" s="10" t="n">
        <f aca="false">VLOOKUP($H29,'FAOSTAT nutrition'!$A:$D,3,0)*$L29</f>
        <v>5146.282</v>
      </c>
    </row>
    <row r="30" customFormat="false" ht="12.8" hidden="false" customHeight="false" outlineLevel="0" collapsed="false">
      <c r="A30" s="0" t="s">
        <v>127</v>
      </c>
      <c r="B30" s="0" t="s">
        <v>128</v>
      </c>
      <c r="C30" s="0" t="n">
        <v>5000</v>
      </c>
      <c r="D30" s="0" t="s">
        <v>129</v>
      </c>
      <c r="E30" s="0" t="n">
        <v>5510</v>
      </c>
      <c r="F30" s="0" t="s">
        <v>130</v>
      </c>
      <c r="G30" s="0" t="n">
        <v>265</v>
      </c>
      <c r="H30" s="0" t="s">
        <v>161</v>
      </c>
      <c r="I30" s="0" t="n">
        <v>2017</v>
      </c>
      <c r="J30" s="0" t="n">
        <v>2017</v>
      </c>
      <c r="K30" s="0" t="s">
        <v>132</v>
      </c>
      <c r="L30" s="0" t="n">
        <v>1576738</v>
      </c>
      <c r="M30" s="0" t="s">
        <v>133</v>
      </c>
      <c r="N30" s="0" t="s">
        <v>134</v>
      </c>
      <c r="O30" s="10" t="n">
        <f aca="false">VLOOKUP($H30,'FAOSTAT nutrition'!$A:$C,2,0)*$L30/4000</f>
        <v>2179840.285</v>
      </c>
      <c r="P30" s="10" t="n">
        <f aca="false">VLOOKUP($H30,'FAOSTAT nutrition'!$A:$D,4,0)*$L30</f>
        <v>346882.36</v>
      </c>
      <c r="Q30" s="10" t="n">
        <f aca="false">VLOOKUP($H30,'FAOSTAT nutrition'!$A:$D,3,0)*$L30</f>
        <v>247773.114285714</v>
      </c>
    </row>
    <row r="31" customFormat="false" ht="12.8" hidden="false" customHeight="false" outlineLevel="0" collapsed="false">
      <c r="A31" s="0" t="s">
        <v>127</v>
      </c>
      <c r="B31" s="0" t="s">
        <v>128</v>
      </c>
      <c r="C31" s="0" t="n">
        <v>5000</v>
      </c>
      <c r="D31" s="0" t="s">
        <v>129</v>
      </c>
      <c r="E31" s="0" t="n">
        <v>5510</v>
      </c>
      <c r="F31" s="0" t="s">
        <v>130</v>
      </c>
      <c r="G31" s="0" t="n">
        <v>393</v>
      </c>
      <c r="H31" s="0" t="s">
        <v>162</v>
      </c>
      <c r="I31" s="0" t="n">
        <v>2017</v>
      </c>
      <c r="J31" s="0" t="n">
        <v>2017</v>
      </c>
      <c r="K31" s="0" t="s">
        <v>132</v>
      </c>
      <c r="L31" s="0" t="n">
        <v>25964423</v>
      </c>
      <c r="M31" s="0" t="s">
        <v>133</v>
      </c>
      <c r="N31" s="0" t="s">
        <v>134</v>
      </c>
      <c r="O31" s="10" t="n">
        <f aca="false">VLOOKUP($H31,'FAOSTAT nutrition'!$A:$C,2,0)*$L31/4000</f>
        <v>584200.869887977</v>
      </c>
      <c r="P31" s="10" t="n">
        <f aca="false">VLOOKUP($H31,'FAOSTAT nutrition'!$A:$D,4,0)*$L31</f>
        <v>25965.8491545937</v>
      </c>
      <c r="Q31" s="10" t="n">
        <f aca="false">VLOOKUP($H31,'FAOSTAT nutrition'!$A:$D,3,0)*$L31</f>
        <v>207726.79323675</v>
      </c>
    </row>
    <row r="32" customFormat="false" ht="12.8" hidden="false" customHeight="false" outlineLevel="0" collapsed="false">
      <c r="A32" s="0" t="s">
        <v>127</v>
      </c>
      <c r="B32" s="0" t="s">
        <v>128</v>
      </c>
      <c r="C32" s="0" t="n">
        <v>5000</v>
      </c>
      <c r="D32" s="0" t="s">
        <v>129</v>
      </c>
      <c r="E32" s="0" t="n">
        <v>5510</v>
      </c>
      <c r="F32" s="0" t="s">
        <v>130</v>
      </c>
      <c r="G32" s="0" t="n">
        <v>108</v>
      </c>
      <c r="H32" s="0" t="s">
        <v>163</v>
      </c>
      <c r="I32" s="0" t="n">
        <v>2017</v>
      </c>
      <c r="J32" s="0" t="n">
        <v>2017</v>
      </c>
      <c r="K32" s="0" t="s">
        <v>132</v>
      </c>
      <c r="L32" s="0" t="n">
        <v>7030870</v>
      </c>
      <c r="M32" s="0" t="s">
        <v>133</v>
      </c>
      <c r="N32" s="0" t="s">
        <v>134</v>
      </c>
      <c r="O32" s="10" t="n">
        <f aca="false">VLOOKUP($H32,'FAOSTAT nutrition'!$A:$C,2,0)*$L32/4000</f>
        <v>5976239.5</v>
      </c>
      <c r="P32" s="10" t="n">
        <f aca="false">VLOOKUP($H32,'FAOSTAT nutrition'!$A:$D,4,0)*$L32</f>
        <v>105463.05</v>
      </c>
      <c r="Q32" s="10" t="n">
        <f aca="false">VLOOKUP($H32,'FAOSTAT nutrition'!$A:$D,3,0)*$L32</f>
        <v>562469.6</v>
      </c>
    </row>
    <row r="33" customFormat="false" ht="12.8" hidden="false" customHeight="false" outlineLevel="0" collapsed="false">
      <c r="A33" s="0" t="s">
        <v>127</v>
      </c>
      <c r="B33" s="0" t="s">
        <v>128</v>
      </c>
      <c r="C33" s="0" t="n">
        <v>5000</v>
      </c>
      <c r="D33" s="0" t="s">
        <v>129</v>
      </c>
      <c r="E33" s="0" t="n">
        <v>5510</v>
      </c>
      <c r="F33" s="0" t="s">
        <v>130</v>
      </c>
      <c r="G33" s="0" t="n">
        <v>531</v>
      </c>
      <c r="H33" s="0" t="s">
        <v>164</v>
      </c>
      <c r="I33" s="0" t="n">
        <v>2017</v>
      </c>
      <c r="J33" s="0" t="n">
        <v>2017</v>
      </c>
      <c r="K33" s="0" t="s">
        <v>132</v>
      </c>
      <c r="L33" s="0" t="n">
        <v>2455479</v>
      </c>
      <c r="M33" s="0" t="s">
        <v>133</v>
      </c>
      <c r="N33" s="0" t="s">
        <v>134</v>
      </c>
      <c r="O33" s="10" t="n">
        <f aca="false">VLOOKUP($H33,'FAOSTAT nutrition'!$A:$C,2,0)*$L33/4000</f>
        <v>399015.3375</v>
      </c>
      <c r="P33" s="10" t="n">
        <f aca="false">VLOOKUP($H33,'FAOSTAT nutrition'!$A:$D,4,0)*$L33</f>
        <v>22099.311</v>
      </c>
      <c r="Q33" s="10" t="n">
        <f aca="false">VLOOKUP($H33,'FAOSTAT nutrition'!$A:$D,3,0)*$L33</f>
        <v>27010.269</v>
      </c>
    </row>
    <row r="34" customFormat="false" ht="12.8" hidden="false" customHeight="false" outlineLevel="0" collapsed="false">
      <c r="A34" s="0" t="s">
        <v>127</v>
      </c>
      <c r="B34" s="0" t="s">
        <v>128</v>
      </c>
      <c r="C34" s="0" t="n">
        <v>5000</v>
      </c>
      <c r="D34" s="0" t="s">
        <v>129</v>
      </c>
      <c r="E34" s="0" t="n">
        <v>5510</v>
      </c>
      <c r="F34" s="0" t="s">
        <v>130</v>
      </c>
      <c r="G34" s="0" t="n">
        <v>530</v>
      </c>
      <c r="H34" s="0" t="s">
        <v>165</v>
      </c>
      <c r="I34" s="0" t="n">
        <v>2017</v>
      </c>
      <c r="J34" s="0" t="n">
        <v>2017</v>
      </c>
      <c r="K34" s="0" t="s">
        <v>132</v>
      </c>
      <c r="L34" s="0" t="n">
        <v>1186506</v>
      </c>
      <c r="M34" s="0" t="s">
        <v>133</v>
      </c>
      <c r="N34" s="0" t="s">
        <v>134</v>
      </c>
      <c r="O34" s="10" t="n">
        <f aca="false">VLOOKUP($H34,'FAOSTAT nutrition'!$A:$C,2,0)*$L34/4000</f>
        <v>133480.703007333</v>
      </c>
      <c r="P34" s="10" t="n">
        <f aca="false">VLOOKUP($H34,'FAOSTAT nutrition'!$A:$D,4,0)*$L34</f>
        <v>3558.44264645299</v>
      </c>
      <c r="Q34" s="10" t="n">
        <f aca="false">VLOOKUP($H34,'FAOSTAT nutrition'!$A:$D,3,0)*$L34</f>
        <v>10675.327939359</v>
      </c>
    </row>
    <row r="35" customFormat="false" ht="12.8" hidden="false" customHeight="false" outlineLevel="0" collapsed="false">
      <c r="A35" s="0" t="s">
        <v>127</v>
      </c>
      <c r="B35" s="0" t="s">
        <v>128</v>
      </c>
      <c r="C35" s="0" t="n">
        <v>5000</v>
      </c>
      <c r="D35" s="0" t="s">
        <v>129</v>
      </c>
      <c r="E35" s="0" t="n">
        <v>5510</v>
      </c>
      <c r="F35" s="0" t="s">
        <v>130</v>
      </c>
      <c r="G35" s="0" t="n">
        <v>220</v>
      </c>
      <c r="H35" s="0" t="s">
        <v>166</v>
      </c>
      <c r="I35" s="0" t="n">
        <v>2017</v>
      </c>
      <c r="J35" s="0" t="n">
        <v>2017</v>
      </c>
      <c r="K35" s="0" t="s">
        <v>132</v>
      </c>
      <c r="L35" s="0" t="n">
        <v>2179492</v>
      </c>
      <c r="M35" s="0" t="s">
        <v>133</v>
      </c>
      <c r="N35" s="0" t="s">
        <v>134</v>
      </c>
      <c r="O35" s="10" t="n">
        <f aca="false">VLOOKUP($H35,'FAOSTAT nutrition'!$A:$C,2,0)*$L35/4000</f>
        <v>1160780.68651093</v>
      </c>
      <c r="P35" s="10" t="n">
        <f aca="false">VLOOKUP($H35,'FAOSTAT nutrition'!$A:$D,4,0)*$L35</f>
        <v>50093.8251695554</v>
      </c>
      <c r="Q35" s="10" t="n">
        <f aca="false">VLOOKUP($H35,'FAOSTAT nutrition'!$A:$D,3,0)*$L35</f>
        <v>52557.4559155991</v>
      </c>
    </row>
    <row r="36" customFormat="false" ht="12.8" hidden="false" customHeight="false" outlineLevel="0" collapsed="false">
      <c r="A36" s="0" t="s">
        <v>127</v>
      </c>
      <c r="B36" s="0" t="s">
        <v>128</v>
      </c>
      <c r="C36" s="0" t="n">
        <v>5000</v>
      </c>
      <c r="D36" s="0" t="s">
        <v>129</v>
      </c>
      <c r="E36" s="0" t="n">
        <v>5510</v>
      </c>
      <c r="F36" s="0" t="s">
        <v>130</v>
      </c>
      <c r="G36" s="0" t="n">
        <v>191</v>
      </c>
      <c r="H36" s="0" t="s">
        <v>35</v>
      </c>
      <c r="I36" s="0" t="n">
        <v>2017</v>
      </c>
      <c r="J36" s="0" t="n">
        <v>2017</v>
      </c>
      <c r="K36" s="0" t="s">
        <v>132</v>
      </c>
      <c r="L36" s="0" t="n">
        <v>14146823</v>
      </c>
      <c r="M36" s="0" t="s">
        <v>133</v>
      </c>
      <c r="N36" s="0" t="s">
        <v>134</v>
      </c>
      <c r="O36" s="10" t="n">
        <f aca="false">VLOOKUP($H36,'FAOSTAT nutrition'!$A:$C,2,0)*$L36/4000</f>
        <v>420067.25616141</v>
      </c>
      <c r="P36" s="10" t="n">
        <f aca="false">VLOOKUP($H36,'FAOSTAT nutrition'!$A:$D,4,0)*$L36</f>
        <v>23783.9448012025</v>
      </c>
      <c r="Q36" s="10" t="n">
        <f aca="false">VLOOKUP($H36,'FAOSTAT nutrition'!$A:$D,3,0)*$L36</f>
        <v>97427.1899363756</v>
      </c>
    </row>
    <row r="37" customFormat="false" ht="12.8" hidden="false" customHeight="false" outlineLevel="0" collapsed="false">
      <c r="A37" s="0" t="s">
        <v>127</v>
      </c>
      <c r="B37" s="0" t="s">
        <v>128</v>
      </c>
      <c r="C37" s="0" t="n">
        <v>5000</v>
      </c>
      <c r="D37" s="0" t="s">
        <v>129</v>
      </c>
      <c r="E37" s="0" t="n">
        <v>5510</v>
      </c>
      <c r="F37" s="0" t="s">
        <v>130</v>
      </c>
      <c r="G37" s="0" t="n">
        <v>459</v>
      </c>
      <c r="H37" s="0" t="s">
        <v>167</v>
      </c>
      <c r="I37" s="0" t="n">
        <v>2017</v>
      </c>
      <c r="J37" s="0" t="n">
        <v>2017</v>
      </c>
      <c r="K37" s="0" t="s">
        <v>132</v>
      </c>
      <c r="L37" s="0" t="n">
        <v>495905</v>
      </c>
      <c r="M37" s="0" t="s">
        <v>133</v>
      </c>
      <c r="N37" s="0" t="s">
        <v>134</v>
      </c>
      <c r="O37" s="10" t="n">
        <f aca="false">VLOOKUP($H37,'FAOSTAT nutrition'!$A:$C,2,0)*$L37/4000</f>
        <v>74385.75</v>
      </c>
      <c r="P37" s="10" t="n">
        <f aca="false">VLOOKUP($H37,'FAOSTAT nutrition'!$A:$D,4,0)*$L37</f>
        <v>991.81</v>
      </c>
      <c r="Q37" s="10" t="n">
        <f aca="false">VLOOKUP($H37,'FAOSTAT nutrition'!$A:$D,3,0)*$L37</f>
        <v>5454.955</v>
      </c>
    </row>
    <row r="38" customFormat="false" ht="12.8" hidden="false" customHeight="false" outlineLevel="0" collapsed="false">
      <c r="A38" s="0" t="s">
        <v>127</v>
      </c>
      <c r="B38" s="0" t="s">
        <v>128</v>
      </c>
      <c r="C38" s="0" t="n">
        <v>5000</v>
      </c>
      <c r="D38" s="0" t="s">
        <v>129</v>
      </c>
      <c r="E38" s="0" t="n">
        <v>5510</v>
      </c>
      <c r="F38" s="0" t="s">
        <v>130</v>
      </c>
      <c r="G38" s="0" t="n">
        <v>689</v>
      </c>
      <c r="H38" s="0" t="s">
        <v>168</v>
      </c>
      <c r="I38" s="0" t="n">
        <v>2017</v>
      </c>
      <c r="J38" s="0" t="n">
        <v>2017</v>
      </c>
      <c r="K38" s="0" t="s">
        <v>132</v>
      </c>
      <c r="L38" s="0" t="n">
        <v>4590967</v>
      </c>
      <c r="M38" s="0" t="s">
        <v>133</v>
      </c>
      <c r="N38" s="0" t="s">
        <v>134</v>
      </c>
      <c r="O38" s="10" t="n">
        <f aca="false">VLOOKUP($H38,'FAOSTAT nutrition'!$A:$C,2,0)*$L38/4000</f>
        <v>3649800.85860156</v>
      </c>
      <c r="P38" s="10" t="n">
        <f aca="false">VLOOKUP($H38,'FAOSTAT nutrition'!$A:$D,4,0)*$L38</f>
        <v>794226.62501484</v>
      </c>
      <c r="Q38" s="10" t="n">
        <f aca="false">VLOOKUP($H38,'FAOSTAT nutrition'!$A:$D,3,0)*$L38</f>
        <v>550933.167859382</v>
      </c>
    </row>
    <row r="39" customFormat="false" ht="12.8" hidden="false" customHeight="false" outlineLevel="0" collapsed="false">
      <c r="A39" s="0" t="s">
        <v>127</v>
      </c>
      <c r="B39" s="0" t="s">
        <v>128</v>
      </c>
      <c r="C39" s="0" t="n">
        <v>5000</v>
      </c>
      <c r="D39" s="0" t="s">
        <v>129</v>
      </c>
      <c r="E39" s="0" t="n">
        <v>5510</v>
      </c>
      <c r="F39" s="0" t="s">
        <v>130</v>
      </c>
      <c r="G39" s="0" t="n">
        <v>401</v>
      </c>
      <c r="H39" s="0" t="s">
        <v>169</v>
      </c>
      <c r="I39" s="0" t="n">
        <v>2017</v>
      </c>
      <c r="J39" s="0" t="n">
        <v>2017</v>
      </c>
      <c r="K39" s="0" t="s">
        <v>132</v>
      </c>
      <c r="L39" s="0" t="n">
        <v>36505915</v>
      </c>
      <c r="M39" s="0" t="s">
        <v>133</v>
      </c>
      <c r="N39" s="0" t="s">
        <v>134</v>
      </c>
      <c r="O39" s="10" t="n">
        <f aca="false">VLOOKUP($H39,'FAOSTAT nutrition'!$A:$C,2,0)*$L39/4000</f>
        <v>2281618.32116004</v>
      </c>
      <c r="P39" s="10" t="n">
        <f aca="false">VLOOKUP($H39,'FAOSTAT nutrition'!$A:$D,4,0)*$L39</f>
        <v>109525.811871174</v>
      </c>
      <c r="Q39" s="10" t="n">
        <f aca="false">VLOOKUP($H39,'FAOSTAT nutrition'!$A:$D,3,0)*$L39</f>
        <v>401572.782088143</v>
      </c>
    </row>
    <row r="40" customFormat="false" ht="12.8" hidden="false" customHeight="false" outlineLevel="0" collapsed="false">
      <c r="A40" s="0" t="s">
        <v>127</v>
      </c>
      <c r="B40" s="0" t="s">
        <v>128</v>
      </c>
      <c r="C40" s="0" t="n">
        <v>5000</v>
      </c>
      <c r="D40" s="0" t="s">
        <v>129</v>
      </c>
      <c r="E40" s="0" t="n">
        <v>5510</v>
      </c>
      <c r="F40" s="0" t="s">
        <v>130</v>
      </c>
      <c r="G40" s="0" t="n">
        <v>693</v>
      </c>
      <c r="H40" s="0" t="s">
        <v>170</v>
      </c>
      <c r="I40" s="0" t="n">
        <v>2017</v>
      </c>
      <c r="J40" s="0" t="n">
        <v>2017</v>
      </c>
      <c r="K40" s="0" t="s">
        <v>132</v>
      </c>
      <c r="L40" s="0" t="n">
        <v>235615</v>
      </c>
      <c r="M40" s="0" t="s">
        <v>133</v>
      </c>
      <c r="N40" s="0" t="s">
        <v>134</v>
      </c>
      <c r="O40" s="10" t="n">
        <f aca="false">VLOOKUP($H40,'FAOSTAT nutrition'!$A:$C,2,0)*$L40/4000</f>
        <v>153741.026842287</v>
      </c>
      <c r="P40" s="10" t="n">
        <f aca="false">VLOOKUP($H40,'FAOSTAT nutrition'!$A:$D,4,0)*$L40</f>
        <v>7536.85707154104</v>
      </c>
      <c r="Q40" s="10" t="n">
        <f aca="false">VLOOKUP($H40,'FAOSTAT nutrition'!$A:$D,3,0)*$L40</f>
        <v>9192.61318689758</v>
      </c>
    </row>
    <row r="41" customFormat="false" ht="12.8" hidden="false" customHeight="false" outlineLevel="0" collapsed="false">
      <c r="A41" s="0" t="s">
        <v>127</v>
      </c>
      <c r="B41" s="0" t="s">
        <v>128</v>
      </c>
      <c r="C41" s="0" t="n">
        <v>5000</v>
      </c>
      <c r="D41" s="0" t="s">
        <v>129</v>
      </c>
      <c r="E41" s="0" t="n">
        <v>5510</v>
      </c>
      <c r="F41" s="0" t="s">
        <v>130</v>
      </c>
      <c r="G41" s="0" t="n">
        <v>698</v>
      </c>
      <c r="H41" s="0" t="s">
        <v>171</v>
      </c>
      <c r="I41" s="0" t="n">
        <v>2017</v>
      </c>
      <c r="J41" s="0" t="n">
        <v>2017</v>
      </c>
      <c r="K41" s="0" t="s">
        <v>132</v>
      </c>
      <c r="L41" s="0" t="n">
        <v>164267</v>
      </c>
      <c r="M41" s="0" t="s">
        <v>133</v>
      </c>
      <c r="N41" s="0" t="s">
        <v>134</v>
      </c>
      <c r="O41" s="10" t="n">
        <f aca="false">VLOOKUP($H41,'FAOSTAT nutrition'!$A:$C,2,0)*$L41/4000</f>
        <v>132645.6025</v>
      </c>
      <c r="P41" s="10" t="n">
        <f aca="false">VLOOKUP($H41,'FAOSTAT nutrition'!$A:$D,4,0)*$L41</f>
        <v>33017.667</v>
      </c>
      <c r="Q41" s="10" t="n">
        <f aca="false">VLOOKUP($H41,'FAOSTAT nutrition'!$A:$D,3,0)*$L41</f>
        <v>9856.02</v>
      </c>
    </row>
    <row r="42" customFormat="false" ht="12.8" hidden="false" customHeight="false" outlineLevel="0" collapsed="false">
      <c r="A42" s="0" t="s">
        <v>127</v>
      </c>
      <c r="B42" s="0" t="s">
        <v>128</v>
      </c>
      <c r="C42" s="0" t="n">
        <v>5000</v>
      </c>
      <c r="D42" s="0" t="s">
        <v>129</v>
      </c>
      <c r="E42" s="0" t="n">
        <v>5510</v>
      </c>
      <c r="F42" s="0" t="s">
        <v>130</v>
      </c>
      <c r="G42" s="0" t="n">
        <v>661</v>
      </c>
      <c r="H42" s="0" t="s">
        <v>172</v>
      </c>
      <c r="I42" s="0" t="n">
        <v>2017</v>
      </c>
      <c r="J42" s="0" t="n">
        <v>2017</v>
      </c>
      <c r="K42" s="0" t="s">
        <v>132</v>
      </c>
      <c r="L42" s="0" t="n">
        <v>5268238</v>
      </c>
      <c r="M42" s="0" t="s">
        <v>133</v>
      </c>
      <c r="N42" s="0" t="s">
        <v>134</v>
      </c>
      <c r="O42" s="10" t="n">
        <f aca="false">VLOOKUP($H42,'FAOSTAT nutrition'!$A:$C,2,0)*$L42/4000</f>
        <v>5452649.55500076</v>
      </c>
      <c r="P42" s="10" t="n">
        <f aca="false">VLOOKUP($H42,'FAOSTAT nutrition'!$A:$D,4,0)*$L42</f>
        <v>2107315.39565284</v>
      </c>
      <c r="Q42" s="10" t="n">
        <f aca="false">VLOOKUP($H42,'FAOSTAT nutrition'!$A:$D,3,0)*$L42</f>
        <v>210741.637391704</v>
      </c>
    </row>
    <row r="43" customFormat="false" ht="12.8" hidden="false" customHeight="false" outlineLevel="0" collapsed="false">
      <c r="A43" s="0" t="s">
        <v>127</v>
      </c>
      <c r="B43" s="0" t="s">
        <v>128</v>
      </c>
      <c r="C43" s="0" t="n">
        <v>5000</v>
      </c>
      <c r="D43" s="0" t="s">
        <v>129</v>
      </c>
      <c r="E43" s="0" t="n">
        <v>5510</v>
      </c>
      <c r="F43" s="0" t="s">
        <v>130</v>
      </c>
      <c r="G43" s="0" t="n">
        <v>249</v>
      </c>
      <c r="H43" s="0" t="s">
        <v>173</v>
      </c>
      <c r="I43" s="0" t="n">
        <v>2017</v>
      </c>
      <c r="J43" s="0" t="n">
        <v>2017</v>
      </c>
      <c r="K43" s="0" t="s">
        <v>132</v>
      </c>
      <c r="L43" s="0" t="n">
        <v>57426328</v>
      </c>
      <c r="M43" s="0" t="s">
        <v>133</v>
      </c>
      <c r="N43" s="0" t="s">
        <v>134</v>
      </c>
      <c r="O43" s="10" t="n">
        <f aca="false">VLOOKUP($H43,'FAOSTAT nutrition'!$A:$C,2,0)*$L43/4000</f>
        <v>26416110.88</v>
      </c>
      <c r="P43" s="10" t="n">
        <f aca="false">VLOOKUP($H43,'FAOSTAT nutrition'!$A:$D,4,0)*$L43</f>
        <v>9992181.072</v>
      </c>
      <c r="Q43" s="10" t="n">
        <f aca="false">VLOOKUP($H43,'FAOSTAT nutrition'!$A:$D,3,0)*$L43</f>
        <v>976247.576</v>
      </c>
    </row>
    <row r="44" customFormat="false" ht="12.8" hidden="false" customHeight="false" outlineLevel="0" collapsed="false">
      <c r="A44" s="0" t="s">
        <v>127</v>
      </c>
      <c r="B44" s="0" t="s">
        <v>128</v>
      </c>
      <c r="C44" s="0" t="n">
        <v>5000</v>
      </c>
      <c r="D44" s="0" t="s">
        <v>129</v>
      </c>
      <c r="E44" s="0" t="n">
        <v>5510</v>
      </c>
      <c r="F44" s="0" t="s">
        <v>130</v>
      </c>
      <c r="G44" s="0" t="n">
        <v>656</v>
      </c>
      <c r="H44" s="0" t="s">
        <v>174</v>
      </c>
      <c r="I44" s="0" t="n">
        <v>2017</v>
      </c>
      <c r="J44" s="0" t="n">
        <v>2017</v>
      </c>
      <c r="K44" s="0" t="s">
        <v>132</v>
      </c>
      <c r="L44" s="0" t="n">
        <v>9365306</v>
      </c>
      <c r="M44" s="0" t="s">
        <v>133</v>
      </c>
      <c r="N44" s="0" t="s">
        <v>134</v>
      </c>
      <c r="O44" s="10" t="n">
        <f aca="false">VLOOKUP($H44,'FAOSTAT nutrition'!$A:$C,2,0)*$L44/4000</f>
        <v>1100423.03957059</v>
      </c>
      <c r="P44" s="10" t="n">
        <f aca="false">VLOOKUP($H44,'FAOSTAT nutrition'!$A:$D,4,0)*$L44</f>
        <v>0</v>
      </c>
      <c r="Q44" s="10" t="n">
        <f aca="false">VLOOKUP($H44,'FAOSTAT nutrition'!$A:$D,3,0)*$L44</f>
        <v>627472.487169457</v>
      </c>
    </row>
    <row r="45" customFormat="false" ht="12.8" hidden="false" customHeight="false" outlineLevel="0" collapsed="false">
      <c r="A45" s="0" t="s">
        <v>127</v>
      </c>
      <c r="B45" s="0" t="s">
        <v>128</v>
      </c>
      <c r="C45" s="0" t="n">
        <v>5000</v>
      </c>
      <c r="D45" s="0" t="s">
        <v>129</v>
      </c>
      <c r="E45" s="0" t="n">
        <v>5510</v>
      </c>
      <c r="F45" s="0" t="s">
        <v>130</v>
      </c>
      <c r="G45" s="0" t="n">
        <v>813</v>
      </c>
      <c r="H45" s="0" t="s">
        <v>175</v>
      </c>
      <c r="I45" s="0" t="n">
        <v>2017</v>
      </c>
      <c r="J45" s="0" t="n">
        <v>2017</v>
      </c>
      <c r="K45" s="0" t="s">
        <v>132</v>
      </c>
      <c r="L45" s="0" t="n">
        <v>1228867</v>
      </c>
      <c r="M45" s="0" t="s">
        <v>133</v>
      </c>
      <c r="N45" s="0" t="s">
        <v>134</v>
      </c>
      <c r="O45" s="10" t="e">
        <f aca="false">VLOOKUP($H45,'FAOSTAT nutrition'!$A:$C,2,0)*$L45/4000</f>
        <v>#N/A</v>
      </c>
      <c r="P45" s="10" t="e">
        <f aca="false">VLOOKUP($H45,'FAOSTAT nutrition'!$A:$D,4,0)*$L45</f>
        <v>#N/A</v>
      </c>
      <c r="Q45" s="10" t="e">
        <f aca="false">VLOOKUP($H45,'FAOSTAT nutrition'!$A:$D,3,0)*$L45</f>
        <v>#N/A</v>
      </c>
    </row>
    <row r="46" customFormat="false" ht="12.8" hidden="false" customHeight="false" outlineLevel="0" collapsed="false">
      <c r="A46" s="0" t="s">
        <v>127</v>
      </c>
      <c r="B46" s="0" t="s">
        <v>128</v>
      </c>
      <c r="C46" s="0" t="n">
        <v>5000</v>
      </c>
      <c r="D46" s="0" t="s">
        <v>129</v>
      </c>
      <c r="E46" s="0" t="n">
        <v>5510</v>
      </c>
      <c r="F46" s="0" t="s">
        <v>130</v>
      </c>
      <c r="G46" s="0" t="n">
        <v>195</v>
      </c>
      <c r="H46" s="0" t="s">
        <v>176</v>
      </c>
      <c r="I46" s="0" t="n">
        <v>2017</v>
      </c>
      <c r="J46" s="0" t="n">
        <v>2017</v>
      </c>
      <c r="K46" s="0" t="s">
        <v>132</v>
      </c>
      <c r="L46" s="0" t="n">
        <v>8451019</v>
      </c>
      <c r="M46" s="0" t="s">
        <v>133</v>
      </c>
      <c r="N46" s="0" t="s">
        <v>134</v>
      </c>
      <c r="O46" s="10" t="n">
        <f aca="false">VLOOKUP($H46,'FAOSTAT nutrition'!$A:$C,2,0)*$L46/4000</f>
        <v>2649023.33415085</v>
      </c>
      <c r="P46" s="10" t="n">
        <f aca="false">VLOOKUP($H46,'FAOSTAT nutrition'!$A:$D,4,0)*$L46</f>
        <v>43630.9725624846</v>
      </c>
      <c r="Q46" s="10" t="n">
        <f aca="false">VLOOKUP($H46,'FAOSTAT nutrition'!$A:$D,3,0)*$L46</f>
        <v>710561.553160464</v>
      </c>
    </row>
    <row r="47" customFormat="false" ht="12.8" hidden="false" customHeight="false" outlineLevel="0" collapsed="false">
      <c r="A47" s="0" t="s">
        <v>127</v>
      </c>
      <c r="B47" s="0" t="s">
        <v>128</v>
      </c>
      <c r="C47" s="0" t="n">
        <v>5000</v>
      </c>
      <c r="D47" s="0" t="s">
        <v>129</v>
      </c>
      <c r="E47" s="0" t="n">
        <v>5510</v>
      </c>
      <c r="F47" s="0" t="s">
        <v>130</v>
      </c>
      <c r="G47" s="0" t="n">
        <v>554</v>
      </c>
      <c r="H47" s="0" t="s">
        <v>177</v>
      </c>
      <c r="I47" s="0" t="n">
        <v>2017</v>
      </c>
      <c r="J47" s="0" t="n">
        <v>2017</v>
      </c>
      <c r="K47" s="0" t="s">
        <v>132</v>
      </c>
      <c r="L47" s="0" t="n">
        <v>629619</v>
      </c>
      <c r="M47" s="0" t="s">
        <v>133</v>
      </c>
      <c r="N47" s="0" t="s">
        <v>134</v>
      </c>
      <c r="O47" s="10" t="n">
        <f aca="false">VLOOKUP($H47,'FAOSTAT nutrition'!$A:$C,2,0)*$L47/4000</f>
        <v>73980.2325</v>
      </c>
      <c r="P47" s="10" t="n">
        <f aca="false">VLOOKUP($H47,'FAOSTAT nutrition'!$A:$D,4,0)*$L47</f>
        <v>1259.238</v>
      </c>
      <c r="Q47" s="10" t="n">
        <f aca="false">VLOOKUP($H47,'FAOSTAT nutrition'!$A:$D,3,0)*$L47</f>
        <v>2518.476</v>
      </c>
    </row>
    <row r="48" customFormat="false" ht="12.8" hidden="false" customHeight="false" outlineLevel="0" collapsed="false">
      <c r="A48" s="0" t="s">
        <v>127</v>
      </c>
      <c r="B48" s="0" t="s">
        <v>128</v>
      </c>
      <c r="C48" s="0" t="n">
        <v>5000</v>
      </c>
      <c r="D48" s="0" t="s">
        <v>129</v>
      </c>
      <c r="E48" s="0" t="n">
        <v>5510</v>
      </c>
      <c r="F48" s="0" t="s">
        <v>130</v>
      </c>
      <c r="G48" s="0" t="n">
        <v>397</v>
      </c>
      <c r="H48" s="0" t="s">
        <v>178</v>
      </c>
      <c r="I48" s="0" t="n">
        <v>2017</v>
      </c>
      <c r="J48" s="0" t="n">
        <v>2017</v>
      </c>
      <c r="K48" s="0" t="s">
        <v>132</v>
      </c>
      <c r="L48" s="0" t="n">
        <v>81890576</v>
      </c>
      <c r="M48" s="0" t="s">
        <v>133</v>
      </c>
      <c r="N48" s="0" t="s">
        <v>134</v>
      </c>
      <c r="O48" s="10" t="n">
        <f aca="false">VLOOKUP($H48,'FAOSTAT nutrition'!$A:$C,2,0)*$L48/4000</f>
        <v>2047264.43973648</v>
      </c>
      <c r="P48" s="10" t="n">
        <f aca="false">VLOOKUP($H48,'FAOSTAT nutrition'!$A:$D,4,0)*$L48</f>
        <v>81890.5458002684</v>
      </c>
      <c r="Q48" s="10" t="n">
        <f aca="false">VLOOKUP($H48,'FAOSTAT nutrition'!$A:$D,3,0)*$L48</f>
        <v>409452.729001342</v>
      </c>
    </row>
    <row r="49" customFormat="false" ht="12.8" hidden="false" customHeight="false" outlineLevel="0" collapsed="false">
      <c r="A49" s="0" t="s">
        <v>127</v>
      </c>
      <c r="B49" s="0" t="s">
        <v>128</v>
      </c>
      <c r="C49" s="0" t="n">
        <v>5000</v>
      </c>
      <c r="D49" s="0" t="s">
        <v>129</v>
      </c>
      <c r="E49" s="0" t="n">
        <v>5510</v>
      </c>
      <c r="F49" s="0" t="s">
        <v>130</v>
      </c>
      <c r="G49" s="0" t="n">
        <v>550</v>
      </c>
      <c r="H49" s="0" t="s">
        <v>179</v>
      </c>
      <c r="I49" s="0" t="n">
        <v>2017</v>
      </c>
      <c r="J49" s="0" t="n">
        <v>2017</v>
      </c>
      <c r="K49" s="0" t="s">
        <v>132</v>
      </c>
      <c r="L49" s="0" t="n">
        <v>538749</v>
      </c>
      <c r="M49" s="0" t="s">
        <v>133</v>
      </c>
      <c r="N49" s="0" t="s">
        <v>134</v>
      </c>
      <c r="O49" s="10" t="n">
        <f aca="false">VLOOKUP($H49,'FAOSTAT nutrition'!$A:$C,2,0)*$L49/4000</f>
        <v>79465.4775</v>
      </c>
      <c r="P49" s="10" t="n">
        <f aca="false">VLOOKUP($H49,'FAOSTAT nutrition'!$A:$D,4,0)*$L49</f>
        <v>1616.247</v>
      </c>
      <c r="Q49" s="10" t="n">
        <f aca="false">VLOOKUP($H49,'FAOSTAT nutrition'!$A:$D,3,0)*$L49</f>
        <v>7542.486</v>
      </c>
    </row>
    <row r="50" customFormat="false" ht="12.8" hidden="false" customHeight="false" outlineLevel="0" collapsed="false">
      <c r="A50" s="0" t="s">
        <v>127</v>
      </c>
      <c r="B50" s="0" t="s">
        <v>128</v>
      </c>
      <c r="C50" s="0" t="n">
        <v>5000</v>
      </c>
      <c r="D50" s="0" t="s">
        <v>129</v>
      </c>
      <c r="E50" s="0" t="n">
        <v>5510</v>
      </c>
      <c r="F50" s="0" t="s">
        <v>130</v>
      </c>
      <c r="G50" s="0" t="n">
        <v>577</v>
      </c>
      <c r="H50" s="0" t="s">
        <v>180</v>
      </c>
      <c r="I50" s="0" t="n">
        <v>2017</v>
      </c>
      <c r="J50" s="0" t="n">
        <v>2017</v>
      </c>
      <c r="K50" s="0" t="s">
        <v>132</v>
      </c>
      <c r="L50" s="0" t="n">
        <v>8401274</v>
      </c>
      <c r="M50" s="0" t="s">
        <v>133</v>
      </c>
      <c r="N50" s="0" t="s">
        <v>134</v>
      </c>
      <c r="O50" s="10" t="n">
        <f aca="false">VLOOKUP($H50,'FAOSTAT nutrition'!$A:$C,2,0)*$L50/4000</f>
        <v>3276496.86</v>
      </c>
      <c r="P50" s="10" t="n">
        <f aca="false">VLOOKUP($H50,'FAOSTAT nutrition'!$A:$D,4,0)*$L50</f>
        <v>33605.096</v>
      </c>
      <c r="Q50" s="10" t="n">
        <f aca="false">VLOOKUP($H50,'FAOSTAT nutrition'!$A:$D,3,0)*$L50</f>
        <v>126019.11</v>
      </c>
    </row>
    <row r="51" customFormat="false" ht="12.8" hidden="false" customHeight="false" outlineLevel="0" collapsed="false">
      <c r="A51" s="0" t="s">
        <v>127</v>
      </c>
      <c r="B51" s="0" t="s">
        <v>128</v>
      </c>
      <c r="C51" s="0" t="n">
        <v>5000</v>
      </c>
      <c r="D51" s="0" t="s">
        <v>129</v>
      </c>
      <c r="E51" s="0" t="n">
        <v>5510</v>
      </c>
      <c r="F51" s="0" t="s">
        <v>130</v>
      </c>
      <c r="G51" s="0" t="n">
        <v>399</v>
      </c>
      <c r="H51" s="0" t="s">
        <v>181</v>
      </c>
      <c r="I51" s="0" t="n">
        <v>2017</v>
      </c>
      <c r="J51" s="0" t="n">
        <v>2017</v>
      </c>
      <c r="K51" s="0" t="s">
        <v>132</v>
      </c>
      <c r="L51" s="0" t="n">
        <v>52809783</v>
      </c>
      <c r="M51" s="0" t="s">
        <v>133</v>
      </c>
      <c r="N51" s="0" t="s">
        <v>134</v>
      </c>
      <c r="O51" s="10" t="n">
        <f aca="false">VLOOKUP($H51,'FAOSTAT nutrition'!$A:$C,2,0)*$L51/4000</f>
        <v>2772505.94299776</v>
      </c>
      <c r="P51" s="10" t="n">
        <f aca="false">VLOOKUP($H51,'FAOSTAT nutrition'!$A:$D,4,0)*$L51</f>
        <v>52799.9043082262</v>
      </c>
      <c r="Q51" s="10" t="n">
        <f aca="false">VLOOKUP($H51,'FAOSTAT nutrition'!$A:$D,3,0)*$L51</f>
        <v>475199.138774036</v>
      </c>
    </row>
    <row r="52" customFormat="false" ht="12.8" hidden="false" customHeight="false" outlineLevel="0" collapsed="false">
      <c r="A52" s="0" t="s">
        <v>127</v>
      </c>
      <c r="B52" s="0" t="s">
        <v>128</v>
      </c>
      <c r="C52" s="0" t="n">
        <v>5000</v>
      </c>
      <c r="D52" s="0" t="s">
        <v>129</v>
      </c>
      <c r="E52" s="0" t="n">
        <v>5510</v>
      </c>
      <c r="F52" s="0" t="s">
        <v>130</v>
      </c>
      <c r="G52" s="0" t="n">
        <v>821</v>
      </c>
      <c r="H52" s="0" t="s">
        <v>182</v>
      </c>
      <c r="I52" s="0" t="n">
        <v>2017</v>
      </c>
      <c r="J52" s="0" t="n">
        <v>2017</v>
      </c>
      <c r="K52" s="0" t="s">
        <v>132</v>
      </c>
      <c r="L52" s="0" t="n">
        <v>275503</v>
      </c>
      <c r="M52" s="0" t="s">
        <v>133</v>
      </c>
      <c r="N52" s="0" t="s">
        <v>134</v>
      </c>
      <c r="O52" s="10" t="e">
        <f aca="false">VLOOKUP($H52,'FAOSTAT nutrition'!$A:$C,2,0)*$L52/4000</f>
        <v>#N/A</v>
      </c>
      <c r="P52" s="10" t="e">
        <f aca="false">VLOOKUP($H52,'FAOSTAT nutrition'!$A:$D,4,0)*$L52</f>
        <v>#N/A</v>
      </c>
      <c r="Q52" s="10" t="e">
        <f aca="false">VLOOKUP($H52,'FAOSTAT nutrition'!$A:$D,3,0)*$L52</f>
        <v>#N/A</v>
      </c>
    </row>
    <row r="53" customFormat="false" ht="12.8" hidden="false" customHeight="false" outlineLevel="0" collapsed="false">
      <c r="A53" s="0" t="s">
        <v>127</v>
      </c>
      <c r="B53" s="0" t="s">
        <v>128</v>
      </c>
      <c r="C53" s="0" t="n">
        <v>5000</v>
      </c>
      <c r="D53" s="0" t="s">
        <v>129</v>
      </c>
      <c r="E53" s="0" t="n">
        <v>5510</v>
      </c>
      <c r="F53" s="0" t="s">
        <v>130</v>
      </c>
      <c r="G53" s="0" t="n">
        <v>569</v>
      </c>
      <c r="H53" s="0" t="s">
        <v>183</v>
      </c>
      <c r="I53" s="0" t="n">
        <v>2017</v>
      </c>
      <c r="J53" s="0" t="n">
        <v>2017</v>
      </c>
      <c r="K53" s="0" t="s">
        <v>132</v>
      </c>
      <c r="L53" s="0" t="n">
        <v>1161101</v>
      </c>
      <c r="M53" s="0" t="s">
        <v>133</v>
      </c>
      <c r="N53" s="0" t="s">
        <v>134</v>
      </c>
      <c r="O53" s="10" t="n">
        <f aca="false">VLOOKUP($H53,'FAOSTAT nutrition'!$A:$C,2,0)*$L53/4000</f>
        <v>211900.9325</v>
      </c>
      <c r="P53" s="10" t="n">
        <f aca="false">VLOOKUP($H53,'FAOSTAT nutrition'!$A:$D,4,0)*$L53</f>
        <v>3483.303</v>
      </c>
      <c r="Q53" s="10" t="n">
        <f aca="false">VLOOKUP($H53,'FAOSTAT nutrition'!$A:$D,3,0)*$L53</f>
        <v>9288.808</v>
      </c>
    </row>
    <row r="54" customFormat="false" ht="12.8" hidden="false" customHeight="false" outlineLevel="0" collapsed="false">
      <c r="A54" s="0" t="s">
        <v>127</v>
      </c>
      <c r="B54" s="0" t="s">
        <v>128</v>
      </c>
      <c r="C54" s="0" t="n">
        <v>5000</v>
      </c>
      <c r="D54" s="0" t="s">
        <v>129</v>
      </c>
      <c r="E54" s="0" t="n">
        <v>5510</v>
      </c>
      <c r="F54" s="0" t="s">
        <v>130</v>
      </c>
      <c r="G54" s="0" t="n">
        <v>773</v>
      </c>
      <c r="H54" s="0" t="s">
        <v>184</v>
      </c>
      <c r="I54" s="0" t="n">
        <v>2017</v>
      </c>
      <c r="J54" s="0" t="n">
        <v>2017</v>
      </c>
      <c r="K54" s="0" t="s">
        <v>132</v>
      </c>
      <c r="L54" s="0" t="n">
        <v>796162</v>
      </c>
      <c r="M54" s="0" t="s">
        <v>133</v>
      </c>
      <c r="N54" s="0" t="s">
        <v>134</v>
      </c>
      <c r="O54" s="10" t="e">
        <f aca="false">VLOOKUP($H54,'FAOSTAT nutrition'!$A:$C,2,0)*$L54/4000</f>
        <v>#N/A</v>
      </c>
      <c r="P54" s="10" t="e">
        <f aca="false">VLOOKUP($H54,'FAOSTAT nutrition'!$A:$D,4,0)*$L54</f>
        <v>#N/A</v>
      </c>
      <c r="Q54" s="10" t="e">
        <f aca="false">VLOOKUP($H54,'FAOSTAT nutrition'!$A:$D,3,0)*$L54</f>
        <v>#N/A</v>
      </c>
    </row>
    <row r="55" customFormat="false" ht="12.8" hidden="false" customHeight="false" outlineLevel="0" collapsed="false">
      <c r="A55" s="0" t="s">
        <v>127</v>
      </c>
      <c r="B55" s="0" t="s">
        <v>128</v>
      </c>
      <c r="C55" s="0" t="n">
        <v>5000</v>
      </c>
      <c r="D55" s="0" t="s">
        <v>129</v>
      </c>
      <c r="E55" s="0" t="n">
        <v>5510</v>
      </c>
      <c r="F55" s="0" t="s">
        <v>130</v>
      </c>
      <c r="G55" s="0" t="n">
        <v>94</v>
      </c>
      <c r="H55" s="0" t="s">
        <v>185</v>
      </c>
      <c r="I55" s="0" t="n">
        <v>2017</v>
      </c>
      <c r="J55" s="0" t="n">
        <v>2017</v>
      </c>
      <c r="K55" s="0" t="s">
        <v>132</v>
      </c>
      <c r="L55" s="0" t="n">
        <v>659930</v>
      </c>
      <c r="M55" s="0" t="s">
        <v>133</v>
      </c>
      <c r="N55" s="0" t="s">
        <v>134</v>
      </c>
      <c r="O55" s="10" t="n">
        <f aca="false">VLOOKUP($H55,'FAOSTAT nutrition'!$A:$C,2,0)*$L55/4000</f>
        <v>557640.85</v>
      </c>
      <c r="P55" s="10" t="n">
        <f aca="false">VLOOKUP($H55,'FAOSTAT nutrition'!$A:$D,4,0)*$L55</f>
        <v>19797.9</v>
      </c>
      <c r="Q55" s="10" t="n">
        <f aca="false">VLOOKUP($H55,'FAOSTAT nutrition'!$A:$D,3,0)*$L55</f>
        <v>52794.4</v>
      </c>
    </row>
    <row r="56" customFormat="false" ht="12.8" hidden="false" customHeight="false" outlineLevel="0" collapsed="false">
      <c r="A56" s="0" t="s">
        <v>127</v>
      </c>
      <c r="B56" s="0" t="s">
        <v>128</v>
      </c>
      <c r="C56" s="0" t="n">
        <v>5000</v>
      </c>
      <c r="D56" s="0" t="s">
        <v>129</v>
      </c>
      <c r="E56" s="0" t="n">
        <v>5510</v>
      </c>
      <c r="F56" s="0" t="s">
        <v>130</v>
      </c>
      <c r="G56" s="0" t="n">
        <v>512</v>
      </c>
      <c r="H56" s="0" t="s">
        <v>186</v>
      </c>
      <c r="I56" s="0" t="n">
        <v>2017</v>
      </c>
      <c r="J56" s="0" t="n">
        <v>2017</v>
      </c>
      <c r="K56" s="0" t="s">
        <v>132</v>
      </c>
      <c r="L56" s="0" t="n">
        <v>14184629</v>
      </c>
      <c r="M56" s="0" t="s">
        <v>133</v>
      </c>
      <c r="N56" s="0" t="s">
        <v>134</v>
      </c>
      <c r="O56" s="10" t="n">
        <f aca="false">VLOOKUP($H56,'FAOSTAT nutrition'!$A:$C,2,0)*$L56/4000</f>
        <v>922127.892572005</v>
      </c>
      <c r="P56" s="10" t="n">
        <f aca="false">VLOOKUP($H56,'FAOSTAT nutrition'!$A:$D,4,0)*$L56</f>
        <v>28576.7037009401</v>
      </c>
      <c r="Q56" s="10" t="n">
        <f aca="false">VLOOKUP($H56,'FAOSTAT nutrition'!$A:$D,3,0)*$L56</f>
        <v>70912.5610356663</v>
      </c>
    </row>
    <row r="57" customFormat="false" ht="12.8" hidden="false" customHeight="false" outlineLevel="0" collapsed="false">
      <c r="A57" s="0" t="s">
        <v>127</v>
      </c>
      <c r="B57" s="0" t="s">
        <v>128</v>
      </c>
      <c r="C57" s="0" t="n">
        <v>5000</v>
      </c>
      <c r="D57" s="0" t="s">
        <v>129</v>
      </c>
      <c r="E57" s="0" t="n">
        <v>5510</v>
      </c>
      <c r="F57" s="0" t="s">
        <v>130</v>
      </c>
      <c r="G57" s="0" t="n">
        <v>619</v>
      </c>
      <c r="H57" s="0" t="s">
        <v>187</v>
      </c>
      <c r="I57" s="0" t="n">
        <v>2017</v>
      </c>
      <c r="J57" s="0" t="n">
        <v>2017</v>
      </c>
      <c r="K57" s="0" t="s">
        <v>132</v>
      </c>
      <c r="L57" s="0" t="n">
        <v>38151285</v>
      </c>
      <c r="M57" s="0" t="s">
        <v>133</v>
      </c>
      <c r="N57" s="0" t="s">
        <v>134</v>
      </c>
      <c r="O57" s="10" t="n">
        <f aca="false">VLOOKUP($H57,'FAOSTAT nutrition'!$A:$C,2,0)*$L57/4000</f>
        <v>4292034.00542869</v>
      </c>
      <c r="P57" s="10" t="n">
        <f aca="false">VLOOKUP($H57,'FAOSTAT nutrition'!$A:$D,4,0)*$L57</f>
        <v>190646.658741936</v>
      </c>
      <c r="Q57" s="10" t="n">
        <f aca="false">VLOOKUP($H57,'FAOSTAT nutrition'!$A:$D,3,0)*$L57</f>
        <v>190646.658741936</v>
      </c>
    </row>
    <row r="58" customFormat="false" ht="12.8" hidden="false" customHeight="false" outlineLevel="0" collapsed="false">
      <c r="A58" s="0" t="s">
        <v>127</v>
      </c>
      <c r="B58" s="0" t="s">
        <v>128</v>
      </c>
      <c r="C58" s="0" t="n">
        <v>5000</v>
      </c>
      <c r="D58" s="0" t="s">
        <v>129</v>
      </c>
      <c r="E58" s="0" t="n">
        <v>5510</v>
      </c>
      <c r="F58" s="0" t="s">
        <v>130</v>
      </c>
      <c r="G58" s="0" t="n">
        <v>542</v>
      </c>
      <c r="H58" s="0" t="s">
        <v>188</v>
      </c>
      <c r="I58" s="0" t="n">
        <v>2017</v>
      </c>
      <c r="J58" s="0" t="n">
        <v>2017</v>
      </c>
      <c r="K58" s="0" t="s">
        <v>132</v>
      </c>
      <c r="L58" s="0" t="n">
        <v>51986</v>
      </c>
      <c r="M58" s="0" t="s">
        <v>133</v>
      </c>
      <c r="N58" s="0" t="s">
        <v>134</v>
      </c>
      <c r="O58" s="10" t="n">
        <f aca="false">VLOOKUP($H58,'FAOSTAT nutrition'!$A:$C,2,0)*$L58/4000</f>
        <v>6238.26651004064</v>
      </c>
      <c r="P58" s="10" t="n">
        <f aca="false">VLOOKUP($H58,'FAOSTAT nutrition'!$A:$D,4,0)*$L58</f>
        <v>156.01238145868</v>
      </c>
      <c r="Q58" s="10" t="n">
        <f aca="false">VLOOKUP($H58,'FAOSTAT nutrition'!$A:$D,3,0)*$L58</f>
        <v>207.7193421707</v>
      </c>
    </row>
    <row r="59" customFormat="false" ht="12.8" hidden="false" customHeight="false" outlineLevel="0" collapsed="false">
      <c r="A59" s="0" t="s">
        <v>127</v>
      </c>
      <c r="B59" s="0" t="s">
        <v>128</v>
      </c>
      <c r="C59" s="0" t="n">
        <v>5000</v>
      </c>
      <c r="D59" s="0" t="s">
        <v>129</v>
      </c>
      <c r="E59" s="0" t="n">
        <v>5510</v>
      </c>
      <c r="F59" s="0" t="s">
        <v>130</v>
      </c>
      <c r="G59" s="0" t="n">
        <v>541</v>
      </c>
      <c r="H59" s="0" t="s">
        <v>189</v>
      </c>
      <c r="I59" s="0" t="n">
        <v>2017</v>
      </c>
      <c r="J59" s="0" t="n">
        <v>2017</v>
      </c>
      <c r="K59" s="0" t="s">
        <v>132</v>
      </c>
      <c r="L59" s="0" t="n">
        <v>601263</v>
      </c>
      <c r="M59" s="0" t="s">
        <v>133</v>
      </c>
      <c r="N59" s="0" t="s">
        <v>134</v>
      </c>
      <c r="O59" s="10" t="n">
        <f aca="false">VLOOKUP($H59,'FAOSTAT nutrition'!$A:$C,2,0)*$L59/4000</f>
        <v>78164.0005184042</v>
      </c>
      <c r="P59" s="10" t="n">
        <f aca="false">VLOOKUP($H59,'FAOSTAT nutrition'!$A:$D,4,0)*$L59</f>
        <v>1803.86479263835</v>
      </c>
      <c r="Q59" s="10" t="n">
        <f aca="false">VLOOKUP($H59,'FAOSTAT nutrition'!$A:$D,3,0)*$L59</f>
        <v>5411.59437791504</v>
      </c>
    </row>
    <row r="60" customFormat="false" ht="12.8" hidden="false" customHeight="false" outlineLevel="0" collapsed="false">
      <c r="A60" s="0" t="s">
        <v>127</v>
      </c>
      <c r="B60" s="0" t="s">
        <v>128</v>
      </c>
      <c r="C60" s="0" t="n">
        <v>5000</v>
      </c>
      <c r="D60" s="0" t="s">
        <v>129</v>
      </c>
      <c r="E60" s="0" t="n">
        <v>5510</v>
      </c>
      <c r="F60" s="0" t="s">
        <v>130</v>
      </c>
      <c r="G60" s="0" t="n">
        <v>603</v>
      </c>
      <c r="H60" s="0" t="s">
        <v>190</v>
      </c>
      <c r="I60" s="0" t="n">
        <v>2017</v>
      </c>
      <c r="J60" s="0" t="n">
        <v>2017</v>
      </c>
      <c r="K60" s="0" t="s">
        <v>132</v>
      </c>
      <c r="L60" s="0" t="n">
        <v>24027375</v>
      </c>
      <c r="M60" s="0" t="s">
        <v>133</v>
      </c>
      <c r="N60" s="0" t="s">
        <v>134</v>
      </c>
      <c r="O60" s="10" t="n">
        <f aca="false">VLOOKUP($H60,'FAOSTAT nutrition'!$A:$C,2,0)*$L60/4000</f>
        <v>1096357.6305935</v>
      </c>
      <c r="P60" s="10" t="n">
        <f aca="false">VLOOKUP($H60,'FAOSTAT nutrition'!$A:$D,4,0)*$L60</f>
        <v>74872.1537744831</v>
      </c>
      <c r="Q60" s="10" t="n">
        <f aca="false">VLOOKUP($H60,'FAOSTAT nutrition'!$A:$D,3,0)*$L60</f>
        <v>53478.7117574881</v>
      </c>
    </row>
    <row r="61" customFormat="false" ht="12.8" hidden="false" customHeight="false" outlineLevel="0" collapsed="false">
      <c r="A61" s="0" t="s">
        <v>127</v>
      </c>
      <c r="B61" s="0" t="s">
        <v>128</v>
      </c>
      <c r="C61" s="0" t="n">
        <v>5000</v>
      </c>
      <c r="D61" s="0" t="s">
        <v>129</v>
      </c>
      <c r="E61" s="0" t="n">
        <v>5510</v>
      </c>
      <c r="F61" s="0" t="s">
        <v>130</v>
      </c>
      <c r="G61" s="0" t="n">
        <v>406</v>
      </c>
      <c r="H61" s="0" t="s">
        <v>191</v>
      </c>
      <c r="I61" s="0" t="n">
        <v>2017</v>
      </c>
      <c r="J61" s="0" t="n">
        <v>2017</v>
      </c>
      <c r="K61" s="0" t="s">
        <v>132</v>
      </c>
      <c r="L61" s="0" t="n">
        <v>27929665</v>
      </c>
      <c r="M61" s="0" t="s">
        <v>133</v>
      </c>
      <c r="N61" s="0" t="s">
        <v>134</v>
      </c>
      <c r="O61" s="10" t="n">
        <f aca="false">VLOOKUP($H61,'FAOSTAT nutrition'!$A:$C,2,0)*$L61/4000</f>
        <v>9077141.125</v>
      </c>
      <c r="P61" s="10" t="n">
        <f aca="false">VLOOKUP($H61,'FAOSTAT nutrition'!$A:$D,4,0)*$L61</f>
        <v>111718.66</v>
      </c>
      <c r="Q61" s="10" t="n">
        <f aca="false">VLOOKUP($H61,'FAOSTAT nutrition'!$A:$D,3,0)*$L61</f>
        <v>1536131.575</v>
      </c>
    </row>
    <row r="62" customFormat="false" ht="12.8" hidden="false" customHeight="false" outlineLevel="0" collapsed="false">
      <c r="A62" s="0" t="s">
        <v>127</v>
      </c>
      <c r="B62" s="0" t="s">
        <v>128</v>
      </c>
      <c r="C62" s="0" t="n">
        <v>5000</v>
      </c>
      <c r="D62" s="0" t="s">
        <v>129</v>
      </c>
      <c r="E62" s="0" t="n">
        <v>5510</v>
      </c>
      <c r="F62" s="0" t="s">
        <v>130</v>
      </c>
      <c r="G62" s="0" t="n">
        <v>720</v>
      </c>
      <c r="H62" s="0" t="s">
        <v>192</v>
      </c>
      <c r="I62" s="0" t="n">
        <v>2017</v>
      </c>
      <c r="J62" s="0" t="n">
        <v>2017</v>
      </c>
      <c r="K62" s="0" t="s">
        <v>132</v>
      </c>
      <c r="L62" s="0" t="n">
        <v>3518955</v>
      </c>
      <c r="M62" s="0" t="s">
        <v>133</v>
      </c>
      <c r="N62" s="0" t="s">
        <v>134</v>
      </c>
      <c r="O62" s="10" t="n">
        <f aca="false">VLOOKUP($H62,'FAOSTAT nutrition'!$A:$C,2,0)*$L62/4000</f>
        <v>3052693.4625</v>
      </c>
      <c r="P62" s="10" t="n">
        <f aca="false">VLOOKUP($H62,'FAOSTAT nutrition'!$A:$D,4,0)*$L62</f>
        <v>211137.3</v>
      </c>
      <c r="Q62" s="10" t="n">
        <f aca="false">VLOOKUP($H62,'FAOSTAT nutrition'!$A:$D,3,0)*$L62</f>
        <v>320224.905</v>
      </c>
    </row>
    <row r="63" customFormat="false" ht="12.8" hidden="false" customHeight="false" outlineLevel="0" collapsed="false">
      <c r="A63" s="0" t="s">
        <v>127</v>
      </c>
      <c r="B63" s="0" t="s">
        <v>128</v>
      </c>
      <c r="C63" s="0" t="n">
        <v>5000</v>
      </c>
      <c r="D63" s="0" t="s">
        <v>129</v>
      </c>
      <c r="E63" s="0" t="n">
        <v>5510</v>
      </c>
      <c r="F63" s="0" t="s">
        <v>130</v>
      </c>
      <c r="G63" s="0" t="n">
        <v>549</v>
      </c>
      <c r="H63" s="0" t="s">
        <v>193</v>
      </c>
      <c r="I63" s="0" t="n">
        <v>2017</v>
      </c>
      <c r="J63" s="0" t="n">
        <v>2017</v>
      </c>
      <c r="K63" s="0" t="s">
        <v>132</v>
      </c>
      <c r="L63" s="0" t="n">
        <v>160672</v>
      </c>
      <c r="M63" s="0" t="s">
        <v>133</v>
      </c>
      <c r="N63" s="0" t="s">
        <v>134</v>
      </c>
      <c r="O63" s="10" t="n">
        <f aca="false">VLOOKUP($H63,'FAOSTAT nutrition'!$A:$C,2,0)*$L63/4000</f>
        <v>17673.92</v>
      </c>
      <c r="P63" s="10" t="n">
        <f aca="false">VLOOKUP($H63,'FAOSTAT nutrition'!$A:$D,4,0)*$L63</f>
        <v>964.032</v>
      </c>
      <c r="Q63" s="10" t="n">
        <f aca="false">VLOOKUP($H63,'FAOSTAT nutrition'!$A:$D,3,0)*$L63</f>
        <v>1446.048</v>
      </c>
    </row>
    <row r="64" customFormat="false" ht="12.8" hidden="false" customHeight="false" outlineLevel="0" collapsed="false">
      <c r="A64" s="0" t="s">
        <v>127</v>
      </c>
      <c r="B64" s="0" t="s">
        <v>128</v>
      </c>
      <c r="C64" s="0" t="n">
        <v>5000</v>
      </c>
      <c r="D64" s="0" t="s">
        <v>129</v>
      </c>
      <c r="E64" s="0" t="n">
        <v>5510</v>
      </c>
      <c r="F64" s="0" t="s">
        <v>130</v>
      </c>
      <c r="G64" s="0" t="n">
        <v>103</v>
      </c>
      <c r="H64" s="0" t="s">
        <v>194</v>
      </c>
      <c r="I64" s="0" t="n">
        <v>2017</v>
      </c>
      <c r="J64" s="0" t="n">
        <v>2017</v>
      </c>
      <c r="K64" s="0" t="s">
        <v>132</v>
      </c>
      <c r="L64" s="0" t="n">
        <v>3587015</v>
      </c>
      <c r="M64" s="0" t="s">
        <v>133</v>
      </c>
      <c r="N64" s="0" t="s">
        <v>134</v>
      </c>
      <c r="O64" s="10" t="n">
        <f aca="false">VLOOKUP($H64,'FAOSTAT nutrition'!$A:$C,2,0)*$L64/4000</f>
        <v>3587015</v>
      </c>
      <c r="P64" s="10" t="n">
        <f aca="false">VLOOKUP($H64,'FAOSTAT nutrition'!$A:$D,4,0)*$L64</f>
        <v>0</v>
      </c>
      <c r="Q64" s="10" t="n">
        <f aca="false">VLOOKUP($H64,'FAOSTAT nutrition'!$A:$D,3,0)*$L64</f>
        <v>0</v>
      </c>
    </row>
    <row r="65" customFormat="false" ht="12.8" hidden="false" customHeight="false" outlineLevel="0" collapsed="false">
      <c r="A65" s="0" t="s">
        <v>127</v>
      </c>
      <c r="B65" s="0" t="s">
        <v>128</v>
      </c>
      <c r="C65" s="0" t="n">
        <v>5000</v>
      </c>
      <c r="D65" s="0" t="s">
        <v>129</v>
      </c>
      <c r="E65" s="0" t="n">
        <v>5510</v>
      </c>
      <c r="F65" s="0" t="s">
        <v>130</v>
      </c>
      <c r="G65" s="0" t="n">
        <v>507</v>
      </c>
      <c r="H65" s="0" t="s">
        <v>195</v>
      </c>
      <c r="I65" s="0" t="n">
        <v>2017</v>
      </c>
      <c r="J65" s="0" t="n">
        <v>2017</v>
      </c>
      <c r="K65" s="0" t="s">
        <v>132</v>
      </c>
      <c r="L65" s="0" t="n">
        <v>8672904</v>
      </c>
      <c r="M65" s="0" t="s">
        <v>133</v>
      </c>
      <c r="N65" s="0" t="s">
        <v>134</v>
      </c>
      <c r="O65" s="10" t="n">
        <f aca="false">VLOOKUP($H65,'FAOSTAT nutrition'!$A:$C,2,0)*$L65/4000</f>
        <v>346912.832742246</v>
      </c>
      <c r="P65" s="10" t="n">
        <f aca="false">VLOOKUP($H65,'FAOSTAT nutrition'!$A:$D,4,0)*$L65</f>
        <v>8687.83969036127</v>
      </c>
      <c r="Q65" s="10" t="n">
        <f aca="false">VLOOKUP($H65,'FAOSTAT nutrition'!$A:$D,3,0)*$L65</f>
        <v>26026.5495404867</v>
      </c>
    </row>
    <row r="66" customFormat="false" ht="12.8" hidden="false" customHeight="false" outlineLevel="0" collapsed="false">
      <c r="A66" s="0" t="s">
        <v>127</v>
      </c>
      <c r="B66" s="0" t="s">
        <v>128</v>
      </c>
      <c r="C66" s="0" t="n">
        <v>5000</v>
      </c>
      <c r="D66" s="0" t="s">
        <v>129</v>
      </c>
      <c r="E66" s="0" t="n">
        <v>5510</v>
      </c>
      <c r="F66" s="0" t="s">
        <v>130</v>
      </c>
      <c r="G66" s="0" t="n">
        <v>560</v>
      </c>
      <c r="H66" s="0" t="s">
        <v>196</v>
      </c>
      <c r="I66" s="0" t="n">
        <v>2017</v>
      </c>
      <c r="J66" s="0" t="n">
        <v>2017</v>
      </c>
      <c r="K66" s="0" t="s">
        <v>132</v>
      </c>
      <c r="L66" s="0" t="n">
        <v>73535115</v>
      </c>
      <c r="M66" s="0" t="s">
        <v>133</v>
      </c>
      <c r="N66" s="0" t="s">
        <v>134</v>
      </c>
      <c r="O66" s="10" t="n">
        <f aca="false">VLOOKUP($H66,'FAOSTAT nutrition'!$A:$C,2,0)*$L66/4000</f>
        <v>9743402.7375</v>
      </c>
      <c r="P66" s="10" t="n">
        <f aca="false">VLOOKUP($H66,'FAOSTAT nutrition'!$A:$D,4,0)*$L66</f>
        <v>294140.46</v>
      </c>
      <c r="Q66" s="10" t="n">
        <f aca="false">VLOOKUP($H66,'FAOSTAT nutrition'!$A:$D,3,0)*$L66</f>
        <v>367675.575</v>
      </c>
    </row>
    <row r="67" customFormat="false" ht="12.8" hidden="false" customHeight="false" outlineLevel="0" collapsed="false">
      <c r="A67" s="0" t="s">
        <v>127</v>
      </c>
      <c r="B67" s="0" t="s">
        <v>128</v>
      </c>
      <c r="C67" s="0" t="n">
        <v>5000</v>
      </c>
      <c r="D67" s="0" t="s">
        <v>129</v>
      </c>
      <c r="E67" s="0" t="n">
        <v>5510</v>
      </c>
      <c r="F67" s="0" t="s">
        <v>130</v>
      </c>
      <c r="G67" s="0" t="n">
        <v>242</v>
      </c>
      <c r="H67" s="0" t="s">
        <v>197</v>
      </c>
      <c r="I67" s="0" t="n">
        <v>2017</v>
      </c>
      <c r="J67" s="0" t="n">
        <v>2017</v>
      </c>
      <c r="K67" s="0" t="s">
        <v>132</v>
      </c>
      <c r="L67" s="0" t="n">
        <v>48001456</v>
      </c>
      <c r="M67" s="0" t="s">
        <v>133</v>
      </c>
      <c r="N67" s="0" t="s">
        <v>134</v>
      </c>
      <c r="O67" s="10" t="n">
        <f aca="false">VLOOKUP($H67,'FAOSTAT nutrition'!$A:$C,2,0)*$L67/4000</f>
        <v>42721294.051526</v>
      </c>
      <c r="P67" s="10" t="n">
        <f aca="false">VLOOKUP($H67,'FAOSTAT nutrition'!$A:$D,4,0)*$L67</f>
        <v>14112430.6423833</v>
      </c>
      <c r="Q67" s="10" t="n">
        <f aca="false">VLOOKUP($H67,'FAOSTAT nutrition'!$A:$D,3,0)*$L67</f>
        <v>7296221.07353678</v>
      </c>
    </row>
    <row r="68" customFormat="false" ht="12.8" hidden="false" customHeight="false" outlineLevel="0" collapsed="false">
      <c r="A68" s="0" t="s">
        <v>127</v>
      </c>
      <c r="B68" s="0" t="s">
        <v>128</v>
      </c>
      <c r="C68" s="0" t="n">
        <v>5000</v>
      </c>
      <c r="D68" s="0" t="s">
        <v>129</v>
      </c>
      <c r="E68" s="0" t="n">
        <v>5510</v>
      </c>
      <c r="F68" s="0" t="s">
        <v>130</v>
      </c>
      <c r="G68" s="0" t="n">
        <v>225</v>
      </c>
      <c r="H68" s="0" t="s">
        <v>198</v>
      </c>
      <c r="I68" s="0" t="n">
        <v>2017</v>
      </c>
      <c r="J68" s="0" t="n">
        <v>2017</v>
      </c>
      <c r="K68" s="0" t="s">
        <v>132</v>
      </c>
      <c r="L68" s="0" t="n">
        <v>1008496</v>
      </c>
      <c r="M68" s="0" t="s">
        <v>133</v>
      </c>
      <c r="N68" s="0" t="s">
        <v>134</v>
      </c>
      <c r="O68" s="10" t="n">
        <f aca="false">VLOOKUP($H68,'FAOSTAT nutrition'!$A:$C,2,0)*$L68/4000</f>
        <v>637879.909760467</v>
      </c>
      <c r="P68" s="10" t="n">
        <f aca="false">VLOOKUP($H68,'FAOSTAT nutrition'!$A:$D,4,0)*$L68</f>
        <v>243040.10828744</v>
      </c>
      <c r="Q68" s="10" t="n">
        <f aca="false">VLOOKUP($H68,'FAOSTAT nutrition'!$A:$D,3,0)*$L68</f>
        <v>64574.2578461947</v>
      </c>
    </row>
    <row r="69" customFormat="false" ht="12.8" hidden="false" customHeight="false" outlineLevel="0" collapsed="false">
      <c r="A69" s="0" t="s">
        <v>127</v>
      </c>
      <c r="B69" s="0" t="s">
        <v>128</v>
      </c>
      <c r="C69" s="0" t="n">
        <v>5000</v>
      </c>
      <c r="D69" s="0" t="s">
        <v>129</v>
      </c>
      <c r="E69" s="0" t="n">
        <v>5510</v>
      </c>
      <c r="F69" s="0" t="s">
        <v>130</v>
      </c>
      <c r="G69" s="0" t="n">
        <v>777</v>
      </c>
      <c r="H69" s="0" t="s">
        <v>199</v>
      </c>
      <c r="I69" s="0" t="n">
        <v>2017</v>
      </c>
      <c r="J69" s="0" t="n">
        <v>2017</v>
      </c>
      <c r="K69" s="0" t="s">
        <v>132</v>
      </c>
      <c r="L69" s="0" t="n">
        <v>58441</v>
      </c>
      <c r="M69" s="0" t="s">
        <v>133</v>
      </c>
      <c r="N69" s="0" t="s">
        <v>134</v>
      </c>
      <c r="O69" s="10" t="e">
        <f aca="false">VLOOKUP($H69,'FAOSTAT nutrition'!$A:$C,2,0)*$L69/4000</f>
        <v>#N/A</v>
      </c>
      <c r="P69" s="10" t="e">
        <f aca="false">VLOOKUP($H69,'FAOSTAT nutrition'!$A:$D,4,0)*$L69</f>
        <v>#N/A</v>
      </c>
      <c r="Q69" s="10" t="e">
        <f aca="false">VLOOKUP($H69,'FAOSTAT nutrition'!$A:$D,3,0)*$L69</f>
        <v>#N/A</v>
      </c>
    </row>
    <row r="70" customFormat="false" ht="12.8" hidden="false" customHeight="false" outlineLevel="0" collapsed="false">
      <c r="A70" s="0" t="s">
        <v>127</v>
      </c>
      <c r="B70" s="0" t="s">
        <v>128</v>
      </c>
      <c r="C70" s="0" t="n">
        <v>5000</v>
      </c>
      <c r="D70" s="0" t="s">
        <v>129</v>
      </c>
      <c r="E70" s="0" t="n">
        <v>5510</v>
      </c>
      <c r="F70" s="0" t="s">
        <v>130</v>
      </c>
      <c r="G70" s="0" t="n">
        <v>336</v>
      </c>
      <c r="H70" s="0" t="s">
        <v>200</v>
      </c>
      <c r="I70" s="0" t="n">
        <v>2017</v>
      </c>
      <c r="J70" s="0" t="n">
        <v>2017</v>
      </c>
      <c r="K70" s="0" t="s">
        <v>132</v>
      </c>
      <c r="L70" s="0" t="n">
        <v>259111</v>
      </c>
      <c r="M70" s="0" t="s">
        <v>133</v>
      </c>
      <c r="N70" s="0" t="s">
        <v>134</v>
      </c>
      <c r="O70" s="10" t="n">
        <f aca="false">VLOOKUP($H70,'FAOSTAT nutrition'!$A:$C,2,0)*$L70/4000</f>
        <v>358220.9575</v>
      </c>
      <c r="P70" s="10" t="n">
        <f aca="false">VLOOKUP($H70,'FAOSTAT nutrition'!$A:$D,4,0)*$L70</f>
        <v>57004.42</v>
      </c>
      <c r="Q70" s="10" t="n">
        <f aca="false">VLOOKUP($H70,'FAOSTAT nutrition'!$A:$D,3,0)*$L70</f>
        <v>40717.4428571428</v>
      </c>
    </row>
    <row r="71" customFormat="false" ht="12.8" hidden="false" customHeight="false" outlineLevel="0" collapsed="false">
      <c r="A71" s="0" t="s">
        <v>127</v>
      </c>
      <c r="B71" s="0" t="s">
        <v>128</v>
      </c>
      <c r="C71" s="0" t="n">
        <v>5000</v>
      </c>
      <c r="D71" s="0" t="s">
        <v>129</v>
      </c>
      <c r="E71" s="0" t="n">
        <v>5510</v>
      </c>
      <c r="F71" s="0" t="s">
        <v>130</v>
      </c>
      <c r="G71" s="0" t="n">
        <v>1182</v>
      </c>
      <c r="H71" s="0" t="s">
        <v>201</v>
      </c>
      <c r="I71" s="0" t="n">
        <v>2017</v>
      </c>
      <c r="J71" s="0" t="n">
        <v>2017</v>
      </c>
      <c r="K71" s="0" t="s">
        <v>132</v>
      </c>
      <c r="L71" s="0" t="n">
        <v>1926289</v>
      </c>
      <c r="M71" s="0" t="s">
        <v>133</v>
      </c>
      <c r="N71" s="0" t="s">
        <v>134</v>
      </c>
      <c r="O71" s="10" t="n">
        <f aca="false">VLOOKUP($H71,'FAOSTAT nutrition'!$A:$C,2,0)*$L71/4000</f>
        <v>1463976.89149604</v>
      </c>
      <c r="P71" s="10" t="n">
        <f aca="false">VLOOKUP($H71,'FAOSTAT nutrition'!$A:$D,4,0)*$L71</f>
        <v>0</v>
      </c>
      <c r="Q71" s="10" t="n">
        <f aca="false">VLOOKUP($H71,'FAOSTAT nutrition'!$A:$D,3,0)*$L71</f>
        <v>5781.01999476825</v>
      </c>
    </row>
    <row r="72" customFormat="false" ht="12.8" hidden="false" customHeight="false" outlineLevel="0" collapsed="false">
      <c r="A72" s="0" t="s">
        <v>127</v>
      </c>
      <c r="B72" s="0" t="s">
        <v>128</v>
      </c>
      <c r="C72" s="0" t="n">
        <v>5000</v>
      </c>
      <c r="D72" s="0" t="s">
        <v>129</v>
      </c>
      <c r="E72" s="0" t="n">
        <v>5510</v>
      </c>
      <c r="F72" s="0" t="s">
        <v>130</v>
      </c>
      <c r="G72" s="0" t="n">
        <v>677</v>
      </c>
      <c r="H72" s="0" t="s">
        <v>202</v>
      </c>
      <c r="I72" s="0" t="n">
        <v>2017</v>
      </c>
      <c r="J72" s="0" t="n">
        <v>2017</v>
      </c>
      <c r="K72" s="0" t="s">
        <v>132</v>
      </c>
      <c r="L72" s="0" t="n">
        <v>159912</v>
      </c>
      <c r="M72" s="0" t="s">
        <v>133</v>
      </c>
      <c r="N72" s="0" t="s">
        <v>134</v>
      </c>
      <c r="O72" s="10" t="e">
        <f aca="false">VLOOKUP($H72,'FAOSTAT nutrition'!$A:$C,2,0)*$L72/4000</f>
        <v>#N/A</v>
      </c>
      <c r="P72" s="10" t="e">
        <f aca="false">VLOOKUP($H72,'FAOSTAT nutrition'!$A:$D,4,0)*$L72</f>
        <v>#N/A</v>
      </c>
      <c r="Q72" s="10" t="e">
        <f aca="false">VLOOKUP($H72,'FAOSTAT nutrition'!$A:$D,3,0)*$L72</f>
        <v>#N/A</v>
      </c>
    </row>
    <row r="73" customFormat="false" ht="12.8" hidden="false" customHeight="false" outlineLevel="0" collapsed="false">
      <c r="A73" s="0" t="s">
        <v>127</v>
      </c>
      <c r="B73" s="0" t="s">
        <v>128</v>
      </c>
      <c r="C73" s="0" t="n">
        <v>5000</v>
      </c>
      <c r="D73" s="0" t="s">
        <v>129</v>
      </c>
      <c r="E73" s="0" t="n">
        <v>5510</v>
      </c>
      <c r="F73" s="0" t="s">
        <v>130</v>
      </c>
      <c r="G73" s="0" t="n">
        <v>277</v>
      </c>
      <c r="H73" s="0" t="s">
        <v>203</v>
      </c>
      <c r="I73" s="0" t="n">
        <v>2017</v>
      </c>
      <c r="J73" s="0" t="n">
        <v>2017</v>
      </c>
      <c r="K73" s="0" t="s">
        <v>132</v>
      </c>
      <c r="L73" s="0" t="n">
        <v>149</v>
      </c>
      <c r="M73" s="0" t="s">
        <v>133</v>
      </c>
      <c r="N73" s="0" t="s">
        <v>134</v>
      </c>
      <c r="O73" s="10" t="n">
        <f aca="false">VLOOKUP($H73,'FAOSTAT nutrition'!$A:$C,2,0)*$L73/4000</f>
        <v>205.9925</v>
      </c>
      <c r="P73" s="10" t="n">
        <f aca="false">VLOOKUP($H73,'FAOSTAT nutrition'!$A:$D,4,0)*$L73</f>
        <v>32.78</v>
      </c>
      <c r="Q73" s="10" t="n">
        <f aca="false">VLOOKUP($H73,'FAOSTAT nutrition'!$A:$D,3,0)*$L73</f>
        <v>23.4142857142857</v>
      </c>
    </row>
    <row r="74" customFormat="false" ht="12.8" hidden="false" customHeight="false" outlineLevel="0" collapsed="false">
      <c r="A74" s="0" t="s">
        <v>127</v>
      </c>
      <c r="B74" s="0" t="s">
        <v>128</v>
      </c>
      <c r="C74" s="0" t="n">
        <v>5000</v>
      </c>
      <c r="D74" s="0" t="s">
        <v>129</v>
      </c>
      <c r="E74" s="0" t="n">
        <v>5510</v>
      </c>
      <c r="F74" s="0" t="s">
        <v>130</v>
      </c>
      <c r="G74" s="0" t="n">
        <v>780</v>
      </c>
      <c r="H74" s="0" t="s">
        <v>204</v>
      </c>
      <c r="I74" s="0" t="n">
        <v>2017</v>
      </c>
      <c r="J74" s="0" t="n">
        <v>2017</v>
      </c>
      <c r="K74" s="0" t="s">
        <v>132</v>
      </c>
      <c r="L74" s="0" t="n">
        <v>3442372</v>
      </c>
      <c r="M74" s="0" t="s">
        <v>133</v>
      </c>
      <c r="N74" s="0" t="s">
        <v>134</v>
      </c>
      <c r="O74" s="10" t="e">
        <f aca="false">VLOOKUP($H74,'FAOSTAT nutrition'!$A:$C,2,0)*$L74/4000</f>
        <v>#N/A</v>
      </c>
      <c r="P74" s="10" t="e">
        <f aca="false">VLOOKUP($H74,'FAOSTAT nutrition'!$A:$D,4,0)*$L74</f>
        <v>#N/A</v>
      </c>
      <c r="Q74" s="10" t="e">
        <f aca="false">VLOOKUP($H74,'FAOSTAT nutrition'!$A:$D,3,0)*$L74</f>
        <v>#N/A</v>
      </c>
    </row>
    <row r="75" customFormat="false" ht="12.8" hidden="false" customHeight="false" outlineLevel="0" collapsed="false">
      <c r="A75" s="0" t="s">
        <v>127</v>
      </c>
      <c r="B75" s="0" t="s">
        <v>128</v>
      </c>
      <c r="C75" s="0" t="n">
        <v>5000</v>
      </c>
      <c r="D75" s="0" t="s">
        <v>129</v>
      </c>
      <c r="E75" s="0" t="n">
        <v>5510</v>
      </c>
      <c r="F75" s="0" t="s">
        <v>130</v>
      </c>
      <c r="G75" s="0" t="n">
        <v>310</v>
      </c>
      <c r="H75" s="0" t="s">
        <v>205</v>
      </c>
      <c r="I75" s="0" t="n">
        <v>2017</v>
      </c>
      <c r="J75" s="0" t="n">
        <v>2017</v>
      </c>
      <c r="K75" s="0" t="s">
        <v>132</v>
      </c>
      <c r="L75" s="0" t="n">
        <v>247115</v>
      </c>
      <c r="M75" s="0" t="s">
        <v>133</v>
      </c>
      <c r="N75" s="0" t="s">
        <v>134</v>
      </c>
      <c r="O75" s="10" t="n">
        <f aca="false">VLOOKUP($H75,'FAOSTAT nutrition'!$A:$C,2,0)*$L75/4000</f>
        <v>0</v>
      </c>
      <c r="P75" s="10" t="n">
        <f aca="false">VLOOKUP($H75,'FAOSTAT nutrition'!$A:$D,4,0)*$L75</f>
        <v>0</v>
      </c>
      <c r="Q75" s="10" t="n">
        <f aca="false">VLOOKUP($H75,'FAOSTAT nutrition'!$A:$D,3,0)*$L75</f>
        <v>0</v>
      </c>
    </row>
    <row r="76" customFormat="false" ht="12.8" hidden="false" customHeight="false" outlineLevel="0" collapsed="false">
      <c r="A76" s="0" t="s">
        <v>127</v>
      </c>
      <c r="B76" s="0" t="s">
        <v>128</v>
      </c>
      <c r="C76" s="0" t="n">
        <v>5000</v>
      </c>
      <c r="D76" s="0" t="s">
        <v>129</v>
      </c>
      <c r="E76" s="0" t="n">
        <v>5510</v>
      </c>
      <c r="F76" s="0" t="s">
        <v>130</v>
      </c>
      <c r="G76" s="0" t="n">
        <v>263</v>
      </c>
      <c r="H76" s="0" t="s">
        <v>206</v>
      </c>
      <c r="I76" s="0" t="n">
        <v>2017</v>
      </c>
      <c r="J76" s="0" t="n">
        <v>2017</v>
      </c>
      <c r="K76" s="0" t="s">
        <v>132</v>
      </c>
      <c r="L76" s="0" t="n">
        <v>553087</v>
      </c>
      <c r="M76" s="0" t="s">
        <v>133</v>
      </c>
      <c r="N76" s="0" t="s">
        <v>134</v>
      </c>
      <c r="O76" s="10" t="n">
        <f aca="false">VLOOKUP($H76,'FAOSTAT nutrition'!$A:$C,2,0)*$L76/4000</f>
        <v>800578.428137063</v>
      </c>
      <c r="P76" s="10" t="n">
        <f aca="false">VLOOKUP($H76,'FAOSTAT nutrition'!$A:$D,4,0)*$L76</f>
        <v>271004.976767898</v>
      </c>
      <c r="Q76" s="10" t="n">
        <f aca="false">VLOOKUP($H76,'FAOSTAT nutrition'!$A:$D,3,0)*$L76</f>
        <v>37621.6778093365</v>
      </c>
    </row>
    <row r="77" customFormat="false" ht="12.8" hidden="false" customHeight="false" outlineLevel="0" collapsed="false">
      <c r="A77" s="0" t="s">
        <v>127</v>
      </c>
      <c r="B77" s="0" t="s">
        <v>128</v>
      </c>
      <c r="C77" s="0" t="n">
        <v>5000</v>
      </c>
      <c r="D77" s="0" t="s">
        <v>129</v>
      </c>
      <c r="E77" s="0" t="n">
        <v>5510</v>
      </c>
      <c r="F77" s="0" t="s">
        <v>130</v>
      </c>
      <c r="G77" s="0" t="n">
        <v>592</v>
      </c>
      <c r="H77" s="0" t="s">
        <v>207</v>
      </c>
      <c r="I77" s="0" t="n">
        <v>2017</v>
      </c>
      <c r="J77" s="0" t="n">
        <v>2017</v>
      </c>
      <c r="K77" s="0" t="s">
        <v>132</v>
      </c>
      <c r="L77" s="0" t="n">
        <v>3938640</v>
      </c>
      <c r="M77" s="0" t="s">
        <v>133</v>
      </c>
      <c r="N77" s="0" t="s">
        <v>134</v>
      </c>
      <c r="O77" s="10" t="n">
        <f aca="false">VLOOKUP($H77,'FAOSTAT nutrition'!$A:$C,2,0)*$L77/4000</f>
        <v>512023.015055294</v>
      </c>
      <c r="P77" s="10" t="n">
        <f aca="false">VLOOKUP($H77,'FAOSTAT nutrition'!$A:$D,4,0)*$L77</f>
        <v>15755.2340207068</v>
      </c>
      <c r="Q77" s="10" t="n">
        <f aca="false">VLOOKUP($H77,'FAOSTAT nutrition'!$A:$D,3,0)*$L77</f>
        <v>35447.7353407059</v>
      </c>
    </row>
    <row r="78" customFormat="false" ht="12.8" hidden="false" customHeight="false" outlineLevel="0" collapsed="false">
      <c r="A78" s="0" t="s">
        <v>127</v>
      </c>
      <c r="B78" s="0" t="s">
        <v>128</v>
      </c>
      <c r="C78" s="0" t="n">
        <v>5000</v>
      </c>
      <c r="D78" s="0" t="s">
        <v>129</v>
      </c>
      <c r="E78" s="0" t="n">
        <v>5510</v>
      </c>
      <c r="F78" s="0" t="s">
        <v>130</v>
      </c>
      <c r="G78" s="0" t="n">
        <v>224</v>
      </c>
      <c r="H78" s="0" t="s">
        <v>208</v>
      </c>
      <c r="I78" s="0" t="n">
        <v>2017</v>
      </c>
      <c r="J78" s="0" t="n">
        <v>2017</v>
      </c>
      <c r="K78" s="0" t="s">
        <v>132</v>
      </c>
      <c r="L78" s="0" t="n">
        <v>301565</v>
      </c>
      <c r="M78" s="0" t="s">
        <v>133</v>
      </c>
      <c r="N78" s="0" t="s">
        <v>134</v>
      </c>
      <c r="O78" s="10" t="n">
        <f aca="false">VLOOKUP($H78,'FAOSTAT nutrition'!$A:$C,2,0)*$L78/4000</f>
        <v>262924.030172414</v>
      </c>
      <c r="P78" s="10" t="n">
        <f aca="false">VLOOKUP($H78,'FAOSTAT nutrition'!$A:$D,4,0)*$L78</f>
        <v>6144.74137931033</v>
      </c>
      <c r="Q78" s="10" t="n">
        <f aca="false">VLOOKUP($H78,'FAOSTAT nutrition'!$A:$D,3,0)*$L78</f>
        <v>26942.3275862069</v>
      </c>
    </row>
    <row r="79" customFormat="false" ht="12.8" hidden="false" customHeight="false" outlineLevel="0" collapsed="false">
      <c r="A79" s="0" t="s">
        <v>127</v>
      </c>
      <c r="B79" s="0" t="s">
        <v>128</v>
      </c>
      <c r="C79" s="0" t="n">
        <v>5000</v>
      </c>
      <c r="D79" s="0" t="s">
        <v>129</v>
      </c>
      <c r="E79" s="0" t="n">
        <v>5510</v>
      </c>
      <c r="F79" s="0" t="s">
        <v>130</v>
      </c>
      <c r="G79" s="0" t="n">
        <v>407</v>
      </c>
      <c r="H79" s="0" t="s">
        <v>209</v>
      </c>
      <c r="I79" s="0" t="n">
        <v>2017</v>
      </c>
      <c r="J79" s="0" t="n">
        <v>2017</v>
      </c>
      <c r="K79" s="0" t="s">
        <v>132</v>
      </c>
      <c r="L79" s="0" t="n">
        <v>2192395</v>
      </c>
      <c r="M79" s="0" t="s">
        <v>133</v>
      </c>
      <c r="N79" s="0" t="s">
        <v>134</v>
      </c>
      <c r="O79" s="10" t="n">
        <f aca="false">VLOOKUP($H79,'FAOSTAT nutrition'!$A:$C,2,0)*$L79/4000</f>
        <v>202772.556514342</v>
      </c>
      <c r="P79" s="10" t="n">
        <f aca="false">VLOOKUP($H79,'FAOSTAT nutrition'!$A:$D,4,0)*$L79</f>
        <v>2131.64316966456</v>
      </c>
      <c r="Q79" s="10" t="n">
        <f aca="false">VLOOKUP($H79,'FAOSTAT nutrition'!$A:$D,3,0)*$L79</f>
        <v>15276.7760492627</v>
      </c>
    </row>
    <row r="80" customFormat="false" ht="12.8" hidden="false" customHeight="false" outlineLevel="0" collapsed="false">
      <c r="A80" s="0" t="s">
        <v>127</v>
      </c>
      <c r="B80" s="0" t="s">
        <v>128</v>
      </c>
      <c r="C80" s="0" t="n">
        <v>5000</v>
      </c>
      <c r="D80" s="0" t="s">
        <v>129</v>
      </c>
      <c r="E80" s="0" t="n">
        <v>5510</v>
      </c>
      <c r="F80" s="0" t="s">
        <v>130</v>
      </c>
      <c r="G80" s="0" t="n">
        <v>497</v>
      </c>
      <c r="H80" s="0" t="s">
        <v>210</v>
      </c>
      <c r="I80" s="0" t="n">
        <v>2017</v>
      </c>
      <c r="J80" s="0" t="n">
        <v>2017</v>
      </c>
      <c r="K80" s="0" t="s">
        <v>132</v>
      </c>
      <c r="L80" s="0" t="n">
        <v>17665259</v>
      </c>
      <c r="M80" s="0" t="s">
        <v>133</v>
      </c>
      <c r="N80" s="0" t="s">
        <v>134</v>
      </c>
      <c r="O80" s="10" t="n">
        <f aca="false">VLOOKUP($H80,'FAOSTAT nutrition'!$A:$C,2,0)*$L80/4000</f>
        <v>662447.2125</v>
      </c>
      <c r="P80" s="10" t="n">
        <f aca="false">VLOOKUP($H80,'FAOSTAT nutrition'!$A:$D,4,0)*$L80</f>
        <v>35330.518</v>
      </c>
      <c r="Q80" s="10" t="n">
        <f aca="false">VLOOKUP($H80,'FAOSTAT nutrition'!$A:$D,3,0)*$L80</f>
        <v>105991.554</v>
      </c>
    </row>
    <row r="81" customFormat="false" ht="12.8" hidden="false" customHeight="false" outlineLevel="0" collapsed="false">
      <c r="A81" s="0" t="s">
        <v>127</v>
      </c>
      <c r="B81" s="0" t="s">
        <v>128</v>
      </c>
      <c r="C81" s="0" t="n">
        <v>5000</v>
      </c>
      <c r="D81" s="0" t="s">
        <v>129</v>
      </c>
      <c r="E81" s="0" t="n">
        <v>5510</v>
      </c>
      <c r="F81" s="0" t="s">
        <v>130</v>
      </c>
      <c r="G81" s="0" t="n">
        <v>201</v>
      </c>
      <c r="H81" s="0" t="s">
        <v>211</v>
      </c>
      <c r="I81" s="0" t="n">
        <v>2017</v>
      </c>
      <c r="J81" s="0" t="n">
        <v>2017</v>
      </c>
      <c r="K81" s="0" t="s">
        <v>132</v>
      </c>
      <c r="L81" s="0" t="n">
        <v>6808116</v>
      </c>
      <c r="M81" s="0" t="s">
        <v>133</v>
      </c>
      <c r="N81" s="0" t="s">
        <v>134</v>
      </c>
      <c r="O81" s="10" t="n">
        <f aca="false">VLOOKUP($H81,'FAOSTAT nutrition'!$A:$C,2,0)*$L81/4000</f>
        <v>5889020.34</v>
      </c>
      <c r="P81" s="10" t="n">
        <f aca="false">VLOOKUP($H81,'FAOSTAT nutrition'!$A:$D,4,0)*$L81</f>
        <v>122546.088</v>
      </c>
      <c r="Q81" s="10" t="n">
        <f aca="false">VLOOKUP($H81,'FAOSTAT nutrition'!$A:$D,3,0)*$L81</f>
        <v>1647564.072</v>
      </c>
    </row>
    <row r="82" customFormat="false" ht="12.8" hidden="false" customHeight="false" outlineLevel="0" collapsed="false">
      <c r="A82" s="0" t="s">
        <v>127</v>
      </c>
      <c r="B82" s="0" t="s">
        <v>128</v>
      </c>
      <c r="C82" s="0" t="n">
        <v>5000</v>
      </c>
      <c r="D82" s="0" t="s">
        <v>129</v>
      </c>
      <c r="E82" s="0" t="n">
        <v>5510</v>
      </c>
      <c r="F82" s="0" t="s">
        <v>130</v>
      </c>
      <c r="G82" s="0" t="n">
        <v>372</v>
      </c>
      <c r="H82" s="0" t="s">
        <v>212</v>
      </c>
      <c r="I82" s="0" t="n">
        <v>2017</v>
      </c>
      <c r="J82" s="0" t="n">
        <v>2017</v>
      </c>
      <c r="K82" s="0" t="s">
        <v>132</v>
      </c>
      <c r="L82" s="0" t="n">
        <v>28153614</v>
      </c>
      <c r="M82" s="0" t="s">
        <v>133</v>
      </c>
      <c r="N82" s="0" t="s">
        <v>134</v>
      </c>
      <c r="O82" s="10" t="n">
        <f aca="false">VLOOKUP($H82,'FAOSTAT nutrition'!$A:$C,2,0)*$L82/4000</f>
        <v>844607.395946413</v>
      </c>
      <c r="P82" s="10" t="n">
        <f aca="false">VLOOKUP($H82,'FAOSTAT nutrition'!$A:$D,4,0)*$L82</f>
        <v>56305.8796627787</v>
      </c>
      <c r="Q82" s="10" t="n">
        <f aca="false">VLOOKUP($H82,'FAOSTAT nutrition'!$A:$D,3,0)*$L82</f>
        <v>309690.871925166</v>
      </c>
    </row>
    <row r="83" customFormat="false" ht="12.8" hidden="false" customHeight="false" outlineLevel="0" collapsed="false">
      <c r="A83" s="0" t="s">
        <v>127</v>
      </c>
      <c r="B83" s="0" t="s">
        <v>128</v>
      </c>
      <c r="C83" s="0" t="n">
        <v>5000</v>
      </c>
      <c r="D83" s="0" t="s">
        <v>129</v>
      </c>
      <c r="E83" s="0" t="n">
        <v>5510</v>
      </c>
      <c r="F83" s="0" t="s">
        <v>130</v>
      </c>
      <c r="G83" s="0" t="n">
        <v>333</v>
      </c>
      <c r="H83" s="0" t="s">
        <v>213</v>
      </c>
      <c r="I83" s="0" t="n">
        <v>2017</v>
      </c>
      <c r="J83" s="0" t="n">
        <v>2017</v>
      </c>
      <c r="K83" s="0" t="s">
        <v>132</v>
      </c>
      <c r="L83" s="0" t="n">
        <v>2872323</v>
      </c>
      <c r="M83" s="0" t="s">
        <v>133</v>
      </c>
      <c r="N83" s="0" t="s">
        <v>134</v>
      </c>
      <c r="O83" s="10" t="n">
        <f aca="false">VLOOKUP($H83,'FAOSTAT nutrition'!$A:$C,2,0)*$L83/4000</f>
        <v>3576042.135</v>
      </c>
      <c r="P83" s="10" t="n">
        <f aca="false">VLOOKUP($H83,'FAOSTAT nutrition'!$A:$D,4,0)*$L83</f>
        <v>976589.82</v>
      </c>
      <c r="Q83" s="10" t="n">
        <f aca="false">VLOOKUP($H83,'FAOSTAT nutrition'!$A:$D,3,0)*$L83</f>
        <v>517018.14</v>
      </c>
    </row>
    <row r="84" customFormat="false" ht="12.8" hidden="false" customHeight="false" outlineLevel="0" collapsed="false">
      <c r="A84" s="0" t="s">
        <v>127</v>
      </c>
      <c r="B84" s="0" t="s">
        <v>128</v>
      </c>
      <c r="C84" s="0" t="n">
        <v>5000</v>
      </c>
      <c r="D84" s="0" t="s">
        <v>129</v>
      </c>
      <c r="E84" s="0" t="n">
        <v>5510</v>
      </c>
      <c r="F84" s="0" t="s">
        <v>130</v>
      </c>
      <c r="G84" s="0" t="n">
        <v>210</v>
      </c>
      <c r="H84" s="0" t="s">
        <v>214</v>
      </c>
      <c r="I84" s="0" t="n">
        <v>2017</v>
      </c>
      <c r="J84" s="0" t="n">
        <v>2017</v>
      </c>
      <c r="K84" s="0" t="s">
        <v>132</v>
      </c>
      <c r="L84" s="0" t="n">
        <v>1303973</v>
      </c>
      <c r="M84" s="0" t="s">
        <v>133</v>
      </c>
      <c r="N84" s="0" t="s">
        <v>134</v>
      </c>
      <c r="O84" s="10" t="n">
        <f aca="false">VLOOKUP($H84,'FAOSTAT nutrition'!$A:$C,2,0)*$L84/4000</f>
        <v>1271373.675</v>
      </c>
      <c r="P84" s="10" t="n">
        <f aca="false">VLOOKUP($H84,'FAOSTAT nutrition'!$A:$D,4,0)*$L84</f>
        <v>169516.49</v>
      </c>
      <c r="Q84" s="10" t="n">
        <f aca="false">VLOOKUP($H84,'FAOSTAT nutrition'!$A:$D,3,0)*$L84</f>
        <v>521589.2</v>
      </c>
    </row>
    <row r="85" customFormat="false" ht="12.8" hidden="false" customHeight="false" outlineLevel="0" collapsed="false">
      <c r="A85" s="0" t="s">
        <v>127</v>
      </c>
      <c r="B85" s="0" t="s">
        <v>128</v>
      </c>
      <c r="C85" s="0" t="n">
        <v>5000</v>
      </c>
      <c r="D85" s="0" t="s">
        <v>129</v>
      </c>
      <c r="E85" s="0" t="n">
        <v>5510</v>
      </c>
      <c r="F85" s="0" t="s">
        <v>130</v>
      </c>
      <c r="G85" s="0" t="n">
        <v>56</v>
      </c>
      <c r="H85" s="0" t="s">
        <v>25</v>
      </c>
      <c r="I85" s="0" t="n">
        <v>2017</v>
      </c>
      <c r="J85" s="0" t="n">
        <v>2017</v>
      </c>
      <c r="K85" s="0" t="s">
        <v>132</v>
      </c>
      <c r="L85" s="0" t="n">
        <v>1138653968</v>
      </c>
      <c r="M85" s="0" t="s">
        <v>133</v>
      </c>
      <c r="N85" s="0" t="s">
        <v>134</v>
      </c>
      <c r="O85" s="10" t="n">
        <f aca="false">VLOOKUP($H85,'FAOSTAT nutrition'!$A:$C,2,0)*$L85/4000</f>
        <v>1013402031.52</v>
      </c>
      <c r="P85" s="10" t="n">
        <f aca="false">VLOOKUP($H85,'FAOSTAT nutrition'!$A:$D,4,0)*$L85</f>
        <v>48962120.624</v>
      </c>
      <c r="Q85" s="10" t="n">
        <f aca="false">VLOOKUP($H85,'FAOSTAT nutrition'!$A:$D,3,0)*$L85</f>
        <v>108172126.96</v>
      </c>
    </row>
    <row r="86" customFormat="false" ht="12.8" hidden="false" customHeight="false" outlineLevel="0" collapsed="false">
      <c r="A86" s="0" t="s">
        <v>127</v>
      </c>
      <c r="B86" s="0" t="s">
        <v>128</v>
      </c>
      <c r="C86" s="0" t="n">
        <v>5000</v>
      </c>
      <c r="D86" s="0" t="s">
        <v>129</v>
      </c>
      <c r="E86" s="0" t="n">
        <v>5510</v>
      </c>
      <c r="F86" s="0" t="s">
        <v>130</v>
      </c>
      <c r="G86" s="0" t="n">
        <v>446</v>
      </c>
      <c r="H86" s="0" t="s">
        <v>215</v>
      </c>
      <c r="I86" s="0" t="n">
        <v>2017</v>
      </c>
      <c r="J86" s="0" t="n">
        <v>2017</v>
      </c>
      <c r="K86" s="0" t="s">
        <v>132</v>
      </c>
      <c r="L86" s="0" t="n">
        <v>11409076</v>
      </c>
      <c r="M86" s="0" t="s">
        <v>133</v>
      </c>
      <c r="N86" s="0" t="s">
        <v>134</v>
      </c>
      <c r="O86" s="10" t="n">
        <f aca="false">VLOOKUP($H86,'FAOSTAT nutrition'!$A:$C,2,0)*$L86/4000</f>
        <v>1597272.2099357</v>
      </c>
      <c r="P86" s="10" t="n">
        <f aca="false">VLOOKUP($H86,'FAOSTAT nutrition'!$A:$D,4,0)*$L86</f>
        <v>91272.1370192887</v>
      </c>
      <c r="Q86" s="10" t="n">
        <f aca="false">VLOOKUP($H86,'FAOSTAT nutrition'!$A:$D,3,0)*$L86</f>
        <v>239591.812700171</v>
      </c>
    </row>
    <row r="87" customFormat="false" ht="12.8" hidden="false" customHeight="false" outlineLevel="0" collapsed="false">
      <c r="A87" s="0" t="s">
        <v>127</v>
      </c>
      <c r="B87" s="0" t="s">
        <v>128</v>
      </c>
      <c r="C87" s="0" t="n">
        <v>5000</v>
      </c>
      <c r="D87" s="0" t="s">
        <v>129</v>
      </c>
      <c r="E87" s="0" t="n">
        <v>5510</v>
      </c>
      <c r="F87" s="0" t="s">
        <v>130</v>
      </c>
      <c r="G87" s="0" t="n">
        <v>571</v>
      </c>
      <c r="H87" s="0" t="s">
        <v>216</v>
      </c>
      <c r="I87" s="0" t="n">
        <v>2017</v>
      </c>
      <c r="J87" s="0" t="n">
        <v>2017</v>
      </c>
      <c r="K87" s="0" t="s">
        <v>132</v>
      </c>
      <c r="L87" s="0" t="n">
        <v>52123738</v>
      </c>
      <c r="M87" s="0" t="s">
        <v>133</v>
      </c>
      <c r="N87" s="0" t="s">
        <v>134</v>
      </c>
      <c r="O87" s="10" t="n">
        <f aca="false">VLOOKUP($H87,'FAOSTAT nutrition'!$A:$C,2,0)*$L87/4000</f>
        <v>5863911.91451586</v>
      </c>
      <c r="P87" s="10" t="n">
        <f aca="false">VLOOKUP($H87,'FAOSTAT nutrition'!$A:$D,4,0)*$L87</f>
        <v>104244.261419251</v>
      </c>
      <c r="Q87" s="10" t="n">
        <f aca="false">VLOOKUP($H87,'FAOSTAT nutrition'!$A:$D,3,0)*$L87</f>
        <v>208488.522838503</v>
      </c>
    </row>
    <row r="88" customFormat="false" ht="12.8" hidden="false" customHeight="false" outlineLevel="0" collapsed="false">
      <c r="A88" s="0" t="s">
        <v>127</v>
      </c>
      <c r="B88" s="0" t="s">
        <v>128</v>
      </c>
      <c r="C88" s="0" t="n">
        <v>5000</v>
      </c>
      <c r="D88" s="0" t="s">
        <v>129</v>
      </c>
      <c r="E88" s="0" t="n">
        <v>5510</v>
      </c>
      <c r="F88" s="0" t="s">
        <v>130</v>
      </c>
      <c r="G88" s="0" t="n">
        <v>809</v>
      </c>
      <c r="H88" s="0" t="s">
        <v>217</v>
      </c>
      <c r="I88" s="0" t="n">
        <v>2017</v>
      </c>
      <c r="J88" s="0" t="n">
        <v>2017</v>
      </c>
      <c r="K88" s="0" t="s">
        <v>132</v>
      </c>
      <c r="L88" s="0" t="n">
        <v>107472</v>
      </c>
      <c r="M88" s="0" t="s">
        <v>133</v>
      </c>
      <c r="N88" s="0" t="s">
        <v>134</v>
      </c>
      <c r="O88" s="10" t="e">
        <f aca="false">VLOOKUP($H88,'FAOSTAT nutrition'!$A:$C,2,0)*$L88/4000</f>
        <v>#N/A</v>
      </c>
      <c r="P88" s="10" t="e">
        <f aca="false">VLOOKUP($H88,'FAOSTAT nutrition'!$A:$D,4,0)*$L88</f>
        <v>#N/A</v>
      </c>
      <c r="Q88" s="10" t="e">
        <f aca="false">VLOOKUP($H88,'FAOSTAT nutrition'!$A:$D,3,0)*$L88</f>
        <v>#N/A</v>
      </c>
    </row>
    <row r="89" customFormat="false" ht="12.8" hidden="false" customHeight="false" outlineLevel="0" collapsed="false">
      <c r="A89" s="0" t="s">
        <v>127</v>
      </c>
      <c r="B89" s="0" t="s">
        <v>128</v>
      </c>
      <c r="C89" s="0" t="n">
        <v>5000</v>
      </c>
      <c r="D89" s="0" t="s">
        <v>129</v>
      </c>
      <c r="E89" s="0" t="n">
        <v>5510</v>
      </c>
      <c r="F89" s="0" t="s">
        <v>130</v>
      </c>
      <c r="G89" s="0" t="n">
        <v>671</v>
      </c>
      <c r="H89" s="0" t="s">
        <v>218</v>
      </c>
      <c r="I89" s="0" t="n">
        <v>2017</v>
      </c>
      <c r="J89" s="0" t="n">
        <v>2017</v>
      </c>
      <c r="K89" s="0" t="s">
        <v>132</v>
      </c>
      <c r="L89" s="0" t="n">
        <v>1016085</v>
      </c>
      <c r="M89" s="0" t="s">
        <v>133</v>
      </c>
      <c r="N89" s="0" t="s">
        <v>134</v>
      </c>
      <c r="O89" s="10" t="n">
        <f aca="false">VLOOKUP($H89,'FAOSTAT nutrition'!$A:$C,2,0)*$L89/4000</f>
        <v>101608.5</v>
      </c>
      <c r="P89" s="10" t="n">
        <f aca="false">VLOOKUP($H89,'FAOSTAT nutrition'!$A:$D,4,0)*$L89</f>
        <v>0</v>
      </c>
      <c r="Q89" s="10" t="n">
        <f aca="false">VLOOKUP($H89,'FAOSTAT nutrition'!$A:$D,3,0)*$L89</f>
        <v>102030.112033195</v>
      </c>
    </row>
    <row r="90" customFormat="false" ht="12.8" hidden="false" customHeight="false" outlineLevel="0" collapsed="false">
      <c r="A90" s="0" t="s">
        <v>127</v>
      </c>
      <c r="B90" s="0" t="s">
        <v>128</v>
      </c>
      <c r="C90" s="0" t="n">
        <v>5000</v>
      </c>
      <c r="D90" s="0" t="s">
        <v>129</v>
      </c>
      <c r="E90" s="0" t="n">
        <v>5510</v>
      </c>
      <c r="F90" s="0" t="s">
        <v>130</v>
      </c>
      <c r="G90" s="0" t="n">
        <v>568</v>
      </c>
      <c r="H90" s="0" t="s">
        <v>219</v>
      </c>
      <c r="I90" s="0" t="n">
        <v>2017</v>
      </c>
      <c r="J90" s="0" t="n">
        <v>2017</v>
      </c>
      <c r="K90" s="0" t="s">
        <v>132</v>
      </c>
      <c r="L90" s="0" t="n">
        <v>26665174</v>
      </c>
      <c r="M90" s="0" t="s">
        <v>133</v>
      </c>
      <c r="N90" s="0" t="s">
        <v>134</v>
      </c>
      <c r="O90" s="10" t="n">
        <f aca="false">VLOOKUP($H90,'FAOSTAT nutrition'!$A:$C,2,0)*$L90/4000</f>
        <v>1133269.33416684</v>
      </c>
      <c r="P90" s="10" t="n">
        <f aca="false">VLOOKUP($H90,'FAOSTAT nutrition'!$A:$D,4,0)*$L90</f>
        <v>26670.7324797597</v>
      </c>
      <c r="Q90" s="10" t="n">
        <f aca="false">VLOOKUP($H90,'FAOSTAT nutrition'!$A:$D,3,0)*$L90</f>
        <v>106658.004000834</v>
      </c>
    </row>
    <row r="91" customFormat="false" ht="12.8" hidden="false" customHeight="false" outlineLevel="0" collapsed="false">
      <c r="A91" s="0" t="s">
        <v>127</v>
      </c>
      <c r="B91" s="0" t="s">
        <v>128</v>
      </c>
      <c r="C91" s="0" t="n">
        <v>5000</v>
      </c>
      <c r="D91" s="0" t="s">
        <v>129</v>
      </c>
      <c r="E91" s="0" t="n">
        <v>5510</v>
      </c>
      <c r="F91" s="0" t="s">
        <v>130</v>
      </c>
      <c r="G91" s="0" t="n">
        <v>299</v>
      </c>
      <c r="H91" s="0" t="s">
        <v>220</v>
      </c>
      <c r="I91" s="0" t="n">
        <v>2017</v>
      </c>
      <c r="J91" s="0" t="n">
        <v>2017</v>
      </c>
      <c r="K91" s="0" t="s">
        <v>132</v>
      </c>
      <c r="L91" s="0" t="n">
        <v>958415</v>
      </c>
      <c r="M91" s="0" t="s">
        <v>133</v>
      </c>
      <c r="N91" s="0" t="s">
        <v>134</v>
      </c>
      <c r="O91" s="10" t="n">
        <f aca="false">VLOOKUP($H91,'FAOSTAT nutrition'!$A:$C,2,0)*$L91/4000</f>
        <v>958415</v>
      </c>
      <c r="P91" s="10" t="n">
        <f aca="false">VLOOKUP($H91,'FAOSTAT nutrition'!$A:$D,4,0)*$L91</f>
        <v>324902.685</v>
      </c>
      <c r="Q91" s="10" t="n">
        <f aca="false">VLOOKUP($H91,'FAOSTAT nutrition'!$A:$D,3,0)*$L91</f>
        <v>174431.53</v>
      </c>
    </row>
    <row r="92" customFormat="false" ht="12.8" hidden="false" customHeight="false" outlineLevel="0" collapsed="false">
      <c r="A92" s="0" t="s">
        <v>127</v>
      </c>
      <c r="B92" s="0" t="s">
        <v>128</v>
      </c>
      <c r="C92" s="0" t="n">
        <v>5000</v>
      </c>
      <c r="D92" s="0" t="s">
        <v>129</v>
      </c>
      <c r="E92" s="0" t="n">
        <v>5510</v>
      </c>
      <c r="F92" s="0" t="s">
        <v>130</v>
      </c>
      <c r="G92" s="0" t="n">
        <v>79</v>
      </c>
      <c r="H92" s="0" t="s">
        <v>221</v>
      </c>
      <c r="I92" s="0" t="n">
        <v>2017</v>
      </c>
      <c r="J92" s="0" t="n">
        <v>2017</v>
      </c>
      <c r="K92" s="0" t="s">
        <v>132</v>
      </c>
      <c r="L92" s="0" t="n">
        <v>28841718</v>
      </c>
      <c r="M92" s="0" t="s">
        <v>133</v>
      </c>
      <c r="N92" s="0" t="s">
        <v>134</v>
      </c>
      <c r="O92" s="10" t="n">
        <f aca="false">VLOOKUP($H92,'FAOSTAT nutrition'!$A:$C,2,0)*$L92/4000</f>
        <v>24515460.3</v>
      </c>
      <c r="P92" s="10" t="n">
        <f aca="false">VLOOKUP($H92,'FAOSTAT nutrition'!$A:$D,4,0)*$L92</f>
        <v>865251.54</v>
      </c>
      <c r="Q92" s="10" t="n">
        <f aca="false">VLOOKUP($H92,'FAOSTAT nutrition'!$A:$D,3,0)*$L92</f>
        <v>2797646.646</v>
      </c>
    </row>
    <row r="93" customFormat="false" ht="12.8" hidden="false" customHeight="false" outlineLevel="0" collapsed="false">
      <c r="A93" s="0" t="s">
        <v>127</v>
      </c>
      <c r="B93" s="0" t="s">
        <v>128</v>
      </c>
      <c r="C93" s="0" t="n">
        <v>5000</v>
      </c>
      <c r="D93" s="0" t="s">
        <v>129</v>
      </c>
      <c r="E93" s="0" t="n">
        <v>5510</v>
      </c>
      <c r="F93" s="0" t="s">
        <v>130</v>
      </c>
      <c r="G93" s="0" t="n">
        <v>449</v>
      </c>
      <c r="H93" s="0" t="s">
        <v>222</v>
      </c>
      <c r="I93" s="0" t="n">
        <v>2017</v>
      </c>
      <c r="J93" s="0" t="n">
        <v>2017</v>
      </c>
      <c r="K93" s="0" t="s">
        <v>132</v>
      </c>
      <c r="L93" s="0" t="n">
        <v>10894957</v>
      </c>
      <c r="M93" s="0" t="s">
        <v>133</v>
      </c>
      <c r="N93" s="0" t="s">
        <v>134</v>
      </c>
      <c r="O93" s="10" t="n">
        <f aca="false">VLOOKUP($H93,'FAOSTAT nutrition'!$A:$C,2,0)*$L93/4000</f>
        <v>653698.626208428</v>
      </c>
      <c r="P93" s="10" t="n">
        <f aca="false">VLOOKUP($H93,'FAOSTAT nutrition'!$A:$D,4,0)*$L93</f>
        <v>43568.2483990966</v>
      </c>
      <c r="Q93" s="10" t="n">
        <f aca="false">VLOOKUP($H93,'FAOSTAT nutrition'!$A:$D,3,0)*$L93</f>
        <v>217889.49033258</v>
      </c>
    </row>
    <row r="94" customFormat="false" ht="12.8" hidden="false" customHeight="false" outlineLevel="0" collapsed="false">
      <c r="A94" s="0" t="s">
        <v>127</v>
      </c>
      <c r="B94" s="0" t="s">
        <v>128</v>
      </c>
      <c r="C94" s="0" t="n">
        <v>5000</v>
      </c>
      <c r="D94" s="0" t="s">
        <v>129</v>
      </c>
      <c r="E94" s="0" t="n">
        <v>5510</v>
      </c>
      <c r="F94" s="0" t="s">
        <v>130</v>
      </c>
      <c r="G94" s="0" t="n">
        <v>292</v>
      </c>
      <c r="H94" s="0" t="s">
        <v>223</v>
      </c>
      <c r="I94" s="0" t="n">
        <v>2017</v>
      </c>
      <c r="J94" s="0" t="n">
        <v>2017</v>
      </c>
      <c r="K94" s="0" t="s">
        <v>132</v>
      </c>
      <c r="L94" s="0" t="n">
        <v>562790</v>
      </c>
      <c r="M94" s="0" t="s">
        <v>133</v>
      </c>
      <c r="N94" s="0" t="s">
        <v>134</v>
      </c>
      <c r="O94" s="10" t="n">
        <f aca="false">VLOOKUP($H94,'FAOSTAT nutrition'!$A:$C,2,0)*$L94/4000</f>
        <v>659871.275</v>
      </c>
      <c r="P94" s="10" t="n">
        <f aca="false">VLOOKUP($H94,'FAOSTAT nutrition'!$A:$D,4,0)*$L94</f>
        <v>162083.52</v>
      </c>
      <c r="Q94" s="10" t="n">
        <f aca="false">VLOOKUP($H94,'FAOSTAT nutrition'!$A:$D,3,0)*$L94</f>
        <v>140134.71</v>
      </c>
    </row>
    <row r="95" customFormat="false" ht="12.8" hidden="false" customHeight="false" outlineLevel="0" collapsed="false">
      <c r="A95" s="0" t="s">
        <v>127</v>
      </c>
      <c r="B95" s="0" t="s">
        <v>128</v>
      </c>
      <c r="C95" s="0" t="n">
        <v>5000</v>
      </c>
      <c r="D95" s="0" t="s">
        <v>129</v>
      </c>
      <c r="E95" s="0" t="n">
        <v>5510</v>
      </c>
      <c r="F95" s="0" t="s">
        <v>130</v>
      </c>
      <c r="G95" s="0" t="n">
        <v>702</v>
      </c>
      <c r="H95" s="0" t="s">
        <v>224</v>
      </c>
      <c r="I95" s="0" t="n">
        <v>2017</v>
      </c>
      <c r="J95" s="0" t="n">
        <v>2017</v>
      </c>
      <c r="K95" s="0" t="s">
        <v>132</v>
      </c>
      <c r="L95" s="0" t="n">
        <v>131682</v>
      </c>
      <c r="M95" s="0" t="s">
        <v>133</v>
      </c>
      <c r="N95" s="0" t="s">
        <v>134</v>
      </c>
      <c r="O95" s="10" t="n">
        <f aca="false">VLOOKUP($H95,'FAOSTAT nutrition'!$A:$C,2,0)*$L95/4000</f>
        <v>172819.737237707</v>
      </c>
      <c r="P95" s="10" t="n">
        <f aca="false">VLOOKUP($H95,'FAOSTAT nutrition'!$A:$D,4,0)*$L95</f>
        <v>47798.1327904792</v>
      </c>
      <c r="Q95" s="10" t="n">
        <f aca="false">VLOOKUP($H95,'FAOSTAT nutrition'!$A:$D,3,0)*$L95</f>
        <v>7629.5552771688</v>
      </c>
    </row>
    <row r="96" customFormat="false" ht="12.8" hidden="false" customHeight="false" outlineLevel="0" collapsed="false">
      <c r="A96" s="0" t="s">
        <v>127</v>
      </c>
      <c r="B96" s="0" t="s">
        <v>128</v>
      </c>
      <c r="C96" s="0" t="n">
        <v>5000</v>
      </c>
      <c r="D96" s="0" t="s">
        <v>129</v>
      </c>
      <c r="E96" s="0" t="n">
        <v>5510</v>
      </c>
      <c r="F96" s="0" t="s">
        <v>130</v>
      </c>
      <c r="G96" s="0" t="n">
        <v>234</v>
      </c>
      <c r="H96" s="0" t="s">
        <v>225</v>
      </c>
      <c r="I96" s="0" t="n">
        <v>2017</v>
      </c>
      <c r="J96" s="0" t="n">
        <v>2017</v>
      </c>
      <c r="K96" s="0" t="s">
        <v>132</v>
      </c>
      <c r="L96" s="0" t="n">
        <v>981510</v>
      </c>
      <c r="M96" s="0" t="s">
        <v>133</v>
      </c>
      <c r="N96" s="0" t="s">
        <v>134</v>
      </c>
      <c r="O96" s="10" t="n">
        <f aca="false">VLOOKUP($H96,'FAOSTAT nutrition'!$A:$C,2,0)*$L96/4000</f>
        <v>642889.05</v>
      </c>
      <c r="P96" s="10" t="n">
        <f aca="false">VLOOKUP($H96,'FAOSTAT nutrition'!$A:$D,4,0)*$L96</f>
        <v>245377.5</v>
      </c>
      <c r="Q96" s="10" t="n">
        <f aca="false">VLOOKUP($H96,'FAOSTAT nutrition'!$A:$D,3,0)*$L96</f>
        <v>68705.7</v>
      </c>
    </row>
    <row r="97" customFormat="false" ht="12.8" hidden="false" customHeight="false" outlineLevel="0" collapsed="false">
      <c r="A97" s="0" t="s">
        <v>127</v>
      </c>
      <c r="B97" s="0" t="s">
        <v>128</v>
      </c>
      <c r="C97" s="0" t="n">
        <v>5000</v>
      </c>
      <c r="D97" s="0" t="s">
        <v>129</v>
      </c>
      <c r="E97" s="0" t="n">
        <v>5510</v>
      </c>
      <c r="F97" s="0" t="s">
        <v>130</v>
      </c>
      <c r="G97" s="0" t="n">
        <v>75</v>
      </c>
      <c r="H97" s="0" t="s">
        <v>226</v>
      </c>
      <c r="I97" s="0" t="n">
        <v>2017</v>
      </c>
      <c r="J97" s="0" t="n">
        <v>2017</v>
      </c>
      <c r="K97" s="0" t="s">
        <v>132</v>
      </c>
      <c r="L97" s="0" t="n">
        <v>25337537</v>
      </c>
      <c r="M97" s="0" t="s">
        <v>133</v>
      </c>
      <c r="N97" s="0" t="s">
        <v>134</v>
      </c>
      <c r="O97" s="10" t="n">
        <f aca="false">VLOOKUP($H97,'FAOSTAT nutrition'!$A:$C,2,0)*$L97/4000</f>
        <v>24387379.3625</v>
      </c>
      <c r="P97" s="10" t="n">
        <f aca="false">VLOOKUP($H97,'FAOSTAT nutrition'!$A:$D,4,0)*$L97</f>
        <v>1900315.275</v>
      </c>
      <c r="Q97" s="10" t="n">
        <f aca="false">VLOOKUP($H97,'FAOSTAT nutrition'!$A:$D,3,0)*$L97</f>
        <v>3293879.81</v>
      </c>
    </row>
    <row r="98" customFormat="false" ht="12.8" hidden="false" customHeight="false" outlineLevel="0" collapsed="false">
      <c r="A98" s="0" t="s">
        <v>127</v>
      </c>
      <c r="B98" s="0" t="s">
        <v>128</v>
      </c>
      <c r="C98" s="0" t="n">
        <v>5000</v>
      </c>
      <c r="D98" s="0" t="s">
        <v>129</v>
      </c>
      <c r="E98" s="0" t="n">
        <v>5510</v>
      </c>
      <c r="F98" s="0" t="s">
        <v>130</v>
      </c>
      <c r="G98" s="0" t="n">
        <v>254</v>
      </c>
      <c r="H98" s="0" t="s">
        <v>227</v>
      </c>
      <c r="I98" s="0" t="n">
        <v>2017</v>
      </c>
      <c r="J98" s="0" t="n">
        <v>2017</v>
      </c>
      <c r="K98" s="0" t="s">
        <v>132</v>
      </c>
      <c r="L98" s="0" t="n">
        <v>400295181</v>
      </c>
      <c r="M98" s="0" t="s">
        <v>133</v>
      </c>
      <c r="N98" s="0" t="s">
        <v>134</v>
      </c>
      <c r="O98" s="10" t="n">
        <f aca="false">VLOOKUP($H98,'FAOSTAT nutrition'!$A:$C,2,0)*$L98/4000</f>
        <v>158116596.495</v>
      </c>
      <c r="P98" s="10" t="n">
        <f aca="false">VLOOKUP($H98,'FAOSTAT nutrition'!$A:$D,4,0)*$L98</f>
        <v>52838963.892</v>
      </c>
      <c r="Q98" s="10" t="n">
        <f aca="false">VLOOKUP($H98,'FAOSTAT nutrition'!$A:$D,3,0)*$L98</f>
        <v>1200885.543</v>
      </c>
    </row>
    <row r="99" customFormat="false" ht="12.8" hidden="false" customHeight="false" outlineLevel="0" collapsed="false">
      <c r="A99" s="0" t="s">
        <v>127</v>
      </c>
      <c r="B99" s="0" t="s">
        <v>128</v>
      </c>
      <c r="C99" s="0" t="n">
        <v>5000</v>
      </c>
      <c r="D99" s="0" t="s">
        <v>129</v>
      </c>
      <c r="E99" s="0" t="n">
        <v>5510</v>
      </c>
      <c r="F99" s="0" t="s">
        <v>130</v>
      </c>
      <c r="G99" s="0" t="n">
        <v>258</v>
      </c>
      <c r="H99" s="0" t="s">
        <v>228</v>
      </c>
      <c r="I99" s="0" t="n">
        <v>2017</v>
      </c>
      <c r="J99" s="0" t="n">
        <v>2017</v>
      </c>
      <c r="K99" s="0" t="s">
        <v>132</v>
      </c>
      <c r="L99" s="0" t="n">
        <v>7300566</v>
      </c>
      <c r="M99" s="0" t="s">
        <v>133</v>
      </c>
      <c r="N99" s="0" t="s">
        <v>134</v>
      </c>
      <c r="O99" s="10" t="n">
        <f aca="false">VLOOKUP($H99,'FAOSTAT nutrition'!$A:$C,2,0)*$L99/4000</f>
        <v>16134448.7073171</v>
      </c>
      <c r="P99" s="10" t="n">
        <f aca="false">VLOOKUP($H99,'FAOSTAT nutrition'!$A:$D,4,0)*$L99</f>
        <v>7300566</v>
      </c>
      <c r="Q99" s="10" t="n">
        <f aca="false">VLOOKUP($H99,'FAOSTAT nutrition'!$A:$D,3,0)*$L99</f>
        <v>0</v>
      </c>
    </row>
    <row r="100" customFormat="false" ht="12.8" hidden="false" customHeight="false" outlineLevel="0" collapsed="false">
      <c r="A100" s="0" t="s">
        <v>127</v>
      </c>
      <c r="B100" s="0" t="s">
        <v>128</v>
      </c>
      <c r="C100" s="0" t="n">
        <v>5000</v>
      </c>
      <c r="D100" s="0" t="s">
        <v>129</v>
      </c>
      <c r="E100" s="0" t="n">
        <v>5510</v>
      </c>
      <c r="F100" s="0" t="s">
        <v>130</v>
      </c>
      <c r="G100" s="0" t="n">
        <v>430</v>
      </c>
      <c r="H100" s="0" t="s">
        <v>229</v>
      </c>
      <c r="I100" s="0" t="n">
        <v>2017</v>
      </c>
      <c r="J100" s="0" t="n">
        <v>2017</v>
      </c>
      <c r="K100" s="0" t="s">
        <v>132</v>
      </c>
      <c r="L100" s="0" t="n">
        <v>9174357</v>
      </c>
      <c r="M100" s="0" t="s">
        <v>133</v>
      </c>
      <c r="N100" s="0" t="s">
        <v>134</v>
      </c>
      <c r="O100" s="10" t="n">
        <f aca="false">VLOOKUP($H100,'FAOSTAT nutrition'!$A:$C,2,0)*$L100/4000</f>
        <v>711012.6675</v>
      </c>
      <c r="P100" s="10" t="n">
        <f aca="false">VLOOKUP($H100,'FAOSTAT nutrition'!$A:$D,4,0)*$L100</f>
        <v>27523.071</v>
      </c>
      <c r="Q100" s="10" t="n">
        <f aca="false">VLOOKUP($H100,'FAOSTAT nutrition'!$A:$D,3,0)*$L100</f>
        <v>146789.712</v>
      </c>
    </row>
    <row r="101" customFormat="false" ht="12.8" hidden="false" customHeight="false" outlineLevel="0" collapsed="false">
      <c r="A101" s="0" t="s">
        <v>127</v>
      </c>
      <c r="B101" s="0" t="s">
        <v>128</v>
      </c>
      <c r="C101" s="0" t="n">
        <v>5000</v>
      </c>
      <c r="D101" s="0" t="s">
        <v>129</v>
      </c>
      <c r="E101" s="0" t="n">
        <v>5510</v>
      </c>
      <c r="F101" s="0" t="s">
        <v>130</v>
      </c>
      <c r="G101" s="0" t="n">
        <v>260</v>
      </c>
      <c r="H101" s="0" t="s">
        <v>230</v>
      </c>
      <c r="I101" s="0" t="n">
        <v>2017</v>
      </c>
      <c r="J101" s="0" t="n">
        <v>2017</v>
      </c>
      <c r="K101" s="0" t="s">
        <v>132</v>
      </c>
      <c r="L101" s="0" t="n">
        <v>21053086</v>
      </c>
      <c r="M101" s="0" t="s">
        <v>133</v>
      </c>
      <c r="N101" s="0" t="s">
        <v>134</v>
      </c>
      <c r="O101" s="10" t="n">
        <f aca="false">VLOOKUP($H101,'FAOSTAT nutrition'!$A:$C,2,0)*$L101/4000</f>
        <v>9210725.125</v>
      </c>
      <c r="P101" s="10" t="n">
        <f aca="false">VLOOKUP($H101,'FAOSTAT nutrition'!$A:$D,4,0)*$L101</f>
        <v>3684290.05</v>
      </c>
      <c r="Q101" s="10" t="n">
        <f aca="false">VLOOKUP($H101,'FAOSTAT nutrition'!$A:$D,3,0)*$L101</f>
        <v>273690.118</v>
      </c>
    </row>
    <row r="102" customFormat="false" ht="12.8" hidden="false" customHeight="false" outlineLevel="0" collapsed="false">
      <c r="A102" s="0" t="s">
        <v>127</v>
      </c>
      <c r="B102" s="0" t="s">
        <v>128</v>
      </c>
      <c r="C102" s="0" t="n">
        <v>5000</v>
      </c>
      <c r="D102" s="0" t="s">
        <v>129</v>
      </c>
      <c r="E102" s="0" t="n">
        <v>5510</v>
      </c>
      <c r="F102" s="0" t="s">
        <v>130</v>
      </c>
      <c r="G102" s="0" t="n">
        <v>403</v>
      </c>
      <c r="H102" s="0" t="s">
        <v>231</v>
      </c>
      <c r="I102" s="0" t="n">
        <v>2017</v>
      </c>
      <c r="J102" s="0" t="n">
        <v>2017</v>
      </c>
      <c r="K102" s="0" t="s">
        <v>132</v>
      </c>
      <c r="L102" s="0" t="n">
        <v>97324071</v>
      </c>
      <c r="M102" s="0" t="s">
        <v>133</v>
      </c>
      <c r="N102" s="0" t="s">
        <v>134</v>
      </c>
      <c r="O102" s="10" t="n">
        <f aca="false">VLOOKUP($H102,'FAOSTAT nutrition'!$A:$C,2,0)*$L102/4000</f>
        <v>7542615.5025</v>
      </c>
      <c r="P102" s="10" t="n">
        <f aca="false">VLOOKUP($H102,'FAOSTAT nutrition'!$A:$D,4,0)*$L102</f>
        <v>194648.142</v>
      </c>
      <c r="Q102" s="10" t="n">
        <f aca="false">VLOOKUP($H102,'FAOSTAT nutrition'!$A:$D,3,0)*$L102</f>
        <v>1070564.781</v>
      </c>
    </row>
    <row r="103" customFormat="false" ht="12.8" hidden="false" customHeight="false" outlineLevel="0" collapsed="false">
      <c r="A103" s="0" t="s">
        <v>127</v>
      </c>
      <c r="B103" s="0" t="s">
        <v>128</v>
      </c>
      <c r="C103" s="0" t="n">
        <v>5000</v>
      </c>
      <c r="D103" s="0" t="s">
        <v>129</v>
      </c>
      <c r="E103" s="0" t="n">
        <v>5510</v>
      </c>
      <c r="F103" s="0" t="s">
        <v>130</v>
      </c>
      <c r="G103" s="0" t="n">
        <v>402</v>
      </c>
      <c r="H103" s="0" t="s">
        <v>232</v>
      </c>
      <c r="I103" s="0" t="n">
        <v>2017</v>
      </c>
      <c r="J103" s="0" t="n">
        <v>2017</v>
      </c>
      <c r="K103" s="0" t="s">
        <v>132</v>
      </c>
      <c r="L103" s="0" t="n">
        <v>4742066</v>
      </c>
      <c r="M103" s="0" t="s">
        <v>133</v>
      </c>
      <c r="N103" s="0" t="s">
        <v>134</v>
      </c>
      <c r="O103" s="10" t="n">
        <f aca="false">VLOOKUP($H103,'FAOSTAT nutrition'!$A:$C,2,0)*$L103/4000</f>
        <v>296378.460086687</v>
      </c>
      <c r="P103" s="10" t="n">
        <f aca="false">VLOOKUP($H103,'FAOSTAT nutrition'!$A:$D,4,0)*$L103</f>
        <v>18968.6469900682</v>
      </c>
      <c r="Q103" s="10" t="n">
        <f aca="false">VLOOKUP($H103,'FAOSTAT nutrition'!$A:$D,3,0)*$L103</f>
        <v>66390.2644652388</v>
      </c>
    </row>
    <row r="104" customFormat="false" ht="12.8" hidden="false" customHeight="false" outlineLevel="0" collapsed="false">
      <c r="A104" s="0" t="s">
        <v>127</v>
      </c>
      <c r="B104" s="0" t="s">
        <v>128</v>
      </c>
      <c r="C104" s="0" t="n">
        <v>5000</v>
      </c>
      <c r="D104" s="0" t="s">
        <v>129</v>
      </c>
      <c r="E104" s="0" t="n">
        <v>5510</v>
      </c>
      <c r="F104" s="0" t="s">
        <v>130</v>
      </c>
      <c r="G104" s="0" t="n">
        <v>490</v>
      </c>
      <c r="H104" s="0" t="s">
        <v>233</v>
      </c>
      <c r="I104" s="0" t="n">
        <v>2017</v>
      </c>
      <c r="J104" s="0" t="n">
        <v>2017</v>
      </c>
      <c r="K104" s="0" t="s">
        <v>132</v>
      </c>
      <c r="L104" s="0" t="n">
        <v>73831145</v>
      </c>
      <c r="M104" s="0" t="s">
        <v>133</v>
      </c>
      <c r="N104" s="0" t="s">
        <v>134</v>
      </c>
      <c r="O104" s="10" t="n">
        <f aca="false">VLOOKUP($H104,'FAOSTAT nutrition'!$A:$C,2,0)*$L104/4000</f>
        <v>6275647.325</v>
      </c>
      <c r="P104" s="10" t="n">
        <f aca="false">VLOOKUP($H104,'FAOSTAT nutrition'!$A:$D,4,0)*$L104</f>
        <v>73831.145</v>
      </c>
      <c r="Q104" s="10" t="n">
        <f aca="false">VLOOKUP($H104,'FAOSTAT nutrition'!$A:$D,3,0)*$L104</f>
        <v>516818.015</v>
      </c>
    </row>
    <row r="105" customFormat="false" ht="12.8" hidden="false" customHeight="false" outlineLevel="0" collapsed="false">
      <c r="A105" s="0" t="s">
        <v>127</v>
      </c>
      <c r="B105" s="0" t="s">
        <v>128</v>
      </c>
      <c r="C105" s="0" t="n">
        <v>5000</v>
      </c>
      <c r="D105" s="0" t="s">
        <v>129</v>
      </c>
      <c r="E105" s="0" t="n">
        <v>5510</v>
      </c>
      <c r="F105" s="0" t="s">
        <v>130</v>
      </c>
      <c r="G105" s="0" t="n">
        <v>600</v>
      </c>
      <c r="H105" s="0" t="s">
        <v>234</v>
      </c>
      <c r="I105" s="0" t="n">
        <v>2017</v>
      </c>
      <c r="J105" s="0" t="n">
        <v>2017</v>
      </c>
      <c r="K105" s="0" t="s">
        <v>132</v>
      </c>
      <c r="L105" s="0" t="n">
        <v>12895369</v>
      </c>
      <c r="M105" s="0" t="s">
        <v>133</v>
      </c>
      <c r="N105" s="0" t="s">
        <v>134</v>
      </c>
      <c r="O105" s="10" t="n">
        <f aca="false">VLOOKUP($H105,'FAOSTAT nutrition'!$A:$C,2,0)*$L105/4000</f>
        <v>838198.985</v>
      </c>
      <c r="P105" s="10" t="n">
        <f aca="false">VLOOKUP($H105,'FAOSTAT nutrition'!$A:$D,4,0)*$L105</f>
        <v>12895.369</v>
      </c>
      <c r="Q105" s="10" t="n">
        <f aca="false">VLOOKUP($H105,'FAOSTAT nutrition'!$A:$D,3,0)*$L105</f>
        <v>51581.476</v>
      </c>
    </row>
    <row r="106" customFormat="false" ht="12.8" hidden="false" customHeight="false" outlineLevel="0" collapsed="false">
      <c r="A106" s="0" t="s">
        <v>127</v>
      </c>
      <c r="B106" s="0" t="s">
        <v>128</v>
      </c>
      <c r="C106" s="0" t="n">
        <v>5000</v>
      </c>
      <c r="D106" s="0" t="s">
        <v>129</v>
      </c>
      <c r="E106" s="0" t="n">
        <v>5510</v>
      </c>
      <c r="F106" s="0" t="s">
        <v>130</v>
      </c>
      <c r="G106" s="0" t="n">
        <v>534</v>
      </c>
      <c r="H106" s="0" t="s">
        <v>235</v>
      </c>
      <c r="I106" s="0" t="n">
        <v>2017</v>
      </c>
      <c r="J106" s="0" t="n">
        <v>2017</v>
      </c>
      <c r="K106" s="0" t="s">
        <v>132</v>
      </c>
      <c r="L106" s="0" t="n">
        <v>24552826</v>
      </c>
      <c r="M106" s="0" t="s">
        <v>133</v>
      </c>
      <c r="N106" s="0" t="s">
        <v>134</v>
      </c>
      <c r="O106" s="10" t="n">
        <f aca="false">VLOOKUP($H106,'FAOSTAT nutrition'!$A:$C,2,0)*$L106/4000</f>
        <v>2025608.145</v>
      </c>
      <c r="P106" s="10" t="n">
        <f aca="false">VLOOKUP($H106,'FAOSTAT nutrition'!$A:$D,4,0)*$L106</f>
        <v>24552.826</v>
      </c>
      <c r="Q106" s="10" t="n">
        <f aca="false">VLOOKUP($H106,'FAOSTAT nutrition'!$A:$D,3,0)*$L106</f>
        <v>122764.13</v>
      </c>
    </row>
    <row r="107" customFormat="false" ht="12.8" hidden="false" customHeight="false" outlineLevel="0" collapsed="false">
      <c r="A107" s="0" t="s">
        <v>127</v>
      </c>
      <c r="B107" s="0" t="s">
        <v>128</v>
      </c>
      <c r="C107" s="0" t="n">
        <v>5000</v>
      </c>
      <c r="D107" s="0" t="s">
        <v>129</v>
      </c>
      <c r="E107" s="0" t="n">
        <v>5510</v>
      </c>
      <c r="F107" s="0" t="s">
        <v>130</v>
      </c>
      <c r="G107" s="0" t="n">
        <v>521</v>
      </c>
      <c r="H107" s="0" t="s">
        <v>236</v>
      </c>
      <c r="I107" s="0" t="n">
        <v>2017</v>
      </c>
      <c r="J107" s="0" t="n">
        <v>2017</v>
      </c>
      <c r="K107" s="0" t="s">
        <v>132</v>
      </c>
      <c r="L107" s="0" t="n">
        <v>23830490</v>
      </c>
      <c r="M107" s="0" t="s">
        <v>133</v>
      </c>
      <c r="N107" s="0" t="s">
        <v>134</v>
      </c>
      <c r="O107" s="10" t="n">
        <f aca="false">VLOOKUP($H107,'FAOSTAT nutrition'!$A:$C,2,0)*$L107/4000</f>
        <v>3217116.15</v>
      </c>
      <c r="P107" s="10" t="n">
        <f aca="false">VLOOKUP($H107,'FAOSTAT nutrition'!$A:$D,4,0)*$L107</f>
        <v>95321.96</v>
      </c>
      <c r="Q107" s="10" t="n">
        <f aca="false">VLOOKUP($H107,'FAOSTAT nutrition'!$A:$D,3,0)*$L107</f>
        <v>95321.96</v>
      </c>
    </row>
    <row r="108" customFormat="false" ht="12.8" hidden="false" customHeight="false" outlineLevel="0" collapsed="false">
      <c r="A108" s="0" t="s">
        <v>127</v>
      </c>
      <c r="B108" s="0" t="s">
        <v>128</v>
      </c>
      <c r="C108" s="0" t="n">
        <v>5000</v>
      </c>
      <c r="D108" s="0" t="s">
        <v>129</v>
      </c>
      <c r="E108" s="0" t="n">
        <v>5510</v>
      </c>
      <c r="F108" s="0" t="s">
        <v>130</v>
      </c>
      <c r="G108" s="0" t="n">
        <v>187</v>
      </c>
      <c r="H108" s="0" t="s">
        <v>237</v>
      </c>
      <c r="I108" s="0" t="n">
        <v>2017</v>
      </c>
      <c r="J108" s="0" t="n">
        <v>2017</v>
      </c>
      <c r="K108" s="0" t="s">
        <v>132</v>
      </c>
      <c r="L108" s="0" t="n">
        <v>16210295</v>
      </c>
      <c r="M108" s="0" t="s">
        <v>133</v>
      </c>
      <c r="N108" s="0" t="s">
        <v>134</v>
      </c>
      <c r="O108" s="10" t="n">
        <f aca="false">VLOOKUP($H108,'FAOSTAT nutrition'!$A:$C,2,0)*$L108/4000</f>
        <v>14021905.175</v>
      </c>
      <c r="P108" s="10" t="n">
        <f aca="false">VLOOKUP($H108,'FAOSTAT nutrition'!$A:$D,4,0)*$L108</f>
        <v>291785.31</v>
      </c>
      <c r="Q108" s="10" t="n">
        <f aca="false">VLOOKUP($H108,'FAOSTAT nutrition'!$A:$D,3,0)*$L108</f>
        <v>3647316.375</v>
      </c>
    </row>
    <row r="109" customFormat="false" ht="12.8" hidden="false" customHeight="false" outlineLevel="0" collapsed="false">
      <c r="A109" s="0" t="s">
        <v>127</v>
      </c>
      <c r="B109" s="0" t="s">
        <v>128</v>
      </c>
      <c r="C109" s="0" t="n">
        <v>5000</v>
      </c>
      <c r="D109" s="0" t="s">
        <v>129</v>
      </c>
      <c r="E109" s="0" t="n">
        <v>5510</v>
      </c>
      <c r="F109" s="0" t="s">
        <v>130</v>
      </c>
      <c r="G109" s="0" t="n">
        <v>417</v>
      </c>
      <c r="H109" s="0" t="s">
        <v>238</v>
      </c>
      <c r="I109" s="0" t="n">
        <v>2017</v>
      </c>
      <c r="J109" s="0" t="n">
        <v>2017</v>
      </c>
      <c r="K109" s="0" t="s">
        <v>132</v>
      </c>
      <c r="L109" s="0" t="n">
        <v>20685440</v>
      </c>
      <c r="M109" s="0" t="s">
        <v>133</v>
      </c>
      <c r="N109" s="0" t="s">
        <v>134</v>
      </c>
      <c r="O109" s="10" t="n">
        <f aca="false">VLOOKUP($H109,'FAOSTAT nutrition'!$A:$C,2,0)*$L109/4000</f>
        <v>1603121.6</v>
      </c>
      <c r="P109" s="10" t="n">
        <f aca="false">VLOOKUP($H109,'FAOSTAT nutrition'!$A:$D,4,0)*$L109</f>
        <v>41370.88</v>
      </c>
      <c r="Q109" s="10" t="n">
        <f aca="false">VLOOKUP($H109,'FAOSTAT nutrition'!$A:$D,3,0)*$L109</f>
        <v>434394.24</v>
      </c>
    </row>
    <row r="110" customFormat="false" ht="12.8" hidden="false" customHeight="false" outlineLevel="0" collapsed="false">
      <c r="A110" s="0" t="s">
        <v>127</v>
      </c>
      <c r="B110" s="0" t="s">
        <v>128</v>
      </c>
      <c r="C110" s="0" t="n">
        <v>5000</v>
      </c>
      <c r="D110" s="0" t="s">
        <v>129</v>
      </c>
      <c r="E110" s="0" t="n">
        <v>5510</v>
      </c>
      <c r="F110" s="0" t="s">
        <v>130</v>
      </c>
      <c r="G110" s="0" t="n">
        <v>687</v>
      </c>
      <c r="H110" s="0" t="s">
        <v>239</v>
      </c>
      <c r="I110" s="0" t="n">
        <v>2017</v>
      </c>
      <c r="J110" s="0" t="n">
        <v>2017</v>
      </c>
      <c r="K110" s="0" t="s">
        <v>132</v>
      </c>
      <c r="L110" s="0" t="n">
        <v>983061</v>
      </c>
      <c r="M110" s="0" t="s">
        <v>133</v>
      </c>
      <c r="N110" s="0" t="s">
        <v>134</v>
      </c>
      <c r="O110" s="10" t="n">
        <f aca="false">VLOOKUP($H110,'FAOSTAT nutrition'!$A:$C,2,0)*$L110/4000</f>
        <v>678308.818789714</v>
      </c>
      <c r="P110" s="10" t="n">
        <f aca="false">VLOOKUP($H110,'FAOSTAT nutrition'!$A:$D,4,0)*$L110</f>
        <v>26543.534899935</v>
      </c>
      <c r="Q110" s="10" t="n">
        <f aca="false">VLOOKUP($H110,'FAOSTAT nutrition'!$A:$D,3,0)*$L110</f>
        <v>105192.776513651</v>
      </c>
    </row>
    <row r="111" customFormat="false" ht="12.8" hidden="false" customHeight="false" outlineLevel="0" collapsed="false">
      <c r="A111" s="0" t="s">
        <v>127</v>
      </c>
      <c r="B111" s="0" t="s">
        <v>128</v>
      </c>
      <c r="C111" s="0" t="n">
        <v>5000</v>
      </c>
      <c r="D111" s="0" t="s">
        <v>129</v>
      </c>
      <c r="E111" s="0" t="n">
        <v>5510</v>
      </c>
      <c r="F111" s="0" t="s">
        <v>130</v>
      </c>
      <c r="G111" s="0" t="n">
        <v>748</v>
      </c>
      <c r="H111" s="0" t="s">
        <v>240</v>
      </c>
      <c r="I111" s="0" t="n">
        <v>2017</v>
      </c>
      <c r="J111" s="0" t="n">
        <v>2017</v>
      </c>
      <c r="K111" s="0" t="s">
        <v>132</v>
      </c>
      <c r="L111" s="0" t="n">
        <v>99262</v>
      </c>
      <c r="M111" s="0" t="s">
        <v>133</v>
      </c>
      <c r="N111" s="0" t="s">
        <v>134</v>
      </c>
      <c r="O111" s="10" t="e">
        <f aca="false">VLOOKUP($H111,'FAOSTAT nutrition'!$A:$C,2,0)*$L111/4000</f>
        <v>#N/A</v>
      </c>
      <c r="P111" s="10" t="e">
        <f aca="false">VLOOKUP($H111,'FAOSTAT nutrition'!$A:$D,4,0)*$L111</f>
        <v>#N/A</v>
      </c>
      <c r="Q111" s="10" t="e">
        <f aca="false">VLOOKUP($H111,'FAOSTAT nutrition'!$A:$D,3,0)*$L111</f>
        <v>#N/A</v>
      </c>
    </row>
    <row r="112" customFormat="false" ht="12.8" hidden="false" customHeight="false" outlineLevel="0" collapsed="false">
      <c r="A112" s="0" t="s">
        <v>127</v>
      </c>
      <c r="B112" s="0" t="s">
        <v>128</v>
      </c>
      <c r="C112" s="0" t="n">
        <v>5000</v>
      </c>
      <c r="D112" s="0" t="s">
        <v>129</v>
      </c>
      <c r="E112" s="0" t="n">
        <v>5510</v>
      </c>
      <c r="F112" s="0" t="s">
        <v>130</v>
      </c>
      <c r="G112" s="0" t="n">
        <v>587</v>
      </c>
      <c r="H112" s="0" t="s">
        <v>241</v>
      </c>
      <c r="I112" s="0" t="n">
        <v>2017</v>
      </c>
      <c r="J112" s="0" t="n">
        <v>2017</v>
      </c>
      <c r="K112" s="0" t="s">
        <v>132</v>
      </c>
      <c r="L112" s="0" t="n">
        <v>4548506</v>
      </c>
      <c r="M112" s="0" t="s">
        <v>133</v>
      </c>
      <c r="N112" s="0" t="s">
        <v>134</v>
      </c>
      <c r="O112" s="10" t="n">
        <f aca="false">VLOOKUP($H112,'FAOSTAT nutrition'!$A:$C,2,0)*$L112/4000</f>
        <v>932443.73</v>
      </c>
      <c r="P112" s="10" t="n">
        <f aca="false">VLOOKUP($H112,'FAOSTAT nutrition'!$A:$D,4,0)*$L112</f>
        <v>13645.518</v>
      </c>
      <c r="Q112" s="10" t="n">
        <f aca="false">VLOOKUP($H112,'FAOSTAT nutrition'!$A:$D,3,0)*$L112</f>
        <v>27291.036</v>
      </c>
    </row>
    <row r="113" customFormat="false" ht="12.8" hidden="false" customHeight="false" outlineLevel="0" collapsed="false">
      <c r="A113" s="0" t="s">
        <v>127</v>
      </c>
      <c r="B113" s="0" t="s">
        <v>128</v>
      </c>
      <c r="C113" s="0" t="n">
        <v>5000</v>
      </c>
      <c r="D113" s="0" t="s">
        <v>129</v>
      </c>
      <c r="E113" s="0" t="n">
        <v>5510</v>
      </c>
      <c r="F113" s="0" t="s">
        <v>130</v>
      </c>
      <c r="G113" s="0" t="n">
        <v>197</v>
      </c>
      <c r="H113" s="0" t="s">
        <v>242</v>
      </c>
      <c r="I113" s="0" t="n">
        <v>2017</v>
      </c>
      <c r="J113" s="0" t="n">
        <v>2017</v>
      </c>
      <c r="K113" s="0" t="s">
        <v>132</v>
      </c>
      <c r="L113" s="0" t="n">
        <v>6387972</v>
      </c>
      <c r="M113" s="0" t="s">
        <v>133</v>
      </c>
      <c r="N113" s="0" t="s">
        <v>134</v>
      </c>
      <c r="O113" s="10" t="n">
        <f aca="false">VLOOKUP($H113,'FAOSTAT nutrition'!$A:$C,2,0)*$L113/4000</f>
        <v>5477685.99</v>
      </c>
      <c r="P113" s="10" t="n">
        <f aca="false">VLOOKUP($H113,'FAOSTAT nutrition'!$A:$D,4,0)*$L113</f>
        <v>108595.524</v>
      </c>
      <c r="Q113" s="10" t="n">
        <f aca="false">VLOOKUP($H113,'FAOSTAT nutrition'!$A:$D,3,0)*$L113</f>
        <v>1335086.148</v>
      </c>
    </row>
    <row r="114" customFormat="false" ht="12.8" hidden="false" customHeight="false" outlineLevel="0" collapsed="false">
      <c r="A114" s="0" t="s">
        <v>127</v>
      </c>
      <c r="B114" s="0" t="s">
        <v>128</v>
      </c>
      <c r="C114" s="0" t="n">
        <v>5000</v>
      </c>
      <c r="D114" s="0" t="s">
        <v>129</v>
      </c>
      <c r="E114" s="0" t="n">
        <v>5510</v>
      </c>
      <c r="F114" s="0" t="s">
        <v>130</v>
      </c>
      <c r="G114" s="0" t="n">
        <v>574</v>
      </c>
      <c r="H114" s="0" t="s">
        <v>243</v>
      </c>
      <c r="I114" s="0" t="n">
        <v>2017</v>
      </c>
      <c r="J114" s="0" t="n">
        <v>2017</v>
      </c>
      <c r="K114" s="0" t="s">
        <v>132</v>
      </c>
      <c r="L114" s="0" t="n">
        <v>27709463</v>
      </c>
      <c r="M114" s="0" t="s">
        <v>133</v>
      </c>
      <c r="N114" s="0" t="s">
        <v>134</v>
      </c>
      <c r="O114" s="10" t="n">
        <f aca="false">VLOOKUP($H114,'FAOSTAT nutrition'!$A:$C,2,0)*$L114/4000</f>
        <v>1801115.095</v>
      </c>
      <c r="P114" s="10" t="n">
        <f aca="false">VLOOKUP($H114,'FAOSTAT nutrition'!$A:$D,4,0)*$L114</f>
        <v>55418.926</v>
      </c>
      <c r="Q114" s="10" t="n">
        <f aca="false">VLOOKUP($H114,'FAOSTAT nutrition'!$A:$D,3,0)*$L114</f>
        <v>55418.926</v>
      </c>
    </row>
    <row r="115" customFormat="false" ht="12.8" hidden="false" customHeight="false" outlineLevel="0" collapsed="false">
      <c r="A115" s="0" t="s">
        <v>127</v>
      </c>
      <c r="B115" s="0" t="s">
        <v>128</v>
      </c>
      <c r="C115" s="0" t="n">
        <v>5000</v>
      </c>
      <c r="D115" s="0" t="s">
        <v>129</v>
      </c>
      <c r="E115" s="0" t="n">
        <v>5510</v>
      </c>
      <c r="F115" s="0" t="s">
        <v>130</v>
      </c>
      <c r="G115" s="0" t="n">
        <v>223</v>
      </c>
      <c r="H115" s="0" t="s">
        <v>244</v>
      </c>
      <c r="I115" s="0" t="n">
        <v>2017</v>
      </c>
      <c r="J115" s="0" t="n">
        <v>2017</v>
      </c>
      <c r="K115" s="0" t="s">
        <v>132</v>
      </c>
      <c r="L115" s="0" t="n">
        <v>1183602</v>
      </c>
      <c r="M115" s="0" t="s">
        <v>133</v>
      </c>
      <c r="N115" s="0" t="s">
        <v>134</v>
      </c>
      <c r="O115" s="10" t="n">
        <f aca="false">VLOOKUP($H115,'FAOSTAT nutrition'!$A:$C,2,0)*$L115/4000</f>
        <v>855152.445</v>
      </c>
      <c r="P115" s="10" t="n">
        <f aca="false">VLOOKUP($H115,'FAOSTAT nutrition'!$A:$D,4,0)*$L115</f>
        <v>286431.684</v>
      </c>
      <c r="Q115" s="10" t="n">
        <f aca="false">VLOOKUP($H115,'FAOSTAT nutrition'!$A:$D,3,0)*$L115</f>
        <v>121911.006</v>
      </c>
    </row>
    <row r="116" customFormat="false" ht="12.8" hidden="false" customHeight="false" outlineLevel="0" collapsed="false">
      <c r="A116" s="0" t="s">
        <v>127</v>
      </c>
      <c r="B116" s="0" t="s">
        <v>128</v>
      </c>
      <c r="C116" s="0" t="n">
        <v>5000</v>
      </c>
      <c r="D116" s="0" t="s">
        <v>129</v>
      </c>
      <c r="E116" s="0" t="n">
        <v>5510</v>
      </c>
      <c r="F116" s="0" t="s">
        <v>130</v>
      </c>
      <c r="G116" s="0" t="n">
        <v>489</v>
      </c>
      <c r="H116" s="0" t="s">
        <v>245</v>
      </c>
      <c r="I116" s="0" t="n">
        <v>2017</v>
      </c>
      <c r="J116" s="0" t="n">
        <v>2017</v>
      </c>
      <c r="K116" s="0" t="s">
        <v>132</v>
      </c>
      <c r="L116" s="0" t="n">
        <v>38879320</v>
      </c>
      <c r="M116" s="0" t="s">
        <v>133</v>
      </c>
      <c r="N116" s="0" t="s">
        <v>134</v>
      </c>
      <c r="O116" s="10" t="n">
        <f aca="false">VLOOKUP($H116,'FAOSTAT nutrition'!$A:$C,2,0)*$L116/4000</f>
        <v>7289879.10643064</v>
      </c>
      <c r="P116" s="10" t="n">
        <f aca="false">VLOOKUP($H116,'FAOSTAT nutrition'!$A:$D,4,0)*$L116</f>
        <v>116590.287996477</v>
      </c>
      <c r="Q116" s="10" t="n">
        <f aca="false">VLOOKUP($H116,'FAOSTAT nutrition'!$A:$D,3,0)*$L116</f>
        <v>311083.606141097</v>
      </c>
    </row>
    <row r="117" customFormat="false" ht="12.8" hidden="false" customHeight="false" outlineLevel="0" collapsed="false">
      <c r="A117" s="0" t="s">
        <v>127</v>
      </c>
      <c r="B117" s="0" t="s">
        <v>128</v>
      </c>
      <c r="C117" s="0" t="n">
        <v>5000</v>
      </c>
      <c r="D117" s="0" t="s">
        <v>129</v>
      </c>
      <c r="E117" s="0" t="n">
        <v>5510</v>
      </c>
      <c r="F117" s="0" t="s">
        <v>130</v>
      </c>
      <c r="G117" s="0" t="n">
        <v>536</v>
      </c>
      <c r="H117" s="0" t="s">
        <v>246</v>
      </c>
      <c r="I117" s="0" t="n">
        <v>2017</v>
      </c>
      <c r="J117" s="0" t="n">
        <v>2017</v>
      </c>
      <c r="K117" s="0" t="s">
        <v>132</v>
      </c>
      <c r="L117" s="0" t="n">
        <v>11494447</v>
      </c>
      <c r="M117" s="0" t="s">
        <v>133</v>
      </c>
      <c r="N117" s="0" t="s">
        <v>134</v>
      </c>
      <c r="O117" s="10" t="n">
        <f aca="false">VLOOKUP($H117,'FAOSTAT nutrition'!$A:$C,2,0)*$L117/4000</f>
        <v>1494361.07244677</v>
      </c>
      <c r="P117" s="10" t="n">
        <f aca="false">VLOOKUP($H117,'FAOSTAT nutrition'!$A:$D,4,0)*$L117</f>
        <v>68444.0185853483</v>
      </c>
      <c r="Q117" s="10" t="n">
        <f aca="false">VLOOKUP($H117,'FAOSTAT nutrition'!$A:$D,3,0)*$L117</f>
        <v>80888.3856008661</v>
      </c>
    </row>
    <row r="118" customFormat="false" ht="12.8" hidden="false" customHeight="false" outlineLevel="0" collapsed="false">
      <c r="A118" s="0" t="s">
        <v>127</v>
      </c>
      <c r="B118" s="0" t="s">
        <v>128</v>
      </c>
      <c r="C118" s="0" t="n">
        <v>5000</v>
      </c>
      <c r="D118" s="0" t="s">
        <v>129</v>
      </c>
      <c r="E118" s="0" t="n">
        <v>5510</v>
      </c>
      <c r="F118" s="0" t="s">
        <v>130</v>
      </c>
      <c r="G118" s="0" t="n">
        <v>296</v>
      </c>
      <c r="H118" s="0" t="s">
        <v>247</v>
      </c>
      <c r="I118" s="0" t="n">
        <v>2017</v>
      </c>
      <c r="J118" s="0" t="n">
        <v>2017</v>
      </c>
      <c r="K118" s="0" t="s">
        <v>132</v>
      </c>
      <c r="L118" s="0" t="n">
        <v>70285</v>
      </c>
      <c r="M118" s="0" t="s">
        <v>133</v>
      </c>
      <c r="N118" s="0" t="s">
        <v>134</v>
      </c>
      <c r="O118" s="10" t="n">
        <f aca="false">VLOOKUP($H118,'FAOSTAT nutrition'!$A:$C,2,0)*$L118/4000</f>
        <v>93654.7625</v>
      </c>
      <c r="P118" s="10" t="n">
        <f aca="false">VLOOKUP($H118,'FAOSTAT nutrition'!$A:$D,4,0)*$L118</f>
        <v>31417.395</v>
      </c>
      <c r="Q118" s="10" t="n">
        <f aca="false">VLOOKUP($H118,'FAOSTAT nutrition'!$A:$D,3,0)*$L118</f>
        <v>12651.3</v>
      </c>
    </row>
    <row r="119" customFormat="false" ht="12.8" hidden="false" customHeight="false" outlineLevel="0" collapsed="false">
      <c r="A119" s="0" t="s">
        <v>127</v>
      </c>
      <c r="B119" s="0" t="s">
        <v>128</v>
      </c>
      <c r="C119" s="0" t="n">
        <v>5000</v>
      </c>
      <c r="D119" s="0" t="s">
        <v>129</v>
      </c>
      <c r="E119" s="0" t="n">
        <v>5510</v>
      </c>
      <c r="F119" s="0" t="s">
        <v>130</v>
      </c>
      <c r="G119" s="0" t="n">
        <v>116</v>
      </c>
      <c r="H119" s="0" t="s">
        <v>31</v>
      </c>
      <c r="I119" s="0" t="n">
        <v>2017</v>
      </c>
      <c r="J119" s="0" t="n">
        <v>2017</v>
      </c>
      <c r="K119" s="0" t="s">
        <v>132</v>
      </c>
      <c r="L119" s="0" t="n">
        <v>370104795</v>
      </c>
      <c r="M119" s="0" t="s">
        <v>133</v>
      </c>
      <c r="N119" s="0" t="s">
        <v>134</v>
      </c>
      <c r="O119" s="10" t="n">
        <f aca="false">VLOOKUP($H119,'FAOSTAT nutrition'!$A:$C,2,0)*$L119/4000</f>
        <v>61992553.1625</v>
      </c>
      <c r="P119" s="10" t="n">
        <f aca="false">VLOOKUP($H119,'FAOSTAT nutrition'!$A:$D,4,0)*$L119</f>
        <v>370104.795</v>
      </c>
      <c r="Q119" s="10" t="n">
        <f aca="false">VLOOKUP($H119,'FAOSTAT nutrition'!$A:$D,3,0)*$L119</f>
        <v>5921676.72</v>
      </c>
    </row>
    <row r="120" customFormat="false" ht="12.8" hidden="false" customHeight="false" outlineLevel="0" collapsed="false">
      <c r="A120" s="0" t="s">
        <v>127</v>
      </c>
      <c r="B120" s="0" t="s">
        <v>128</v>
      </c>
      <c r="C120" s="0" t="n">
        <v>5000</v>
      </c>
      <c r="D120" s="0" t="s">
        <v>129</v>
      </c>
      <c r="E120" s="0" t="n">
        <v>5510</v>
      </c>
      <c r="F120" s="0" t="s">
        <v>130</v>
      </c>
      <c r="G120" s="0" t="n">
        <v>211</v>
      </c>
      <c r="H120" s="0" t="s">
        <v>248</v>
      </c>
      <c r="I120" s="0" t="n">
        <v>2017</v>
      </c>
      <c r="J120" s="0" t="n">
        <v>2017</v>
      </c>
      <c r="K120" s="0" t="s">
        <v>132</v>
      </c>
      <c r="L120" s="0" t="n">
        <v>4235938</v>
      </c>
      <c r="M120" s="0" t="s">
        <v>133</v>
      </c>
      <c r="N120" s="0" t="s">
        <v>134</v>
      </c>
      <c r="O120" s="10" t="n">
        <f aca="false">VLOOKUP($H120,'FAOSTAT nutrition'!$A:$C,2,0)*$L120/4000</f>
        <v>3600547.3</v>
      </c>
      <c r="P120" s="10" t="n">
        <f aca="false">VLOOKUP($H120,'FAOSTAT nutrition'!$A:$D,4,0)*$L120</f>
        <v>84718.76</v>
      </c>
      <c r="Q120" s="10" t="n">
        <f aca="false">VLOOKUP($H120,'FAOSTAT nutrition'!$A:$D,3,0)*$L120</f>
        <v>931906.36</v>
      </c>
    </row>
    <row r="121" customFormat="false" ht="12.8" hidden="false" customHeight="false" outlineLevel="0" collapsed="false">
      <c r="A121" s="0" t="s">
        <v>127</v>
      </c>
      <c r="B121" s="0" t="s">
        <v>128</v>
      </c>
      <c r="C121" s="0" t="n">
        <v>5000</v>
      </c>
      <c r="D121" s="0" t="s">
        <v>129</v>
      </c>
      <c r="E121" s="0" t="n">
        <v>5510</v>
      </c>
      <c r="F121" s="0" t="s">
        <v>130</v>
      </c>
      <c r="G121" s="0" t="n">
        <v>394</v>
      </c>
      <c r="H121" s="0" t="s">
        <v>249</v>
      </c>
      <c r="I121" s="0" t="n">
        <v>2017</v>
      </c>
      <c r="J121" s="0" t="n">
        <v>2017</v>
      </c>
      <c r="K121" s="0" t="s">
        <v>132</v>
      </c>
      <c r="L121" s="0" t="n">
        <v>27678883</v>
      </c>
      <c r="M121" s="0" t="s">
        <v>133</v>
      </c>
      <c r="N121" s="0" t="s">
        <v>134</v>
      </c>
      <c r="O121" s="10" t="n">
        <f aca="false">VLOOKUP($H121,'FAOSTAT nutrition'!$A:$C,2,0)*$L121/4000</f>
        <v>1314744.59580641</v>
      </c>
      <c r="P121" s="10" t="n">
        <f aca="false">VLOOKUP($H121,'FAOSTAT nutrition'!$A:$D,4,0)*$L121</f>
        <v>27678.2994978108</v>
      </c>
      <c r="Q121" s="10" t="n">
        <f aca="false">VLOOKUP($H121,'FAOSTAT nutrition'!$A:$D,3,0)*$L121</f>
        <v>249104.695480297</v>
      </c>
    </row>
    <row r="122" customFormat="false" ht="12.8" hidden="false" customHeight="false" outlineLevel="0" collapsed="false">
      <c r="A122" s="0" t="s">
        <v>127</v>
      </c>
      <c r="B122" s="0" t="s">
        <v>128</v>
      </c>
      <c r="C122" s="0" t="n">
        <v>5000</v>
      </c>
      <c r="D122" s="0" t="s">
        <v>129</v>
      </c>
      <c r="E122" s="0" t="n">
        <v>5510</v>
      </c>
      <c r="F122" s="0" t="s">
        <v>130</v>
      </c>
      <c r="G122" s="0" t="n">
        <v>754</v>
      </c>
      <c r="H122" s="0" t="s">
        <v>250</v>
      </c>
      <c r="I122" s="0" t="n">
        <v>2017</v>
      </c>
      <c r="J122" s="0" t="n">
        <v>2017</v>
      </c>
      <c r="K122" s="0" t="s">
        <v>132</v>
      </c>
      <c r="L122" s="0" t="n">
        <v>13986</v>
      </c>
      <c r="M122" s="0" t="s">
        <v>133</v>
      </c>
      <c r="N122" s="0" t="s">
        <v>134</v>
      </c>
      <c r="O122" s="10" t="e">
        <f aca="false">VLOOKUP($H122,'FAOSTAT nutrition'!$A:$C,2,0)*$L122/4000</f>
        <v>#N/A</v>
      </c>
      <c r="P122" s="10" t="e">
        <f aca="false">VLOOKUP($H122,'FAOSTAT nutrition'!$A:$D,4,0)*$L122</f>
        <v>#N/A</v>
      </c>
      <c r="Q122" s="10" t="e">
        <f aca="false">VLOOKUP($H122,'FAOSTAT nutrition'!$A:$D,3,0)*$L122</f>
        <v>#N/A</v>
      </c>
    </row>
    <row r="123" customFormat="false" ht="12.8" hidden="false" customHeight="false" outlineLevel="0" collapsed="false">
      <c r="A123" s="0" t="s">
        <v>127</v>
      </c>
      <c r="B123" s="0" t="s">
        <v>128</v>
      </c>
      <c r="C123" s="0" t="n">
        <v>5000</v>
      </c>
      <c r="D123" s="0" t="s">
        <v>129</v>
      </c>
      <c r="E123" s="0" t="n">
        <v>5510</v>
      </c>
      <c r="F123" s="0" t="s">
        <v>130</v>
      </c>
      <c r="G123" s="0" t="n">
        <v>523</v>
      </c>
      <c r="H123" s="0" t="s">
        <v>251</v>
      </c>
      <c r="I123" s="0" t="n">
        <v>2017</v>
      </c>
      <c r="J123" s="0" t="n">
        <v>2017</v>
      </c>
      <c r="K123" s="0" t="s">
        <v>132</v>
      </c>
      <c r="L123" s="0" t="n">
        <v>697532</v>
      </c>
      <c r="M123" s="0" t="s">
        <v>133</v>
      </c>
      <c r="N123" s="0" t="s">
        <v>134</v>
      </c>
      <c r="O123" s="10" t="n">
        <f aca="false">VLOOKUP($H123,'FAOSTAT nutrition'!$A:$C,2,0)*$L123/4000</f>
        <v>61034.05</v>
      </c>
      <c r="P123" s="10" t="n">
        <f aca="false">VLOOKUP($H123,'FAOSTAT nutrition'!$A:$D,4,0)*$L123</f>
        <v>697.532</v>
      </c>
      <c r="Q123" s="10" t="n">
        <f aca="false">VLOOKUP($H123,'FAOSTAT nutrition'!$A:$D,3,0)*$L123</f>
        <v>1395.064</v>
      </c>
    </row>
    <row r="124" customFormat="false" ht="12.8" hidden="false" customHeight="false" outlineLevel="0" collapsed="false">
      <c r="A124" s="0" t="s">
        <v>127</v>
      </c>
      <c r="B124" s="0" t="s">
        <v>128</v>
      </c>
      <c r="C124" s="0" t="n">
        <v>5000</v>
      </c>
      <c r="D124" s="0" t="s">
        <v>129</v>
      </c>
      <c r="E124" s="0" t="n">
        <v>5510</v>
      </c>
      <c r="F124" s="0" t="s">
        <v>130</v>
      </c>
      <c r="G124" s="0" t="n">
        <v>92</v>
      </c>
      <c r="H124" s="0" t="s">
        <v>252</v>
      </c>
      <c r="I124" s="0" t="n">
        <v>2017</v>
      </c>
      <c r="J124" s="0" t="n">
        <v>2017</v>
      </c>
      <c r="K124" s="0" t="s">
        <v>132</v>
      </c>
      <c r="L124" s="0" t="n">
        <v>146735</v>
      </c>
      <c r="M124" s="0" t="s">
        <v>133</v>
      </c>
      <c r="N124" s="0" t="s">
        <v>134</v>
      </c>
      <c r="O124" s="10" t="n">
        <f aca="false">VLOOKUP($H124,'FAOSTAT nutrition'!$A:$C,2,0)*$L124/4000</f>
        <v>125458.425</v>
      </c>
      <c r="P124" s="10" t="n">
        <f aca="false">VLOOKUP($H124,'FAOSTAT nutrition'!$A:$D,4,0)*$L124</f>
        <v>7336.75</v>
      </c>
      <c r="Q124" s="10" t="n">
        <f aca="false">VLOOKUP($H124,'FAOSTAT nutrition'!$A:$D,3,0)*$L124</f>
        <v>17608.2</v>
      </c>
    </row>
    <row r="125" customFormat="false" ht="12.8" hidden="false" customHeight="false" outlineLevel="0" collapsed="false">
      <c r="A125" s="0" t="s">
        <v>127</v>
      </c>
      <c r="B125" s="0" t="s">
        <v>128</v>
      </c>
      <c r="C125" s="0" t="n">
        <v>5000</v>
      </c>
      <c r="D125" s="0" t="s">
        <v>129</v>
      </c>
      <c r="E125" s="0" t="n">
        <v>5510</v>
      </c>
      <c r="F125" s="0" t="s">
        <v>130</v>
      </c>
      <c r="G125" s="0" t="n">
        <v>788</v>
      </c>
      <c r="H125" s="0" t="s">
        <v>253</v>
      </c>
      <c r="I125" s="0" t="n">
        <v>2017</v>
      </c>
      <c r="J125" s="0" t="n">
        <v>2017</v>
      </c>
      <c r="K125" s="0" t="s">
        <v>132</v>
      </c>
      <c r="L125" s="0" t="n">
        <v>53491</v>
      </c>
      <c r="M125" s="0" t="s">
        <v>133</v>
      </c>
      <c r="N125" s="0" t="s">
        <v>134</v>
      </c>
      <c r="O125" s="10" t="e">
        <f aca="false">VLOOKUP($H125,'FAOSTAT nutrition'!$A:$C,2,0)*$L125/4000</f>
        <v>#N/A</v>
      </c>
      <c r="P125" s="10" t="e">
        <f aca="false">VLOOKUP($H125,'FAOSTAT nutrition'!$A:$D,4,0)*$L125</f>
        <v>#N/A</v>
      </c>
      <c r="Q125" s="10" t="e">
        <f aca="false">VLOOKUP($H125,'FAOSTAT nutrition'!$A:$D,3,0)*$L125</f>
        <v>#N/A</v>
      </c>
    </row>
    <row r="126" customFormat="false" ht="12.8" hidden="false" customHeight="false" outlineLevel="0" collapsed="false">
      <c r="A126" s="0" t="s">
        <v>127</v>
      </c>
      <c r="B126" s="0" t="s">
        <v>128</v>
      </c>
      <c r="C126" s="0" t="n">
        <v>5000</v>
      </c>
      <c r="D126" s="0" t="s">
        <v>129</v>
      </c>
      <c r="E126" s="0" t="n">
        <v>5510</v>
      </c>
      <c r="F126" s="0" t="s">
        <v>130</v>
      </c>
      <c r="G126" s="0" t="n">
        <v>270</v>
      </c>
      <c r="H126" s="0" t="s">
        <v>30</v>
      </c>
      <c r="I126" s="0" t="n">
        <v>2017</v>
      </c>
      <c r="J126" s="0" t="n">
        <v>2017</v>
      </c>
      <c r="K126" s="0" t="s">
        <v>132</v>
      </c>
      <c r="L126" s="0" t="n">
        <v>76573668</v>
      </c>
      <c r="M126" s="0" t="s">
        <v>133</v>
      </c>
      <c r="N126" s="0" t="s">
        <v>134</v>
      </c>
      <c r="O126" s="10" t="n">
        <f aca="false">VLOOKUP($H126,'FAOSTAT nutrition'!$A:$C,2,0)*$L126/4000</f>
        <v>94568479.98</v>
      </c>
      <c r="P126" s="10" t="n">
        <f aca="false">VLOOKUP($H126,'FAOSTAT nutrition'!$A:$D,4,0)*$L126</f>
        <v>34458150.6</v>
      </c>
      <c r="Q126" s="10" t="n">
        <f aca="false">VLOOKUP($H126,'FAOSTAT nutrition'!$A:$D,3,0)*$L126</f>
        <v>15008438.928</v>
      </c>
    </row>
    <row r="127" customFormat="false" ht="12.8" hidden="false" customHeight="false" outlineLevel="0" collapsed="false">
      <c r="A127" s="0" t="s">
        <v>127</v>
      </c>
      <c r="B127" s="0" t="s">
        <v>128</v>
      </c>
      <c r="C127" s="0" t="n">
        <v>5000</v>
      </c>
      <c r="D127" s="0" t="s">
        <v>129</v>
      </c>
      <c r="E127" s="0" t="n">
        <v>5510</v>
      </c>
      <c r="F127" s="0" t="s">
        <v>130</v>
      </c>
      <c r="G127" s="0" t="n">
        <v>547</v>
      </c>
      <c r="H127" s="0" t="s">
        <v>254</v>
      </c>
      <c r="I127" s="0" t="n">
        <v>2017</v>
      </c>
      <c r="J127" s="0" t="n">
        <v>2017</v>
      </c>
      <c r="K127" s="0" t="s">
        <v>132</v>
      </c>
      <c r="L127" s="0" t="n">
        <v>798224</v>
      </c>
      <c r="M127" s="0" t="s">
        <v>133</v>
      </c>
      <c r="N127" s="0" t="s">
        <v>134</v>
      </c>
      <c r="O127" s="10" t="n">
        <f aca="false">VLOOKUP($H127,'FAOSTAT nutrition'!$A:$C,2,0)*$L127/4000</f>
        <v>93791.32</v>
      </c>
      <c r="P127" s="10" t="n">
        <f aca="false">VLOOKUP($H127,'FAOSTAT nutrition'!$A:$D,4,0)*$L127</f>
        <v>3991.12</v>
      </c>
      <c r="Q127" s="10" t="n">
        <f aca="false">VLOOKUP($H127,'FAOSTAT nutrition'!$A:$D,3,0)*$L127</f>
        <v>7184.016</v>
      </c>
    </row>
    <row r="128" customFormat="false" ht="12.8" hidden="false" customHeight="false" outlineLevel="0" collapsed="false">
      <c r="A128" s="0" t="s">
        <v>127</v>
      </c>
      <c r="B128" s="0" t="s">
        <v>128</v>
      </c>
      <c r="C128" s="0" t="n">
        <v>5000</v>
      </c>
      <c r="D128" s="0" t="s">
        <v>129</v>
      </c>
      <c r="E128" s="0" t="n">
        <v>5510</v>
      </c>
      <c r="F128" s="0" t="s">
        <v>130</v>
      </c>
      <c r="G128" s="0" t="n">
        <v>27</v>
      </c>
      <c r="H128" s="0" t="s">
        <v>26</v>
      </c>
      <c r="I128" s="0" t="n">
        <v>2017</v>
      </c>
      <c r="J128" s="0" t="n">
        <v>2017</v>
      </c>
      <c r="K128" s="0" t="s">
        <v>132</v>
      </c>
      <c r="L128" s="0" t="n">
        <v>751731340</v>
      </c>
      <c r="M128" s="0" t="s">
        <v>133</v>
      </c>
      <c r="N128" s="0" t="s">
        <v>134</v>
      </c>
      <c r="O128" s="10" t="n">
        <f aca="false">VLOOKUP($H128,'FAOSTAT nutrition'!$A:$C,2,0)*$L128/4000</f>
        <v>682196200.291554</v>
      </c>
      <c r="P128" s="10" t="n">
        <f aca="false">VLOOKUP($H128,'FAOSTAT nutrition'!$A:$D,4,0)*$L128</f>
        <v>3006893.32261597</v>
      </c>
      <c r="Q128" s="10" t="n">
        <f aca="false">VLOOKUP($H128,'FAOSTAT nutrition'!$A:$D,3,0)*$L128</f>
        <v>50365848.2185293</v>
      </c>
    </row>
    <row r="129" customFormat="false" ht="12.8" hidden="false" customHeight="false" outlineLevel="0" collapsed="false">
      <c r="A129" s="0" t="s">
        <v>127</v>
      </c>
      <c r="B129" s="0" t="s">
        <v>128</v>
      </c>
      <c r="C129" s="0" t="n">
        <v>5000</v>
      </c>
      <c r="D129" s="0" t="s">
        <v>129</v>
      </c>
      <c r="E129" s="0" t="n">
        <v>5510</v>
      </c>
      <c r="F129" s="0" t="s">
        <v>130</v>
      </c>
      <c r="G129" s="0" t="n">
        <v>30</v>
      </c>
      <c r="H129" s="0" t="s">
        <v>255</v>
      </c>
      <c r="I129" s="0" t="n">
        <v>2017</v>
      </c>
      <c r="J129" s="0" t="n">
        <v>2017</v>
      </c>
      <c r="K129" s="0" t="s">
        <v>132</v>
      </c>
      <c r="L129" s="0" t="n">
        <v>501404804</v>
      </c>
      <c r="M129" s="0" t="s">
        <v>133</v>
      </c>
      <c r="N129" s="0" t="s">
        <v>134</v>
      </c>
      <c r="O129" s="10" t="e">
        <f aca="false">VLOOKUP($H129,'FAOSTAT nutrition'!$A:$C,2,0)*$L129/4000</f>
        <v>#N/A</v>
      </c>
      <c r="P129" s="10" t="e">
        <f aca="false">VLOOKUP($H129,'FAOSTAT nutrition'!$A:$D,4,0)*$L129</f>
        <v>#N/A</v>
      </c>
      <c r="Q129" s="10" t="e">
        <f aca="false">VLOOKUP($H129,'FAOSTAT nutrition'!$A:$D,3,0)*$L129</f>
        <v>#N/A</v>
      </c>
    </row>
    <row r="130" customFormat="false" ht="12.8" hidden="false" customHeight="false" outlineLevel="0" collapsed="false">
      <c r="A130" s="0" t="s">
        <v>127</v>
      </c>
      <c r="B130" s="0" t="s">
        <v>128</v>
      </c>
      <c r="C130" s="0" t="n">
        <v>5000</v>
      </c>
      <c r="D130" s="0" t="s">
        <v>129</v>
      </c>
      <c r="E130" s="0" t="n">
        <v>5510</v>
      </c>
      <c r="F130" s="0" t="s">
        <v>130</v>
      </c>
      <c r="G130" s="0" t="n">
        <v>149</v>
      </c>
      <c r="H130" s="0" t="s">
        <v>256</v>
      </c>
      <c r="I130" s="0" t="n">
        <v>2017</v>
      </c>
      <c r="J130" s="0" t="n">
        <v>2017</v>
      </c>
      <c r="K130" s="0" t="s">
        <v>132</v>
      </c>
      <c r="L130" s="0" t="n">
        <v>8795333</v>
      </c>
      <c r="M130" s="0" t="s">
        <v>133</v>
      </c>
      <c r="N130" s="0" t="s">
        <v>134</v>
      </c>
      <c r="O130" s="10" t="n">
        <f aca="false">VLOOKUP($H130,'FAOSTAT nutrition'!$A:$C,2,0)*$L130/4000</f>
        <v>2000947.06957595</v>
      </c>
      <c r="P130" s="10" t="n">
        <f aca="false">VLOOKUP($H130,'FAOSTAT nutrition'!$A:$D,4,0)*$L130</f>
        <v>17624.1518885883</v>
      </c>
      <c r="Q130" s="10" t="n">
        <f aca="false">VLOOKUP($H130,'FAOSTAT nutrition'!$A:$D,3,0)*$L130</f>
        <v>140772.913210099</v>
      </c>
    </row>
    <row r="131" customFormat="false" ht="12.8" hidden="false" customHeight="false" outlineLevel="0" collapsed="false">
      <c r="A131" s="0" t="s">
        <v>127</v>
      </c>
      <c r="B131" s="0" t="s">
        <v>128</v>
      </c>
      <c r="C131" s="0" t="n">
        <v>5000</v>
      </c>
      <c r="D131" s="0" t="s">
        <v>129</v>
      </c>
      <c r="E131" s="0" t="n">
        <v>5510</v>
      </c>
      <c r="F131" s="0" t="s">
        <v>130</v>
      </c>
      <c r="G131" s="0" t="n">
        <v>836</v>
      </c>
      <c r="H131" s="0" t="s">
        <v>257</v>
      </c>
      <c r="I131" s="0" t="n">
        <v>2017</v>
      </c>
      <c r="J131" s="0" t="n">
        <v>2017</v>
      </c>
      <c r="K131" s="0" t="s">
        <v>132</v>
      </c>
      <c r="L131" s="0" t="n">
        <v>14304884</v>
      </c>
      <c r="M131" s="0" t="s">
        <v>133</v>
      </c>
      <c r="N131" s="0" t="s">
        <v>134</v>
      </c>
      <c r="O131" s="10" t="e">
        <f aca="false">VLOOKUP($H131,'FAOSTAT nutrition'!$A:$C,2,0)*$L131/4000</f>
        <v>#N/A</v>
      </c>
      <c r="P131" s="10" t="e">
        <f aca="false">VLOOKUP($H131,'FAOSTAT nutrition'!$A:$D,4,0)*$L131</f>
        <v>#N/A</v>
      </c>
      <c r="Q131" s="10" t="e">
        <f aca="false">VLOOKUP($H131,'FAOSTAT nutrition'!$A:$D,3,0)*$L131</f>
        <v>#N/A</v>
      </c>
    </row>
    <row r="132" customFormat="false" ht="12.8" hidden="false" customHeight="false" outlineLevel="0" collapsed="false">
      <c r="A132" s="0" t="s">
        <v>127</v>
      </c>
      <c r="B132" s="0" t="s">
        <v>128</v>
      </c>
      <c r="C132" s="0" t="n">
        <v>5000</v>
      </c>
      <c r="D132" s="0" t="s">
        <v>129</v>
      </c>
      <c r="E132" s="0" t="n">
        <v>5510</v>
      </c>
      <c r="F132" s="0" t="s">
        <v>130</v>
      </c>
      <c r="G132" s="0" t="n">
        <v>71</v>
      </c>
      <c r="H132" s="0" t="s">
        <v>258</v>
      </c>
      <c r="I132" s="0" t="n">
        <v>2017</v>
      </c>
      <c r="J132" s="0" t="n">
        <v>2017</v>
      </c>
      <c r="K132" s="0" t="s">
        <v>132</v>
      </c>
      <c r="L132" s="0" t="n">
        <v>13002558</v>
      </c>
      <c r="M132" s="0" t="s">
        <v>133</v>
      </c>
      <c r="N132" s="0" t="s">
        <v>134</v>
      </c>
      <c r="O132" s="10" t="n">
        <f aca="false">VLOOKUP($H132,'FAOSTAT nutrition'!$A:$C,2,0)*$L132/4000</f>
        <v>10369540.005</v>
      </c>
      <c r="P132" s="10" t="n">
        <f aca="false">VLOOKUP($H132,'FAOSTAT nutrition'!$A:$D,4,0)*$L132</f>
        <v>247048.602</v>
      </c>
      <c r="Q132" s="10" t="n">
        <f aca="false">VLOOKUP($H132,'FAOSTAT nutrition'!$A:$D,3,0)*$L132</f>
        <v>1430281.38</v>
      </c>
    </row>
    <row r="133" customFormat="false" ht="12.8" hidden="false" customHeight="false" outlineLevel="0" collapsed="false">
      <c r="A133" s="0" t="s">
        <v>127</v>
      </c>
      <c r="B133" s="0" t="s">
        <v>128</v>
      </c>
      <c r="C133" s="0" t="n">
        <v>5000</v>
      </c>
      <c r="D133" s="0" t="s">
        <v>129</v>
      </c>
      <c r="E133" s="0" t="n">
        <v>5510</v>
      </c>
      <c r="F133" s="0" t="s">
        <v>130</v>
      </c>
      <c r="G133" s="0" t="n">
        <v>280</v>
      </c>
      <c r="H133" s="0" t="s">
        <v>259</v>
      </c>
      <c r="I133" s="0" t="n">
        <v>2017</v>
      </c>
      <c r="J133" s="0" t="n">
        <v>2017</v>
      </c>
      <c r="K133" s="0" t="s">
        <v>132</v>
      </c>
      <c r="L133" s="0" t="n">
        <v>737976</v>
      </c>
      <c r="M133" s="0" t="s">
        <v>133</v>
      </c>
      <c r="N133" s="0" t="s">
        <v>134</v>
      </c>
      <c r="O133" s="10" t="n">
        <f aca="false">VLOOKUP($H133,'FAOSTAT nutrition'!$A:$C,2,0)*$L133/4000</f>
        <v>579311.16</v>
      </c>
      <c r="P133" s="10" t="n">
        <f aca="false">VLOOKUP($H133,'FAOSTAT nutrition'!$A:$D,4,0)*$L133</f>
        <v>223606.728</v>
      </c>
      <c r="Q133" s="10" t="n">
        <f aca="false">VLOOKUP($H133,'FAOSTAT nutrition'!$A:$D,3,0)*$L133</f>
        <v>71583.672</v>
      </c>
    </row>
    <row r="134" customFormat="false" ht="12.8" hidden="false" customHeight="false" outlineLevel="0" collapsed="false">
      <c r="A134" s="0" t="s">
        <v>127</v>
      </c>
      <c r="B134" s="0" t="s">
        <v>128</v>
      </c>
      <c r="C134" s="0" t="n">
        <v>5000</v>
      </c>
      <c r="D134" s="0" t="s">
        <v>129</v>
      </c>
      <c r="E134" s="0" t="n">
        <v>5510</v>
      </c>
      <c r="F134" s="0" t="s">
        <v>130</v>
      </c>
      <c r="G134" s="0" t="n">
        <v>328</v>
      </c>
      <c r="H134" s="0" t="s">
        <v>260</v>
      </c>
      <c r="I134" s="0" t="n">
        <v>2017</v>
      </c>
      <c r="J134" s="0" t="n">
        <v>2017</v>
      </c>
      <c r="K134" s="0" t="s">
        <v>132</v>
      </c>
      <c r="L134" s="0" t="n">
        <v>73652824</v>
      </c>
      <c r="M134" s="0" t="s">
        <v>133</v>
      </c>
      <c r="N134" s="0" t="s">
        <v>134</v>
      </c>
      <c r="O134" s="10" t="e">
        <f aca="false">VLOOKUP($H134,'FAOSTAT nutrition'!$A:$C,2,0)*$L134/4000</f>
        <v>#N/A</v>
      </c>
      <c r="P134" s="10" t="e">
        <f aca="false">VLOOKUP($H134,'FAOSTAT nutrition'!$A:$D,4,0)*$L134</f>
        <v>#N/A</v>
      </c>
      <c r="Q134" s="10" t="e">
        <f aca="false">VLOOKUP($H134,'FAOSTAT nutrition'!$A:$D,3,0)*$L134</f>
        <v>#N/A</v>
      </c>
    </row>
    <row r="135" customFormat="false" ht="12.8" hidden="false" customHeight="false" outlineLevel="0" collapsed="false">
      <c r="A135" s="0" t="s">
        <v>127</v>
      </c>
      <c r="B135" s="0" t="s">
        <v>128</v>
      </c>
      <c r="C135" s="0" t="n">
        <v>5000</v>
      </c>
      <c r="D135" s="0" t="s">
        <v>129</v>
      </c>
      <c r="E135" s="0" t="n">
        <v>5510</v>
      </c>
      <c r="F135" s="0" t="s">
        <v>130</v>
      </c>
      <c r="G135" s="0" t="n">
        <v>289</v>
      </c>
      <c r="H135" s="0" t="s">
        <v>261</v>
      </c>
      <c r="I135" s="0" t="n">
        <v>2017</v>
      </c>
      <c r="J135" s="0" t="n">
        <v>2017</v>
      </c>
      <c r="K135" s="0" t="s">
        <v>132</v>
      </c>
      <c r="L135" s="0" t="n">
        <v>5723704</v>
      </c>
      <c r="M135" s="0" t="s">
        <v>133</v>
      </c>
      <c r="N135" s="0" t="s">
        <v>134</v>
      </c>
      <c r="O135" s="10" t="n">
        <f aca="false">VLOOKUP($H135,'FAOSTAT nutrition'!$A:$C,2,0)*$L135/4000</f>
        <v>8199205.98</v>
      </c>
      <c r="P135" s="10" t="n">
        <f aca="false">VLOOKUP($H135,'FAOSTAT nutrition'!$A:$D,4,0)*$L135</f>
        <v>2844680.888</v>
      </c>
      <c r="Q135" s="10" t="n">
        <f aca="false">VLOOKUP($H135,'FAOSTAT nutrition'!$A:$D,3,0)*$L135</f>
        <v>1013095.608</v>
      </c>
    </row>
    <row r="136" customFormat="false" ht="12.8" hidden="false" customHeight="false" outlineLevel="0" collapsed="false">
      <c r="A136" s="0" t="s">
        <v>127</v>
      </c>
      <c r="B136" s="0" t="s">
        <v>128</v>
      </c>
      <c r="C136" s="0" t="n">
        <v>5000</v>
      </c>
      <c r="D136" s="0" t="s">
        <v>129</v>
      </c>
      <c r="E136" s="0" t="n">
        <v>5510</v>
      </c>
      <c r="F136" s="0" t="s">
        <v>130</v>
      </c>
      <c r="G136" s="0" t="n">
        <v>83</v>
      </c>
      <c r="H136" s="0" t="s">
        <v>32</v>
      </c>
      <c r="I136" s="0" t="n">
        <v>2017</v>
      </c>
      <c r="J136" s="0" t="n">
        <v>2017</v>
      </c>
      <c r="K136" s="0" t="s">
        <v>132</v>
      </c>
      <c r="L136" s="0" t="n">
        <v>58044447</v>
      </c>
      <c r="M136" s="0" t="s">
        <v>133</v>
      </c>
      <c r="N136" s="0" t="s">
        <v>134</v>
      </c>
      <c r="O136" s="10" t="n">
        <f aca="false">VLOOKUP($H136,'FAOSTAT nutrition'!$A:$C,2,0)*$L136/4000</f>
        <v>49773113.3025</v>
      </c>
      <c r="P136" s="10" t="n">
        <f aca="false">VLOOKUP($H136,'FAOSTAT nutrition'!$A:$D,4,0)*$L136</f>
        <v>1915466.751</v>
      </c>
      <c r="Q136" s="10" t="n">
        <f aca="false">VLOOKUP($H136,'FAOSTAT nutrition'!$A:$D,3,0)*$L136</f>
        <v>5862489.147</v>
      </c>
    </row>
    <row r="137" customFormat="false" ht="12.8" hidden="false" customHeight="false" outlineLevel="0" collapsed="false">
      <c r="A137" s="0" t="s">
        <v>127</v>
      </c>
      <c r="B137" s="0" t="s">
        <v>128</v>
      </c>
      <c r="C137" s="0" t="n">
        <v>5000</v>
      </c>
      <c r="D137" s="0" t="s">
        <v>129</v>
      </c>
      <c r="E137" s="0" t="n">
        <v>5510</v>
      </c>
      <c r="F137" s="0" t="s">
        <v>130</v>
      </c>
      <c r="G137" s="0" t="n">
        <v>236</v>
      </c>
      <c r="H137" s="0" t="s">
        <v>28</v>
      </c>
      <c r="I137" s="0" t="n">
        <v>2017</v>
      </c>
      <c r="J137" s="0" t="n">
        <v>2017</v>
      </c>
      <c r="K137" s="0" t="s">
        <v>132</v>
      </c>
      <c r="L137" s="0" t="n">
        <v>359532369</v>
      </c>
      <c r="M137" s="0" t="s">
        <v>133</v>
      </c>
      <c r="N137" s="0" t="s">
        <v>134</v>
      </c>
      <c r="O137" s="10" t="n">
        <f aca="false">VLOOKUP($H137,'FAOSTAT nutrition'!$A:$C,2,0)*$L137/4000</f>
        <v>301108359.0375</v>
      </c>
      <c r="P137" s="10" t="n">
        <f aca="false">VLOOKUP($H137,'FAOSTAT nutrition'!$A:$D,4,0)*$L137</f>
        <v>64715826.42</v>
      </c>
      <c r="Q137" s="10" t="n">
        <f aca="false">VLOOKUP($H137,'FAOSTAT nutrition'!$A:$D,3,0)*$L137</f>
        <v>136622300.22</v>
      </c>
    </row>
    <row r="138" customFormat="false" ht="12.8" hidden="false" customHeight="false" outlineLevel="0" collapsed="false">
      <c r="A138" s="0" t="s">
        <v>127</v>
      </c>
      <c r="B138" s="0" t="s">
        <v>128</v>
      </c>
      <c r="C138" s="0" t="n">
        <v>5000</v>
      </c>
      <c r="D138" s="0" t="s">
        <v>129</v>
      </c>
      <c r="E138" s="0" t="n">
        <v>5510</v>
      </c>
      <c r="F138" s="0" t="s">
        <v>130</v>
      </c>
      <c r="G138" s="0" t="n">
        <v>723</v>
      </c>
      <c r="H138" s="0" t="s">
        <v>262</v>
      </c>
      <c r="I138" s="0" t="n">
        <v>2017</v>
      </c>
      <c r="J138" s="0" t="n">
        <v>2017</v>
      </c>
      <c r="K138" s="0" t="s">
        <v>132</v>
      </c>
      <c r="L138" s="0" t="n">
        <v>2732111</v>
      </c>
      <c r="M138" s="0" t="s">
        <v>133</v>
      </c>
      <c r="N138" s="0" t="s">
        <v>134</v>
      </c>
      <c r="O138" s="10" t="n">
        <f aca="false">VLOOKUP($H138,'FAOSTAT nutrition'!$A:$C,2,0)*$L138/4000</f>
        <v>2301803.5175</v>
      </c>
      <c r="P138" s="10" t="n">
        <f aca="false">VLOOKUP($H138,'FAOSTAT nutrition'!$A:$D,4,0)*$L138</f>
        <v>423477.205</v>
      </c>
      <c r="Q138" s="10" t="n">
        <f aca="false">VLOOKUP($H138,'FAOSTAT nutrition'!$A:$D,3,0)*$L138</f>
        <v>308728.543</v>
      </c>
    </row>
    <row r="139" customFormat="false" ht="12.8" hidden="false" customHeight="false" outlineLevel="0" collapsed="false">
      <c r="A139" s="0" t="s">
        <v>127</v>
      </c>
      <c r="B139" s="0" t="s">
        <v>128</v>
      </c>
      <c r="C139" s="0" t="n">
        <v>5000</v>
      </c>
      <c r="D139" s="0" t="s">
        <v>129</v>
      </c>
      <c r="E139" s="0" t="n">
        <v>5510</v>
      </c>
      <c r="F139" s="0" t="s">
        <v>130</v>
      </c>
      <c r="G139" s="0" t="n">
        <v>373</v>
      </c>
      <c r="H139" s="0" t="s">
        <v>263</v>
      </c>
      <c r="I139" s="0" t="n">
        <v>2017</v>
      </c>
      <c r="J139" s="0" t="n">
        <v>2017</v>
      </c>
      <c r="K139" s="0" t="s">
        <v>132</v>
      </c>
      <c r="L139" s="0" t="n">
        <v>27770438</v>
      </c>
      <c r="M139" s="0" t="s">
        <v>133</v>
      </c>
      <c r="N139" s="0" t="s">
        <v>134</v>
      </c>
      <c r="O139" s="10" t="n">
        <f aca="false">VLOOKUP($H139,'FAOSTAT nutrition'!$A:$C,2,0)*$L139/4000</f>
        <v>1110817.52</v>
      </c>
      <c r="P139" s="10" t="n">
        <f aca="false">VLOOKUP($H139,'FAOSTAT nutrition'!$A:$D,4,0)*$L139</f>
        <v>83311.314</v>
      </c>
      <c r="Q139" s="10" t="n">
        <f aca="false">VLOOKUP($H139,'FAOSTAT nutrition'!$A:$D,3,0)*$L139</f>
        <v>583179.198</v>
      </c>
    </row>
    <row r="140" customFormat="false" ht="12.8" hidden="false" customHeight="false" outlineLevel="0" collapsed="false">
      <c r="A140" s="0" t="s">
        <v>127</v>
      </c>
      <c r="B140" s="0" t="s">
        <v>128</v>
      </c>
      <c r="C140" s="0" t="n">
        <v>5000</v>
      </c>
      <c r="D140" s="0" t="s">
        <v>129</v>
      </c>
      <c r="E140" s="0" t="n">
        <v>5510</v>
      </c>
      <c r="F140" s="0" t="s">
        <v>130</v>
      </c>
      <c r="G140" s="0" t="n">
        <v>544</v>
      </c>
      <c r="H140" s="0" t="s">
        <v>264</v>
      </c>
      <c r="I140" s="0" t="n">
        <v>2017</v>
      </c>
      <c r="J140" s="0" t="n">
        <v>2017</v>
      </c>
      <c r="K140" s="0" t="s">
        <v>132</v>
      </c>
      <c r="L140" s="0" t="n">
        <v>8242262</v>
      </c>
      <c r="M140" s="0" t="s">
        <v>133</v>
      </c>
      <c r="N140" s="0" t="s">
        <v>134</v>
      </c>
      <c r="O140" s="10" t="n">
        <f aca="false">VLOOKUP($H140,'FAOSTAT nutrition'!$A:$C,2,0)*$L140/4000</f>
        <v>576958.34</v>
      </c>
      <c r="P140" s="10" t="n">
        <f aca="false">VLOOKUP($H140,'FAOSTAT nutrition'!$A:$D,4,0)*$L140</f>
        <v>32969.048</v>
      </c>
      <c r="Q140" s="10" t="n">
        <f aca="false">VLOOKUP($H140,'FAOSTAT nutrition'!$A:$D,3,0)*$L140</f>
        <v>49453.572</v>
      </c>
    </row>
    <row r="141" customFormat="false" ht="12.8" hidden="false" customHeight="false" outlineLevel="0" collapsed="false">
      <c r="A141" s="0" t="s">
        <v>127</v>
      </c>
      <c r="B141" s="0" t="s">
        <v>128</v>
      </c>
      <c r="C141" s="0" t="n">
        <v>5000</v>
      </c>
      <c r="D141" s="0" t="s">
        <v>129</v>
      </c>
      <c r="E141" s="0" t="n">
        <v>5510</v>
      </c>
      <c r="F141" s="0" t="s">
        <v>130</v>
      </c>
      <c r="G141" s="0" t="n">
        <v>423</v>
      </c>
      <c r="H141" s="0" t="s">
        <v>265</v>
      </c>
      <c r="I141" s="0" t="n">
        <v>2017</v>
      </c>
      <c r="J141" s="0" t="n">
        <v>2017</v>
      </c>
      <c r="K141" s="0" t="s">
        <v>132</v>
      </c>
      <c r="L141" s="0" t="n">
        <v>1938125</v>
      </c>
      <c r="M141" s="0" t="s">
        <v>133</v>
      </c>
      <c r="N141" s="0" t="s">
        <v>134</v>
      </c>
      <c r="O141" s="10" t="n">
        <f aca="false">VLOOKUP($H141,'FAOSTAT nutrition'!$A:$C,2,0)*$L141/4000</f>
        <v>130823.4375</v>
      </c>
      <c r="P141" s="10" t="n">
        <f aca="false">VLOOKUP($H141,'FAOSTAT nutrition'!$A:$D,4,0)*$L141</f>
        <v>1938.125</v>
      </c>
      <c r="Q141" s="10" t="n">
        <f aca="false">VLOOKUP($H141,'FAOSTAT nutrition'!$A:$D,3,0)*$L141</f>
        <v>31010</v>
      </c>
    </row>
    <row r="142" customFormat="false" ht="12.8" hidden="false" customHeight="false" outlineLevel="0" collapsed="false">
      <c r="A142" s="0" t="s">
        <v>127</v>
      </c>
      <c r="B142" s="0" t="s">
        <v>128</v>
      </c>
      <c r="C142" s="0" t="n">
        <v>5000</v>
      </c>
      <c r="D142" s="0" t="s">
        <v>129</v>
      </c>
      <c r="E142" s="0" t="n">
        <v>5510</v>
      </c>
      <c r="F142" s="0" t="s">
        <v>130</v>
      </c>
      <c r="G142" s="0" t="n">
        <v>157</v>
      </c>
      <c r="H142" s="0" t="s">
        <v>33</v>
      </c>
      <c r="I142" s="0" t="n">
        <v>2017</v>
      </c>
      <c r="J142" s="0" t="n">
        <v>2017</v>
      </c>
      <c r="K142" s="0" t="s">
        <v>132</v>
      </c>
      <c r="L142" s="0" t="n">
        <v>313989402</v>
      </c>
      <c r="M142" s="0" t="s">
        <v>133</v>
      </c>
      <c r="N142" s="0" t="s">
        <v>134</v>
      </c>
      <c r="O142" s="10" t="n">
        <f aca="false">VLOOKUP($H142,'FAOSTAT nutrition'!$A:$C,2,0)*$L142/4000</f>
        <v>54947024.8396796</v>
      </c>
      <c r="P142" s="10" t="n">
        <f aca="false">VLOOKUP($H142,'FAOSTAT nutrition'!$A:$D,4,0)*$L142</f>
        <v>313742.889729498</v>
      </c>
      <c r="Q142" s="10" t="n">
        <f aca="false">VLOOKUP($H142,'FAOSTAT nutrition'!$A:$D,3,0)*$L142</f>
        <v>4078657.56648347</v>
      </c>
    </row>
    <row r="143" customFormat="false" ht="12.8" hidden="false" customHeight="false" outlineLevel="0" collapsed="false">
      <c r="A143" s="0" t="s">
        <v>127</v>
      </c>
      <c r="B143" s="0" t="s">
        <v>128</v>
      </c>
      <c r="C143" s="0" t="n">
        <v>5000</v>
      </c>
      <c r="D143" s="0" t="s">
        <v>129</v>
      </c>
      <c r="E143" s="0" t="n">
        <v>5510</v>
      </c>
      <c r="F143" s="0" t="s">
        <v>130</v>
      </c>
      <c r="G143" s="0" t="n">
        <v>156</v>
      </c>
      <c r="H143" s="0" t="s">
        <v>266</v>
      </c>
      <c r="I143" s="0" t="n">
        <v>2017</v>
      </c>
      <c r="J143" s="0" t="n">
        <v>2017</v>
      </c>
      <c r="K143" s="0" t="s">
        <v>132</v>
      </c>
      <c r="L143" s="0" t="n">
        <v>1835461797</v>
      </c>
      <c r="M143" s="0" t="s">
        <v>133</v>
      </c>
      <c r="N143" s="0" t="s">
        <v>134</v>
      </c>
      <c r="O143" s="10" t="n">
        <f aca="false">VLOOKUP($H143,'FAOSTAT nutrition'!$A:$C,2,0)*$L143/4000</f>
        <v>137659634.775</v>
      </c>
      <c r="P143" s="10" t="n">
        <f aca="false">VLOOKUP($H143,'FAOSTAT nutrition'!$A:$D,4,0)*$L143</f>
        <v>0</v>
      </c>
      <c r="Q143" s="10" t="n">
        <f aca="false">VLOOKUP($H143,'FAOSTAT nutrition'!$A:$D,3,0)*$L143</f>
        <v>3670923.594</v>
      </c>
    </row>
    <row r="144" customFormat="false" ht="12.8" hidden="false" customHeight="false" outlineLevel="0" collapsed="false">
      <c r="A144" s="0" t="s">
        <v>127</v>
      </c>
      <c r="B144" s="0" t="s">
        <v>128</v>
      </c>
      <c r="C144" s="0" t="n">
        <v>5000</v>
      </c>
      <c r="D144" s="0" t="s">
        <v>129</v>
      </c>
      <c r="E144" s="0" t="n">
        <v>5510</v>
      </c>
      <c r="F144" s="0" t="s">
        <v>130</v>
      </c>
      <c r="G144" s="0" t="n">
        <v>161</v>
      </c>
      <c r="H144" s="0" t="s">
        <v>267</v>
      </c>
      <c r="I144" s="0" t="n">
        <v>2017</v>
      </c>
      <c r="J144" s="0" t="n">
        <v>2017</v>
      </c>
      <c r="K144" s="0" t="s">
        <v>132</v>
      </c>
      <c r="L144" s="0" t="n">
        <v>922425</v>
      </c>
      <c r="M144" s="0" t="s">
        <v>133</v>
      </c>
      <c r="N144" s="0" t="s">
        <v>134</v>
      </c>
      <c r="O144" s="10" t="n">
        <f aca="false">VLOOKUP($H144,'FAOSTAT nutrition'!$A:$C,2,0)*$L144/4000</f>
        <v>899364.375</v>
      </c>
      <c r="P144" s="10" t="n">
        <f aca="false">VLOOKUP($H144,'FAOSTAT nutrition'!$A:$D,4,0)*$L144</f>
        <v>0</v>
      </c>
      <c r="Q144" s="10" t="n">
        <f aca="false">VLOOKUP($H144,'FAOSTAT nutrition'!$A:$D,3,0)*$L144</f>
        <v>0</v>
      </c>
    </row>
    <row r="145" customFormat="false" ht="12.8" hidden="false" customHeight="false" outlineLevel="0" collapsed="false">
      <c r="A145" s="0" t="s">
        <v>127</v>
      </c>
      <c r="B145" s="0" t="s">
        <v>128</v>
      </c>
      <c r="C145" s="0" t="n">
        <v>5000</v>
      </c>
      <c r="D145" s="0" t="s">
        <v>129</v>
      </c>
      <c r="E145" s="0" t="n">
        <v>5510</v>
      </c>
      <c r="F145" s="0" t="s">
        <v>130</v>
      </c>
      <c r="G145" s="0" t="n">
        <v>267</v>
      </c>
      <c r="H145" s="0" t="s">
        <v>34</v>
      </c>
      <c r="I145" s="0" t="n">
        <v>2017</v>
      </c>
      <c r="J145" s="0" t="n">
        <v>2017</v>
      </c>
      <c r="K145" s="0" t="s">
        <v>132</v>
      </c>
      <c r="L145" s="0" t="n">
        <v>48611663</v>
      </c>
      <c r="M145" s="0" t="s">
        <v>133</v>
      </c>
      <c r="N145" s="0" t="s">
        <v>134</v>
      </c>
      <c r="O145" s="10" t="n">
        <f aca="false">VLOOKUP($H145,'FAOSTAT nutrition'!$A:$C,2,0)*$L145/4000</f>
        <v>37430980.51</v>
      </c>
      <c r="P145" s="10" t="n">
        <f aca="false">VLOOKUP($H145,'FAOSTAT nutrition'!$A:$D,4,0)*$L145</f>
        <v>13027925.684</v>
      </c>
      <c r="Q145" s="10" t="n">
        <f aca="false">VLOOKUP($H145,'FAOSTAT nutrition'!$A:$D,3,0)*$L145</f>
        <v>5979234.549</v>
      </c>
    </row>
    <row r="146" customFormat="false" ht="12.8" hidden="false" customHeight="false" outlineLevel="0" collapsed="false">
      <c r="A146" s="0" t="s">
        <v>127</v>
      </c>
      <c r="B146" s="0" t="s">
        <v>128</v>
      </c>
      <c r="C146" s="0" t="n">
        <v>5000</v>
      </c>
      <c r="D146" s="0" t="s">
        <v>129</v>
      </c>
      <c r="E146" s="0" t="n">
        <v>5510</v>
      </c>
      <c r="F146" s="0" t="s">
        <v>130</v>
      </c>
      <c r="G146" s="0" t="n">
        <v>122</v>
      </c>
      <c r="H146" s="0" t="s">
        <v>268</v>
      </c>
      <c r="I146" s="0" t="n">
        <v>2017</v>
      </c>
      <c r="J146" s="0" t="n">
        <v>2017</v>
      </c>
      <c r="K146" s="0" t="s">
        <v>132</v>
      </c>
      <c r="L146" s="0" t="n">
        <v>92720088</v>
      </c>
      <c r="M146" s="0" t="s">
        <v>133</v>
      </c>
      <c r="N146" s="0" t="s">
        <v>134</v>
      </c>
      <c r="O146" s="10" t="n">
        <f aca="false">VLOOKUP($H146,'FAOSTAT nutrition'!$A:$C,2,0)*$L146/4000</f>
        <v>21325620.24</v>
      </c>
      <c r="P146" s="10" t="n">
        <f aca="false">VLOOKUP($H146,'FAOSTAT nutrition'!$A:$D,4,0)*$L146</f>
        <v>185440.176</v>
      </c>
      <c r="Q146" s="10" t="n">
        <f aca="false">VLOOKUP($H146,'FAOSTAT nutrition'!$A:$D,3,0)*$L146</f>
        <v>649040.616</v>
      </c>
    </row>
    <row r="147" customFormat="false" ht="12.8" hidden="false" customHeight="false" outlineLevel="0" collapsed="false">
      <c r="A147" s="0" t="s">
        <v>127</v>
      </c>
      <c r="B147" s="0" t="s">
        <v>128</v>
      </c>
      <c r="C147" s="0" t="n">
        <v>5000</v>
      </c>
      <c r="D147" s="0" t="s">
        <v>129</v>
      </c>
      <c r="E147" s="0" t="n">
        <v>5510</v>
      </c>
      <c r="F147" s="0" t="s">
        <v>130</v>
      </c>
      <c r="G147" s="0" t="n">
        <v>305</v>
      </c>
      <c r="H147" s="0" t="s">
        <v>269</v>
      </c>
      <c r="I147" s="0" t="n">
        <v>2017</v>
      </c>
      <c r="J147" s="0" t="n">
        <v>2017</v>
      </c>
      <c r="K147" s="0" t="s">
        <v>132</v>
      </c>
      <c r="L147" s="0" t="n">
        <v>1034909</v>
      </c>
      <c r="M147" s="0" t="s">
        <v>133</v>
      </c>
      <c r="N147" s="0" t="s">
        <v>134</v>
      </c>
      <c r="O147" s="10" t="n">
        <f aca="false">VLOOKUP($H147,'FAOSTAT nutrition'!$A:$C,2,0)*$L147/4000</f>
        <v>1482507.1425</v>
      </c>
      <c r="P147" s="10" t="n">
        <f aca="false">VLOOKUP($H147,'FAOSTAT nutrition'!$A:$D,4,0)*$L147</f>
        <v>514349.773</v>
      </c>
      <c r="Q147" s="10" t="n">
        <f aca="false">VLOOKUP($H147,'FAOSTAT nutrition'!$A:$D,3,0)*$L147</f>
        <v>183178.893</v>
      </c>
    </row>
    <row r="148" customFormat="false" ht="12.8" hidden="false" customHeight="false" outlineLevel="0" collapsed="false">
      <c r="A148" s="0" t="s">
        <v>127</v>
      </c>
      <c r="B148" s="0" t="s">
        <v>128</v>
      </c>
      <c r="C148" s="0" t="n">
        <v>5000</v>
      </c>
      <c r="D148" s="0" t="s">
        <v>129</v>
      </c>
      <c r="E148" s="0" t="n">
        <v>5510</v>
      </c>
      <c r="F148" s="0" t="s">
        <v>130</v>
      </c>
      <c r="G148" s="0" t="n">
        <v>495</v>
      </c>
      <c r="H148" s="0" t="s">
        <v>270</v>
      </c>
      <c r="I148" s="0" t="n">
        <v>2017</v>
      </c>
      <c r="J148" s="0" t="n">
        <v>2017</v>
      </c>
      <c r="K148" s="0" t="s">
        <v>132</v>
      </c>
      <c r="L148" s="0" t="n">
        <v>32733582</v>
      </c>
      <c r="M148" s="0" t="s">
        <v>133</v>
      </c>
      <c r="N148" s="0" t="s">
        <v>134</v>
      </c>
      <c r="O148" s="10" t="n">
        <f aca="false">VLOOKUP($H148,'FAOSTAT nutrition'!$A:$C,2,0)*$L148/4000</f>
        <v>2618693.5539068</v>
      </c>
      <c r="P148" s="10" t="n">
        <f aca="false">VLOOKUP($H148,'FAOSTAT nutrition'!$A:$D,4,0)*$L148</f>
        <v>32754.7968506291</v>
      </c>
      <c r="Q148" s="10" t="n">
        <f aca="false">VLOOKUP($H148,'FAOSTAT nutrition'!$A:$D,3,0)*$L148</f>
        <v>163657.419139799</v>
      </c>
    </row>
    <row r="149" customFormat="false" ht="12.8" hidden="false" customHeight="false" outlineLevel="0" collapsed="false">
      <c r="A149" s="0" t="s">
        <v>127</v>
      </c>
      <c r="B149" s="0" t="s">
        <v>128</v>
      </c>
      <c r="C149" s="0" t="n">
        <v>5000</v>
      </c>
      <c r="D149" s="0" t="s">
        <v>129</v>
      </c>
      <c r="E149" s="0" t="n">
        <v>5510</v>
      </c>
      <c r="F149" s="0" t="s">
        <v>130</v>
      </c>
      <c r="G149" s="0" t="n">
        <v>136</v>
      </c>
      <c r="H149" s="0" t="s">
        <v>271</v>
      </c>
      <c r="I149" s="0" t="n">
        <v>2017</v>
      </c>
      <c r="J149" s="0" t="n">
        <v>2017</v>
      </c>
      <c r="K149" s="0" t="s">
        <v>132</v>
      </c>
      <c r="L149" s="0" t="n">
        <v>10524371</v>
      </c>
      <c r="M149" s="0" t="s">
        <v>133</v>
      </c>
      <c r="N149" s="0" t="s">
        <v>134</v>
      </c>
      <c r="O149" s="10" t="n">
        <f aca="false">VLOOKUP($H149,'FAOSTAT nutrition'!$A:$C,2,0)*$L149/4000</f>
        <v>2262739.765</v>
      </c>
      <c r="P149" s="10" t="n">
        <f aca="false">VLOOKUP($H149,'FAOSTAT nutrition'!$A:$D,4,0)*$L149</f>
        <v>21048.742</v>
      </c>
      <c r="Q149" s="10" t="n">
        <f aca="false">VLOOKUP($H149,'FAOSTAT nutrition'!$A:$D,3,0)*$L149</f>
        <v>157865.565</v>
      </c>
    </row>
    <row r="150" customFormat="false" ht="12.8" hidden="false" customHeight="false" outlineLevel="0" collapsed="false">
      <c r="A150" s="0" t="s">
        <v>127</v>
      </c>
      <c r="B150" s="0" t="s">
        <v>128</v>
      </c>
      <c r="C150" s="0" t="n">
        <v>5000</v>
      </c>
      <c r="D150" s="0" t="s">
        <v>129</v>
      </c>
      <c r="E150" s="0" t="n">
        <v>5510</v>
      </c>
      <c r="F150" s="0" t="s">
        <v>130</v>
      </c>
      <c r="G150" s="0" t="n">
        <v>667</v>
      </c>
      <c r="H150" s="0" t="s">
        <v>272</v>
      </c>
      <c r="I150" s="0" t="n">
        <v>2017</v>
      </c>
      <c r="J150" s="0" t="n">
        <v>2017</v>
      </c>
      <c r="K150" s="0" t="s">
        <v>132</v>
      </c>
      <c r="L150" s="0" t="n">
        <v>5994682</v>
      </c>
      <c r="M150" s="0" t="s">
        <v>133</v>
      </c>
      <c r="N150" s="0" t="s">
        <v>134</v>
      </c>
      <c r="O150" s="10" t="n">
        <f aca="false">VLOOKUP($H150,'FAOSTAT nutrition'!$A:$C,2,0)*$L150/4000</f>
        <v>599468.2</v>
      </c>
      <c r="P150" s="10" t="n">
        <f aca="false">VLOOKUP($H150,'FAOSTAT nutrition'!$A:$D,4,0)*$L150</f>
        <v>0</v>
      </c>
      <c r="Q150" s="10" t="n">
        <f aca="false">VLOOKUP($H150,'FAOSTAT nutrition'!$A:$D,3,0)*$L150</f>
        <v>599468.2</v>
      </c>
    </row>
    <row r="151" customFormat="false" ht="12.8" hidden="false" customHeight="false" outlineLevel="0" collapsed="false">
      <c r="A151" s="0" t="s">
        <v>127</v>
      </c>
      <c r="B151" s="0" t="s">
        <v>128</v>
      </c>
      <c r="C151" s="0" t="n">
        <v>5000</v>
      </c>
      <c r="D151" s="0" t="s">
        <v>129</v>
      </c>
      <c r="E151" s="0" t="n">
        <v>5510</v>
      </c>
      <c r="F151" s="0" t="s">
        <v>130</v>
      </c>
      <c r="G151" s="0" t="n">
        <v>826</v>
      </c>
      <c r="H151" s="0" t="s">
        <v>273</v>
      </c>
      <c r="I151" s="0" t="n">
        <v>2017</v>
      </c>
      <c r="J151" s="0" t="n">
        <v>2017</v>
      </c>
      <c r="K151" s="0" t="s">
        <v>132</v>
      </c>
      <c r="L151" s="0" t="n">
        <v>6442917</v>
      </c>
      <c r="M151" s="0" t="s">
        <v>133</v>
      </c>
      <c r="N151" s="0" t="s">
        <v>134</v>
      </c>
      <c r="O151" s="10" t="e">
        <f aca="false">VLOOKUP($H151,'FAOSTAT nutrition'!$A:$C,2,0)*$L151/4000</f>
        <v>#N/A</v>
      </c>
      <c r="P151" s="10" t="e">
        <f aca="false">VLOOKUP($H151,'FAOSTAT nutrition'!$A:$D,4,0)*$L151</f>
        <v>#N/A</v>
      </c>
      <c r="Q151" s="10" t="e">
        <f aca="false">VLOOKUP($H151,'FAOSTAT nutrition'!$A:$D,3,0)*$L151</f>
        <v>#N/A</v>
      </c>
    </row>
    <row r="152" customFormat="false" ht="12.8" hidden="false" customHeight="false" outlineLevel="0" collapsed="false">
      <c r="A152" s="0" t="s">
        <v>127</v>
      </c>
      <c r="B152" s="0" t="s">
        <v>128</v>
      </c>
      <c r="C152" s="0" t="n">
        <v>5000</v>
      </c>
      <c r="D152" s="0" t="s">
        <v>129</v>
      </c>
      <c r="E152" s="0" t="n">
        <v>5510</v>
      </c>
      <c r="F152" s="0" t="s">
        <v>130</v>
      </c>
      <c r="G152" s="0" t="n">
        <v>388</v>
      </c>
      <c r="H152" s="0" t="s">
        <v>274</v>
      </c>
      <c r="I152" s="0" t="n">
        <v>2017</v>
      </c>
      <c r="J152" s="0" t="n">
        <v>2017</v>
      </c>
      <c r="K152" s="0" t="s">
        <v>132</v>
      </c>
      <c r="L152" s="0" t="n">
        <v>177816529</v>
      </c>
      <c r="M152" s="0" t="s">
        <v>133</v>
      </c>
      <c r="N152" s="0" t="s">
        <v>134</v>
      </c>
      <c r="O152" s="10" t="n">
        <f aca="false">VLOOKUP($H152,'FAOSTAT nutrition'!$A:$C,2,0)*$L152/4000</f>
        <v>7557202.4825</v>
      </c>
      <c r="P152" s="10" t="n">
        <f aca="false">VLOOKUP($H152,'FAOSTAT nutrition'!$A:$D,4,0)*$L152</f>
        <v>355633.058</v>
      </c>
      <c r="Q152" s="10" t="n">
        <f aca="false">VLOOKUP($H152,'FAOSTAT nutrition'!$A:$D,3,0)*$L152</f>
        <v>1422532.232</v>
      </c>
    </row>
    <row r="153" customFormat="false" ht="12.8" hidden="false" customHeight="false" outlineLevel="0" collapsed="false">
      <c r="A153" s="0" t="s">
        <v>127</v>
      </c>
      <c r="B153" s="0" t="s">
        <v>128</v>
      </c>
      <c r="C153" s="0" t="n">
        <v>5000</v>
      </c>
      <c r="D153" s="0" t="s">
        <v>129</v>
      </c>
      <c r="E153" s="0" t="n">
        <v>5510</v>
      </c>
      <c r="F153" s="0" t="s">
        <v>130</v>
      </c>
      <c r="G153" s="0" t="n">
        <v>97</v>
      </c>
      <c r="H153" s="0" t="s">
        <v>275</v>
      </c>
      <c r="I153" s="0" t="n">
        <v>2017</v>
      </c>
      <c r="J153" s="0" t="n">
        <v>2017</v>
      </c>
      <c r="K153" s="0" t="s">
        <v>132</v>
      </c>
      <c r="L153" s="0" t="n">
        <v>14967384</v>
      </c>
      <c r="M153" s="0" t="s">
        <v>133</v>
      </c>
      <c r="N153" s="0" t="s">
        <v>134</v>
      </c>
      <c r="O153" s="10" t="n">
        <f aca="false">VLOOKUP($H153,'FAOSTAT nutrition'!$A:$C,2,0)*$L153/4000</f>
        <v>12235836.42</v>
      </c>
      <c r="P153" s="10" t="n">
        <f aca="false">VLOOKUP($H153,'FAOSTAT nutrition'!$A:$D,4,0)*$L153</f>
        <v>314315.064</v>
      </c>
      <c r="Q153" s="10" t="n">
        <f aca="false">VLOOKUP($H153,'FAOSTAT nutrition'!$A:$D,3,0)*$L153</f>
        <v>1736216.544</v>
      </c>
    </row>
    <row r="154" customFormat="false" ht="12.8" hidden="false" customHeight="false" outlineLevel="0" collapsed="false">
      <c r="A154" s="0" t="s">
        <v>127</v>
      </c>
      <c r="B154" s="0" t="s">
        <v>128</v>
      </c>
      <c r="C154" s="0" t="n">
        <v>5000</v>
      </c>
      <c r="D154" s="0" t="s">
        <v>129</v>
      </c>
      <c r="E154" s="0" t="n">
        <v>5510</v>
      </c>
      <c r="F154" s="0" t="s">
        <v>130</v>
      </c>
      <c r="G154" s="0" t="n">
        <v>275</v>
      </c>
      <c r="H154" s="0" t="s">
        <v>276</v>
      </c>
      <c r="I154" s="0" t="n">
        <v>2017</v>
      </c>
      <c r="J154" s="0" t="n">
        <v>2017</v>
      </c>
      <c r="K154" s="0" t="s">
        <v>132</v>
      </c>
      <c r="L154" s="0" t="n">
        <v>437452</v>
      </c>
      <c r="M154" s="0" t="s">
        <v>133</v>
      </c>
      <c r="N154" s="0" t="s">
        <v>134</v>
      </c>
      <c r="O154" s="10" t="n">
        <f aca="false">VLOOKUP($H154,'FAOSTAT nutrition'!$A:$C,2,0)*$L154/4000</f>
        <v>0</v>
      </c>
      <c r="P154" s="10" t="n">
        <f aca="false">VLOOKUP($H154,'FAOSTAT nutrition'!$A:$D,4,0)*$L154</f>
        <v>0</v>
      </c>
      <c r="Q154" s="10" t="n">
        <f aca="false">VLOOKUP($H154,'FAOSTAT nutrition'!$A:$D,3,0)*$L154</f>
        <v>0</v>
      </c>
    </row>
    <row r="155" customFormat="false" ht="12.8" hidden="false" customHeight="false" outlineLevel="0" collapsed="false">
      <c r="A155" s="0" t="s">
        <v>127</v>
      </c>
      <c r="B155" s="0" t="s">
        <v>128</v>
      </c>
      <c r="C155" s="0" t="n">
        <v>5000</v>
      </c>
      <c r="D155" s="0" t="s">
        <v>129</v>
      </c>
      <c r="E155" s="0" t="n">
        <v>5510</v>
      </c>
      <c r="F155" s="0" t="s">
        <v>130</v>
      </c>
      <c r="G155" s="0" t="n">
        <v>692</v>
      </c>
      <c r="H155" s="0" t="s">
        <v>277</v>
      </c>
      <c r="I155" s="0" t="n">
        <v>2017</v>
      </c>
      <c r="J155" s="0" t="n">
        <v>2017</v>
      </c>
      <c r="K155" s="0" t="s">
        <v>132</v>
      </c>
      <c r="L155" s="0" t="n">
        <v>7995</v>
      </c>
      <c r="M155" s="0" t="s">
        <v>133</v>
      </c>
      <c r="N155" s="0" t="s">
        <v>134</v>
      </c>
      <c r="O155" s="10" t="n">
        <f aca="false">VLOOKUP($H155,'FAOSTAT nutrition'!$A:$C,2,0)*$L155/4000</f>
        <v>6676.38020833334</v>
      </c>
      <c r="P155" s="10" t="n">
        <f aca="false">VLOOKUP($H155,'FAOSTAT nutrition'!$A:$D,4,0)*$L155</f>
        <v>920.720486111111</v>
      </c>
      <c r="Q155" s="10" t="n">
        <f aca="false">VLOOKUP($H155,'FAOSTAT nutrition'!$A:$D,3,0)*$L155</f>
        <v>902.213541666665</v>
      </c>
    </row>
    <row r="156" customFormat="false" ht="12.8" hidden="false" customHeight="false" outlineLevel="0" collapsed="false">
      <c r="A156" s="0" t="s">
        <v>127</v>
      </c>
      <c r="B156" s="0" t="s">
        <v>128</v>
      </c>
      <c r="C156" s="0" t="n">
        <v>5000</v>
      </c>
      <c r="D156" s="0" t="s">
        <v>129</v>
      </c>
      <c r="E156" s="0" t="n">
        <v>5510</v>
      </c>
      <c r="F156" s="0" t="s">
        <v>130</v>
      </c>
      <c r="G156" s="0" t="n">
        <v>463</v>
      </c>
      <c r="H156" s="0" t="s">
        <v>278</v>
      </c>
      <c r="I156" s="0" t="n">
        <v>2017</v>
      </c>
      <c r="J156" s="0" t="n">
        <v>2017</v>
      </c>
      <c r="K156" s="0" t="s">
        <v>132</v>
      </c>
      <c r="L156" s="0" t="n">
        <v>301754389</v>
      </c>
      <c r="M156" s="0" t="s">
        <v>133</v>
      </c>
      <c r="N156" s="0" t="s">
        <v>134</v>
      </c>
      <c r="O156" s="10" t="n">
        <f aca="false">VLOOKUP($H156,'FAOSTAT nutrition'!$A:$C,2,0)*$L156/4000</f>
        <v>16596481.2074326</v>
      </c>
      <c r="P156" s="10" t="n">
        <f aca="false">VLOOKUP($H156,'FAOSTAT nutrition'!$A:$D,4,0)*$L156</f>
        <v>603443.577568434</v>
      </c>
      <c r="Q156" s="10" t="n">
        <f aca="false">VLOOKUP($H156,'FAOSTAT nutrition'!$A:$D,3,0)*$L156</f>
        <v>4224444.62856012</v>
      </c>
    </row>
    <row r="157" customFormat="false" ht="12.8" hidden="false" customHeight="false" outlineLevel="0" collapsed="false">
      <c r="A157" s="0" t="s">
        <v>127</v>
      </c>
      <c r="B157" s="0" t="s">
        <v>128</v>
      </c>
      <c r="C157" s="0" t="n">
        <v>5000</v>
      </c>
      <c r="D157" s="0" t="s">
        <v>129</v>
      </c>
      <c r="E157" s="0" t="n">
        <v>5510</v>
      </c>
      <c r="F157" s="0" t="s">
        <v>130</v>
      </c>
      <c r="G157" s="0" t="n">
        <v>420</v>
      </c>
      <c r="H157" s="0" t="s">
        <v>279</v>
      </c>
      <c r="I157" s="0" t="n">
        <v>2017</v>
      </c>
      <c r="J157" s="0" t="n">
        <v>2017</v>
      </c>
      <c r="K157" s="0" t="s">
        <v>132</v>
      </c>
      <c r="L157" s="0" t="n">
        <v>1542725</v>
      </c>
      <c r="M157" s="0" t="s">
        <v>133</v>
      </c>
      <c r="N157" s="0" t="s">
        <v>134</v>
      </c>
      <c r="O157" s="10" t="n">
        <f aca="false">VLOOKUP($H157,'FAOSTAT nutrition'!$A:$C,2,0)*$L157/4000</f>
        <v>88704.5016180046</v>
      </c>
      <c r="P157" s="10" t="n">
        <f aca="false">VLOOKUP($H157,'FAOSTAT nutrition'!$A:$D,4,0)*$L157</f>
        <v>1551.27109347862</v>
      </c>
      <c r="Q157" s="10" t="n">
        <f aca="false">VLOOKUP($H157,'FAOSTAT nutrition'!$A:$D,3,0)*$L157</f>
        <v>35481.8006472018</v>
      </c>
    </row>
    <row r="158" customFormat="false" ht="12.8" hidden="false" customHeight="false" outlineLevel="0" collapsed="false">
      <c r="A158" s="0" t="s">
        <v>127</v>
      </c>
      <c r="B158" s="0" t="s">
        <v>128</v>
      </c>
      <c r="C158" s="0" t="n">
        <v>5000</v>
      </c>
      <c r="D158" s="0" t="s">
        <v>129</v>
      </c>
      <c r="E158" s="0" t="n">
        <v>5510</v>
      </c>
      <c r="F158" s="0" t="s">
        <v>130</v>
      </c>
      <c r="G158" s="0" t="n">
        <v>205</v>
      </c>
      <c r="H158" s="0" t="s">
        <v>280</v>
      </c>
      <c r="I158" s="0" t="n">
        <v>2017</v>
      </c>
      <c r="J158" s="0" t="n">
        <v>2017</v>
      </c>
      <c r="K158" s="0" t="s">
        <v>132</v>
      </c>
      <c r="L158" s="0" t="n">
        <v>940166</v>
      </c>
      <c r="M158" s="0" t="s">
        <v>133</v>
      </c>
      <c r="N158" s="0" t="s">
        <v>134</v>
      </c>
      <c r="O158" s="10" t="n">
        <f aca="false">VLOOKUP($H158,'FAOSTAT nutrition'!$A:$C,2,0)*$L158/4000</f>
        <v>763884.875</v>
      </c>
      <c r="P158" s="10" t="n">
        <f aca="false">VLOOKUP($H158,'FAOSTAT nutrition'!$A:$D,4,0)*$L158</f>
        <v>17863.154</v>
      </c>
      <c r="Q158" s="10" t="n">
        <f aca="false">VLOOKUP($H158,'FAOSTAT nutrition'!$A:$D,3,0)*$L158</f>
        <v>296152.29</v>
      </c>
    </row>
    <row r="159" customFormat="false" ht="12.8" hidden="false" customHeight="false" outlineLevel="0" collapsed="false">
      <c r="A159" s="0" t="s">
        <v>127</v>
      </c>
      <c r="B159" s="0" t="s">
        <v>128</v>
      </c>
      <c r="C159" s="0" t="n">
        <v>5000</v>
      </c>
      <c r="D159" s="0" t="s">
        <v>129</v>
      </c>
      <c r="E159" s="0" t="n">
        <v>5510</v>
      </c>
      <c r="F159" s="0" t="s">
        <v>130</v>
      </c>
      <c r="G159" s="0" t="n">
        <v>222</v>
      </c>
      <c r="H159" s="0" t="s">
        <v>281</v>
      </c>
      <c r="I159" s="0" t="n">
        <v>2017</v>
      </c>
      <c r="J159" s="0" t="n">
        <v>2017</v>
      </c>
      <c r="K159" s="0" t="s">
        <v>132</v>
      </c>
      <c r="L159" s="0" t="n">
        <v>4200995</v>
      </c>
      <c r="M159" s="0" t="s">
        <v>133</v>
      </c>
      <c r="N159" s="0" t="s">
        <v>134</v>
      </c>
      <c r="O159" s="10" t="n">
        <f aca="false">VLOOKUP($H159,'FAOSTAT nutrition'!$A:$C,2,0)*$L159/4000</f>
        <v>2909192.52819982</v>
      </c>
      <c r="P159" s="10" t="n">
        <f aca="false">VLOOKUP($H159,'FAOSTAT nutrition'!$A:$D,4,0)*$L159</f>
        <v>1151075.85551487</v>
      </c>
      <c r="Q159" s="10" t="n">
        <f aca="false">VLOOKUP($H159,'FAOSTAT nutrition'!$A:$D,3,0)*$L159</f>
        <v>260465.738129407</v>
      </c>
    </row>
    <row r="160" customFormat="false" ht="12.8" hidden="false" customHeight="false" outlineLevel="0" collapsed="false">
      <c r="A160" s="0" t="s">
        <v>127</v>
      </c>
      <c r="B160" s="0" t="s">
        <v>128</v>
      </c>
      <c r="C160" s="0" t="n">
        <v>5000</v>
      </c>
      <c r="D160" s="0" t="s">
        <v>129</v>
      </c>
      <c r="E160" s="0" t="n">
        <v>5510</v>
      </c>
      <c r="F160" s="0" t="s">
        <v>130</v>
      </c>
      <c r="G160" s="0" t="n">
        <v>567</v>
      </c>
      <c r="H160" s="0" t="s">
        <v>282</v>
      </c>
      <c r="I160" s="0" t="n">
        <v>2017</v>
      </c>
      <c r="J160" s="0" t="n">
        <v>2017</v>
      </c>
      <c r="K160" s="0" t="s">
        <v>132</v>
      </c>
      <c r="L160" s="0" t="n">
        <v>100954611</v>
      </c>
      <c r="M160" s="0" t="s">
        <v>133</v>
      </c>
      <c r="N160" s="0" t="s">
        <v>134</v>
      </c>
      <c r="O160" s="10" t="n">
        <f aca="false">VLOOKUP($H160,'FAOSTAT nutrition'!$A:$C,2,0)*$L160/4000</f>
        <v>4290570.9675</v>
      </c>
      <c r="P160" s="10" t="n">
        <f aca="false">VLOOKUP($H160,'FAOSTAT nutrition'!$A:$D,4,0)*$L160</f>
        <v>201909.222</v>
      </c>
      <c r="Q160" s="10" t="n">
        <f aca="false">VLOOKUP($H160,'FAOSTAT nutrition'!$A:$D,3,0)*$L160</f>
        <v>302863.833</v>
      </c>
    </row>
    <row r="161" customFormat="false" ht="12.8" hidden="false" customHeight="false" outlineLevel="0" collapsed="false">
      <c r="A161" s="0" t="s">
        <v>127</v>
      </c>
      <c r="B161" s="0" t="s">
        <v>128</v>
      </c>
      <c r="C161" s="0" t="n">
        <v>5000</v>
      </c>
      <c r="D161" s="0" t="s">
        <v>129</v>
      </c>
      <c r="E161" s="0" t="n">
        <v>5510</v>
      </c>
      <c r="F161" s="0" t="s">
        <v>130</v>
      </c>
      <c r="G161" s="0" t="n">
        <v>15</v>
      </c>
      <c r="H161" s="0" t="s">
        <v>27</v>
      </c>
      <c r="I161" s="0" t="n">
        <v>2017</v>
      </c>
      <c r="J161" s="0" t="n">
        <v>2017</v>
      </c>
      <c r="K161" s="0" t="s">
        <v>132</v>
      </c>
      <c r="L161" s="0" t="n">
        <v>772295897</v>
      </c>
      <c r="M161" s="0" t="s">
        <v>133</v>
      </c>
      <c r="N161" s="0" t="s">
        <v>134</v>
      </c>
      <c r="O161" s="10" t="n">
        <f aca="false">VLOOKUP($H161,'FAOSTAT nutrition'!$A:$C,2,0)*$L161/4000</f>
        <v>644867073.995</v>
      </c>
      <c r="P161" s="10" t="n">
        <f aca="false">VLOOKUP($H161,'FAOSTAT nutrition'!$A:$D,4,0)*$L161</f>
        <v>17762805.631</v>
      </c>
      <c r="Q161" s="10" t="n">
        <f aca="false">VLOOKUP($H161,'FAOSTAT nutrition'!$A:$D,3,0)*$L161</f>
        <v>94220099.434</v>
      </c>
    </row>
    <row r="162" customFormat="false" ht="12.8" hidden="false" customHeight="false" outlineLevel="0" collapsed="false">
      <c r="A162" s="0" t="s">
        <v>127</v>
      </c>
      <c r="B162" s="0" t="s">
        <v>128</v>
      </c>
      <c r="C162" s="0" t="n">
        <v>5000</v>
      </c>
      <c r="D162" s="0" t="s">
        <v>129</v>
      </c>
      <c r="E162" s="0" t="n">
        <v>5510</v>
      </c>
      <c r="F162" s="0" t="s">
        <v>130</v>
      </c>
      <c r="G162" s="0" t="n">
        <v>137</v>
      </c>
      <c r="H162" s="0" t="s">
        <v>283</v>
      </c>
      <c r="I162" s="0" t="n">
        <v>2017</v>
      </c>
      <c r="J162" s="0" t="n">
        <v>2017</v>
      </c>
      <c r="K162" s="0" t="s">
        <v>132</v>
      </c>
      <c r="L162" s="0" t="n">
        <v>77726357</v>
      </c>
      <c r="M162" s="0" t="s">
        <v>133</v>
      </c>
      <c r="N162" s="0" t="s">
        <v>134</v>
      </c>
      <c r="O162" s="10" t="n">
        <f aca="false">VLOOKUP($H162,'FAOSTAT nutrition'!$A:$C,2,0)*$L162/4000</f>
        <v>19625905.1425</v>
      </c>
      <c r="P162" s="10" t="n">
        <f aca="false">VLOOKUP($H162,'FAOSTAT nutrition'!$A:$D,4,0)*$L162</f>
        <v>155452.714</v>
      </c>
      <c r="Q162" s="10" t="n">
        <f aca="false">VLOOKUP($H162,'FAOSTAT nutrition'!$A:$D,3,0)*$L162</f>
        <v>1010442.641</v>
      </c>
    </row>
    <row r="163" customFormat="false" ht="12.8" hidden="false" customHeight="false" outlineLevel="0" collapsed="false">
      <c r="A163" s="0" t="s">
        <v>127</v>
      </c>
      <c r="B163" s="0" t="s">
        <v>128</v>
      </c>
      <c r="C163" s="0" t="n">
        <v>5000</v>
      </c>
      <c r="D163" s="0" t="s">
        <v>129</v>
      </c>
      <c r="E163" s="0" t="n">
        <v>5510</v>
      </c>
      <c r="F163" s="0" t="s">
        <v>130</v>
      </c>
      <c r="G163" s="0" t="n">
        <v>135</v>
      </c>
      <c r="H163" s="0" t="s">
        <v>284</v>
      </c>
      <c r="I163" s="0" t="n">
        <v>2017</v>
      </c>
      <c r="J163" s="0" t="n">
        <v>2017</v>
      </c>
      <c r="K163" s="0" t="s">
        <v>132</v>
      </c>
      <c r="L163" s="0" t="n">
        <v>461483</v>
      </c>
      <c r="M163" s="0" t="s">
        <v>133</v>
      </c>
      <c r="N163" s="0" t="s">
        <v>134</v>
      </c>
      <c r="O163" s="10" t="n">
        <f aca="false">VLOOKUP($H163,'FAOSTAT nutrition'!$A:$C,2,0)*$L163/4000</f>
        <v>125754.1175</v>
      </c>
      <c r="P163" s="10" t="n">
        <f aca="false">VLOOKUP($H163,'FAOSTAT nutrition'!$A:$D,4,0)*$L163</f>
        <v>1384.449</v>
      </c>
      <c r="Q163" s="10" t="n">
        <f aca="false">VLOOKUP($H163,'FAOSTAT nutrition'!$A:$D,3,0)*$L163</f>
        <v>7845.211</v>
      </c>
    </row>
    <row r="164" customFormat="false" ht="12.8" hidden="false" customHeight="false" outlineLevel="0" collapsed="false">
      <c r="O164" s="10"/>
    </row>
    <row r="165" customFormat="false" ht="12.8" hidden="false" customHeight="false" outlineLevel="0" collapsed="false">
      <c r="O165" s="10"/>
    </row>
    <row r="166" customFormat="false" ht="12.8" hidden="false" customHeight="false" outlineLevel="0" collapsed="false">
      <c r="O166" s="10"/>
    </row>
    <row r="167" customFormat="false" ht="12.8" hidden="false" customHeight="false" outlineLevel="0" collapsed="false">
      <c r="O167" s="10"/>
    </row>
    <row r="168" customFormat="false" ht="12.8" hidden="false" customHeight="false" outlineLevel="0" collapsed="false">
      <c r="O168" s="10"/>
    </row>
    <row r="169" customFormat="false" ht="12.8" hidden="false" customHeight="false" outlineLevel="0" collapsed="false">
      <c r="O169" s="10"/>
    </row>
    <row r="170" customFormat="false" ht="12.8" hidden="false" customHeight="false" outlineLevel="0" collapsed="false">
      <c r="O170" s="10"/>
    </row>
    <row r="171" customFormat="false" ht="12.8" hidden="false" customHeight="false" outlineLevel="0" collapsed="false">
      <c r="O171" s="10"/>
    </row>
    <row r="172" customFormat="false" ht="12.8" hidden="false" customHeight="false" outlineLevel="0" collapsed="false">
      <c r="O172" s="10"/>
    </row>
    <row r="173" customFormat="false" ht="12.8" hidden="false" customHeight="false" outlineLevel="0" collapsed="false">
      <c r="O173" s="10"/>
    </row>
    <row r="174" customFormat="false" ht="12.8" hidden="false" customHeight="false" outlineLevel="0" collapsed="false">
      <c r="O174" s="10"/>
    </row>
    <row r="175" customFormat="false" ht="12.8" hidden="false" customHeight="false" outlineLevel="0" collapsed="false">
      <c r="O175" s="10"/>
    </row>
    <row r="176" customFormat="false" ht="12.8" hidden="false" customHeight="false" outlineLevel="0" collapsed="false">
      <c r="O176" s="1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2021-12-20T00:48:09Z</dcterms:modified>
  <cp:revision>84</cp:revision>
  <dc:subject/>
  <dc:title/>
</cp:coreProperties>
</file>