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172.27.36.34\VC project\00 人员\Jamie\OPPO\"/>
    </mc:Choice>
  </mc:AlternateContent>
  <bookViews>
    <workbookView xWindow="0" yWindow="0" windowWidth="20490" windowHeight="7485" tabRatio="604"/>
  </bookViews>
  <sheets>
    <sheet name="EE149 MS REV1" sheetId="35" r:id="rId1"/>
    <sheet name="EE149 MS REV2" sheetId="34" state="hidden" r:id="rId2"/>
    <sheet name="DD305 MS REV1" sheetId="36" r:id="rId3"/>
    <sheet name="DD305 MS REV2" sheetId="37" state="hidden" r:id="rId4"/>
    <sheet name="Summary" sheetId="31" state="hidden" r:id="rId5"/>
    <sheet name="Build Matrix" sheetId="29" state="hidden" r:id="rId6"/>
    <sheet name="Change list" sheetId="26" state="hidden" r:id="rId7"/>
    <sheet name="Build summary" sheetId="27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hub1" localSheetId="1" hidden="1">{#N/A,#N/A,TRUE,"Sheet1"}</definedName>
    <definedName name="__hub1" hidden="1">{#N/A,#N/A,TRUE,"Sheet1"}</definedName>
    <definedName name="__we3" localSheetId="1" hidden="1">{#N/A,#N/A,FALSE,"tax";#N/A,#N/A,FALSE,"Sheet2 (3)";#N/A,#N/A,FALSE,"wip";#N/A,#N/A,FALSE,"Sheet4"}</definedName>
    <definedName name="__we3" hidden="1">{#N/A,#N/A,FALSE,"tax";#N/A,#N/A,FALSE,"Sheet2 (3)";#N/A,#N/A,FALSE,"wip";#N/A,#N/A,FALSE,"Sheet4"}</definedName>
    <definedName name="_1__123Graph_Aｸﾞﾗﾌ_1" localSheetId="1" hidden="1">[1]A!$I$11:$I$30</definedName>
    <definedName name="_1__123Graph_Aｸﾞﾗﾌ_1" hidden="1">[1]A!$I$11:$I$30</definedName>
    <definedName name="_10__123Graph_Xｸﾞﾗﾌ_2" localSheetId="1" hidden="1">[1]A!$C$39:$C$58</definedName>
    <definedName name="_10__123Graph_Xｸﾞﾗﾌ_2" hidden="1">[1]A!$C$39:$C$58</definedName>
    <definedName name="_11__123Graph_Xｸﾞﾗﾌ_3" localSheetId="1" hidden="1">[1]A!$C$67:$C$86</definedName>
    <definedName name="_11__123Graph_Xｸﾞﾗﾌ_3" hidden="1">[1]A!$C$67:$C$86</definedName>
    <definedName name="_12__123Graph_Xｸﾞﾗﾌ_4" localSheetId="1" hidden="1">[1]A!$C$67:$C$86</definedName>
    <definedName name="_12__123Graph_Xｸﾞﾗﾌ_4" hidden="1">[1]A!$C$67:$C$86</definedName>
    <definedName name="_123" localSheetId="1" hidden="1">#REF!</definedName>
    <definedName name="_123" hidden="1">#REF!</definedName>
    <definedName name="_2__123Graph_Aｸﾞﾗﾌ_2" localSheetId="1" hidden="1">[1]A!$I$39:$I$58</definedName>
    <definedName name="_2__123Graph_Aｸﾞﾗﾌ_2" hidden="1">[1]A!$I$39:$I$58</definedName>
    <definedName name="_3__123Graph_Aｸﾞﾗﾌ_3" localSheetId="1" hidden="1">[1]A!$I$67:$I$86</definedName>
    <definedName name="_3__123Graph_Aｸﾞﾗﾌ_3" hidden="1">[1]A!$I$67:$I$86</definedName>
    <definedName name="_4__123Graph_Aｸﾞﾗﾌ_4" localSheetId="1" hidden="1">[1]A!$I$67:$I$86</definedName>
    <definedName name="_4__123Graph_Aｸﾞﾗﾌ_4" hidden="1">[1]A!$I$67:$I$86</definedName>
    <definedName name="_5__123Graph_Bｸﾞﾗﾌ_1" hidden="1">[2]A!$I$10:$I$13</definedName>
    <definedName name="_6__123Graph_Bｸﾞﾗﾌ_4" localSheetId="1" hidden="1">[1]A!$I$39:$I$58</definedName>
    <definedName name="_6__123Graph_Bｸﾞﾗﾌ_4" hidden="1">[1]A!$I$39:$I$58</definedName>
    <definedName name="_7__123Graph_Cｸﾞﾗﾌ_4" localSheetId="1" hidden="1">[1]A!$I$11:$I$30</definedName>
    <definedName name="_7__123Graph_Cｸﾞﾗﾌ_4" hidden="1">[1]A!$I$11:$I$30</definedName>
    <definedName name="_8__123Graph_Dｸﾞﾗﾌ_4" localSheetId="1" hidden="1">[1]A!$I$89:$I$108</definedName>
    <definedName name="_8__123Graph_Dｸﾞﾗﾌ_4" hidden="1">[1]A!$I$89:$I$108</definedName>
    <definedName name="_9__123Graph_Xｸﾞﾗﾌ_1" localSheetId="1" hidden="1">[1]A!$C$11:$C$30</definedName>
    <definedName name="_9__123Graph_Xｸﾞﾗﾌ_1" hidden="1">[1]A!$C$11:$C$30</definedName>
    <definedName name="_AJQ3" localSheetId="5">'[3]MPS Q3 FY04'!$H$52:$AA$60</definedName>
    <definedName name="_AJQ3">'[4]MPS Q3 FY04'!$H$52:$AA$60</definedName>
    <definedName name="_AJQ4" localSheetId="5">'[3]MPS Q4 FY04'!$H$52:$AA$60</definedName>
    <definedName name="_AJQ4">'[4]MPS Q4 FY04'!$H$52:$AA$60</definedName>
    <definedName name="_APQ3" localSheetId="5">'[3]MPS Q3 FY04'!$H$63:$AA$71</definedName>
    <definedName name="_APQ3">'[4]MPS Q3 FY04'!$H$63:$AA$71</definedName>
    <definedName name="_APQ4" localSheetId="5">'[3]MPS Q4 FY04'!$H$63:$AA$71</definedName>
    <definedName name="_APQ4">'[4]MPS Q4 FY04'!$H$63:$AA$71</definedName>
    <definedName name="_asdfghjki" localSheetId="1" hidden="1">#REF!</definedName>
    <definedName name="_asdfghjki" hidden="1">#REF!</definedName>
    <definedName name="_BRG0825" localSheetId="1" hidden="1">{#N/A,#N/A,TRUE,"Sheet1"}</definedName>
    <definedName name="_BRG0825" hidden="1">{#N/A,#N/A,TRUE,"Sheet1"}</definedName>
    <definedName name="_Dist_Bin" localSheetId="1" hidden="1">#REF!</definedName>
    <definedName name="_Dist_Bin" hidden="1">#REF!</definedName>
    <definedName name="_Dist_Values" localSheetId="1" hidden="1">#REF!</definedName>
    <definedName name="_Dist_Values" hidden="1">#REF!</definedName>
    <definedName name="_Fill" localSheetId="1" hidden="1">#REF!</definedName>
    <definedName name="_Fill" hidden="1">#REF!</definedName>
    <definedName name="_xlnm._FilterDatabase" localSheetId="5" hidden="1">#REF!</definedName>
    <definedName name="_xlnm._FilterDatabase" localSheetId="1" hidden="1">'EE149 MS REV2'!$A$1:$A$30</definedName>
    <definedName name="_xlnm._FilterDatabase" hidden="1">#REF!</definedName>
    <definedName name="_hub1" localSheetId="1" hidden="1">{#N/A,#N/A,TRUE,"Sheet1"}</definedName>
    <definedName name="_hub1" hidden="1">{#N/A,#N/A,TRUE,"Sheet1"}</definedName>
    <definedName name="_Key1" localSheetId="1" hidden="1">#REF!</definedName>
    <definedName name="_Key1" hidden="1">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_we3" localSheetId="1" hidden="1">{#N/A,#N/A,FALSE,"tax";#N/A,#N/A,FALSE,"Sheet2 (3)";#N/A,#N/A,FALSE,"wip";#N/A,#N/A,FALSE,"Sheet4"}</definedName>
    <definedName name="_we3" hidden="1">{#N/A,#N/A,FALSE,"tax";#N/A,#N/A,FALSE,"Sheet2 (3)";#N/A,#N/A,FALSE,"wip";#N/A,#N/A,FALSE,"Sheet4"}</definedName>
    <definedName name="_WWQ3" localSheetId="5">'[3]MPS Q3 FY04'!$H$7:$AA$21</definedName>
    <definedName name="_WWQ3">'[4]MPS Q3 FY04'!$H$7:$AA$21</definedName>
    <definedName name="_WWQ4" localSheetId="5">'[3]MPS Q4 FY04'!$H$7:$AA$21</definedName>
    <definedName name="_WWQ4">'[4]MPS Q4 FY04'!$H$7:$AA$21</definedName>
    <definedName name="a" localSheetId="1">#REF!</definedName>
    <definedName name="a">#REF!</definedName>
    <definedName name="AAA" localSheetId="1" hidden="1">{"'Sheet1'!$A$1:$Z$85","'Sheet1'!$AB$3"}</definedName>
    <definedName name="AAA" hidden="1">{"'Sheet1'!$A$1:$Z$85","'Sheet1'!$AB$3"}</definedName>
    <definedName name="aaaa" localSheetId="1" hidden="1">[5]SPM!#REF!</definedName>
    <definedName name="aaaa" hidden="1">[5]SPM!#REF!</definedName>
    <definedName name="aaaaa" localSheetId="1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aaaaa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aaaaaaa" localSheetId="1" hidden="1">{#N/A,#N/A,TRUE,"Sheet1"}</definedName>
    <definedName name="aaaaaaa" hidden="1">{#N/A,#N/A,TRUE,"Sheet1"}</definedName>
    <definedName name="AccessDatabase" hidden="1">"C:\My Documents\IBM\Data_ weekly\ww_af.xls"</definedName>
    <definedName name="All_Items" localSheetId="5">#REF!</definedName>
    <definedName name="All_Items" localSheetId="1">#REF!</definedName>
    <definedName name="All_Items">#REF!</definedName>
    <definedName name="All_Options" localSheetId="5">#REF!</definedName>
    <definedName name="All_Options" localSheetId="1">#REF!</definedName>
    <definedName name="All_Options">#REF!</definedName>
    <definedName name="All_Tasks" localSheetId="5">#REF!</definedName>
    <definedName name="All_Tasks" localSheetId="1">#REF!</definedName>
    <definedName name="All_Tasks">#REF!</definedName>
    <definedName name="AMRQ3" localSheetId="5">'[3]MPS Q3 FY04'!$H$24:$AA$38</definedName>
    <definedName name="AMRQ3">'[4]MPS Q3 FY04'!$H$24:$AA$38</definedName>
    <definedName name="AMRQ4" localSheetId="5">'[3]MPS Q4 FY04'!$H$24:$AA$38</definedName>
    <definedName name="AMRQ4">'[4]MPS Q4 FY04'!$H$24:$AA$38</definedName>
    <definedName name="AS" localSheetId="1">#REF!</definedName>
    <definedName name="AS">#REF!</definedName>
    <definedName name="asdd" localSheetId="1" hidden="1">{#N/A,#N/A,TRUE,"Sheet1"}</definedName>
    <definedName name="asdd" hidden="1">{#N/A,#N/A,TRUE,"Sheet1"}</definedName>
    <definedName name="awdibk" localSheetId="1" hidden="1">#REF!</definedName>
    <definedName name="awdibk" hidden="1">#REF!</definedName>
    <definedName name="b" localSheetId="1">#REF!</definedName>
    <definedName name="b">#REF!</definedName>
    <definedName name="BBB" localSheetId="1" hidden="1">{"'Sheet1'!$A$1:$Z$85","'Sheet1'!$AB$3"}</definedName>
    <definedName name="BBB" hidden="1">{"'Sheet1'!$A$1:$Z$85","'Sheet1'!$AB$3"}</definedName>
    <definedName name="bks" localSheetId="1" hidden="1">{#N/A,#N/A,TRUE,"Sheet1"}</definedName>
    <definedName name="bks" hidden="1">{#N/A,#N/A,TRUE,"Sheet1"}</definedName>
    <definedName name="bkss" localSheetId="1" hidden="1">{#N/A,#N/A,TRUE,"Sheet1"}</definedName>
    <definedName name="bkss" hidden="1">{#N/A,#N/A,TRUE,"Sheet1"}</definedName>
    <definedName name="builfln_Autofilter___21" localSheetId="5">#REF!</definedName>
    <definedName name="builfln_Autofilter___21" localSheetId="1">#REF!</definedName>
    <definedName name="builfln_Autofilter___21">#REF!</definedName>
    <definedName name="BuiltIn_AutoFilter___1" localSheetId="5">#REF!</definedName>
    <definedName name="BuiltIn_AutoFilter___1" localSheetId="1">#REF!</definedName>
    <definedName name="BuiltIn_AutoFilter___1">#REF!</definedName>
    <definedName name="BuiltIn_AutoFilter___1_1" localSheetId="5">#REF!</definedName>
    <definedName name="BuiltIn_AutoFilter___1_1" localSheetId="1">#REF!</definedName>
    <definedName name="BuiltIn_AutoFilter___1_1">#REF!</definedName>
    <definedName name="BuiltIn_AutoFilter___2" localSheetId="5">#REF!</definedName>
    <definedName name="BuiltIn_AutoFilter___2" localSheetId="1">#REF!</definedName>
    <definedName name="BuiltIn_AutoFilter___2">#REF!</definedName>
    <definedName name="BuiltIn_AutoFilter___2_1" localSheetId="5">#REF!</definedName>
    <definedName name="BuiltIn_AutoFilter___2_1" localSheetId="1">#REF!</definedName>
    <definedName name="BuiltIn_AutoFilter___2_1">#REF!</definedName>
    <definedName name="BuiltIn_AutoFilter___2_2" localSheetId="5">#REF!</definedName>
    <definedName name="BuiltIn_AutoFilter___2_2" localSheetId="1">#REF!</definedName>
    <definedName name="BuiltIn_AutoFilter___2_2">#REF!</definedName>
    <definedName name="BuiltIn_AutoFilter___2_3" localSheetId="5">#REF!</definedName>
    <definedName name="BuiltIn_AutoFilter___2_3" localSheetId="1">#REF!</definedName>
    <definedName name="BuiltIn_AutoFilter___2_3">#REF!</definedName>
    <definedName name="BuiltIn_AutoFilter___2_4" localSheetId="5">#REF!</definedName>
    <definedName name="BuiltIn_AutoFilter___2_4" localSheetId="1">#REF!</definedName>
    <definedName name="BuiltIn_AutoFilter___2_4">#REF!</definedName>
    <definedName name="BuiltIn_AutoFilter___2_5" localSheetId="5">#REF!</definedName>
    <definedName name="BuiltIn_AutoFilter___2_5" localSheetId="1">#REF!</definedName>
    <definedName name="BuiltIn_AutoFilter___2_5">#REF!</definedName>
    <definedName name="BuiltIn_AutoFilter___3">"$"</definedName>
    <definedName name="BuiltIn_AutoFilter___4" localSheetId="5">#REF!</definedName>
    <definedName name="BuiltIn_AutoFilter___4" localSheetId="1">#REF!</definedName>
    <definedName name="BuiltIn_AutoFilter___4">#REF!</definedName>
    <definedName name="BuiltIn_AutoFilter___4_1" localSheetId="5">#REF!</definedName>
    <definedName name="BuiltIn_AutoFilter___4_1" localSheetId="1">#REF!</definedName>
    <definedName name="BuiltIn_AutoFilter___4_1">#REF!</definedName>
    <definedName name="BuiltIn_AutoFilter___4_2" localSheetId="5">#REF!</definedName>
    <definedName name="BuiltIn_AutoFilter___4_2" localSheetId="1">#REF!</definedName>
    <definedName name="BuiltIn_AutoFilter___4_2">#REF!</definedName>
    <definedName name="BuiltIn_AutoFilter___4_3" localSheetId="5">#REF!</definedName>
    <definedName name="BuiltIn_AutoFilter___4_3" localSheetId="1">#REF!</definedName>
    <definedName name="BuiltIn_AutoFilter___4_3">#REF!</definedName>
    <definedName name="BuiltIn_AutoFilter___4_4" localSheetId="5">#REF!</definedName>
    <definedName name="BuiltIn_AutoFilter___4_4" localSheetId="1">#REF!</definedName>
    <definedName name="BuiltIn_AutoFilter___4_4">#REF!</definedName>
    <definedName name="BUILTIN_AUTOFILTER_1" localSheetId="5">#REF!</definedName>
    <definedName name="BUILTIN_AUTOFILTER_1" localSheetId="1">#REF!</definedName>
    <definedName name="BUILTIN_AUTOFILTER_1">#REF!</definedName>
    <definedName name="C2.0" localSheetId="5">#REF!</definedName>
    <definedName name="C2.0" localSheetId="1">#REF!</definedName>
    <definedName name="C2.0">#REF!</definedName>
    <definedName name="CCC" localSheetId="1" hidden="1">{"'Sheet1'!$A$1:$Z$85","'Sheet1'!$AB$3"}</definedName>
    <definedName name="CCC" hidden="1">{"'Sheet1'!$A$1:$Z$85","'Sheet1'!$AB$3"}</definedName>
    <definedName name="Config_Cell_S2" localSheetId="5">#REF!</definedName>
    <definedName name="Config_Cell_S2" localSheetId="1">#REF!</definedName>
    <definedName name="Config_Cell_S2">#REF!</definedName>
    <definedName name="Config_Cell2" localSheetId="5">[6]Cork!#REF!</definedName>
    <definedName name="Config_Cell2" localSheetId="1">[7]Cork!#REF!</definedName>
    <definedName name="Config_Cell2">[7]Cork!#REF!</definedName>
    <definedName name="_xlnm.Database" localSheetId="1" hidden="1">#REF!</definedName>
    <definedName name="_xlnm.Database" hidden="1">#REF!</definedName>
    <definedName name="df" localSheetId="1" hidden="1">{#N/A,#N/A,TRUE,"Sheet1"}</definedName>
    <definedName name="df" hidden="1">{#N/A,#N/A,TRUE,"Sheet1"}</definedName>
    <definedName name="DK" localSheetId="1" hidden="1">{#N/A,#N/A,TRUE,"Sheet1"}</definedName>
    <definedName name="DK" hidden="1">{#N/A,#N/A,TRUE,"Sheet1"}</definedName>
    <definedName name="dkk" localSheetId="1" hidden="1">{#N/A,#N/A,TRUE,"Sheet1"}</definedName>
    <definedName name="dkk" hidden="1">{#N/A,#N/A,TRUE,"Sheet1"}</definedName>
    <definedName name="e" localSheetId="5">#REF!</definedName>
    <definedName name="e" localSheetId="1" hidden="1">{#N/A,#N/A,FALSE,"tax";#N/A,#N/A,FALSE,"Sheet2 (3)";#N/A,#N/A,FALSE,"wip";#N/A,#N/A,FALSE,"Sheet4"}</definedName>
    <definedName name="e" hidden="1">{#N/A,#N/A,FALSE,"tax";#N/A,#N/A,FALSE,"Sheet2 (3)";#N/A,#N/A,FALSE,"wip";#N/A,#N/A,FALSE,"Sheet4"}</definedName>
    <definedName name="eee" localSheetId="1" hidden="1">{#N/A,#N/A,TRUE,"Sheet1"}</definedName>
    <definedName name="eee" hidden="1">{#N/A,#N/A,TRUE,"Sheet1"}</definedName>
    <definedName name="email" localSheetId="5">#REF!</definedName>
    <definedName name="email" localSheetId="1">#REF!</definedName>
    <definedName name="email">#REF!</definedName>
    <definedName name="EMEAQ3" localSheetId="5">'[3]MPS Q3 FY04'!$H$41:$AA$49</definedName>
    <definedName name="EMEAQ3">'[4]MPS Q3 FY04'!$H$41:$AA$49</definedName>
    <definedName name="EMEAQ4" localSheetId="5">'[3]MPS Q4 FY04'!$H$41:$AA$49</definedName>
    <definedName name="EMEAQ4">'[4]MPS Q4 FY04'!$H$41:$AA$49</definedName>
    <definedName name="er" localSheetId="1" hidden="1">{#N/A,#N/A,FALSE,"tax";#N/A,#N/A,FALSE,"Sheet2 (3)";#N/A,#N/A,FALSE,"wip";#N/A,#N/A,FALSE,"Sheet4"}</definedName>
    <definedName name="er" hidden="1">{#N/A,#N/A,FALSE,"tax";#N/A,#N/A,FALSE,"Sheet2 (3)";#N/A,#N/A,FALSE,"wip";#N/A,#N/A,FALSE,"Sheet4"}</definedName>
    <definedName name="es" localSheetId="1" hidden="1">{#N/A,#N/A,FALSE,"tax";#N/A,#N/A,FALSE,"Sheet2 (3)";#N/A,#N/A,FALSE,"wip";#N/A,#N/A,FALSE,"Sheet4"}</definedName>
    <definedName name="es" hidden="1">{#N/A,#N/A,FALSE,"tax";#N/A,#N/A,FALSE,"Sheet2 (3)";#N/A,#N/A,FALSE,"wip";#N/A,#N/A,FALSE,"Sheet4"}</definedName>
    <definedName name="FFF" localSheetId="1" hidden="1">{"'Sheet1'!$A$1:$Z$85","'Sheet1'!$AB$3"}</definedName>
    <definedName name="FFF" hidden="1">{"'Sheet1'!$A$1:$Z$85","'Sheet1'!$AB$3"}</definedName>
    <definedName name="fg" localSheetId="1" hidden="1">{#N/A,#N/A,TRUE,"Sheet1"}</definedName>
    <definedName name="fg" hidden="1">{#N/A,#N/A,TRUE,"Sheet1"}</definedName>
    <definedName name="GB" localSheetId="1" hidden="1">{#N/A,#N/A,TRUE,"Sheet1"}</definedName>
    <definedName name="GB" hidden="1">{#N/A,#N/A,TRUE,"Sheet1"}</definedName>
    <definedName name="gbb" localSheetId="1" hidden="1">{#N/A,#N/A,TRUE,"Sheet1"}</definedName>
    <definedName name="gbb" hidden="1">{#N/A,#N/A,TRUE,"Sheet1"}</definedName>
    <definedName name="GIA" localSheetId="5">#REF!</definedName>
    <definedName name="GIA" localSheetId="1">#REF!</definedName>
    <definedName name="GIA">#REF!</definedName>
    <definedName name="gy" localSheetId="1" hidden="1">{#N/A,#N/A,FALSE,"tax";#N/A,#N/A,FALSE,"Sheet2 (3)";#N/A,#N/A,FALSE,"wip";#N/A,#N/A,FALSE,"Sheet4"}</definedName>
    <definedName name="gy" hidden="1">{#N/A,#N/A,FALSE,"tax";#N/A,#N/A,FALSE,"Sheet2 (3)";#N/A,#N/A,FALSE,"wip";#N/A,#N/A,FALSE,"Sheet4"}</definedName>
    <definedName name="Harri" localSheetId="5">'[8]Input commodity fallout'!#REF!</definedName>
    <definedName name="Harri" localSheetId="1">'[9]Input commodity fallout'!#REF!</definedName>
    <definedName name="Harri">'[9]Input commodity fallout'!#REF!</definedName>
    <definedName name="Head" localSheetId="1" hidden="1">{#N/A,#N/A,TRUE,"Sheet1"}</definedName>
    <definedName name="Head" hidden="1">{#N/A,#N/A,TRUE,"Sheet1"}</definedName>
    <definedName name="hhh" localSheetId="1" hidden="1">{#N/A,#N/A,TRUE,"Sheet1"}</definedName>
    <definedName name="hhh" hidden="1">{#N/A,#N/A,TRUE,"Sheet1"}</definedName>
    <definedName name="HTML_CodePage" hidden="1">950</definedName>
    <definedName name="HTML_Control" localSheetId="1" hidden="1">{"'Sheet1'!$A$1:$Z$85","'Sheet1'!$AB$3"}</definedName>
    <definedName name="HTML_Control" hidden="1">{"'Sheet1'!$A$1:$Z$85","'Sheet1'!$AB$3"}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4" hidden="1">TRUE</definedName>
    <definedName name="HTML_OS" hidden="1">0</definedName>
    <definedName name="HTML_PathFile" hidden="1">"D:\Home Page\mcmug.htm"</definedName>
    <definedName name="HTML_Title" hidden="1">"Mcmug"</definedName>
    <definedName name="hu" localSheetId="1" hidden="1">{#N/A,#N/A,TRUE,"Sheet1"}</definedName>
    <definedName name="hu" hidden="1">{#N/A,#N/A,TRUE,"Sheet1"}</definedName>
    <definedName name="hub" localSheetId="1" hidden="1">{#N/A,#N/A,TRUE,"Sheet1"}</definedName>
    <definedName name="hub" hidden="1">{#N/A,#N/A,TRUE,"Sheet1"}</definedName>
    <definedName name="IO" localSheetId="1" hidden="1">{#N/A,#N/A,TRUE,"Sheet1"}</definedName>
    <definedName name="IO" hidden="1">{#N/A,#N/A,TRUE,"Sheet1"}</definedName>
    <definedName name="Item" localSheetId="5">#REF!</definedName>
    <definedName name="Item" localSheetId="1">#REF!</definedName>
    <definedName name="Item">#REF!</definedName>
    <definedName name="kl" localSheetId="1" hidden="1">{#N/A,#N/A,TRUE,"Sheet1"}</definedName>
    <definedName name="kl" hidden="1">{#N/A,#N/A,TRUE,"Sheet1"}</definedName>
    <definedName name="list2" localSheetId="1" hidden="1">{#N/A,#N/A,TRUE,"Sheet1"}</definedName>
    <definedName name="list2" hidden="1">{#N/A,#N/A,TRUE,"Sheet1"}</definedName>
    <definedName name="ll" localSheetId="1" hidden="1">{#N/A,#N/A,TRUE,"Sheet1"}</definedName>
    <definedName name="ll" hidden="1">{#N/A,#N/A,TRUE,"Sheet1"}</definedName>
    <definedName name="machu" localSheetId="5">[8]Reporting!#REF!</definedName>
    <definedName name="machu" localSheetId="1">[9]Reporting!#REF!</definedName>
    <definedName name="machu">[9]Reporting!#REF!</definedName>
    <definedName name="Member" localSheetId="5">#REF!</definedName>
    <definedName name="Member" localSheetId="1">#REF!</definedName>
    <definedName name="Member">#REF!</definedName>
    <definedName name="MONETTE" localSheetId="1" hidden="1">{#N/A,#N/A,TRUE,"Sheet1"}</definedName>
    <definedName name="MONETTE" hidden="1">{#N/A,#N/A,TRUE,"Sheet1"}</definedName>
    <definedName name="murali" localSheetId="5">'[8]Input commodity fallout'!#REF!</definedName>
    <definedName name="murali" localSheetId="1">'[9]Input commodity fallout'!#REF!</definedName>
    <definedName name="murali">'[9]Input commodity fallout'!#REF!</definedName>
    <definedName name="n" localSheetId="1">#REF!</definedName>
    <definedName name="n">#REF!</definedName>
    <definedName name="name" localSheetId="5">#REF!</definedName>
    <definedName name="name" localSheetId="1">#REF!</definedName>
    <definedName name="name">#REF!</definedName>
    <definedName name="Nancy" localSheetId="5">'[8]Input commodity fallout'!#REF!</definedName>
    <definedName name="Nancy" localSheetId="1">'[9]Input commodity fallout'!#REF!</definedName>
    <definedName name="Nancy">'[9]Input commodity fallout'!#REF!</definedName>
    <definedName name="NEDY" localSheetId="1" hidden="1">{#N/A,#N/A,TRUE,"Sheet1"}</definedName>
    <definedName name="NEDY" hidden="1">{#N/A,#N/A,TRUE,"Sheet1"}</definedName>
    <definedName name="NEW" localSheetId="1" hidden="1">{#N/A,#N/A,TRUE,"Sheet1"}</definedName>
    <definedName name="NEW" hidden="1">{#N/A,#N/A,TRUE,"Sheet1"}</definedName>
    <definedName name="newitem" localSheetId="5">#REF!</definedName>
    <definedName name="newitem" localSheetId="1">#REF!</definedName>
    <definedName name="newitem">#REF!</definedName>
    <definedName name="nide" localSheetId="1" hidden="1">[10]SPM!#REF!</definedName>
    <definedName name="nide" hidden="1">[10]SPM!#REF!</definedName>
    <definedName name="nidec" localSheetId="1">#REF!</definedName>
    <definedName name="nidec">#REF!</definedName>
    <definedName name="ooohh" localSheetId="1" hidden="1">#REF!</definedName>
    <definedName name="ooohh" hidden="1">#REF!</definedName>
    <definedName name="ooooooooooo" localSheetId="1" hidden="1">{"'Sheet1'!$A$1:$Z$85","'Sheet1'!$AB$3"}</definedName>
    <definedName name="ooooooooooo" hidden="1">{"'Sheet1'!$A$1:$Z$85","'Sheet1'!$AB$3"}</definedName>
    <definedName name="ORT" localSheetId="5" hidden="1">#REF!</definedName>
    <definedName name="ORT" localSheetId="1" hidden="1">#REF!</definedName>
    <definedName name="ORT" hidden="1">#REF!</definedName>
    <definedName name="p" localSheetId="1" hidden="1">#REF!</definedName>
    <definedName name="p" hidden="1">#REF!</definedName>
    <definedName name="phone" localSheetId="5">#REF!</definedName>
    <definedName name="phone" localSheetId="1">#REF!</definedName>
    <definedName name="phone">#REF!</definedName>
    <definedName name="place" localSheetId="1">#REF!</definedName>
    <definedName name="place">#REF!</definedName>
    <definedName name="_xlnm.Print_Area" localSheetId="5">#REF!</definedName>
    <definedName name="_xlnm.Print_Area" localSheetId="1">'EE149 MS REV2'!$B:$BG</definedName>
    <definedName name="_xlnm.Print_Area">#REF!</definedName>
    <definedName name="_xlnm.Print_Titles" localSheetId="1" hidden="1">#REF!</definedName>
    <definedName name="_xlnm.Print_Titles" hidden="1">#REF!</definedName>
    <definedName name="PRQ" localSheetId="5">'[3]MPS Q4 FY04'!$H$63:$AA$71</definedName>
    <definedName name="PRQ">'[4]MPS Q4 FY04'!$H$63:$AA$71</definedName>
    <definedName name="qw" localSheetId="1" hidden="1">{#N/A,#N/A,TRUE,"Sheet1"}</definedName>
    <definedName name="qw" hidden="1">{#N/A,#N/A,TRUE,"Sheet1"}</definedName>
    <definedName name="qwasaqc" localSheetId="1">#REF!</definedName>
    <definedName name="qwasaqc">#REF!</definedName>
    <definedName name="qwertyuiokmnhgf" localSheetId="1" hidden="1">{#N/A,#N/A,FALSE,"tax";#N/A,#N/A,FALSE,"Sheet2 (3)";#N/A,#N/A,FALSE,"wip";#N/A,#N/A,FALSE,"Sheet4"}</definedName>
    <definedName name="qwertyuiokmnhgf" hidden="1">{#N/A,#N/A,FALSE,"tax";#N/A,#N/A,FALSE,"Sheet2 (3)";#N/A,#N/A,FALSE,"wip";#N/A,#N/A,FALSE,"Sheet4"}</definedName>
    <definedName name="re" localSheetId="1" hidden="1">{#N/A,#N/A,FALSE,"tax";#N/A,#N/A,FALSE,"Sheet2 (3)";#N/A,#N/A,FALSE,"wip";#N/A,#N/A,FALSE,"Sheet4"}</definedName>
    <definedName name="re" hidden="1">{#N/A,#N/A,FALSE,"tax";#N/A,#N/A,FALSE,"Sheet2 (3)";#N/A,#N/A,FALSE,"wip";#N/A,#N/A,FALSE,"Sheet4"}</definedName>
    <definedName name="Result" localSheetId="5">#REF!</definedName>
    <definedName name="Result" localSheetId="1">#REF!</definedName>
    <definedName name="Result">#REF!</definedName>
    <definedName name="Rev" localSheetId="1">'[11]Rev Changes'!#REF!</definedName>
    <definedName name="Rev">'[11]Rev Changes'!#REF!</definedName>
    <definedName name="Revision" localSheetId="1">'[11]Rev Changes'!#REF!</definedName>
    <definedName name="Revision">'[11]Rev Changes'!#REF!</definedName>
    <definedName name="rt" localSheetId="1" hidden="1">{#N/A,#N/A,FALSE,"tax";#N/A,#N/A,FALSE,"Sheet2 (3)";#N/A,#N/A,FALSE,"wip";#N/A,#N/A,FALSE,"Sheet4"}</definedName>
    <definedName name="rt" hidden="1">{#N/A,#N/A,FALSE,"tax";#N/A,#N/A,FALSE,"Sheet2 (3)";#N/A,#N/A,FALSE,"wip";#N/A,#N/A,FALSE,"Sheet4"}</definedName>
    <definedName name="s" localSheetId="5">#REF!</definedName>
    <definedName name="s" localSheetId="1" hidden="1">{"'Sheet1'!$A$1:$Z$85","'Sheet1'!$AB$3"}</definedName>
    <definedName name="s" hidden="1">{"'Sheet1'!$A$1:$Z$85","'Sheet1'!$AB$3"}</definedName>
    <definedName name="Samsung" localSheetId="1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Samsung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sapo5t" localSheetId="1">#REF!</definedName>
    <definedName name="sapo5t">#REF!</definedName>
    <definedName name="Scudo" localSheetId="5">#REF!</definedName>
    <definedName name="Scudo" localSheetId="1">#REF!</definedName>
    <definedName name="Scudo">#REF!</definedName>
    <definedName name="ScudoWang" localSheetId="5">#REF!</definedName>
    <definedName name="ScudoWang" localSheetId="1">#REF!</definedName>
    <definedName name="ScudoWang">#REF!</definedName>
    <definedName name="ShiptoAAC" localSheetId="1" hidden="1">#REF!</definedName>
    <definedName name="ShiptoAAC" hidden="1">#REF!</definedName>
    <definedName name="site" localSheetId="5">#REF!</definedName>
    <definedName name="site" localSheetId="1">#REF!</definedName>
    <definedName name="site">#REF!</definedName>
    <definedName name="Site_Items" localSheetId="5">#REF!</definedName>
    <definedName name="Site_Items" localSheetId="1">#REF!</definedName>
    <definedName name="Site_Items">#REF!</definedName>
    <definedName name="Site_Tasks" localSheetId="5">#REF!</definedName>
    <definedName name="Site_Tasks" localSheetId="1">#REF!</definedName>
    <definedName name="Site_Tasks">#REF!</definedName>
    <definedName name="sss" localSheetId="1" hidden="1">{"'Sheet1'!$A$1:$Z$85","'Sheet1'!$AB$3"}</definedName>
    <definedName name="sss" hidden="1">{"'Sheet1'!$A$1:$Z$85","'Sheet1'!$AB$3"}</definedName>
    <definedName name="subgroup" localSheetId="1" hidden="1">#REF!</definedName>
    <definedName name="subgroup" hidden="1">#REF!</definedName>
    <definedName name="Summary" localSheetId="5">#REF!</definedName>
    <definedName name="Summary" localSheetId="1">#REF!</definedName>
    <definedName name="Summary">#REF!</definedName>
    <definedName name="Summery" localSheetId="1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Summery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t" localSheetId="5">#REF!</definedName>
    <definedName name="t" localSheetId="1" hidden="1">{#N/A,#N/A,FALSE,"tax";#N/A,#N/A,FALSE,"Sheet2 (3)";#N/A,#N/A,FALSE,"wip";#N/A,#N/A,FALSE,"Sheet4"}</definedName>
    <definedName name="t" hidden="1">{#N/A,#N/A,FALSE,"tax";#N/A,#N/A,FALSE,"Sheet2 (3)";#N/A,#N/A,FALSE,"wip";#N/A,#N/A,FALSE,"Sheet4"}</definedName>
    <definedName name="Task_details" localSheetId="5">#REF!</definedName>
    <definedName name="Task_details" localSheetId="1">#REF!</definedName>
    <definedName name="Task_details">#REF!</definedName>
    <definedName name="test" localSheetId="5">'[3]MPS Q3 FY04'!$H$63:$AA$71</definedName>
    <definedName name="test">'[4]MPS Q3 FY04'!$H$63:$AA$71</definedName>
    <definedName name="Test_name" localSheetId="5">#REF!</definedName>
    <definedName name="Test_name" localSheetId="1">#REF!</definedName>
    <definedName name="Test_name">#REF!</definedName>
    <definedName name="test1" localSheetId="1" hidden="1">{#N/A,#N/A,FALSE,"tax";#N/A,#N/A,FALSE,"Sheet2 (3)";#N/A,#N/A,FALSE,"wip";#N/A,#N/A,FALSE,"Sheet4"}</definedName>
    <definedName name="test1" hidden="1">{#N/A,#N/A,FALSE,"tax";#N/A,#N/A,FALSE,"Sheet2 (3)";#N/A,#N/A,FALSE,"wip";#N/A,#N/A,FALSE,"Sheet4"}</definedName>
    <definedName name="test2" localSheetId="1" hidden="1">{#N/A,#N/A,FALSE,"tax";#N/A,#N/A,FALSE,"Sheet2 (3)";#N/A,#N/A,FALSE,"wip";#N/A,#N/A,FALSE,"Sheet4"}</definedName>
    <definedName name="test2" hidden="1">{#N/A,#N/A,FALSE,"tax";#N/A,#N/A,FALSE,"Sheet2 (3)";#N/A,#N/A,FALSE,"wip";#N/A,#N/A,FALSE,"Sheet4"}</definedName>
    <definedName name="tiger" localSheetId="1" hidden="1">{#N/A,#N/A,FALSE,"tax";#N/A,#N/A,FALSE,"Sheet2 (3)";#N/A,#N/A,FALSE,"wip";#N/A,#N/A,FALSE,"Sheet4"}</definedName>
    <definedName name="tiger" hidden="1">{#N/A,#N/A,FALSE,"tax";#N/A,#N/A,FALSE,"Sheet2 (3)";#N/A,#N/A,FALSE,"wip";#N/A,#N/A,FALSE,"Sheet4"}</definedName>
    <definedName name="ty" localSheetId="1" hidden="1">{#N/A,#N/A,FALSE,"tax";#N/A,#N/A,FALSE,"Sheet2 (3)";#N/A,#N/A,FALSE,"wip";#N/A,#N/A,FALSE,"Sheet4"}</definedName>
    <definedName name="ty" hidden="1">{#N/A,#N/A,FALSE,"tax";#N/A,#N/A,FALSE,"Sheet2 (3)";#N/A,#N/A,FALSE,"wip";#N/A,#N/A,FALSE,"Sheet4"}</definedName>
    <definedName name="uy" localSheetId="1" hidden="1">{#N/A,#N/A,FALSE,"tax";#N/A,#N/A,FALSE,"Sheet2 (3)";#N/A,#N/A,FALSE,"wip";#N/A,#N/A,FALSE,"Sheet4"}</definedName>
    <definedName name="uy" hidden="1">{#N/A,#N/A,FALSE,"tax";#N/A,#N/A,FALSE,"Sheet2 (3)";#N/A,#N/A,FALSE,"wip";#N/A,#N/A,FALSE,"Sheet4"}</definedName>
    <definedName name="vvv" localSheetId="1">#REF!</definedName>
    <definedName name="vvv">#REF!</definedName>
    <definedName name="w" localSheetId="5">#REF!</definedName>
    <definedName name="w" localSheetId="1" hidden="1">{#N/A,#N/A,FALSE,"tax";#N/A,#N/A,FALSE,"Sheet2 (3)";#N/A,#N/A,FALSE,"wip";#N/A,#N/A,FALSE,"Sheet4"}</definedName>
    <definedName name="w" hidden="1">{#N/A,#N/A,FALSE,"tax";#N/A,#N/A,FALSE,"Sheet2 (3)";#N/A,#N/A,FALSE,"wip";#N/A,#N/A,FALSE,"Sheet4"}</definedName>
    <definedName name="we" localSheetId="1" hidden="1">{#N/A,#N/A,TRUE,"Sheet1"}</definedName>
    <definedName name="we" hidden="1">{#N/A,#N/A,TRUE,"Sheet1"}</definedName>
    <definedName name="Week" localSheetId="5">#REF!</definedName>
    <definedName name="Week" localSheetId="1">#REF!</definedName>
    <definedName name="Week">#REF!</definedName>
    <definedName name="werw" localSheetId="1" hidden="1">{#N/A,#N/A,FALSE,"hbstt";#N/A,#N/A,FALSE,"Duty";#N/A,#N/A,FALSE,"Duty"}</definedName>
    <definedName name="werw" hidden="1">{#N/A,#N/A,FALSE,"hbstt";#N/A,#N/A,FALSE,"Duty";#N/A,#N/A,FALSE,"Duty"}</definedName>
    <definedName name="WHAT" localSheetId="5">'[3]MPS Q4 FY04'!$H$52:$AA$60</definedName>
    <definedName name="WHAT">'[4]MPS Q4 FY04'!$H$52:$AA$60</definedName>
    <definedName name="wrn.hb." localSheetId="1" hidden="1">{#N/A,#N/A,FALSE,"hbstt";#N/A,#N/A,FALSE,"Duty";#N/A,#N/A,FALSE,"Duty"}</definedName>
    <definedName name="wrn.hb." hidden="1">{#N/A,#N/A,FALSE,"hbstt";#N/A,#N/A,FALSE,"Duty";#N/A,#N/A,FALSE,"Duty"}</definedName>
    <definedName name="wrn.report." localSheetId="1" hidden="1">{#N/A,#N/A,FALSE,"tax";#N/A,#N/A,FALSE,"Sheet2 (3)";#N/A,#N/A,FALSE,"wip";#N/A,#N/A,FALSE,"Sheet4"}</definedName>
    <definedName name="wrn.report." hidden="1">{#N/A,#N/A,FALSE,"tax";#N/A,#N/A,FALSE,"Sheet2 (3)";#N/A,#N/A,FALSE,"wip";#N/A,#N/A,FALSE,"Sheet4"}</definedName>
    <definedName name="wrn.sop._.form." localSheetId="1" hidden="1">{#N/A,#N/A,TRUE,"Sheet1"}</definedName>
    <definedName name="wrn.sop._.form." hidden="1">{#N/A,#N/A,TRUE,"Sheet1"}</definedName>
    <definedName name="wrn.電話６月." localSheetId="1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wrn.電話６月.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ww" localSheetId="1" hidden="1">{#N/A,#N/A,FALSE,"tax";#N/A,#N/A,FALSE,"Sheet2 (3)";#N/A,#N/A,FALSE,"wip";#N/A,#N/A,FALSE,"Sheet4"}</definedName>
    <definedName name="ww" hidden="1">{#N/A,#N/A,FALSE,"tax";#N/A,#N/A,FALSE,"Sheet2 (3)";#N/A,#N/A,FALSE,"wip";#N/A,#N/A,FALSE,"Sheet4"}</definedName>
    <definedName name="ww37kra" localSheetId="1" hidden="1">{#N/A,#N/A,TRUE,"Sheet1"}</definedName>
    <definedName name="ww37kra" hidden="1">{#N/A,#N/A,TRUE,"Sheet1"}</definedName>
    <definedName name="wws" localSheetId="1" hidden="1">{#N/A,#N/A,TRUE,"Sheet1"}</definedName>
    <definedName name="wws" hidden="1">{#N/A,#N/A,TRUE,"Sheet1"}</definedName>
    <definedName name="XA0" localSheetId="1" hidden="1">[12]盘点表!#REF!</definedName>
    <definedName name="XA0" hidden="1">[12]盘点表!#REF!</definedName>
    <definedName name="xaxis" localSheetId="1" hidden="1">#REF!</definedName>
    <definedName name="xaxis" hidden="1">#REF!</definedName>
    <definedName name="yu" localSheetId="1" hidden="1">{#N/A,#N/A,FALSE,"tax";#N/A,#N/A,FALSE,"Sheet2 (3)";#N/A,#N/A,FALSE,"wip";#N/A,#N/A,FALSE,"Sheet4"}</definedName>
    <definedName name="yu" hidden="1">{#N/A,#N/A,FALSE,"tax";#N/A,#N/A,FALSE,"Sheet2 (3)";#N/A,#N/A,FALSE,"wip";#N/A,#N/A,FALSE,"Sheet4"}</definedName>
    <definedName name="Z_6E3D8160_B4E6_11D5_A9C5_0000E8443579_.wvu.Cols" localSheetId="1" hidden="1">[12]盘点表!#REF!</definedName>
    <definedName name="Z_6E3D8160_B4E6_11D5_A9C5_0000E8443579_.wvu.Cols" hidden="1">[12]盘点表!#REF!</definedName>
    <definedName name="Z_A5B66B42_B4DF_11D5_AAA7_005004BE0E9B_.wvu.Cols" localSheetId="1" hidden="1">[12]盘点表!#REF!</definedName>
    <definedName name="Z_A5B66B42_B4DF_11D5_AAA7_005004BE0E9B_.wvu.Cols" hidden="1">[12]盘点表!#REF!</definedName>
    <definedName name="Z_FEED3060_B4E7_11D5_907B_00E04C67678C_.wvu.Cols" localSheetId="1" hidden="1">[12]盘点表!#REF!</definedName>
    <definedName name="Z_FEED3060_B4E7_11D5_907B_00E04C67678C_.wvu.Cols" hidden="1">[12]盘点表!#REF!</definedName>
    <definedName name="Z03L" localSheetId="5">#REF!</definedName>
    <definedName name="Z03L" localSheetId="1">#REF!</definedName>
    <definedName name="Z03L">#REF!</definedName>
    <definedName name="Z03U" localSheetId="5">#REF!</definedName>
    <definedName name="Z03U" localSheetId="1">#REF!</definedName>
    <definedName name="Z03U">#REF!</definedName>
    <definedName name="Z04L" localSheetId="1">#REF!</definedName>
    <definedName name="Z04L">#REF!</definedName>
    <definedName name="ZX" localSheetId="1" hidden="1">{#N/A,#N/A,TRUE,"Sheet1"}</definedName>
    <definedName name="ZX" hidden="1">{#N/A,#N/A,TRUE,"Sheet1"}</definedName>
    <definedName name="ZZZ" localSheetId="1">#REF!</definedName>
    <definedName name="ZZZ">#REF!</definedName>
    <definedName name="あｆｄｒｆｇ" localSheetId="1" hidden="1">{#N/A,#N/A,TRUE,"Sheet1"}</definedName>
    <definedName name="あｆｄｒｆｇ" hidden="1">{#N/A,#N/A,TRUE,"Sheet1"}</definedName>
    <definedName name="くぇ" localSheetId="1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くぇ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查询">[13]机种线别!$B$1:$K$2</definedName>
    <definedName name="明細" localSheetId="1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明細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三星" localSheetId="1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三星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依頼事項" localSheetId="1" hidden="1">#REF!</definedName>
    <definedName name="依頼事項" hidden="1">#REF!</definedName>
  </definedNames>
  <calcPr calcId="152511"/>
</workbook>
</file>

<file path=xl/calcChain.xml><?xml version="1.0" encoding="utf-8"?>
<calcChain xmlns="http://schemas.openxmlformats.org/spreadsheetml/2006/main">
  <c r="BP14" i="35" l="1"/>
  <c r="CB14" i="35" s="1"/>
  <c r="H14" i="35" s="1"/>
  <c r="H12" i="35"/>
  <c r="H31" i="35"/>
  <c r="H32" i="35"/>
  <c r="H10" i="35"/>
  <c r="BX14" i="35"/>
  <c r="G28" i="35"/>
  <c r="G25" i="35"/>
  <c r="CB28" i="35"/>
  <c r="BZ28" i="35"/>
  <c r="BY28" i="35"/>
  <c r="BX28" i="35"/>
  <c r="BW28" i="35"/>
  <c r="BV28" i="35"/>
  <c r="BU28" i="35"/>
  <c r="G23" i="35"/>
  <c r="G27" i="35"/>
  <c r="G24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BY11" i="35"/>
  <c r="BX11" i="35"/>
  <c r="BW11" i="35"/>
  <c r="BV11" i="35"/>
  <c r="D30" i="35"/>
  <c r="H13" i="35" l="1"/>
  <c r="E10" i="35" l="1"/>
  <c r="CB15" i="35" l="1"/>
  <c r="CB16" i="35" s="1"/>
  <c r="CB17" i="35" s="1"/>
  <c r="CB18" i="35" s="1"/>
  <c r="CB19" i="35" s="1"/>
  <c r="CB20" i="35" s="1"/>
  <c r="CB21" i="35" s="1"/>
  <c r="CB22" i="35" s="1"/>
  <c r="CC23" i="35" s="1"/>
  <c r="CC24" i="35" s="1"/>
  <c r="CC25" i="35" s="1"/>
  <c r="CD26" i="35" s="1"/>
  <c r="CE27" i="35" s="1"/>
  <c r="BZ22" i="36" l="1"/>
  <c r="BZ23" i="36" s="1"/>
  <c r="BZ24" i="36" s="1"/>
  <c r="CA25" i="36" s="1"/>
  <c r="CB26" i="36" s="1"/>
  <c r="CB27" i="36" s="1"/>
  <c r="CB28" i="36" s="1"/>
  <c r="CA15" i="36"/>
  <c r="CA16" i="36" s="1"/>
  <c r="CA17" i="36" s="1"/>
  <c r="CA18" i="36" s="1"/>
  <c r="CA19" i="36" s="1"/>
  <c r="CA20" i="36" s="1"/>
  <c r="CA21" i="36" s="1"/>
  <c r="CB22" i="36" s="1"/>
  <c r="CB23" i="36" s="1"/>
  <c r="CB24" i="36" s="1"/>
  <c r="CC25" i="36" s="1"/>
  <c r="CD26" i="36" s="1"/>
  <c r="CD27" i="36" s="1"/>
  <c r="CD28" i="36" s="1"/>
  <c r="CF14" i="36"/>
  <c r="CF15" i="36" s="1"/>
  <c r="CF16" i="36" s="1"/>
  <c r="CF17" i="36" s="1"/>
  <c r="CF18" i="36" s="1"/>
  <c r="CF19" i="36" s="1"/>
  <c r="CF20" i="36" s="1"/>
  <c r="CF21" i="36" s="1"/>
  <c r="CG22" i="36" s="1"/>
  <c r="CG23" i="36" s="1"/>
  <c r="CG24" i="36" s="1"/>
  <c r="CH25" i="36" s="1"/>
  <c r="CI26" i="36" s="1"/>
  <c r="CI27" i="36" s="1"/>
  <c r="CI28" i="36" s="1"/>
  <c r="CE14" i="36"/>
  <c r="CE15" i="36" s="1"/>
  <c r="CE16" i="36" s="1"/>
  <c r="CE17" i="36" s="1"/>
  <c r="CE18" i="36" s="1"/>
  <c r="CE19" i="36" s="1"/>
  <c r="CE20" i="36" s="1"/>
  <c r="CE21" i="36" s="1"/>
  <c r="CF22" i="36" s="1"/>
  <c r="CF23" i="36" s="1"/>
  <c r="CF24" i="36" s="1"/>
  <c r="CG25" i="36" s="1"/>
  <c r="CH26" i="36" s="1"/>
  <c r="CH27" i="36" s="1"/>
  <c r="CH28" i="36" s="1"/>
  <c r="CD14" i="36"/>
  <c r="CD15" i="36" s="1"/>
  <c r="CD16" i="36" s="1"/>
  <c r="CD17" i="36" s="1"/>
  <c r="CD18" i="36" s="1"/>
  <c r="CD19" i="36" s="1"/>
  <c r="CD20" i="36" s="1"/>
  <c r="CD21" i="36" s="1"/>
  <c r="CE22" i="36" s="1"/>
  <c r="CE23" i="36" s="1"/>
  <c r="CE24" i="36" s="1"/>
  <c r="CF25" i="36" s="1"/>
  <c r="CG26" i="36" s="1"/>
  <c r="CG27" i="36" s="1"/>
  <c r="CG28" i="36" s="1"/>
  <c r="CC14" i="36"/>
  <c r="CC15" i="36" s="1"/>
  <c r="CC16" i="36" s="1"/>
  <c r="CC17" i="36" s="1"/>
  <c r="CC18" i="36" s="1"/>
  <c r="CC19" i="36" s="1"/>
  <c r="CC20" i="36" s="1"/>
  <c r="CC21" i="36" s="1"/>
  <c r="CD22" i="36" s="1"/>
  <c r="CD23" i="36" s="1"/>
  <c r="CD24" i="36" s="1"/>
  <c r="CE25" i="36" s="1"/>
  <c r="CF26" i="36" s="1"/>
  <c r="CF27" i="36" s="1"/>
  <c r="CF28" i="36" s="1"/>
  <c r="CB14" i="36"/>
  <c r="CB15" i="36" s="1"/>
  <c r="CB16" i="36" s="1"/>
  <c r="CB17" i="36" s="1"/>
  <c r="CB18" i="36" s="1"/>
  <c r="CB19" i="36" s="1"/>
  <c r="CB20" i="36" s="1"/>
  <c r="CB21" i="36" s="1"/>
  <c r="CC22" i="36" s="1"/>
  <c r="CC23" i="36" s="1"/>
  <c r="CC24" i="36" s="1"/>
  <c r="CD25" i="36" s="1"/>
  <c r="CE26" i="36" s="1"/>
  <c r="CE27" i="36" s="1"/>
  <c r="CE28" i="36" s="1"/>
  <c r="CA14" i="36"/>
  <c r="BZ14" i="36"/>
  <c r="BZ15" i="36" s="1"/>
  <c r="BZ16" i="36" s="1"/>
  <c r="BZ17" i="36" s="1"/>
  <c r="BZ18" i="36" s="1"/>
  <c r="BZ19" i="36" s="1"/>
  <c r="BZ20" i="36" s="1"/>
  <c r="BZ21" i="36" s="1"/>
  <c r="CA22" i="36" s="1"/>
  <c r="CA23" i="36" s="1"/>
  <c r="CA24" i="36" s="1"/>
  <c r="CB25" i="36" s="1"/>
  <c r="CC26" i="36" s="1"/>
  <c r="CC27" i="36" s="1"/>
  <c r="CC28" i="36" s="1"/>
  <c r="CA10" i="36"/>
  <c r="CA11" i="36" s="1"/>
  <c r="CA12" i="36" s="1"/>
  <c r="BZ10" i="36"/>
  <c r="BZ11" i="36" s="1"/>
  <c r="BZ12" i="36" s="1"/>
  <c r="CA15" i="35"/>
  <c r="CA16" i="35" s="1"/>
  <c r="CA17" i="35" s="1"/>
  <c r="CA18" i="35" s="1"/>
  <c r="CA19" i="35" s="1"/>
  <c r="CA20" i="35" s="1"/>
  <c r="CA21" i="35" s="1"/>
  <c r="CA22" i="35" s="1"/>
  <c r="L30" i="37"/>
  <c r="F30" i="37"/>
  <c r="F29" i="37"/>
  <c r="AK28" i="37"/>
  <c r="D28" i="37"/>
  <c r="AK27" i="37"/>
  <c r="AO26" i="37"/>
  <c r="AN26" i="37"/>
  <c r="AM26" i="37"/>
  <c r="AL26" i="37"/>
  <c r="AK26" i="37"/>
  <c r="AJ26" i="37"/>
  <c r="AJ27" i="37" s="1"/>
  <c r="AJ28" i="37" s="1"/>
  <c r="AH26" i="37"/>
  <c r="AH27" i="37" s="1"/>
  <c r="AH28" i="37" s="1"/>
  <c r="AJ25" i="37"/>
  <c r="AH25" i="37"/>
  <c r="S23" i="37"/>
  <c r="R23" i="37"/>
  <c r="Q23" i="37"/>
  <c r="P23" i="37"/>
  <c r="O23" i="37"/>
  <c r="N23" i="37"/>
  <c r="L23" i="37"/>
  <c r="K23" i="37"/>
  <c r="J23" i="37"/>
  <c r="I23" i="37"/>
  <c r="CJ21" i="37"/>
  <c r="CK22" i="37" s="1"/>
  <c r="CK23" i="37" s="1"/>
  <c r="CK24" i="37" s="1"/>
  <c r="CL25" i="37" s="1"/>
  <c r="CM26" i="37" s="1"/>
  <c r="CM27" i="37" s="1"/>
  <c r="CM28" i="37" s="1"/>
  <c r="CM18" i="37"/>
  <c r="CM19" i="37" s="1"/>
  <c r="CM20" i="37" s="1"/>
  <c r="CM21" i="37" s="1"/>
  <c r="CN22" i="37" s="1"/>
  <c r="CN23" i="37" s="1"/>
  <c r="CN24" i="37" s="1"/>
  <c r="CO25" i="37" s="1"/>
  <c r="CP26" i="37" s="1"/>
  <c r="CP27" i="37" s="1"/>
  <c r="CP28" i="37" s="1"/>
  <c r="CM17" i="37"/>
  <c r="CE17" i="37"/>
  <c r="CE18" i="37" s="1"/>
  <c r="CE19" i="37" s="1"/>
  <c r="CE20" i="37" s="1"/>
  <c r="CE21" i="37" s="1"/>
  <c r="CF22" i="37" s="1"/>
  <c r="CF23" i="37" s="1"/>
  <c r="CF24" i="37" s="1"/>
  <c r="CG25" i="37" s="1"/>
  <c r="CH26" i="37" s="1"/>
  <c r="CH27" i="37" s="1"/>
  <c r="CH28" i="37" s="1"/>
  <c r="R17" i="37"/>
  <c r="R18" i="37" s="1"/>
  <c r="R19" i="37" s="1"/>
  <c r="R20" i="37" s="1"/>
  <c r="I17" i="37"/>
  <c r="I18" i="37" s="1"/>
  <c r="I19" i="37" s="1"/>
  <c r="I20" i="37" s="1"/>
  <c r="CT16" i="37"/>
  <c r="CT17" i="37" s="1"/>
  <c r="CT18" i="37" s="1"/>
  <c r="CT19" i="37" s="1"/>
  <c r="CT20" i="37" s="1"/>
  <c r="CT21" i="37" s="1"/>
  <c r="CL16" i="37"/>
  <c r="CL17" i="37" s="1"/>
  <c r="CL18" i="37" s="1"/>
  <c r="CL19" i="37" s="1"/>
  <c r="CL20" i="37" s="1"/>
  <c r="CL21" i="37" s="1"/>
  <c r="CM22" i="37" s="1"/>
  <c r="CM23" i="37" s="1"/>
  <c r="CM24" i="37" s="1"/>
  <c r="CN25" i="37" s="1"/>
  <c r="CO26" i="37" s="1"/>
  <c r="CO27" i="37" s="1"/>
  <c r="CO28" i="37" s="1"/>
  <c r="CD16" i="37"/>
  <c r="CD17" i="37" s="1"/>
  <c r="CD18" i="37" s="1"/>
  <c r="CD19" i="37" s="1"/>
  <c r="CD20" i="37" s="1"/>
  <c r="CD21" i="37" s="1"/>
  <c r="CE22" i="37" s="1"/>
  <c r="CE23" i="37" s="1"/>
  <c r="CE24" i="37" s="1"/>
  <c r="CF25" i="37" s="1"/>
  <c r="CG26" i="37" s="1"/>
  <c r="CG27" i="37" s="1"/>
  <c r="CG28" i="37" s="1"/>
  <c r="AK16" i="37"/>
  <c r="AK17" i="37" s="1"/>
  <c r="AK18" i="37" s="1"/>
  <c r="AK19" i="37" s="1"/>
  <c r="AK20" i="37" s="1"/>
  <c r="AK21" i="37" s="1"/>
  <c r="AL22" i="37" s="1"/>
  <c r="Q16" i="37"/>
  <c r="Q17" i="37" s="1"/>
  <c r="Q18" i="37" s="1"/>
  <c r="Q19" i="37" s="1"/>
  <c r="Q20" i="37" s="1"/>
  <c r="H16" i="37"/>
  <c r="H17" i="37" s="1"/>
  <c r="H18" i="37" s="1"/>
  <c r="H19" i="37" s="1"/>
  <c r="H20" i="37" s="1"/>
  <c r="CR15" i="37"/>
  <c r="CR16" i="37" s="1"/>
  <c r="CR17" i="37" s="1"/>
  <c r="CR18" i="37" s="1"/>
  <c r="CR19" i="37" s="1"/>
  <c r="CR20" i="37" s="1"/>
  <c r="CR21" i="37" s="1"/>
  <c r="CS22" i="37" s="1"/>
  <c r="CS23" i="37" s="1"/>
  <c r="CS24" i="37" s="1"/>
  <c r="CT25" i="37" s="1"/>
  <c r="CQ15" i="37"/>
  <c r="CQ16" i="37" s="1"/>
  <c r="CQ17" i="37" s="1"/>
  <c r="CQ18" i="37" s="1"/>
  <c r="CQ19" i="37" s="1"/>
  <c r="CQ20" i="37" s="1"/>
  <c r="CQ21" i="37" s="1"/>
  <c r="CR22" i="37" s="1"/>
  <c r="CR23" i="37" s="1"/>
  <c r="CR24" i="37" s="1"/>
  <c r="CS25" i="37" s="1"/>
  <c r="CT26" i="37" s="1"/>
  <c r="CT27" i="37" s="1"/>
  <c r="CT28" i="37" s="1"/>
  <c r="CN15" i="37"/>
  <c r="CN16" i="37" s="1"/>
  <c r="CN17" i="37" s="1"/>
  <c r="CN18" i="37" s="1"/>
  <c r="CN19" i="37" s="1"/>
  <c r="CN20" i="37" s="1"/>
  <c r="CN21" i="37" s="1"/>
  <c r="CO22" i="37" s="1"/>
  <c r="CO23" i="37" s="1"/>
  <c r="CO24" i="37" s="1"/>
  <c r="CP25" i="37" s="1"/>
  <c r="CQ26" i="37" s="1"/>
  <c r="CQ27" i="37" s="1"/>
  <c r="CQ28" i="37" s="1"/>
  <c r="CM15" i="37"/>
  <c r="CM16" i="37" s="1"/>
  <c r="CJ15" i="37"/>
  <c r="CJ16" i="37" s="1"/>
  <c r="CJ17" i="37" s="1"/>
  <c r="CJ18" i="37" s="1"/>
  <c r="CJ19" i="37" s="1"/>
  <c r="CJ20" i="37" s="1"/>
  <c r="CI15" i="37"/>
  <c r="CI16" i="37" s="1"/>
  <c r="CI17" i="37" s="1"/>
  <c r="CI18" i="37" s="1"/>
  <c r="CI19" i="37" s="1"/>
  <c r="CI20" i="37" s="1"/>
  <c r="CI21" i="37" s="1"/>
  <c r="CJ22" i="37" s="1"/>
  <c r="CJ23" i="37" s="1"/>
  <c r="CJ24" i="37" s="1"/>
  <c r="CK25" i="37" s="1"/>
  <c r="CL26" i="37" s="1"/>
  <c r="CL27" i="37" s="1"/>
  <c r="CL28" i="37" s="1"/>
  <c r="CF15" i="37"/>
  <c r="CF16" i="37" s="1"/>
  <c r="CF17" i="37" s="1"/>
  <c r="CF18" i="37" s="1"/>
  <c r="CF19" i="37" s="1"/>
  <c r="CF20" i="37" s="1"/>
  <c r="CF21" i="37" s="1"/>
  <c r="CG22" i="37" s="1"/>
  <c r="CG23" i="37" s="1"/>
  <c r="CG24" i="37" s="1"/>
  <c r="CH25" i="37" s="1"/>
  <c r="CI26" i="37" s="1"/>
  <c r="CI27" i="37" s="1"/>
  <c r="CI28" i="37" s="1"/>
  <c r="CE15" i="37"/>
  <c r="CE16" i="37" s="1"/>
  <c r="CB15" i="37"/>
  <c r="CB16" i="37" s="1"/>
  <c r="CB17" i="37" s="1"/>
  <c r="CB18" i="37" s="1"/>
  <c r="CB19" i="37" s="1"/>
  <c r="CB20" i="37" s="1"/>
  <c r="CB21" i="37" s="1"/>
  <c r="CC22" i="37" s="1"/>
  <c r="CC23" i="37" s="1"/>
  <c r="CC24" i="37" s="1"/>
  <c r="CD25" i="37" s="1"/>
  <c r="CE26" i="37" s="1"/>
  <c r="CE27" i="37" s="1"/>
  <c r="CE28" i="37" s="1"/>
  <c r="CA15" i="37"/>
  <c r="CA16" i="37" s="1"/>
  <c r="CA17" i="37" s="1"/>
  <c r="CA18" i="37" s="1"/>
  <c r="CA19" i="37" s="1"/>
  <c r="CA20" i="37" s="1"/>
  <c r="CA21" i="37" s="1"/>
  <c r="CB22" i="37" s="1"/>
  <c r="CB23" i="37" s="1"/>
  <c r="CB24" i="37" s="1"/>
  <c r="CC25" i="37" s="1"/>
  <c r="CD26" i="37" s="1"/>
  <c r="CD27" i="37" s="1"/>
  <c r="CD28" i="37" s="1"/>
  <c r="AM15" i="37"/>
  <c r="AM16" i="37" s="1"/>
  <c r="AM17" i="37" s="1"/>
  <c r="AM18" i="37" s="1"/>
  <c r="AM19" i="37" s="1"/>
  <c r="AM20" i="37" s="1"/>
  <c r="AM21" i="37" s="1"/>
  <c r="AN22" i="37" s="1"/>
  <c r="AL15" i="37"/>
  <c r="AL16" i="37" s="1"/>
  <c r="AL17" i="37" s="1"/>
  <c r="AL18" i="37" s="1"/>
  <c r="AL19" i="37" s="1"/>
  <c r="AL20" i="37" s="1"/>
  <c r="AL21" i="37" s="1"/>
  <c r="AM22" i="37" s="1"/>
  <c r="AH15" i="37"/>
  <c r="AH16" i="37" s="1"/>
  <c r="AH17" i="37" s="1"/>
  <c r="AH18" i="37" s="1"/>
  <c r="AH19" i="37" s="1"/>
  <c r="AH20" i="37" s="1"/>
  <c r="AH21" i="37" s="1"/>
  <c r="AG15" i="37"/>
  <c r="AG16" i="37" s="1"/>
  <c r="AG17" i="37" s="1"/>
  <c r="AG18" i="37" s="1"/>
  <c r="AG19" i="37" s="1"/>
  <c r="AG20" i="37" s="1"/>
  <c r="AG21" i="37" s="1"/>
  <c r="S15" i="37"/>
  <c r="S16" i="37" s="1"/>
  <c r="S17" i="37" s="1"/>
  <c r="S18" i="37" s="1"/>
  <c r="S19" i="37" s="1"/>
  <c r="S20" i="37" s="1"/>
  <c r="R15" i="37"/>
  <c r="R16" i="37" s="1"/>
  <c r="O15" i="37"/>
  <c r="O16" i="37" s="1"/>
  <c r="O17" i="37" s="1"/>
  <c r="O18" i="37" s="1"/>
  <c r="O19" i="37" s="1"/>
  <c r="O20" i="37" s="1"/>
  <c r="N15" i="37"/>
  <c r="N16" i="37" s="1"/>
  <c r="N17" i="37" s="1"/>
  <c r="N18" i="37" s="1"/>
  <c r="N19" i="37" s="1"/>
  <c r="N20" i="37" s="1"/>
  <c r="J15" i="37"/>
  <c r="J16" i="37" s="1"/>
  <c r="J17" i="37" s="1"/>
  <c r="J18" i="37" s="1"/>
  <c r="J19" i="37" s="1"/>
  <c r="J20" i="37" s="1"/>
  <c r="I15" i="37"/>
  <c r="I16" i="37" s="1"/>
  <c r="CT14" i="37"/>
  <c r="CT15" i="37" s="1"/>
  <c r="CS14" i="37"/>
  <c r="CS15" i="37" s="1"/>
  <c r="CS16" i="37" s="1"/>
  <c r="CS17" i="37" s="1"/>
  <c r="CS18" i="37" s="1"/>
  <c r="CS19" i="37" s="1"/>
  <c r="CS20" i="37" s="1"/>
  <c r="CS21" i="37" s="1"/>
  <c r="CT22" i="37" s="1"/>
  <c r="CT23" i="37" s="1"/>
  <c r="CT24" i="37" s="1"/>
  <c r="CR14" i="37"/>
  <c r="CQ14" i="37"/>
  <c r="CP14" i="37"/>
  <c r="CP15" i="37" s="1"/>
  <c r="CP16" i="37" s="1"/>
  <c r="CP17" i="37" s="1"/>
  <c r="CP18" i="37" s="1"/>
  <c r="CP19" i="37" s="1"/>
  <c r="CP20" i="37" s="1"/>
  <c r="CP21" i="37" s="1"/>
  <c r="CQ22" i="37" s="1"/>
  <c r="CQ23" i="37" s="1"/>
  <c r="CQ24" i="37" s="1"/>
  <c r="CR25" i="37" s="1"/>
  <c r="CS26" i="37" s="1"/>
  <c r="CS27" i="37" s="1"/>
  <c r="CS28" i="37" s="1"/>
  <c r="CO14" i="37"/>
  <c r="CO15" i="37" s="1"/>
  <c r="CO16" i="37" s="1"/>
  <c r="CO17" i="37" s="1"/>
  <c r="CO18" i="37" s="1"/>
  <c r="CO19" i="37" s="1"/>
  <c r="CO20" i="37" s="1"/>
  <c r="CO21" i="37" s="1"/>
  <c r="CP22" i="37" s="1"/>
  <c r="CP23" i="37" s="1"/>
  <c r="CP24" i="37" s="1"/>
  <c r="CQ25" i="37" s="1"/>
  <c r="CR26" i="37" s="1"/>
  <c r="CR27" i="37" s="1"/>
  <c r="CR28" i="37" s="1"/>
  <c r="CN14" i="37"/>
  <c r="CM14" i="37"/>
  <c r="CL14" i="37"/>
  <c r="CL15" i="37" s="1"/>
  <c r="CK14" i="37"/>
  <c r="CK15" i="37" s="1"/>
  <c r="CK16" i="37" s="1"/>
  <c r="CK17" i="37" s="1"/>
  <c r="CK18" i="37" s="1"/>
  <c r="CK19" i="37" s="1"/>
  <c r="CK20" i="37" s="1"/>
  <c r="CK21" i="37" s="1"/>
  <c r="CL22" i="37" s="1"/>
  <c r="CL23" i="37" s="1"/>
  <c r="CL24" i="37" s="1"/>
  <c r="CM25" i="37" s="1"/>
  <c r="CN26" i="37" s="1"/>
  <c r="CN27" i="37" s="1"/>
  <c r="CN28" i="37" s="1"/>
  <c r="CJ14" i="37"/>
  <c r="CI14" i="37"/>
  <c r="CH14" i="37"/>
  <c r="CH15" i="37" s="1"/>
  <c r="CH16" i="37" s="1"/>
  <c r="CH17" i="37" s="1"/>
  <c r="CH18" i="37" s="1"/>
  <c r="CH19" i="37" s="1"/>
  <c r="CH20" i="37" s="1"/>
  <c r="CH21" i="37" s="1"/>
  <c r="CI22" i="37" s="1"/>
  <c r="CI23" i="37" s="1"/>
  <c r="CI24" i="37" s="1"/>
  <c r="CJ25" i="37" s="1"/>
  <c r="CK26" i="37" s="1"/>
  <c r="CK27" i="37" s="1"/>
  <c r="CK28" i="37" s="1"/>
  <c r="CG14" i="37"/>
  <c r="CG15" i="37" s="1"/>
  <c r="CG16" i="37" s="1"/>
  <c r="CG17" i="37" s="1"/>
  <c r="CG18" i="37" s="1"/>
  <c r="CG19" i="37" s="1"/>
  <c r="CG20" i="37" s="1"/>
  <c r="CG21" i="37" s="1"/>
  <c r="CH22" i="37" s="1"/>
  <c r="CH23" i="37" s="1"/>
  <c r="CH24" i="37" s="1"/>
  <c r="CI25" i="37" s="1"/>
  <c r="CJ26" i="37" s="1"/>
  <c r="CJ27" i="37" s="1"/>
  <c r="CJ28" i="37" s="1"/>
  <c r="CF14" i="37"/>
  <c r="CE14" i="37"/>
  <c r="CD14" i="37"/>
  <c r="CD15" i="37" s="1"/>
  <c r="CC14" i="37"/>
  <c r="CC15" i="37" s="1"/>
  <c r="CC16" i="37" s="1"/>
  <c r="CC17" i="37" s="1"/>
  <c r="CC18" i="37" s="1"/>
  <c r="CC19" i="37" s="1"/>
  <c r="CC20" i="37" s="1"/>
  <c r="CC21" i="37" s="1"/>
  <c r="CD22" i="37" s="1"/>
  <c r="CD23" i="37" s="1"/>
  <c r="CD24" i="37" s="1"/>
  <c r="CE25" i="37" s="1"/>
  <c r="CF26" i="37" s="1"/>
  <c r="CF27" i="37" s="1"/>
  <c r="CF28" i="37" s="1"/>
  <c r="CB14" i="37"/>
  <c r="CA14" i="37"/>
  <c r="BZ14" i="37"/>
  <c r="BZ15" i="37" s="1"/>
  <c r="BZ16" i="37" s="1"/>
  <c r="BZ17" i="37" s="1"/>
  <c r="BZ18" i="37" s="1"/>
  <c r="BZ19" i="37" s="1"/>
  <c r="BZ20" i="37" s="1"/>
  <c r="BZ21" i="37" s="1"/>
  <c r="CA22" i="37" s="1"/>
  <c r="CA23" i="37" s="1"/>
  <c r="CA24" i="37" s="1"/>
  <c r="CB25" i="37" s="1"/>
  <c r="CC26" i="37" s="1"/>
  <c r="CC27" i="37" s="1"/>
  <c r="CC28" i="37" s="1"/>
  <c r="BY14" i="37"/>
  <c r="BY15" i="37" s="1"/>
  <c r="AM14" i="37"/>
  <c r="AL14" i="37"/>
  <c r="AK14" i="37"/>
  <c r="AK15" i="37" s="1"/>
  <c r="AJ14" i="37"/>
  <c r="AJ15" i="37" s="1"/>
  <c r="AJ16" i="37" s="1"/>
  <c r="AJ17" i="37" s="1"/>
  <c r="AJ18" i="37" s="1"/>
  <c r="AJ19" i="37" s="1"/>
  <c r="AJ20" i="37" s="1"/>
  <c r="AJ21" i="37" s="1"/>
  <c r="AK22" i="37" s="1"/>
  <c r="AH14" i="37"/>
  <c r="AG14" i="37"/>
  <c r="AF14" i="37"/>
  <c r="AF15" i="37" s="1"/>
  <c r="AF16" i="37" s="1"/>
  <c r="AF17" i="37" s="1"/>
  <c r="AF18" i="37" s="1"/>
  <c r="AF19" i="37" s="1"/>
  <c r="AF20" i="37" s="1"/>
  <c r="AF21" i="37" s="1"/>
  <c r="AE14" i="37"/>
  <c r="AE15" i="37" s="1"/>
  <c r="AE16" i="37" s="1"/>
  <c r="AE17" i="37" s="1"/>
  <c r="AE18" i="37" s="1"/>
  <c r="AE19" i="37" s="1"/>
  <c r="AE20" i="37" s="1"/>
  <c r="AE21" i="37" s="1"/>
  <c r="S14" i="37"/>
  <c r="R14" i="37"/>
  <c r="Q14" i="37"/>
  <c r="Q15" i="37" s="1"/>
  <c r="P14" i="37"/>
  <c r="P15" i="37" s="1"/>
  <c r="P16" i="37" s="1"/>
  <c r="P17" i="37" s="1"/>
  <c r="P18" i="37" s="1"/>
  <c r="P19" i="37" s="1"/>
  <c r="P20" i="37" s="1"/>
  <c r="O14" i="37"/>
  <c r="N14" i="37"/>
  <c r="L14" i="37"/>
  <c r="L15" i="37" s="1"/>
  <c r="L16" i="37" s="1"/>
  <c r="L17" i="37" s="1"/>
  <c r="L18" i="37" s="1"/>
  <c r="L19" i="37" s="1"/>
  <c r="L20" i="37" s="1"/>
  <c r="K14" i="37"/>
  <c r="K15" i="37" s="1"/>
  <c r="K16" i="37" s="1"/>
  <c r="K17" i="37" s="1"/>
  <c r="K18" i="37" s="1"/>
  <c r="K19" i="37" s="1"/>
  <c r="K20" i="37" s="1"/>
  <c r="J14" i="37"/>
  <c r="I14" i="37"/>
  <c r="H14" i="37"/>
  <c r="H15" i="37" s="1"/>
  <c r="F13" i="37"/>
  <c r="CE11" i="37"/>
  <c r="CE12" i="37" s="1"/>
  <c r="CB11" i="37"/>
  <c r="CB12" i="37" s="1"/>
  <c r="CA11" i="37"/>
  <c r="CA12" i="37" s="1"/>
  <c r="CF10" i="37"/>
  <c r="CF11" i="37" s="1"/>
  <c r="CF12" i="37" s="1"/>
  <c r="CE10" i="37"/>
  <c r="CD10" i="37"/>
  <c r="CD11" i="37" s="1"/>
  <c r="CD12" i="37" s="1"/>
  <c r="CC10" i="37"/>
  <c r="CC11" i="37" s="1"/>
  <c r="CC12" i="37" s="1"/>
  <c r="CB10" i="37"/>
  <c r="CA10" i="37"/>
  <c r="BZ10" i="37"/>
  <c r="BZ11" i="37" s="1"/>
  <c r="BZ12" i="37" s="1"/>
  <c r="BY10" i="37"/>
  <c r="L10" i="37"/>
  <c r="I10" i="37"/>
  <c r="H10" i="37"/>
  <c r="AK9" i="37"/>
  <c r="AI9" i="37"/>
  <c r="AG9" i="37"/>
  <c r="AF9" i="37"/>
  <c r="AD9" i="37"/>
  <c r="AC9" i="37"/>
  <c r="L9" i="37"/>
  <c r="K9" i="37"/>
  <c r="K10" i="37" s="1"/>
  <c r="J9" i="37"/>
  <c r="J10" i="37" s="1"/>
  <c r="I9" i="37"/>
  <c r="H9" i="37"/>
  <c r="G9" i="37"/>
  <c r="G10" i="37" s="1"/>
  <c r="F9" i="37"/>
  <c r="DF5" i="37"/>
  <c r="DE5" i="37"/>
  <c r="DD5" i="37"/>
  <c r="DC5" i="37"/>
  <c r="DB5" i="37"/>
  <c r="DA5" i="37"/>
  <c r="CZ5" i="37"/>
  <c r="CY5" i="37"/>
  <c r="CX5" i="37"/>
  <c r="CW5" i="37"/>
  <c r="CV5" i="37"/>
  <c r="CU5" i="37"/>
  <c r="CT5" i="37"/>
  <c r="CS5" i="37"/>
  <c r="CR5" i="37"/>
  <c r="CQ5" i="37"/>
  <c r="CP5" i="37"/>
  <c r="CO5" i="37"/>
  <c r="CN5" i="37"/>
  <c r="CM5" i="37"/>
  <c r="CL5" i="37"/>
  <c r="CK5" i="37"/>
  <c r="CJ5" i="37"/>
  <c r="CI5" i="37"/>
  <c r="CH5" i="37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CB23" i="35" l="1"/>
  <c r="CB24" i="35" s="1"/>
  <c r="CB25" i="35" s="1"/>
  <c r="CC26" i="35" s="1"/>
  <c r="CD27" i="35" s="1"/>
  <c r="F14" i="37"/>
  <c r="F15" i="37"/>
  <c r="BY16" i="37"/>
  <c r="BY11" i="37"/>
  <c r="F10" i="37"/>
  <c r="CD29" i="35" l="1"/>
  <c r="CE29" i="35"/>
  <c r="BY12" i="37"/>
  <c r="F12" i="37" s="1"/>
  <c r="F11" i="37"/>
  <c r="BY17" i="37"/>
  <c r="F16" i="37"/>
  <c r="CD30" i="35" l="1"/>
  <c r="CE30" i="35"/>
  <c r="BY18" i="37"/>
  <c r="F17" i="37"/>
  <c r="F18" i="37" l="1"/>
  <c r="BY19" i="37"/>
  <c r="BY20" i="37" l="1"/>
  <c r="F19" i="37"/>
  <c r="F20" i="37" l="1"/>
  <c r="BY21" i="37"/>
  <c r="F21" i="37" l="1"/>
  <c r="BZ22" i="37"/>
  <c r="F22" i="37" l="1"/>
  <c r="BZ23" i="37"/>
  <c r="BZ24" i="37" l="1"/>
  <c r="F23" i="37"/>
  <c r="CA25" i="37" l="1"/>
  <c r="F24" i="37"/>
  <c r="F25" i="37" l="1"/>
  <c r="CB26" i="37"/>
  <c r="F26" i="37" l="1"/>
  <c r="CB27" i="37"/>
  <c r="CB28" i="37" l="1"/>
  <c r="F27" i="37"/>
  <c r="CB31" i="37" l="1"/>
  <c r="CC31" i="37" s="1"/>
  <c r="CD31" i="37" s="1"/>
  <c r="CE31" i="37" s="1"/>
  <c r="CF31" i="37" s="1"/>
  <c r="CG31" i="37" s="1"/>
  <c r="CH31" i="37" s="1"/>
  <c r="CI31" i="37" s="1"/>
  <c r="CJ31" i="37" s="1"/>
  <c r="CK31" i="37" s="1"/>
  <c r="CL31" i="37" s="1"/>
  <c r="CM31" i="37" s="1"/>
  <c r="CN31" i="37" s="1"/>
  <c r="CO31" i="37" s="1"/>
  <c r="CP31" i="37" s="1"/>
  <c r="CQ31" i="37" s="1"/>
  <c r="CR31" i="37" s="1"/>
  <c r="F28" i="37"/>
  <c r="L30" i="36" l="1"/>
  <c r="F30" i="36"/>
  <c r="F29" i="36"/>
  <c r="AH28" i="36"/>
  <c r="D28" i="36"/>
  <c r="AH27" i="36"/>
  <c r="AO26" i="36"/>
  <c r="AN26" i="36"/>
  <c r="AM26" i="36"/>
  <c r="AL26" i="36"/>
  <c r="AK26" i="36"/>
  <c r="AK27" i="36" s="1"/>
  <c r="AK28" i="36" s="1"/>
  <c r="AJ26" i="36"/>
  <c r="AJ27" i="36" s="1"/>
  <c r="AJ28" i="36" s="1"/>
  <c r="AH26" i="36"/>
  <c r="AJ25" i="36"/>
  <c r="AH25" i="36"/>
  <c r="S23" i="36"/>
  <c r="R23" i="36"/>
  <c r="Q23" i="36"/>
  <c r="P23" i="36"/>
  <c r="O23" i="36"/>
  <c r="N23" i="36"/>
  <c r="L23" i="36"/>
  <c r="K23" i="36"/>
  <c r="J23" i="36"/>
  <c r="I23" i="36"/>
  <c r="AL16" i="36"/>
  <c r="AL17" i="36" s="1"/>
  <c r="AL18" i="36" s="1"/>
  <c r="AL19" i="36" s="1"/>
  <c r="AL20" i="36" s="1"/>
  <c r="AL21" i="36" s="1"/>
  <c r="AM22" i="36" s="1"/>
  <c r="AG16" i="36"/>
  <c r="AG17" i="36" s="1"/>
  <c r="AG18" i="36" s="1"/>
  <c r="AG19" i="36" s="1"/>
  <c r="AG20" i="36" s="1"/>
  <c r="AG21" i="36" s="1"/>
  <c r="R16" i="36"/>
  <c r="R17" i="36" s="1"/>
  <c r="R18" i="36" s="1"/>
  <c r="R19" i="36" s="1"/>
  <c r="R20" i="36" s="1"/>
  <c r="Q16" i="36"/>
  <c r="Q17" i="36" s="1"/>
  <c r="Q18" i="36" s="1"/>
  <c r="Q19" i="36" s="1"/>
  <c r="Q20" i="36" s="1"/>
  <c r="N16" i="36"/>
  <c r="N17" i="36" s="1"/>
  <c r="N18" i="36" s="1"/>
  <c r="N19" i="36" s="1"/>
  <c r="N20" i="36" s="1"/>
  <c r="I16" i="36"/>
  <c r="I17" i="36" s="1"/>
  <c r="I18" i="36" s="1"/>
  <c r="I19" i="36" s="1"/>
  <c r="I20" i="36" s="1"/>
  <c r="AL15" i="36"/>
  <c r="AK15" i="36"/>
  <c r="AK16" i="36" s="1"/>
  <c r="AK17" i="36" s="1"/>
  <c r="AK18" i="36" s="1"/>
  <c r="AK19" i="36" s="1"/>
  <c r="AK20" i="36" s="1"/>
  <c r="AK21" i="36" s="1"/>
  <c r="AL22" i="36" s="1"/>
  <c r="AG15" i="36"/>
  <c r="AF15" i="36"/>
  <c r="AF16" i="36" s="1"/>
  <c r="AF17" i="36" s="1"/>
  <c r="AF18" i="36" s="1"/>
  <c r="AF19" i="36" s="1"/>
  <c r="AF20" i="36" s="1"/>
  <c r="AF21" i="36" s="1"/>
  <c r="R15" i="36"/>
  <c r="Q15" i="36"/>
  <c r="N15" i="36"/>
  <c r="L15" i="36"/>
  <c r="L16" i="36" s="1"/>
  <c r="L17" i="36" s="1"/>
  <c r="L18" i="36" s="1"/>
  <c r="L19" i="36" s="1"/>
  <c r="L20" i="36" s="1"/>
  <c r="I15" i="36"/>
  <c r="H15" i="36"/>
  <c r="H16" i="36" s="1"/>
  <c r="H17" i="36" s="1"/>
  <c r="H18" i="36" s="1"/>
  <c r="H19" i="36" s="1"/>
  <c r="H20" i="36" s="1"/>
  <c r="AM14" i="36"/>
  <c r="AM15" i="36" s="1"/>
  <c r="AM16" i="36" s="1"/>
  <c r="AM17" i="36" s="1"/>
  <c r="AM18" i="36" s="1"/>
  <c r="AM19" i="36" s="1"/>
  <c r="AM20" i="36" s="1"/>
  <c r="AM21" i="36" s="1"/>
  <c r="AN22" i="36" s="1"/>
  <c r="AL14" i="36"/>
  <c r="AK14" i="36"/>
  <c r="AJ14" i="36"/>
  <c r="AJ15" i="36" s="1"/>
  <c r="AJ16" i="36" s="1"/>
  <c r="AJ17" i="36" s="1"/>
  <c r="AJ18" i="36" s="1"/>
  <c r="AJ19" i="36" s="1"/>
  <c r="AJ20" i="36" s="1"/>
  <c r="AJ21" i="36" s="1"/>
  <c r="AK22" i="36" s="1"/>
  <c r="AH14" i="36"/>
  <c r="AH15" i="36" s="1"/>
  <c r="AH16" i="36" s="1"/>
  <c r="AH17" i="36" s="1"/>
  <c r="AH18" i="36" s="1"/>
  <c r="AH19" i="36" s="1"/>
  <c r="AH20" i="36" s="1"/>
  <c r="AH21" i="36" s="1"/>
  <c r="AG14" i="36"/>
  <c r="AF14" i="36"/>
  <c r="AE14" i="36"/>
  <c r="AE15" i="36" s="1"/>
  <c r="AE16" i="36" s="1"/>
  <c r="AE17" i="36" s="1"/>
  <c r="AE18" i="36" s="1"/>
  <c r="AE19" i="36" s="1"/>
  <c r="AE20" i="36" s="1"/>
  <c r="AE21" i="36" s="1"/>
  <c r="S14" i="36"/>
  <c r="S15" i="36" s="1"/>
  <c r="S16" i="36" s="1"/>
  <c r="S17" i="36" s="1"/>
  <c r="S18" i="36" s="1"/>
  <c r="S19" i="36" s="1"/>
  <c r="S20" i="36" s="1"/>
  <c r="R14" i="36"/>
  <c r="Q14" i="36"/>
  <c r="P14" i="36"/>
  <c r="P15" i="36" s="1"/>
  <c r="P16" i="36" s="1"/>
  <c r="P17" i="36" s="1"/>
  <c r="P18" i="36" s="1"/>
  <c r="P19" i="36" s="1"/>
  <c r="P20" i="36" s="1"/>
  <c r="O14" i="36"/>
  <c r="O15" i="36" s="1"/>
  <c r="O16" i="36" s="1"/>
  <c r="O17" i="36" s="1"/>
  <c r="O18" i="36" s="1"/>
  <c r="O19" i="36" s="1"/>
  <c r="O20" i="36" s="1"/>
  <c r="N14" i="36"/>
  <c r="L14" i="36"/>
  <c r="K14" i="36"/>
  <c r="K15" i="36" s="1"/>
  <c r="K16" i="36" s="1"/>
  <c r="K17" i="36" s="1"/>
  <c r="K18" i="36" s="1"/>
  <c r="K19" i="36" s="1"/>
  <c r="K20" i="36" s="1"/>
  <c r="J14" i="36"/>
  <c r="J15" i="36" s="1"/>
  <c r="J16" i="36" s="1"/>
  <c r="J17" i="36" s="1"/>
  <c r="J18" i="36" s="1"/>
  <c r="J19" i="36" s="1"/>
  <c r="J20" i="36" s="1"/>
  <c r="I14" i="36"/>
  <c r="H14" i="36"/>
  <c r="F14" i="36"/>
  <c r="F10" i="36"/>
  <c r="L10" i="36"/>
  <c r="K10" i="36"/>
  <c r="G10" i="36"/>
  <c r="AK9" i="36"/>
  <c r="AI9" i="36"/>
  <c r="AG9" i="36"/>
  <c r="AF9" i="36"/>
  <c r="AD9" i="36"/>
  <c r="AC9" i="36"/>
  <c r="L9" i="36"/>
  <c r="K9" i="36"/>
  <c r="J9" i="36"/>
  <c r="J10" i="36" s="1"/>
  <c r="I9" i="36"/>
  <c r="I10" i="36" s="1"/>
  <c r="H9" i="36"/>
  <c r="H10" i="36" s="1"/>
  <c r="G9" i="36"/>
  <c r="F9" i="36"/>
  <c r="CU5" i="36"/>
  <c r="CT5" i="36"/>
  <c r="CS5" i="36"/>
  <c r="CR5" i="36"/>
  <c r="CQ5" i="36"/>
  <c r="CP5" i="36"/>
  <c r="CO5" i="36"/>
  <c r="CN5" i="36"/>
  <c r="CM5" i="36"/>
  <c r="CL5" i="36"/>
  <c r="CK5" i="36"/>
  <c r="CJ5" i="36"/>
  <c r="CI5" i="36"/>
  <c r="CH5" i="36"/>
  <c r="CG5" i="36"/>
  <c r="CF5" i="36"/>
  <c r="CE5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R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E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15" i="36" l="1"/>
  <c r="F12" i="36" l="1"/>
  <c r="F11" i="36"/>
  <c r="F16" i="36"/>
  <c r="F17" i="36" l="1"/>
  <c r="F13" i="36" l="1"/>
  <c r="F18" i="36"/>
  <c r="F19" i="36" l="1"/>
  <c r="F20" i="36" l="1"/>
  <c r="F21" i="36" l="1"/>
  <c r="F22" i="36" l="1"/>
  <c r="F23" i="36" l="1"/>
  <c r="F24" i="36" l="1"/>
  <c r="F25" i="36" l="1"/>
  <c r="F26" i="36" l="1"/>
  <c r="F28" i="36" l="1"/>
  <c r="F27" i="36"/>
  <c r="N32" i="35" l="1"/>
  <c r="AL29" i="35"/>
  <c r="AL30" i="35" s="1"/>
  <c r="AQ27" i="35"/>
  <c r="AP27" i="35"/>
  <c r="AO27" i="35"/>
  <c r="AN27" i="35"/>
  <c r="AM27" i="35"/>
  <c r="AM29" i="35" s="1"/>
  <c r="AM30" i="35" s="1"/>
  <c r="AL27" i="35"/>
  <c r="AJ27" i="35"/>
  <c r="AJ29" i="35" s="1"/>
  <c r="AJ30" i="35" s="1"/>
  <c r="AL26" i="35"/>
  <c r="AJ26" i="35"/>
  <c r="U24" i="35"/>
  <c r="T24" i="35"/>
  <c r="S24" i="35"/>
  <c r="R24" i="35"/>
  <c r="Q24" i="35"/>
  <c r="P24" i="35"/>
  <c r="N24" i="35"/>
  <c r="M24" i="35"/>
  <c r="L24" i="35"/>
  <c r="K24" i="35"/>
  <c r="AM16" i="35"/>
  <c r="AM17" i="35" s="1"/>
  <c r="AM18" i="35" s="1"/>
  <c r="AM19" i="35" s="1"/>
  <c r="AM20" i="35" s="1"/>
  <c r="AM21" i="35" s="1"/>
  <c r="AM22" i="35" s="1"/>
  <c r="AN23" i="35" s="1"/>
  <c r="BZ15" i="35"/>
  <c r="BY15" i="35"/>
  <c r="BY16" i="35" s="1"/>
  <c r="BY17" i="35" s="1"/>
  <c r="BY18" i="35" s="1"/>
  <c r="BY19" i="35" s="1"/>
  <c r="BY20" i="35" s="1"/>
  <c r="BY21" i="35" s="1"/>
  <c r="BY22" i="35" s="1"/>
  <c r="BZ23" i="35" s="1"/>
  <c r="BZ24" i="35" s="1"/>
  <c r="BZ25" i="35" s="1"/>
  <c r="CA26" i="35" s="1"/>
  <c r="CB27" i="35" s="1"/>
  <c r="BX15" i="35"/>
  <c r="BX16" i="35" s="1"/>
  <c r="BX17" i="35" s="1"/>
  <c r="BX18" i="35" s="1"/>
  <c r="BX19" i="35" s="1"/>
  <c r="BX20" i="35" s="1"/>
  <c r="BX21" i="35" s="1"/>
  <c r="BX22" i="35" s="1"/>
  <c r="BY23" i="35" s="1"/>
  <c r="BY24" i="35" s="1"/>
  <c r="BY25" i="35" s="1"/>
  <c r="BZ26" i="35" s="1"/>
  <c r="CA27" i="35" s="1"/>
  <c r="BW15" i="35"/>
  <c r="BW16" i="35" s="1"/>
  <c r="BW17" i="35" s="1"/>
  <c r="BW18" i="35" s="1"/>
  <c r="BW19" i="35" s="1"/>
  <c r="BW20" i="35" s="1"/>
  <c r="BW21" i="35" s="1"/>
  <c r="BW22" i="35" s="1"/>
  <c r="BX23" i="35" s="1"/>
  <c r="BX24" i="35" s="1"/>
  <c r="BX25" i="35" s="1"/>
  <c r="BY26" i="35" s="1"/>
  <c r="BZ27" i="35" s="1"/>
  <c r="BZ29" i="35" s="1"/>
  <c r="BZ30" i="35" s="1"/>
  <c r="BV15" i="35"/>
  <c r="BV16" i="35" s="1"/>
  <c r="BV17" i="35" s="1"/>
  <c r="BV18" i="35" s="1"/>
  <c r="BV19" i="35" s="1"/>
  <c r="BV20" i="35" s="1"/>
  <c r="BV21" i="35" s="1"/>
  <c r="BV22" i="35" s="1"/>
  <c r="BW23" i="35" s="1"/>
  <c r="BW24" i="35" s="1"/>
  <c r="BW25" i="35" s="1"/>
  <c r="BX26" i="35" s="1"/>
  <c r="BY27" i="35" s="1"/>
  <c r="BY29" i="35" s="1"/>
  <c r="BY30" i="35" s="1"/>
  <c r="BU15" i="35"/>
  <c r="BU16" i="35" s="1"/>
  <c r="BU17" i="35" s="1"/>
  <c r="BU18" i="35" s="1"/>
  <c r="BU19" i="35" s="1"/>
  <c r="BU20" i="35" s="1"/>
  <c r="BU21" i="35" s="1"/>
  <c r="BU22" i="35" s="1"/>
  <c r="BV23" i="35" s="1"/>
  <c r="BV24" i="35" s="1"/>
  <c r="BV25" i="35" s="1"/>
  <c r="BW26" i="35" s="1"/>
  <c r="BX27" i="35" s="1"/>
  <c r="BX29" i="35" s="1"/>
  <c r="BX30" i="35" s="1"/>
  <c r="BT15" i="35"/>
  <c r="BT16" i="35" s="1"/>
  <c r="BT17" i="35" s="1"/>
  <c r="BT18" i="35" s="1"/>
  <c r="AO15" i="35"/>
  <c r="AO16" i="35" s="1"/>
  <c r="AO17" i="35" s="1"/>
  <c r="AO18" i="35" s="1"/>
  <c r="AO19" i="35" s="1"/>
  <c r="AO20" i="35" s="1"/>
  <c r="AO21" i="35" s="1"/>
  <c r="AO22" i="35" s="1"/>
  <c r="AP23" i="35" s="1"/>
  <c r="AN15" i="35"/>
  <c r="AN16" i="35" s="1"/>
  <c r="AN17" i="35" s="1"/>
  <c r="AN18" i="35" s="1"/>
  <c r="AN19" i="35" s="1"/>
  <c r="AN20" i="35" s="1"/>
  <c r="AN21" i="35" s="1"/>
  <c r="AN22" i="35" s="1"/>
  <c r="AO23" i="35" s="1"/>
  <c r="AM15" i="35"/>
  <c r="AL15" i="35"/>
  <c r="AL16" i="35" s="1"/>
  <c r="AL17" i="35" s="1"/>
  <c r="AL18" i="35" s="1"/>
  <c r="AL19" i="35" s="1"/>
  <c r="AL20" i="35" s="1"/>
  <c r="AL21" i="35" s="1"/>
  <c r="AL22" i="35" s="1"/>
  <c r="AM23" i="35" s="1"/>
  <c r="AJ15" i="35"/>
  <c r="AJ16" i="35" s="1"/>
  <c r="AJ17" i="35" s="1"/>
  <c r="AJ18" i="35" s="1"/>
  <c r="AJ19" i="35" s="1"/>
  <c r="AJ20" i="35" s="1"/>
  <c r="AJ21" i="35" s="1"/>
  <c r="AJ22" i="35" s="1"/>
  <c r="AI15" i="35"/>
  <c r="AI16" i="35" s="1"/>
  <c r="AI17" i="35" s="1"/>
  <c r="AI18" i="35" s="1"/>
  <c r="AI19" i="35" s="1"/>
  <c r="AI20" i="35" s="1"/>
  <c r="AI21" i="35" s="1"/>
  <c r="AI22" i="35" s="1"/>
  <c r="AH15" i="35"/>
  <c r="AH16" i="35" s="1"/>
  <c r="AH17" i="35" s="1"/>
  <c r="AH18" i="35" s="1"/>
  <c r="AH19" i="35" s="1"/>
  <c r="AH20" i="35" s="1"/>
  <c r="AH21" i="35" s="1"/>
  <c r="AH22" i="35" s="1"/>
  <c r="AG15" i="35"/>
  <c r="AG16" i="35" s="1"/>
  <c r="AG17" i="35" s="1"/>
  <c r="AG18" i="35" s="1"/>
  <c r="AG19" i="35" s="1"/>
  <c r="AG20" i="35" s="1"/>
  <c r="AG21" i="35" s="1"/>
  <c r="AG22" i="35" s="1"/>
  <c r="U15" i="35"/>
  <c r="U16" i="35" s="1"/>
  <c r="U17" i="35" s="1"/>
  <c r="U18" i="35" s="1"/>
  <c r="U19" i="35" s="1"/>
  <c r="U20" i="35" s="1"/>
  <c r="U21" i="35" s="1"/>
  <c r="T15" i="35"/>
  <c r="T16" i="35" s="1"/>
  <c r="T17" i="35" s="1"/>
  <c r="T18" i="35" s="1"/>
  <c r="T19" i="35" s="1"/>
  <c r="T20" i="35" s="1"/>
  <c r="T21" i="35" s="1"/>
  <c r="S15" i="35"/>
  <c r="S16" i="35" s="1"/>
  <c r="S17" i="35" s="1"/>
  <c r="S18" i="35" s="1"/>
  <c r="S19" i="35" s="1"/>
  <c r="S20" i="35" s="1"/>
  <c r="S21" i="35" s="1"/>
  <c r="R15" i="35"/>
  <c r="R16" i="35" s="1"/>
  <c r="R17" i="35" s="1"/>
  <c r="R18" i="35" s="1"/>
  <c r="R19" i="35" s="1"/>
  <c r="R20" i="35" s="1"/>
  <c r="R21" i="35" s="1"/>
  <c r="Q15" i="35"/>
  <c r="Q16" i="35" s="1"/>
  <c r="Q17" i="35" s="1"/>
  <c r="Q18" i="35" s="1"/>
  <c r="Q19" i="35" s="1"/>
  <c r="Q20" i="35" s="1"/>
  <c r="Q21" i="35" s="1"/>
  <c r="P15" i="35"/>
  <c r="P16" i="35" s="1"/>
  <c r="P17" i="35" s="1"/>
  <c r="P18" i="35" s="1"/>
  <c r="P19" i="35" s="1"/>
  <c r="P20" i="35" s="1"/>
  <c r="P21" i="35" s="1"/>
  <c r="N15" i="35"/>
  <c r="N16" i="35" s="1"/>
  <c r="N17" i="35" s="1"/>
  <c r="N18" i="35" s="1"/>
  <c r="N19" i="35" s="1"/>
  <c r="N20" i="35" s="1"/>
  <c r="N21" i="35" s="1"/>
  <c r="M15" i="35"/>
  <c r="M16" i="35" s="1"/>
  <c r="M17" i="35" s="1"/>
  <c r="M18" i="35" s="1"/>
  <c r="M19" i="35" s="1"/>
  <c r="M20" i="35" s="1"/>
  <c r="M21" i="35" s="1"/>
  <c r="L15" i="35"/>
  <c r="L16" i="35" s="1"/>
  <c r="L17" i="35" s="1"/>
  <c r="L18" i="35" s="1"/>
  <c r="L19" i="35" s="1"/>
  <c r="L20" i="35" s="1"/>
  <c r="L21" i="35" s="1"/>
  <c r="K15" i="35"/>
  <c r="K16" i="35" s="1"/>
  <c r="K17" i="35" s="1"/>
  <c r="K18" i="35" s="1"/>
  <c r="K19" i="35" s="1"/>
  <c r="K20" i="35" s="1"/>
  <c r="K21" i="35" s="1"/>
  <c r="J15" i="35"/>
  <c r="J16" i="35" s="1"/>
  <c r="J17" i="35" s="1"/>
  <c r="J18" i="35" s="1"/>
  <c r="J19" i="35" s="1"/>
  <c r="J20" i="35" s="1"/>
  <c r="J21" i="35" s="1"/>
  <c r="N11" i="35"/>
  <c r="J11" i="35"/>
  <c r="AM10" i="35"/>
  <c r="AK10" i="35"/>
  <c r="AI10" i="35"/>
  <c r="AH10" i="35"/>
  <c r="AF10" i="35"/>
  <c r="AE10" i="35"/>
  <c r="N10" i="35"/>
  <c r="M10" i="35"/>
  <c r="M11" i="35" s="1"/>
  <c r="L10" i="35"/>
  <c r="L11" i="35" s="1"/>
  <c r="K10" i="35"/>
  <c r="K11" i="35" s="1"/>
  <c r="J10" i="35"/>
  <c r="I10" i="35"/>
  <c r="I11" i="35" s="1"/>
  <c r="CW5" i="35"/>
  <c r="CV5" i="35"/>
  <c r="CU5" i="35"/>
  <c r="CT5" i="35"/>
  <c r="CS5" i="35"/>
  <c r="CR5" i="35"/>
  <c r="CQ5" i="35"/>
  <c r="CP5" i="35"/>
  <c r="CO5" i="35"/>
  <c r="CN5" i="35"/>
  <c r="CM5" i="35"/>
  <c r="CL5" i="35"/>
  <c r="CK5" i="35"/>
  <c r="CJ5" i="35"/>
  <c r="CI5" i="35"/>
  <c r="CH5" i="35"/>
  <c r="CG5" i="35"/>
  <c r="CF5" i="35"/>
  <c r="CE5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R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E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BZ16" i="35" l="1"/>
  <c r="H15" i="35"/>
  <c r="CA29" i="35"/>
  <c r="CA30" i="35" s="1"/>
  <c r="CA28" i="35"/>
  <c r="CB29" i="35"/>
  <c r="BT19" i="35"/>
  <c r="BZ17" i="35" l="1"/>
  <c r="H16" i="35"/>
  <c r="BT20" i="35"/>
  <c r="CB30" i="35"/>
  <c r="BZ18" i="35" l="1"/>
  <c r="H17" i="35"/>
  <c r="BT21" i="35"/>
  <c r="BZ19" i="35" l="1"/>
  <c r="H18" i="35"/>
  <c r="BT22" i="35"/>
  <c r="BZ20" i="35" l="1"/>
  <c r="H19" i="35"/>
  <c r="BU23" i="35"/>
  <c r="BZ21" i="35" l="1"/>
  <c r="H20" i="35"/>
  <c r="BU24" i="35"/>
  <c r="BZ22" i="35" l="1"/>
  <c r="H21" i="35"/>
  <c r="BU25" i="35"/>
  <c r="CA23" i="35" l="1"/>
  <c r="H22" i="35"/>
  <c r="BV26" i="35"/>
  <c r="CA24" i="35" l="1"/>
  <c r="H23" i="35"/>
  <c r="BW27" i="35"/>
  <c r="CA25" i="35" l="1"/>
  <c r="H24" i="35"/>
  <c r="BW29" i="35"/>
  <c r="CB26" i="35" l="1"/>
  <c r="H25" i="35"/>
  <c r="BW30" i="35"/>
  <c r="CC27" i="35" l="1"/>
  <c r="H26" i="35"/>
  <c r="BW10" i="34"/>
  <c r="BW11" i="34" s="1"/>
  <c r="BW12" i="34" s="1"/>
  <c r="H27" i="35" l="1"/>
  <c r="CC29" i="35"/>
  <c r="CC28" i="35"/>
  <c r="H28" i="35" s="1"/>
  <c r="BQ10" i="34"/>
  <c r="BQ11" i="34" s="1"/>
  <c r="BQ12" i="34" s="1"/>
  <c r="BR10" i="34"/>
  <c r="BR11" i="34" s="1"/>
  <c r="BR12" i="34" s="1"/>
  <c r="BS10" i="34"/>
  <c r="BS11" i="34" s="1"/>
  <c r="BS12" i="34" s="1"/>
  <c r="BT10" i="34"/>
  <c r="BT11" i="34" s="1"/>
  <c r="BT12" i="34" s="1"/>
  <c r="BU10" i="34"/>
  <c r="BU11" i="34" s="1"/>
  <c r="BU12" i="34" s="1"/>
  <c r="BV10" i="34"/>
  <c r="BV11" i="34" s="1"/>
  <c r="BV12" i="34" s="1"/>
  <c r="CC14" i="34"/>
  <c r="CD14" i="34"/>
  <c r="CD15" i="34" s="1"/>
  <c r="CD16" i="34" s="1"/>
  <c r="CD17" i="34" s="1"/>
  <c r="CD18" i="34" s="1"/>
  <c r="CD19" i="34" s="1"/>
  <c r="CD20" i="34" s="1"/>
  <c r="CD21" i="34" s="1"/>
  <c r="CE22" i="34" s="1"/>
  <c r="CE23" i="34" s="1"/>
  <c r="CE24" i="34" s="1"/>
  <c r="CF25" i="34" s="1"/>
  <c r="CG26" i="34" s="1"/>
  <c r="CG27" i="34" s="1"/>
  <c r="CG28" i="34" s="1"/>
  <c r="CE14" i="34"/>
  <c r="CE15" i="34" s="1"/>
  <c r="CE16" i="34" s="1"/>
  <c r="CE17" i="34" s="1"/>
  <c r="CE18" i="34" s="1"/>
  <c r="CE19" i="34" s="1"/>
  <c r="CE20" i="34" s="1"/>
  <c r="CE21" i="34" s="1"/>
  <c r="CF22" i="34" s="1"/>
  <c r="CF23" i="34" s="1"/>
  <c r="CF24" i="34" s="1"/>
  <c r="CG25" i="34" s="1"/>
  <c r="CH26" i="34" s="1"/>
  <c r="CH27" i="34" s="1"/>
  <c r="CH28" i="34" s="1"/>
  <c r="CF14" i="34"/>
  <c r="CG14" i="34"/>
  <c r="CG15" i="34" s="1"/>
  <c r="CG16" i="34" s="1"/>
  <c r="CG17" i="34" s="1"/>
  <c r="CG18" i="34" s="1"/>
  <c r="CG19" i="34" s="1"/>
  <c r="CG20" i="34" s="1"/>
  <c r="CG21" i="34" s="1"/>
  <c r="CH22" i="34" s="1"/>
  <c r="CH23" i="34" s="1"/>
  <c r="CH24" i="34" s="1"/>
  <c r="CI25" i="34" s="1"/>
  <c r="CJ26" i="34" s="1"/>
  <c r="CJ27" i="34" s="1"/>
  <c r="CJ28" i="34" s="1"/>
  <c r="CH14" i="34"/>
  <c r="CH15" i="34" s="1"/>
  <c r="CH16" i="34" s="1"/>
  <c r="CH17" i="34" s="1"/>
  <c r="CH18" i="34" s="1"/>
  <c r="CH19" i="34" s="1"/>
  <c r="CH20" i="34" s="1"/>
  <c r="CH21" i="34" s="1"/>
  <c r="CI22" i="34" s="1"/>
  <c r="CI23" i="34" s="1"/>
  <c r="CI24" i="34" s="1"/>
  <c r="CJ25" i="34" s="1"/>
  <c r="CK26" i="34" s="1"/>
  <c r="CK27" i="34" s="1"/>
  <c r="CK28" i="34" s="1"/>
  <c r="CI14" i="34"/>
  <c r="CJ14" i="34"/>
  <c r="CJ15" i="34" s="1"/>
  <c r="CJ16" i="34" s="1"/>
  <c r="CJ17" i="34" s="1"/>
  <c r="CJ18" i="34" s="1"/>
  <c r="CJ19" i="34" s="1"/>
  <c r="CJ20" i="34" s="1"/>
  <c r="CJ21" i="34" s="1"/>
  <c r="CC15" i="34"/>
  <c r="CC16" i="34" s="1"/>
  <c r="CC17" i="34" s="1"/>
  <c r="CC18" i="34" s="1"/>
  <c r="CC19" i="34" s="1"/>
  <c r="CC20" i="34" s="1"/>
  <c r="CC21" i="34" s="1"/>
  <c r="CD22" i="34" s="1"/>
  <c r="CD23" i="34" s="1"/>
  <c r="CD24" i="34" s="1"/>
  <c r="CE25" i="34" s="1"/>
  <c r="CF26" i="34" s="1"/>
  <c r="CF27" i="34" s="1"/>
  <c r="CF28" i="34" s="1"/>
  <c r="CF15" i="34"/>
  <c r="CF16" i="34" s="1"/>
  <c r="CF17" i="34" s="1"/>
  <c r="CF18" i="34" s="1"/>
  <c r="CF19" i="34" s="1"/>
  <c r="CF20" i="34" s="1"/>
  <c r="CF21" i="34" s="1"/>
  <c r="CG22" i="34" s="1"/>
  <c r="CG23" i="34" s="1"/>
  <c r="CG24" i="34" s="1"/>
  <c r="CH25" i="34" s="1"/>
  <c r="CI26" i="34" s="1"/>
  <c r="CI27" i="34" s="1"/>
  <c r="CI28" i="34" s="1"/>
  <c r="CI15" i="34"/>
  <c r="CI16" i="34"/>
  <c r="CI17" i="34" s="1"/>
  <c r="CI18" i="34" s="1"/>
  <c r="CI19" i="34" s="1"/>
  <c r="CI20" i="34" s="1"/>
  <c r="CI21" i="34" s="1"/>
  <c r="CJ22" i="34" s="1"/>
  <c r="CJ23" i="34" s="1"/>
  <c r="CJ24" i="34" s="1"/>
  <c r="CC22" i="34"/>
  <c r="CC23" i="34" s="1"/>
  <c r="CC24" i="34" s="1"/>
  <c r="CD25" i="34" s="1"/>
  <c r="CE26" i="34" s="1"/>
  <c r="CE27" i="34" s="1"/>
  <c r="CE28" i="34" s="1"/>
  <c r="BU14" i="34"/>
  <c r="BV14" i="34"/>
  <c r="BW14" i="34"/>
  <c r="BW15" i="34" s="1"/>
  <c r="BW16" i="34" s="1"/>
  <c r="BW17" i="34" s="1"/>
  <c r="BW18" i="34" s="1"/>
  <c r="BW19" i="34" s="1"/>
  <c r="BW20" i="34" s="1"/>
  <c r="BW21" i="34" s="1"/>
  <c r="BX22" i="34" s="1"/>
  <c r="BX23" i="34" s="1"/>
  <c r="BX24" i="34" s="1"/>
  <c r="BY25" i="34" s="1"/>
  <c r="BZ26" i="34" s="1"/>
  <c r="BZ27" i="34" s="1"/>
  <c r="BZ28" i="34" s="1"/>
  <c r="BX14" i="34"/>
  <c r="BX15" i="34" s="1"/>
  <c r="BX16" i="34" s="1"/>
  <c r="BX17" i="34" s="1"/>
  <c r="BX18" i="34" s="1"/>
  <c r="BX19" i="34" s="1"/>
  <c r="BX20" i="34" s="1"/>
  <c r="BX21" i="34" s="1"/>
  <c r="BY22" i="34" s="1"/>
  <c r="BY23" i="34" s="1"/>
  <c r="BY24" i="34" s="1"/>
  <c r="BZ25" i="34" s="1"/>
  <c r="CA26" i="34" s="1"/>
  <c r="CA27" i="34" s="1"/>
  <c r="CA28" i="34" s="1"/>
  <c r="BY14" i="34"/>
  <c r="BY15" i="34" s="1"/>
  <c r="BY16" i="34" s="1"/>
  <c r="BY17" i="34" s="1"/>
  <c r="BY18" i="34" s="1"/>
  <c r="BY19" i="34" s="1"/>
  <c r="BY20" i="34" s="1"/>
  <c r="BY21" i="34" s="1"/>
  <c r="BZ22" i="34" s="1"/>
  <c r="BZ23" i="34" s="1"/>
  <c r="BZ24" i="34" s="1"/>
  <c r="CA25" i="34" s="1"/>
  <c r="CB26" i="34" s="1"/>
  <c r="CB27" i="34" s="1"/>
  <c r="CB28" i="34" s="1"/>
  <c r="BZ14" i="34"/>
  <c r="CA14" i="34"/>
  <c r="CA15" i="34" s="1"/>
  <c r="CA16" i="34" s="1"/>
  <c r="CA17" i="34" s="1"/>
  <c r="CA18" i="34" s="1"/>
  <c r="CA19" i="34" s="1"/>
  <c r="CA20" i="34" s="1"/>
  <c r="CA21" i="34" s="1"/>
  <c r="CB22" i="34" s="1"/>
  <c r="CB23" i="34" s="1"/>
  <c r="CB24" i="34" s="1"/>
  <c r="CC25" i="34" s="1"/>
  <c r="CD26" i="34" s="1"/>
  <c r="CD27" i="34" s="1"/>
  <c r="CD28" i="34" s="1"/>
  <c r="CB14" i="34"/>
  <c r="CB15" i="34" s="1"/>
  <c r="CB16" i="34" s="1"/>
  <c r="CB17" i="34" s="1"/>
  <c r="CB18" i="34" s="1"/>
  <c r="CB19" i="34" s="1"/>
  <c r="CB20" i="34" s="1"/>
  <c r="CB21" i="34" s="1"/>
  <c r="BU15" i="34"/>
  <c r="BU16" i="34" s="1"/>
  <c r="BU17" i="34" s="1"/>
  <c r="BU18" i="34" s="1"/>
  <c r="BU19" i="34" s="1"/>
  <c r="BU20" i="34" s="1"/>
  <c r="BU21" i="34" s="1"/>
  <c r="BV22" i="34" s="1"/>
  <c r="BV23" i="34" s="1"/>
  <c r="BV24" i="34" s="1"/>
  <c r="BW25" i="34" s="1"/>
  <c r="BX26" i="34" s="1"/>
  <c r="BX27" i="34" s="1"/>
  <c r="BX28" i="34" s="1"/>
  <c r="BV15" i="34"/>
  <c r="BZ15" i="34"/>
  <c r="BV16" i="34"/>
  <c r="BZ16" i="34"/>
  <c r="BZ17" i="34" s="1"/>
  <c r="BZ18" i="34" s="1"/>
  <c r="BZ19" i="34" s="1"/>
  <c r="BZ20" i="34" s="1"/>
  <c r="BZ21" i="34" s="1"/>
  <c r="CA22" i="34" s="1"/>
  <c r="CA23" i="34" s="1"/>
  <c r="CA24" i="34" s="1"/>
  <c r="CB25" i="34" s="1"/>
  <c r="CC26" i="34" s="1"/>
  <c r="CC27" i="34" s="1"/>
  <c r="CC28" i="34" s="1"/>
  <c r="BV17" i="34"/>
  <c r="BV18" i="34"/>
  <c r="BV19" i="34"/>
  <c r="BV20" i="34"/>
  <c r="BV21" i="34"/>
  <c r="BW22" i="34"/>
  <c r="BW23" i="34"/>
  <c r="BW24" i="34"/>
  <c r="BX25" i="34" s="1"/>
  <c r="BY26" i="34" s="1"/>
  <c r="BY27" i="34" s="1"/>
  <c r="BY28" i="34" s="1"/>
  <c r="CC30" i="35" l="1"/>
  <c r="H30" i="35" s="1"/>
  <c r="H29" i="35"/>
  <c r="BR14" i="34"/>
  <c r="BR15" i="34" s="1"/>
  <c r="BR16" i="34" s="1"/>
  <c r="BR17" i="34" s="1"/>
  <c r="BR18" i="34" s="1"/>
  <c r="BR19" i="34" s="1"/>
  <c r="BR20" i="34" s="1"/>
  <c r="BR21" i="34" s="1"/>
  <c r="BS22" i="34" s="1"/>
  <c r="AH26" i="34" l="1"/>
  <c r="AJ26" i="34"/>
  <c r="AK26" i="34"/>
  <c r="AL26" i="34"/>
  <c r="AM26" i="34"/>
  <c r="AN26" i="34"/>
  <c r="AO26" i="34"/>
  <c r="BT14" i="34" l="1"/>
  <c r="BT15" i="34" s="1"/>
  <c r="BT16" i="34" s="1"/>
  <c r="BT17" i="34" s="1"/>
  <c r="BT18" i="34" s="1"/>
  <c r="BT19" i="34" s="1"/>
  <c r="BT20" i="34" s="1"/>
  <c r="BT21" i="34" s="1"/>
  <c r="BU22" i="34" s="1"/>
  <c r="BU23" i="34" s="1"/>
  <c r="BU24" i="34" s="1"/>
  <c r="BV25" i="34" s="1"/>
  <c r="BW26" i="34" s="1"/>
  <c r="BW27" i="34" s="1"/>
  <c r="BW28" i="34" s="1"/>
  <c r="BS14" i="34"/>
  <c r="BS15" i="34" s="1"/>
  <c r="BS16" i="34" s="1"/>
  <c r="BS17" i="34" s="1"/>
  <c r="BS18" i="34" s="1"/>
  <c r="BS19" i="34" s="1"/>
  <c r="BS20" i="34" s="1"/>
  <c r="BS21" i="34" s="1"/>
  <c r="BT22" i="34" s="1"/>
  <c r="BT23" i="34" s="1"/>
  <c r="BT24" i="34" s="1"/>
  <c r="BU25" i="34" s="1"/>
  <c r="BV26" i="34" s="1"/>
  <c r="BV27" i="34" s="1"/>
  <c r="BV28" i="34" s="1"/>
  <c r="BQ14" i="34"/>
  <c r="BQ15" i="34" s="1"/>
  <c r="BQ16" i="34" s="1"/>
  <c r="BQ17" i="34" s="1"/>
  <c r="BQ18" i="34" s="1"/>
  <c r="BQ19" i="34" s="1"/>
  <c r="BQ20" i="34" s="1"/>
  <c r="BQ21" i="34" s="1"/>
  <c r="BP14" i="34"/>
  <c r="BP15" i="34" s="1"/>
  <c r="BP16" i="34" s="1"/>
  <c r="BP17" i="34" s="1"/>
  <c r="BP18" i="34" s="1"/>
  <c r="BP19" i="34" s="1"/>
  <c r="BP20" i="34" s="1"/>
  <c r="BP21" i="34" s="1"/>
  <c r="BQ22" i="34" s="1"/>
  <c r="BQ23" i="34" s="1"/>
  <c r="BQ24" i="34" s="1"/>
  <c r="BR25" i="34" s="1"/>
  <c r="BS26" i="34" s="1"/>
  <c r="BS27" i="34" s="1"/>
  <c r="BS28" i="34" s="1"/>
  <c r="BO14" i="34"/>
  <c r="BO15" i="34" s="1"/>
  <c r="BO16" i="34" s="1"/>
  <c r="BO17" i="34" s="1"/>
  <c r="BO18" i="34" s="1"/>
  <c r="BO19" i="34" s="1"/>
  <c r="BO20" i="34" s="1"/>
  <c r="BO21" i="34" s="1"/>
  <c r="BP22" i="34" s="1"/>
  <c r="BP23" i="34" s="1"/>
  <c r="BP24" i="34" s="1"/>
  <c r="BQ25" i="34" s="1"/>
  <c r="BR26" i="34" s="1"/>
  <c r="BR27" i="34" s="1"/>
  <c r="BR28" i="34" s="1"/>
  <c r="BR31" i="34" s="1"/>
  <c r="BP10" i="34"/>
  <c r="BP11" i="34" s="1"/>
  <c r="BP12" i="34" s="1"/>
  <c r="BS31" i="34" l="1"/>
  <c r="BS23" i="34"/>
  <c r="BS24" i="34" s="1"/>
  <c r="BR22" i="34"/>
  <c r="BR23" i="34" s="1"/>
  <c r="BR24" i="34" s="1"/>
  <c r="BS25" i="34" s="1"/>
  <c r="BT26" i="34" s="1"/>
  <c r="BT27" i="34" s="1"/>
  <c r="BT28" i="34" s="1"/>
  <c r="F11" i="34"/>
  <c r="F10" i="34"/>
  <c r="F12" i="34"/>
  <c r="F13" i="34"/>
  <c r="F29" i="34"/>
  <c r="F30" i="34"/>
  <c r="F9" i="34"/>
  <c r="BT31" i="34" l="1"/>
  <c r="BT25" i="34"/>
  <c r="BU26" i="34" s="1"/>
  <c r="BU27" i="34" s="1"/>
  <c r="BU28" i="34" s="1"/>
  <c r="F14" i="34"/>
  <c r="F15" i="34"/>
  <c r="F17" i="34"/>
  <c r="F16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BU31" i="34" l="1"/>
  <c r="BV31" i="34" s="1"/>
  <c r="BW31" i="34" s="1"/>
  <c r="BX31" i="34" s="1"/>
  <c r="BY31" i="34" s="1"/>
  <c r="BZ31" i="34" s="1"/>
  <c r="CA31" i="34" s="1"/>
  <c r="CB31" i="34" s="1"/>
  <c r="CC31" i="34" s="1"/>
  <c r="CD31" i="34" s="1"/>
  <c r="CE31" i="34" s="1"/>
  <c r="CF31" i="34" s="1"/>
  <c r="CG31" i="34" s="1"/>
  <c r="CH31" i="34" s="1"/>
  <c r="CI31" i="34" s="1"/>
  <c r="CJ31" i="34" s="1"/>
  <c r="CK31" i="34" s="1"/>
  <c r="F26" i="34"/>
  <c r="F18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F19" i="34" l="1"/>
  <c r="F20" i="34" l="1"/>
  <c r="F21" i="34" l="1"/>
  <c r="AM14" i="34"/>
  <c r="AM15" i="34" s="1"/>
  <c r="AM16" i="34" s="1"/>
  <c r="AM17" i="34" s="1"/>
  <c r="AM18" i="34" s="1"/>
  <c r="AM19" i="34" s="1"/>
  <c r="AM20" i="34" s="1"/>
  <c r="F22" i="34" l="1"/>
  <c r="AM21" i="34"/>
  <c r="AN22" i="34" s="1"/>
  <c r="AK9" i="34"/>
  <c r="F23" i="34" l="1"/>
  <c r="AI9" i="34"/>
  <c r="F24" i="34" l="1"/>
  <c r="AF14" i="34"/>
  <c r="AF15" i="34" s="1"/>
  <c r="AF16" i="34" s="1"/>
  <c r="AF17" i="34" s="1"/>
  <c r="AF18" i="34" s="1"/>
  <c r="AF19" i="34" s="1"/>
  <c r="AF20" i="34" s="1"/>
  <c r="AF21" i="34" s="1"/>
  <c r="AL14" i="34"/>
  <c r="F25" i="34" l="1"/>
  <c r="AL15" i="34"/>
  <c r="AL16" i="34" s="1"/>
  <c r="AL17" i="34" s="1"/>
  <c r="AK14" i="34"/>
  <c r="AK15" i="34" s="1"/>
  <c r="AK16" i="34" s="1"/>
  <c r="AK17" i="34" s="1"/>
  <c r="AK18" i="34" s="1"/>
  <c r="AK19" i="34" s="1"/>
  <c r="AK20" i="34" s="1"/>
  <c r="AK21" i="34" s="1"/>
  <c r="AL22" i="34" s="1"/>
  <c r="AL18" i="34" l="1"/>
  <c r="AL19" i="34" s="1"/>
  <c r="AL20" i="34" s="1"/>
  <c r="AL21" i="34" s="1"/>
  <c r="AM22" i="34" s="1"/>
  <c r="AJ14" i="34"/>
  <c r="AJ15" i="34" s="1"/>
  <c r="AJ16" i="34" s="1"/>
  <c r="AJ17" i="34" s="1"/>
  <c r="AH25" i="34"/>
  <c r="D28" i="34"/>
  <c r="AH27" i="34" l="1"/>
  <c r="AH28" i="34" s="1"/>
  <c r="AJ18" i="34"/>
  <c r="AJ19" i="34" s="1"/>
  <c r="AJ20" i="34" s="1"/>
  <c r="AJ21" i="34" s="1"/>
  <c r="AK22" i="34" s="1"/>
  <c r="AG9" i="34"/>
  <c r="AF9" i="34"/>
  <c r="AD9" i="34"/>
  <c r="AC9" i="34"/>
  <c r="AH14" i="34"/>
  <c r="AH15" i="34" s="1"/>
  <c r="AH16" i="34" s="1"/>
  <c r="AG14" i="34"/>
  <c r="AG15" i="34" s="1"/>
  <c r="AG16" i="34" s="1"/>
  <c r="AE14" i="34"/>
  <c r="AE15" i="34" s="1"/>
  <c r="AE16" i="34" s="1"/>
  <c r="F27" i="34" l="1"/>
  <c r="F28" i="34"/>
  <c r="AH17" i="34"/>
  <c r="AH18" i="34" s="1"/>
  <c r="AH19" i="34" s="1"/>
  <c r="AH20" i="34" s="1"/>
  <c r="AH21" i="34" s="1"/>
  <c r="AK27" i="34" s="1"/>
  <c r="AK28" i="34" s="1"/>
  <c r="AG17" i="34"/>
  <c r="AG18" i="34" s="1"/>
  <c r="AG19" i="34" s="1"/>
  <c r="AG20" i="34" s="1"/>
  <c r="AG21" i="34" s="1"/>
  <c r="AE17" i="34"/>
  <c r="AE18" i="34" s="1"/>
  <c r="AE19" i="34" s="1"/>
  <c r="AE20" i="34" s="1"/>
  <c r="AE21" i="34" s="1"/>
  <c r="AJ25" i="34" l="1"/>
  <c r="AJ27" i="34" l="1"/>
  <c r="L30" i="34"/>
  <c r="AJ28" i="34" l="1"/>
  <c r="S14" i="34"/>
  <c r="S15" i="34" s="1"/>
  <c r="S16" i="34" s="1"/>
  <c r="S17" i="34" s="1"/>
  <c r="S18" i="34" s="1"/>
  <c r="S19" i="34" s="1"/>
  <c r="S20" i="34" s="1"/>
  <c r="R14" i="34"/>
  <c r="R15" i="34" s="1"/>
  <c r="R16" i="34" s="1"/>
  <c r="R17" i="34" s="1"/>
  <c r="R18" i="34" s="1"/>
  <c r="R19" i="34" s="1"/>
  <c r="R20" i="34" s="1"/>
  <c r="Q14" i="34"/>
  <c r="Q15" i="34" s="1"/>
  <c r="Q16" i="34" s="1"/>
  <c r="Q17" i="34" s="1"/>
  <c r="Q18" i="34" s="1"/>
  <c r="Q19" i="34" s="1"/>
  <c r="Q20" i="34" s="1"/>
  <c r="P14" i="34"/>
  <c r="P15" i="34" s="1"/>
  <c r="P16" i="34" s="1"/>
  <c r="P17" i="34" s="1"/>
  <c r="P18" i="34" s="1"/>
  <c r="P19" i="34" s="1"/>
  <c r="P20" i="34" s="1"/>
  <c r="Q23" i="34" s="1"/>
  <c r="O14" i="34"/>
  <c r="O15" i="34" s="1"/>
  <c r="O16" i="34" s="1"/>
  <c r="O17" i="34" s="1"/>
  <c r="O18" i="34" s="1"/>
  <c r="O19" i="34" s="1"/>
  <c r="O20" i="34" s="1"/>
  <c r="P23" i="34" s="1"/>
  <c r="N14" i="34"/>
  <c r="N15" i="34" s="1"/>
  <c r="N16" i="34" s="1"/>
  <c r="N17" i="34" s="1"/>
  <c r="N18" i="34" s="1"/>
  <c r="N19" i="34" s="1"/>
  <c r="N20" i="34" s="1"/>
  <c r="O23" i="34" s="1"/>
  <c r="R23" i="34" l="1"/>
  <c r="S23" i="34"/>
  <c r="L9" i="34" l="1"/>
  <c r="L10" i="34" s="1"/>
  <c r="K9" i="34"/>
  <c r="K10" i="34" s="1"/>
  <c r="L14" i="34" s="1"/>
  <c r="L15" i="34" s="1"/>
  <c r="L16" i="34" s="1"/>
  <c r="L17" i="34" s="1"/>
  <c r="L18" i="34" s="1"/>
  <c r="L19" i="34" s="1"/>
  <c r="L20" i="34" s="1"/>
  <c r="N23" i="34" s="1"/>
  <c r="J9" i="34"/>
  <c r="J10" i="34" s="1"/>
  <c r="K14" i="34" s="1"/>
  <c r="K15" i="34" s="1"/>
  <c r="K16" i="34" s="1"/>
  <c r="K17" i="34" s="1"/>
  <c r="K18" i="34" s="1"/>
  <c r="K19" i="34" s="1"/>
  <c r="K20" i="34" s="1"/>
  <c r="I9" i="34"/>
  <c r="I10" i="34" s="1"/>
  <c r="J14" i="34" s="1"/>
  <c r="J15" i="34" s="1"/>
  <c r="J16" i="34" s="1"/>
  <c r="J17" i="34" s="1"/>
  <c r="J18" i="34" s="1"/>
  <c r="J19" i="34" s="1"/>
  <c r="J20" i="34" s="1"/>
  <c r="K23" i="34" s="1"/>
  <c r="H9" i="34"/>
  <c r="H10" i="34" s="1"/>
  <c r="I14" i="34" s="1"/>
  <c r="I15" i="34" s="1"/>
  <c r="I16" i="34" s="1"/>
  <c r="I17" i="34" s="1"/>
  <c r="I18" i="34" s="1"/>
  <c r="I19" i="34" s="1"/>
  <c r="I20" i="34" s="1"/>
  <c r="J23" i="34" s="1"/>
  <c r="G9" i="34"/>
  <c r="G10" i="34" s="1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AK157" i="29"/>
  <c r="AJ157" i="29"/>
  <c r="AK156" i="29"/>
  <c r="AJ156" i="29"/>
  <c r="AK155" i="29"/>
  <c r="AJ155" i="29"/>
  <c r="AK154" i="29"/>
  <c r="AJ154" i="29"/>
  <c r="AK153" i="29"/>
  <c r="AJ153" i="29"/>
  <c r="BM152" i="29"/>
  <c r="AK152" i="29"/>
  <c r="BK151" i="29"/>
  <c r="BI150" i="29"/>
  <c r="AK150" i="29"/>
  <c r="AK149" i="29"/>
  <c r="AJ149" i="29"/>
  <c r="BY148" i="29"/>
  <c r="AK148" i="29"/>
  <c r="BX147" i="29"/>
  <c r="AK147" i="29"/>
  <c r="AK146" i="29"/>
  <c r="AJ146" i="29"/>
  <c r="AK145" i="29"/>
  <c r="AJ145" i="29"/>
  <c r="BO144" i="29"/>
  <c r="BJ144" i="29"/>
  <c r="BD144" i="29"/>
  <c r="BC144" i="29"/>
  <c r="CA143" i="29"/>
  <c r="BZ143" i="29"/>
  <c r="BW143" i="29"/>
  <c r="BV143" i="29"/>
  <c r="BU143" i="29"/>
  <c r="BT143" i="29"/>
  <c r="BS143" i="29"/>
  <c r="BR143" i="29"/>
  <c r="BQ143" i="29"/>
  <c r="BP143" i="29"/>
  <c r="BN143" i="29"/>
  <c r="BH143" i="29"/>
  <c r="BB143" i="29"/>
  <c r="BA143" i="29"/>
  <c r="AZ143" i="29"/>
  <c r="AY143" i="29"/>
  <c r="AX143" i="29"/>
  <c r="AW143" i="29"/>
  <c r="AV143" i="29"/>
  <c r="AU143" i="29"/>
  <c r="AT143" i="29"/>
  <c r="AS143" i="29"/>
  <c r="AR143" i="29"/>
  <c r="BL142" i="29"/>
  <c r="AK142" i="29"/>
  <c r="AK141" i="29"/>
  <c r="AJ141" i="29"/>
  <c r="AP140" i="29"/>
  <c r="AO140" i="29"/>
  <c r="BM139" i="29"/>
  <c r="BL139" i="29"/>
  <c r="BI139" i="29"/>
  <c r="BK138" i="29"/>
  <c r="AK138" i="29"/>
  <c r="BJ137" i="29"/>
  <c r="AK137" i="29"/>
  <c r="CA136" i="29"/>
  <c r="BZ136" i="29"/>
  <c r="BY136" i="29"/>
  <c r="BX136" i="29"/>
  <c r="BW136" i="29"/>
  <c r="BV136" i="29"/>
  <c r="BU136" i="29"/>
  <c r="BT136" i="29"/>
  <c r="BS136" i="29"/>
  <c r="BR136" i="29"/>
  <c r="BQ136" i="29"/>
  <c r="BP136" i="29"/>
  <c r="BO136" i="29"/>
  <c r="BN136" i="29"/>
  <c r="BH136" i="29"/>
  <c r="BD136" i="29"/>
  <c r="BC136" i="29"/>
  <c r="BB136" i="29"/>
  <c r="BA136" i="29"/>
  <c r="AZ136" i="29"/>
  <c r="AY136" i="29"/>
  <c r="AX136" i="29"/>
  <c r="AW136" i="29"/>
  <c r="AV136" i="29"/>
  <c r="AU136" i="29"/>
  <c r="AT136" i="29"/>
  <c r="AS136" i="29"/>
  <c r="AR136" i="29"/>
  <c r="AQ136" i="29"/>
  <c r="AP136" i="29"/>
  <c r="AO136" i="29"/>
  <c r="AK135" i="29"/>
  <c r="AJ135" i="29"/>
  <c r="BM134" i="29"/>
  <c r="BL134" i="29"/>
  <c r="BI134" i="29"/>
  <c r="AQ134" i="29"/>
  <c r="AP134" i="29"/>
  <c r="AO134" i="29"/>
  <c r="CA133" i="29"/>
  <c r="BZ133" i="29"/>
  <c r="BY133" i="29"/>
  <c r="BX133" i="29"/>
  <c r="BW133" i="29"/>
  <c r="BV133" i="29"/>
  <c r="BU133" i="29"/>
  <c r="BT133" i="29"/>
  <c r="BS133" i="29"/>
  <c r="BR133" i="29"/>
  <c r="BQ133" i="29"/>
  <c r="BP133" i="29"/>
  <c r="BO133" i="29"/>
  <c r="BN133" i="29"/>
  <c r="BK133" i="29"/>
  <c r="BJ133" i="29"/>
  <c r="BH133" i="29"/>
  <c r="BD133" i="29"/>
  <c r="BC133" i="29"/>
  <c r="BB133" i="29"/>
  <c r="BA133" i="29"/>
  <c r="AZ133" i="29"/>
  <c r="AY133" i="29"/>
  <c r="AX133" i="29"/>
  <c r="AW133" i="29"/>
  <c r="AV133" i="29"/>
  <c r="AU133" i="29"/>
  <c r="AT133" i="29"/>
  <c r="AS133" i="29"/>
  <c r="AR133" i="29"/>
  <c r="BR131" i="29"/>
  <c r="BM130" i="29"/>
  <c r="BL130" i="29"/>
  <c r="BI130" i="29"/>
  <c r="AO130" i="29"/>
  <c r="CA129" i="29"/>
  <c r="BZ129" i="29"/>
  <c r="BY129" i="29"/>
  <c r="BX129" i="29"/>
  <c r="BW129" i="29"/>
  <c r="BV129" i="29"/>
  <c r="BU129" i="29"/>
  <c r="BT129" i="29"/>
  <c r="BS129" i="29"/>
  <c r="BQ129" i="29"/>
  <c r="BP129" i="29"/>
  <c r="BO129" i="29"/>
  <c r="BN129" i="29"/>
  <c r="BK129" i="29"/>
  <c r="BJ129" i="29"/>
  <c r="BH129" i="29"/>
  <c r="BD129" i="29"/>
  <c r="BC129" i="29"/>
  <c r="BB129" i="29"/>
  <c r="BA129" i="29"/>
  <c r="AZ129" i="29"/>
  <c r="AY129" i="29"/>
  <c r="AX129" i="29"/>
  <c r="AW129" i="29"/>
  <c r="AV129" i="29"/>
  <c r="AU129" i="29"/>
  <c r="AT129" i="29"/>
  <c r="AS129" i="29"/>
  <c r="AR129" i="29"/>
  <c r="AQ129" i="29"/>
  <c r="AP129" i="29"/>
  <c r="BM128" i="29"/>
  <c r="BL128" i="29"/>
  <c r="BI128" i="29"/>
  <c r="AO128" i="29"/>
  <c r="CA127" i="29"/>
  <c r="BZ127" i="29"/>
  <c r="BY127" i="29"/>
  <c r="BX127" i="29"/>
  <c r="BW127" i="29"/>
  <c r="BV127" i="29"/>
  <c r="BU127" i="29"/>
  <c r="BT127" i="29"/>
  <c r="BS127" i="29"/>
  <c r="BR127" i="29"/>
  <c r="BQ127" i="29"/>
  <c r="BP127" i="29"/>
  <c r="BO127" i="29"/>
  <c r="BN127" i="29"/>
  <c r="BK127" i="29"/>
  <c r="BJ127" i="29"/>
  <c r="BH127" i="29"/>
  <c r="BD127" i="29"/>
  <c r="BC127" i="29"/>
  <c r="BB127" i="29"/>
  <c r="BA127" i="29"/>
  <c r="AZ127" i="29"/>
  <c r="AY127" i="29"/>
  <c r="AX127" i="29"/>
  <c r="AW127" i="29"/>
  <c r="AV127" i="29"/>
  <c r="AU127" i="29"/>
  <c r="AT127" i="29"/>
  <c r="AS127" i="29"/>
  <c r="AR127" i="29"/>
  <c r="AQ127" i="29"/>
  <c r="AP127" i="29"/>
  <c r="BM125" i="29"/>
  <c r="BL125" i="29"/>
  <c r="BI125" i="29"/>
  <c r="AO125" i="29"/>
  <c r="CA124" i="29"/>
  <c r="BZ124" i="29"/>
  <c r="BY124" i="29"/>
  <c r="BX124" i="29"/>
  <c r="BW124" i="29"/>
  <c r="BV124" i="29"/>
  <c r="BU124" i="29"/>
  <c r="BT124" i="29"/>
  <c r="BS124" i="29"/>
  <c r="BR124" i="29"/>
  <c r="BQ124" i="29"/>
  <c r="BP124" i="29"/>
  <c r="BO124" i="29"/>
  <c r="BN124" i="29"/>
  <c r="BK124" i="29"/>
  <c r="BJ124" i="29"/>
  <c r="BH124" i="29"/>
  <c r="BD124" i="29"/>
  <c r="BC124" i="29"/>
  <c r="BB124" i="29"/>
  <c r="BA124" i="29"/>
  <c r="AZ124" i="29"/>
  <c r="AY124" i="29"/>
  <c r="AX124" i="29"/>
  <c r="AW124" i="29"/>
  <c r="AV124" i="29"/>
  <c r="AU124" i="29"/>
  <c r="AT124" i="29"/>
  <c r="AS124" i="29"/>
  <c r="AR124" i="29"/>
  <c r="AQ124" i="29"/>
  <c r="AP124" i="29"/>
  <c r="BR123" i="29"/>
  <c r="BM122" i="29"/>
  <c r="BL122" i="29"/>
  <c r="BI122" i="29"/>
  <c r="AO122" i="29"/>
  <c r="CA121" i="29"/>
  <c r="BZ121" i="29"/>
  <c r="BY121" i="29"/>
  <c r="BX121" i="29"/>
  <c r="BW121" i="29"/>
  <c r="BV121" i="29"/>
  <c r="BU121" i="29"/>
  <c r="BT121" i="29"/>
  <c r="BS121" i="29"/>
  <c r="BQ121" i="29"/>
  <c r="BP121" i="29"/>
  <c r="BO121" i="29"/>
  <c r="BN121" i="29"/>
  <c r="BK121" i="29"/>
  <c r="BJ121" i="29"/>
  <c r="BH121" i="29"/>
  <c r="BD121" i="29"/>
  <c r="BC121" i="29"/>
  <c r="BB121" i="29"/>
  <c r="BA121" i="29"/>
  <c r="AZ121" i="29"/>
  <c r="AY121" i="29"/>
  <c r="AX121" i="29"/>
  <c r="AW121" i="29"/>
  <c r="AV121" i="29"/>
  <c r="AU121" i="29"/>
  <c r="AT121" i="29"/>
  <c r="AS121" i="29"/>
  <c r="AR121" i="29"/>
  <c r="AQ121" i="29"/>
  <c r="AP121" i="29"/>
  <c r="BP119" i="29"/>
  <c r="BO119" i="29"/>
  <c r="BN119" i="29"/>
  <c r="BP118" i="29"/>
  <c r="BO118" i="29"/>
  <c r="BN118" i="29"/>
  <c r="BP117" i="29"/>
  <c r="BO117" i="29"/>
  <c r="BN117" i="29"/>
  <c r="AK116" i="29"/>
  <c r="AJ116" i="29"/>
  <c r="AK115" i="29"/>
  <c r="AJ115" i="29"/>
  <c r="AP114" i="29"/>
  <c r="AO114" i="29"/>
  <c r="AK113" i="29"/>
  <c r="AJ113" i="29"/>
  <c r="BP112" i="29"/>
  <c r="BO112" i="29"/>
  <c r="BN112" i="29"/>
  <c r="BM112" i="29"/>
  <c r="AK111" i="29"/>
  <c r="AJ111" i="29"/>
  <c r="AK110" i="29"/>
  <c r="AJ110" i="29"/>
  <c r="BL109" i="29"/>
  <c r="BK109" i="29"/>
  <c r="BD109" i="29"/>
  <c r="BQ108" i="29"/>
  <c r="BW107" i="29"/>
  <c r="AK107" i="29"/>
  <c r="BU106" i="29"/>
  <c r="AK106" i="29"/>
  <c r="BV105" i="29"/>
  <c r="AK105" i="29"/>
  <c r="CA104" i="29"/>
  <c r="BZ104" i="29"/>
  <c r="BY104" i="29"/>
  <c r="BX104" i="29"/>
  <c r="BT104" i="29"/>
  <c r="BS104" i="29"/>
  <c r="BR104" i="29"/>
  <c r="BJ104" i="29"/>
  <c r="BI104" i="29"/>
  <c r="BH104" i="29"/>
  <c r="BC104" i="29"/>
  <c r="BB104" i="29"/>
  <c r="BA104" i="29"/>
  <c r="AZ104" i="29"/>
  <c r="AY104" i="29"/>
  <c r="AW104" i="29"/>
  <c r="AV104" i="29"/>
  <c r="AU104" i="29"/>
  <c r="AT104" i="29"/>
  <c r="AS104" i="29"/>
  <c r="AR104" i="29"/>
  <c r="AQ104" i="29"/>
  <c r="BP103" i="29"/>
  <c r="BM103" i="29"/>
  <c r="BL103" i="29"/>
  <c r="BK103" i="29"/>
  <c r="BJ103" i="29"/>
  <c r="AO102" i="29"/>
  <c r="CA101" i="29"/>
  <c r="BZ101" i="29"/>
  <c r="BY101" i="29"/>
  <c r="BX101" i="29"/>
  <c r="BW101" i="29"/>
  <c r="BV101" i="29"/>
  <c r="BU101" i="29"/>
  <c r="BT101" i="29"/>
  <c r="BS101" i="29"/>
  <c r="BR101" i="29"/>
  <c r="BQ101" i="29"/>
  <c r="BO101" i="29"/>
  <c r="BN101" i="29"/>
  <c r="BI101" i="29"/>
  <c r="BH101" i="29"/>
  <c r="BD101" i="29"/>
  <c r="BC101" i="29"/>
  <c r="BB101" i="29"/>
  <c r="BA101" i="29"/>
  <c r="AZ101" i="29"/>
  <c r="AY101" i="29"/>
  <c r="AW101" i="29"/>
  <c r="AV101" i="29"/>
  <c r="AU101" i="29"/>
  <c r="AT101" i="29"/>
  <c r="AS101" i="29"/>
  <c r="AR101" i="29"/>
  <c r="AQ101" i="29"/>
  <c r="AP101" i="29"/>
  <c r="BM100" i="29"/>
  <c r="BL100" i="29"/>
  <c r="BP99" i="29"/>
  <c r="BO99" i="29"/>
  <c r="BN99" i="29"/>
  <c r="BK99" i="29"/>
  <c r="BD99" i="29"/>
  <c r="BI98" i="29"/>
  <c r="CA97" i="29"/>
  <c r="BZ97" i="29"/>
  <c r="BY97" i="29"/>
  <c r="BX97" i="29"/>
  <c r="BW97" i="29"/>
  <c r="BV97" i="29"/>
  <c r="BU97" i="29"/>
  <c r="BT97" i="29"/>
  <c r="BS97" i="29"/>
  <c r="BR97" i="29"/>
  <c r="BQ97" i="29"/>
  <c r="BJ97" i="29"/>
  <c r="BH97" i="29"/>
  <c r="BC97" i="29"/>
  <c r="BB97" i="29"/>
  <c r="BA97" i="29"/>
  <c r="AZ97" i="29"/>
  <c r="AY97" i="29"/>
  <c r="AW97" i="29"/>
  <c r="AV97" i="29"/>
  <c r="AU97" i="29"/>
  <c r="AT97" i="29"/>
  <c r="AS97" i="29"/>
  <c r="AR97" i="29"/>
  <c r="AQ97" i="29"/>
  <c r="AP97" i="29"/>
  <c r="AO97" i="29"/>
  <c r="AK96" i="29"/>
  <c r="AJ96" i="29"/>
  <c r="BM95" i="29"/>
  <c r="BL95" i="29"/>
  <c r="BP94" i="29"/>
  <c r="BO94" i="29"/>
  <c r="BN94" i="29"/>
  <c r="BK94" i="29"/>
  <c r="BD94" i="29"/>
  <c r="AK93" i="29"/>
  <c r="AJ93" i="29"/>
  <c r="BI92" i="29"/>
  <c r="AK92" i="29"/>
  <c r="CA91" i="29"/>
  <c r="BZ91" i="29"/>
  <c r="BY91" i="29"/>
  <c r="BX91" i="29"/>
  <c r="BW91" i="29"/>
  <c r="BV91" i="29"/>
  <c r="BU91" i="29"/>
  <c r="BT91" i="29"/>
  <c r="BS91" i="29"/>
  <c r="BR91" i="29"/>
  <c r="BQ91" i="29"/>
  <c r="BJ91" i="29"/>
  <c r="BH91" i="29"/>
  <c r="BC91" i="29"/>
  <c r="BB91" i="29"/>
  <c r="BA91" i="29"/>
  <c r="AZ91" i="29"/>
  <c r="AY91" i="29"/>
  <c r="AW91" i="29"/>
  <c r="AV91" i="29"/>
  <c r="AU91" i="29"/>
  <c r="AT91" i="29"/>
  <c r="AS91" i="29"/>
  <c r="AR91" i="29"/>
  <c r="AQ91" i="29"/>
  <c r="AP91" i="29"/>
  <c r="AO91" i="29"/>
  <c r="AK89" i="29"/>
  <c r="AJ89" i="29"/>
  <c r="AK88" i="29"/>
  <c r="AJ88" i="29"/>
  <c r="AK87" i="29"/>
  <c r="AJ87" i="29"/>
  <c r="BQ86" i="29"/>
  <c r="AK86" i="29"/>
  <c r="AK85" i="29"/>
  <c r="AJ85" i="29"/>
  <c r="BM84" i="29"/>
  <c r="BL84" i="29"/>
  <c r="BI84" i="29"/>
  <c r="AK83" i="29"/>
  <c r="AJ83" i="29"/>
  <c r="CA82" i="29"/>
  <c r="BZ82" i="29"/>
  <c r="BY82" i="29"/>
  <c r="BX82" i="29"/>
  <c r="BW82" i="29"/>
  <c r="BV82" i="29"/>
  <c r="BU82" i="29"/>
  <c r="BT82" i="29"/>
  <c r="BS82" i="29"/>
  <c r="BR82" i="29"/>
  <c r="BP82" i="29"/>
  <c r="BO82" i="29"/>
  <c r="BN82" i="29"/>
  <c r="BK82" i="29"/>
  <c r="BJ82" i="29"/>
  <c r="BH82" i="29"/>
  <c r="BD82" i="29"/>
  <c r="BC82" i="29"/>
  <c r="BB82" i="29"/>
  <c r="BA82" i="29"/>
  <c r="AZ82" i="29"/>
  <c r="AY82" i="29"/>
  <c r="AW82" i="29"/>
  <c r="AV82" i="29"/>
  <c r="AU82" i="29"/>
  <c r="AT82" i="29"/>
  <c r="AS82" i="29"/>
  <c r="AR82" i="29"/>
  <c r="AQ82" i="29"/>
  <c r="AP82" i="29"/>
  <c r="AO82" i="29"/>
  <c r="BM81" i="29"/>
  <c r="BL81" i="29"/>
  <c r="BI81" i="29"/>
  <c r="CA80" i="29"/>
  <c r="BZ80" i="29"/>
  <c r="BY80" i="29"/>
  <c r="BX80" i="29"/>
  <c r="BW80" i="29"/>
  <c r="BV80" i="29"/>
  <c r="BU80" i="29"/>
  <c r="BT80" i="29"/>
  <c r="BS80" i="29"/>
  <c r="BR80" i="29"/>
  <c r="BQ80" i="29"/>
  <c r="BP80" i="29"/>
  <c r="BO80" i="29"/>
  <c r="BN80" i="29"/>
  <c r="BK80" i="29"/>
  <c r="BJ80" i="29"/>
  <c r="BH80" i="29"/>
  <c r="BD80" i="29"/>
  <c r="BC80" i="29"/>
  <c r="BB80" i="29"/>
  <c r="BA80" i="29"/>
  <c r="AZ80" i="29"/>
  <c r="AY80" i="29"/>
  <c r="AW80" i="29"/>
  <c r="AV80" i="29"/>
  <c r="AU80" i="29"/>
  <c r="AT80" i="29"/>
  <c r="AS80" i="29"/>
  <c r="AR80" i="29"/>
  <c r="AQ80" i="29"/>
  <c r="AP80" i="29"/>
  <c r="AO80" i="29"/>
  <c r="BM78" i="29"/>
  <c r="BL78" i="29"/>
  <c r="BI78" i="29"/>
  <c r="CA77" i="29"/>
  <c r="BZ77" i="29"/>
  <c r="BY77" i="29"/>
  <c r="BX77" i="29"/>
  <c r="BW77" i="29"/>
  <c r="BV77" i="29"/>
  <c r="BU77" i="29"/>
  <c r="BT77" i="29"/>
  <c r="BS77" i="29"/>
  <c r="BR77" i="29"/>
  <c r="BQ77" i="29"/>
  <c r="BP77" i="29"/>
  <c r="BO77" i="29"/>
  <c r="BN77" i="29"/>
  <c r="BK77" i="29"/>
  <c r="BJ77" i="29"/>
  <c r="BH77" i="29"/>
  <c r="BD77" i="29"/>
  <c r="BC77" i="29"/>
  <c r="BB77" i="29"/>
  <c r="BA77" i="29"/>
  <c r="AZ77" i="29"/>
  <c r="AY77" i="29"/>
  <c r="AW77" i="29"/>
  <c r="AV77" i="29"/>
  <c r="AU77" i="29"/>
  <c r="AT77" i="29"/>
  <c r="AS77" i="29"/>
  <c r="AR77" i="29"/>
  <c r="AQ77" i="29"/>
  <c r="AP77" i="29"/>
  <c r="AO77" i="29"/>
  <c r="BM76" i="29"/>
  <c r="BL76" i="29"/>
  <c r="BI76" i="29"/>
  <c r="CA75" i="29"/>
  <c r="BZ75" i="29"/>
  <c r="BY75" i="29"/>
  <c r="BX75" i="29"/>
  <c r="BW75" i="29"/>
  <c r="BV75" i="29"/>
  <c r="BU75" i="29"/>
  <c r="BT75" i="29"/>
  <c r="BS75" i="29"/>
  <c r="BR75" i="29"/>
  <c r="BQ75" i="29"/>
  <c r="BP75" i="29"/>
  <c r="BO75" i="29"/>
  <c r="BN75" i="29"/>
  <c r="BK75" i="29"/>
  <c r="BJ75" i="29"/>
  <c r="BH75" i="29"/>
  <c r="BD75" i="29"/>
  <c r="BC75" i="29"/>
  <c r="BB75" i="29"/>
  <c r="BA75" i="29"/>
  <c r="AZ75" i="29"/>
  <c r="AY75" i="29"/>
  <c r="AW75" i="29"/>
  <c r="AV75" i="29"/>
  <c r="AU75" i="29"/>
  <c r="AT75" i="29"/>
  <c r="AS75" i="29"/>
  <c r="AR75" i="29"/>
  <c r="AQ75" i="29"/>
  <c r="AP75" i="29"/>
  <c r="AO75" i="29"/>
  <c r="BM74" i="29"/>
  <c r="BL74" i="29"/>
  <c r="BI74" i="29"/>
  <c r="CA73" i="29"/>
  <c r="BZ73" i="29"/>
  <c r="BY73" i="29"/>
  <c r="BX73" i="29"/>
  <c r="BW73" i="29"/>
  <c r="BV73" i="29"/>
  <c r="BU73" i="29"/>
  <c r="BT73" i="29"/>
  <c r="BS73" i="29"/>
  <c r="BR73" i="29"/>
  <c r="BQ73" i="29"/>
  <c r="BP73" i="29"/>
  <c r="BO73" i="29"/>
  <c r="BN73" i="29"/>
  <c r="BK73" i="29"/>
  <c r="BJ73" i="29"/>
  <c r="BH73" i="29"/>
  <c r="BD73" i="29"/>
  <c r="BC73" i="29"/>
  <c r="BB73" i="29"/>
  <c r="BA73" i="29"/>
  <c r="AZ73" i="29"/>
  <c r="AY73" i="29"/>
  <c r="AW73" i="29"/>
  <c r="AV73" i="29"/>
  <c r="AU73" i="29"/>
  <c r="AT73" i="29"/>
  <c r="AS73" i="29"/>
  <c r="AR73" i="29"/>
  <c r="AQ73" i="29"/>
  <c r="AP73" i="29"/>
  <c r="AO73" i="29"/>
  <c r="BM72" i="29"/>
  <c r="BL71" i="29"/>
  <c r="BI71" i="29"/>
  <c r="CA70" i="29"/>
  <c r="BZ70" i="29"/>
  <c r="BY70" i="29"/>
  <c r="BX70" i="29"/>
  <c r="BW70" i="29"/>
  <c r="BV70" i="29"/>
  <c r="BU70" i="29"/>
  <c r="BT70" i="29"/>
  <c r="BS70" i="29"/>
  <c r="BR70" i="29"/>
  <c r="BQ70" i="29"/>
  <c r="BP70" i="29"/>
  <c r="BO70" i="29"/>
  <c r="BN70" i="29"/>
  <c r="BK70" i="29"/>
  <c r="BJ70" i="29"/>
  <c r="BH70" i="29"/>
  <c r="BD70" i="29"/>
  <c r="BC70" i="29"/>
  <c r="BB70" i="29"/>
  <c r="BA70" i="29"/>
  <c r="AZ70" i="29"/>
  <c r="AY70" i="29"/>
  <c r="AW70" i="29"/>
  <c r="AV70" i="29"/>
  <c r="AU70" i="29"/>
  <c r="AT70" i="29"/>
  <c r="AS70" i="29"/>
  <c r="AR70" i="29"/>
  <c r="AQ70" i="29"/>
  <c r="AP70" i="29"/>
  <c r="AO70" i="29"/>
  <c r="BM68" i="29"/>
  <c r="BK68" i="29"/>
  <c r="BJ68" i="29"/>
  <c r="BH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CA67" i="29"/>
  <c r="BZ67" i="29"/>
  <c r="BY67" i="29"/>
  <c r="BX67" i="29"/>
  <c r="BW67" i="29"/>
  <c r="BV67" i="29"/>
  <c r="BU67" i="29"/>
  <c r="BT67" i="29"/>
  <c r="BS67" i="29"/>
  <c r="BR67" i="29"/>
  <c r="BQ67" i="29"/>
  <c r="BP67" i="29"/>
  <c r="BO67" i="29"/>
  <c r="BN67" i="29"/>
  <c r="BL67" i="29"/>
  <c r="BI67" i="29"/>
  <c r="BM66" i="29"/>
  <c r="AK66" i="29"/>
  <c r="BL65" i="29"/>
  <c r="BI65" i="29"/>
  <c r="CA64" i="29"/>
  <c r="BZ64" i="29"/>
  <c r="BY64" i="29"/>
  <c r="BX64" i="29"/>
  <c r="BW64" i="29"/>
  <c r="BV64" i="29"/>
  <c r="BU64" i="29"/>
  <c r="BT64" i="29"/>
  <c r="BS64" i="29"/>
  <c r="BR64" i="29"/>
  <c r="BQ64" i="29"/>
  <c r="BP64" i="29"/>
  <c r="BO64" i="29"/>
  <c r="BN64" i="29"/>
  <c r="BK64" i="29"/>
  <c r="BJ64" i="29"/>
  <c r="BH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BM63" i="29"/>
  <c r="AK63" i="29"/>
  <c r="BL62" i="29"/>
  <c r="BI62" i="29"/>
  <c r="CA61" i="29"/>
  <c r="BZ61" i="29"/>
  <c r="BY61" i="29"/>
  <c r="BX61" i="29"/>
  <c r="BW61" i="29"/>
  <c r="BV61" i="29"/>
  <c r="BU61" i="29"/>
  <c r="BT61" i="29"/>
  <c r="BS61" i="29"/>
  <c r="BR61" i="29"/>
  <c r="BQ61" i="29"/>
  <c r="BP61" i="29"/>
  <c r="BO61" i="29"/>
  <c r="BN61" i="29"/>
  <c r="BK61" i="29"/>
  <c r="BJ61" i="29"/>
  <c r="BH61" i="29"/>
  <c r="BD61" i="29"/>
  <c r="BC61" i="29"/>
  <c r="BB61" i="29"/>
  <c r="BA61" i="29"/>
  <c r="AZ61" i="29"/>
  <c r="AY61" i="29"/>
  <c r="AX61" i="29"/>
  <c r="AW61" i="29"/>
  <c r="AV61" i="29"/>
  <c r="AU61" i="29"/>
  <c r="AT61" i="29"/>
  <c r="AS61" i="29"/>
  <c r="AR61" i="29"/>
  <c r="AQ61" i="29"/>
  <c r="AP61" i="29"/>
  <c r="AO61" i="29"/>
  <c r="BM60" i="29"/>
  <c r="BL60" i="29"/>
  <c r="BI60" i="29"/>
  <c r="AO60" i="29"/>
  <c r="BY59" i="29"/>
  <c r="BX59" i="29"/>
  <c r="BW59" i="29"/>
  <c r="BV59" i="29"/>
  <c r="BU59" i="29"/>
  <c r="BT59" i="29"/>
  <c r="BS59" i="29"/>
  <c r="BR59" i="29"/>
  <c r="BQ59" i="29"/>
  <c r="BP59" i="29"/>
  <c r="BO59" i="29"/>
  <c r="BN59" i="29"/>
  <c r="BK59" i="29"/>
  <c r="BJ59" i="29"/>
  <c r="BH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K58" i="29"/>
  <c r="AJ58" i="29"/>
  <c r="AK57" i="29"/>
  <c r="AJ57" i="29"/>
  <c r="BM56" i="29"/>
  <c r="BL56" i="29"/>
  <c r="BI56" i="29"/>
  <c r="CA55" i="29"/>
  <c r="BZ55" i="29"/>
  <c r="BY55" i="29"/>
  <c r="BX55" i="29"/>
  <c r="BW55" i="29"/>
  <c r="BV55" i="29"/>
  <c r="BU55" i="29"/>
  <c r="BT55" i="29"/>
  <c r="BS55" i="29"/>
  <c r="BR55" i="29"/>
  <c r="BQ55" i="29"/>
  <c r="BP55" i="29"/>
  <c r="BO55" i="29"/>
  <c r="BN55" i="29"/>
  <c r="BK55" i="29"/>
  <c r="BJ55" i="29"/>
  <c r="BH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4" i="29"/>
  <c r="AK53" i="29"/>
  <c r="AJ53" i="29"/>
  <c r="CA52" i="29"/>
  <c r="BO52" i="29"/>
  <c r="BL52" i="29"/>
  <c r="BK52" i="29"/>
  <c r="BJ52" i="29"/>
  <c r="BD52" i="29"/>
  <c r="BC52" i="29"/>
  <c r="AK51" i="29"/>
  <c r="AJ51" i="29"/>
  <c r="BZ50" i="29"/>
  <c r="BY50" i="29"/>
  <c r="BX50" i="29"/>
  <c r="BW50" i="29"/>
  <c r="BV50" i="29"/>
  <c r="BU50" i="29"/>
  <c r="BT50" i="29"/>
  <c r="BS50" i="29"/>
  <c r="BR50" i="29"/>
  <c r="BQ50" i="29"/>
  <c r="BP50" i="29"/>
  <c r="BN50" i="29"/>
  <c r="BM50" i="29"/>
  <c r="BI50" i="29"/>
  <c r="BH50" i="29"/>
  <c r="BB50" i="29"/>
  <c r="BA50" i="29"/>
  <c r="AZ50" i="29"/>
  <c r="AY50" i="29"/>
  <c r="AX50" i="29"/>
  <c r="AW50" i="29"/>
  <c r="AV50" i="29"/>
  <c r="AU50" i="29"/>
  <c r="AT50" i="29"/>
  <c r="AS50" i="29"/>
  <c r="AR50" i="29"/>
  <c r="AQ50" i="29"/>
  <c r="AP50" i="29"/>
  <c r="AO49" i="29"/>
  <c r="AK48" i="29"/>
  <c r="AJ48" i="29"/>
  <c r="BM47" i="29"/>
  <c r="BL46" i="29"/>
  <c r="BI46" i="29"/>
  <c r="CA45" i="29"/>
  <c r="BZ45" i="29"/>
  <c r="BY45" i="29"/>
  <c r="BX45" i="29"/>
  <c r="BW45" i="29"/>
  <c r="BV45" i="29"/>
  <c r="BU45" i="29"/>
  <c r="BT45" i="29"/>
  <c r="BS45" i="29"/>
  <c r="BR45" i="29"/>
  <c r="BQ45" i="29"/>
  <c r="BP45" i="29"/>
  <c r="BO45" i="29"/>
  <c r="BN45" i="29"/>
  <c r="BK45" i="29"/>
  <c r="BJ45" i="29"/>
  <c r="BH45" i="29"/>
  <c r="BD45" i="29"/>
  <c r="BC45" i="29"/>
  <c r="BB45" i="29"/>
  <c r="BA45" i="29"/>
  <c r="AZ45" i="29"/>
  <c r="AY45" i="29"/>
  <c r="AX45" i="29"/>
  <c r="AW45" i="29"/>
  <c r="AV45" i="29"/>
  <c r="AU45" i="29"/>
  <c r="AT45" i="29"/>
  <c r="AS45" i="29"/>
  <c r="AR45" i="29"/>
  <c r="AQ45" i="29"/>
  <c r="AP45" i="29"/>
  <c r="AO45" i="29"/>
  <c r="BM44" i="29"/>
  <c r="AK44" i="29"/>
  <c r="BL43" i="29"/>
  <c r="BI43" i="29"/>
  <c r="CA42" i="29"/>
  <c r="BZ42" i="29"/>
  <c r="BY42" i="29"/>
  <c r="BX42" i="29"/>
  <c r="BW42" i="29"/>
  <c r="BV42" i="29"/>
  <c r="BU42" i="29"/>
  <c r="BT42" i="29"/>
  <c r="BS42" i="29"/>
  <c r="BR42" i="29"/>
  <c r="BQ42" i="29"/>
  <c r="BP42" i="29"/>
  <c r="BO42" i="29"/>
  <c r="BN42" i="29"/>
  <c r="BK42" i="29"/>
  <c r="BJ42" i="29"/>
  <c r="BH42" i="29"/>
  <c r="BD42" i="29"/>
  <c r="BC42" i="29"/>
  <c r="BB42" i="29"/>
  <c r="BA42" i="29"/>
  <c r="AZ42" i="29"/>
  <c r="AY42" i="29"/>
  <c r="AX42" i="29"/>
  <c r="AW42" i="29"/>
  <c r="AV42" i="29"/>
  <c r="AU42" i="29"/>
  <c r="AT42" i="29"/>
  <c r="AS42" i="29"/>
  <c r="AR42" i="29"/>
  <c r="AQ42" i="29"/>
  <c r="AP42" i="29"/>
  <c r="AO42" i="29"/>
  <c r="AK40" i="29"/>
  <c r="AJ40" i="29"/>
  <c r="AK39" i="29"/>
  <c r="AJ39" i="29"/>
  <c r="BM38" i="29"/>
  <c r="BL38" i="29"/>
  <c r="BI38" i="29"/>
  <c r="AO38" i="29"/>
  <c r="CA37" i="29"/>
  <c r="BZ37" i="29"/>
  <c r="BY37" i="29"/>
  <c r="BX37" i="29"/>
  <c r="BW37" i="29"/>
  <c r="BV37" i="29"/>
  <c r="BU37" i="29"/>
  <c r="BT37" i="29"/>
  <c r="BS37" i="29"/>
  <c r="BR37" i="29"/>
  <c r="BQ37" i="29"/>
  <c r="BP37" i="29"/>
  <c r="BO37" i="29"/>
  <c r="BN37" i="29"/>
  <c r="BK37" i="29"/>
  <c r="BJ37" i="29"/>
  <c r="BH37" i="29"/>
  <c r="BD37" i="29"/>
  <c r="BC37" i="29"/>
  <c r="BB37" i="29"/>
  <c r="BA37" i="29"/>
  <c r="AZ37" i="29"/>
  <c r="AY37" i="29"/>
  <c r="AX37" i="29"/>
  <c r="AW37" i="29"/>
  <c r="AV37" i="29"/>
  <c r="AU37" i="29"/>
  <c r="AT37" i="29"/>
  <c r="AS37" i="29"/>
  <c r="AR37" i="29"/>
  <c r="AQ37" i="29"/>
  <c r="AP37" i="29"/>
  <c r="AK36" i="29"/>
  <c r="AJ36" i="29"/>
  <c r="AK35" i="29"/>
  <c r="AJ35" i="29"/>
  <c r="AK34" i="29"/>
  <c r="AJ34" i="29"/>
  <c r="AK33" i="29"/>
  <c r="AJ33" i="29"/>
  <c r="AK32" i="29"/>
  <c r="AJ32" i="29"/>
  <c r="BM31" i="29"/>
  <c r="BL31" i="29"/>
  <c r="BI31" i="29"/>
  <c r="AO31" i="29"/>
  <c r="CA30" i="29"/>
  <c r="BZ30" i="29"/>
  <c r="BY30" i="29"/>
  <c r="BX30" i="29"/>
  <c r="BW30" i="29"/>
  <c r="BV30" i="29"/>
  <c r="BU30" i="29"/>
  <c r="BT30" i="29"/>
  <c r="BS30" i="29"/>
  <c r="BR30" i="29"/>
  <c r="BQ30" i="29"/>
  <c r="BP30" i="29"/>
  <c r="BO30" i="29"/>
  <c r="BN30" i="29"/>
  <c r="BK30" i="29"/>
  <c r="BJ30" i="29"/>
  <c r="BH30" i="29"/>
  <c r="BD30" i="29"/>
  <c r="BC30" i="29"/>
  <c r="BB30" i="29"/>
  <c r="BA30" i="29"/>
  <c r="AZ30" i="29"/>
  <c r="AY30" i="29"/>
  <c r="AX30" i="29"/>
  <c r="AW30" i="29"/>
  <c r="AV30" i="29"/>
  <c r="AU30" i="29"/>
  <c r="AT30" i="29"/>
  <c r="AS30" i="29"/>
  <c r="AR30" i="29"/>
  <c r="AQ30" i="29"/>
  <c r="AP30" i="29"/>
  <c r="BI29" i="29"/>
  <c r="AJ29" i="29"/>
  <c r="CA28" i="29"/>
  <c r="BZ28" i="29"/>
  <c r="BW28" i="29"/>
  <c r="BV28" i="29"/>
  <c r="BU28" i="29"/>
  <c r="BT28" i="29"/>
  <c r="BS28" i="29"/>
  <c r="BR28" i="29"/>
  <c r="BQ28" i="29"/>
  <c r="BP28" i="29"/>
  <c r="BN28" i="29"/>
  <c r="BM28" i="29"/>
  <c r="BH28" i="29"/>
  <c r="BB28" i="29"/>
  <c r="AO27" i="29"/>
  <c r="BA26" i="29"/>
  <c r="AZ26" i="29"/>
  <c r="AY26" i="29"/>
  <c r="AX26" i="29"/>
  <c r="AW26" i="29"/>
  <c r="AV26" i="29"/>
  <c r="AU26" i="29"/>
  <c r="AT26" i="29"/>
  <c r="AS26" i="29"/>
  <c r="AR26" i="29"/>
  <c r="AQ26" i="29"/>
  <c r="AP26" i="29"/>
  <c r="CB17" i="29"/>
  <c r="BG17" i="29"/>
  <c r="BF17" i="29"/>
  <c r="BE17" i="29"/>
  <c r="A18" i="27"/>
  <c r="A19" i="27"/>
  <c r="A17" i="27"/>
  <c r="A16" i="27"/>
  <c r="A15" i="27"/>
  <c r="A14" i="27"/>
  <c r="A12" i="27"/>
  <c r="A11" i="27"/>
  <c r="A10" i="27"/>
  <c r="A9" i="27"/>
  <c r="A7" i="27"/>
  <c r="A13" i="27"/>
  <c r="AK82" i="29"/>
  <c r="BB17" i="29"/>
  <c r="AJ45" i="29"/>
  <c r="AJ46" i="29"/>
  <c r="AK68" i="29"/>
  <c r="AJ84" i="29"/>
  <c r="AK117" i="29"/>
  <c r="AK124" i="29"/>
  <c r="AJ127" i="29"/>
  <c r="AJ140" i="29"/>
  <c r="AJ86" i="29"/>
  <c r="AJ66" i="29"/>
  <c r="AJ107" i="29"/>
  <c r="AJ152" i="29"/>
  <c r="AJ142" i="29"/>
  <c r="AJ105" i="29"/>
  <c r="AJ147" i="29"/>
  <c r="AJ28" i="29"/>
  <c r="AJ37" i="29"/>
  <c r="AJ38" i="29"/>
  <c r="AJ56" i="29"/>
  <c r="AJ65" i="29"/>
  <c r="AJ75" i="29"/>
  <c r="AJ76" i="29"/>
  <c r="AK81" i="29"/>
  <c r="AK134" i="29"/>
  <c r="AK49" i="29"/>
  <c r="AJ49" i="29"/>
  <c r="AK72" i="29"/>
  <c r="AJ72" i="29"/>
  <c r="AK131" i="29"/>
  <c r="AJ131" i="29"/>
  <c r="AK47" i="29"/>
  <c r="AJ47" i="29"/>
  <c r="AK26" i="29"/>
  <c r="AU17" i="29"/>
  <c r="AY17" i="29"/>
  <c r="AK30" i="29"/>
  <c r="BK17" i="29"/>
  <c r="BU17" i="29"/>
  <c r="BY17" i="29"/>
  <c r="AJ31" i="29"/>
  <c r="AT17" i="29"/>
  <c r="BJ17" i="29"/>
  <c r="AJ43" i="29"/>
  <c r="AK45" i="29"/>
  <c r="AK46" i="29"/>
  <c r="AK50" i="29"/>
  <c r="AJ52" i="29"/>
  <c r="AJ55" i="29"/>
  <c r="AK56" i="29"/>
  <c r="AK60" i="29"/>
  <c r="AJ61" i="29"/>
  <c r="AK64" i="29"/>
  <c r="AK65" i="29"/>
  <c r="AK67" i="29"/>
  <c r="AJ68" i="29"/>
  <c r="AK70" i="29"/>
  <c r="AJ73" i="29"/>
  <c r="AJ74" i="29"/>
  <c r="AK75" i="29"/>
  <c r="AK76" i="29"/>
  <c r="AK77" i="29"/>
  <c r="AK78" i="29"/>
  <c r="AK80" i="29"/>
  <c r="AJ81" i="29"/>
  <c r="AJ82" i="29"/>
  <c r="AK84" i="29"/>
  <c r="AJ91" i="29"/>
  <c r="AK95" i="29"/>
  <c r="AK97" i="29"/>
  <c r="AK99" i="29"/>
  <c r="AK100" i="29"/>
  <c r="AK103" i="29"/>
  <c r="AJ117" i="29"/>
  <c r="AJ118" i="29"/>
  <c r="AK122" i="29"/>
  <c r="AJ124" i="29"/>
  <c r="AJ125" i="29"/>
  <c r="AK127" i="29"/>
  <c r="AJ128" i="29"/>
  <c r="AK129" i="29"/>
  <c r="AK133" i="29"/>
  <c r="AJ134" i="29"/>
  <c r="AK136" i="29"/>
  <c r="AK139" i="29"/>
  <c r="AK140" i="29"/>
  <c r="AK143" i="29"/>
  <c r="AJ144" i="29"/>
  <c r="BV17" i="29"/>
  <c r="AJ133" i="29"/>
  <c r="AJ99" i="29"/>
  <c r="AJ77" i="29"/>
  <c r="BI17" i="29"/>
  <c r="AK73" i="29"/>
  <c r="AK144" i="29"/>
  <c r="AJ138" i="29"/>
  <c r="AK128" i="29"/>
  <c r="AJ100" i="29"/>
  <c r="AJ78" i="29"/>
  <c r="AJ70" i="29"/>
  <c r="AJ64" i="29"/>
  <c r="AK125" i="29"/>
  <c r="AK98" i="29"/>
  <c r="AJ98" i="29"/>
  <c r="AK101" i="29"/>
  <c r="AJ101" i="29"/>
  <c r="AK108" i="29"/>
  <c r="AJ108" i="29"/>
  <c r="AK130" i="29"/>
  <c r="AJ130" i="29"/>
  <c r="AJ136" i="29"/>
  <c r="AJ129" i="29"/>
  <c r="AJ95" i="29"/>
  <c r="AJ63" i="29"/>
  <c r="AJ50" i="29"/>
  <c r="AJ44" i="29"/>
  <c r="AK29" i="29"/>
  <c r="AQ17" i="29"/>
  <c r="AO17" i="29"/>
  <c r="AJ143" i="29"/>
  <c r="AJ139" i="29"/>
  <c r="AJ122" i="29"/>
  <c r="AJ80" i="29"/>
  <c r="AK74" i="29"/>
  <c r="AJ67" i="29"/>
  <c r="AK52" i="29"/>
  <c r="AJ60" i="29"/>
  <c r="AJ148" i="29"/>
  <c r="AK91" i="29"/>
  <c r="AJ106" i="29"/>
  <c r="AK27" i="29"/>
  <c r="AJ27" i="29"/>
  <c r="BQ17" i="29"/>
  <c r="AP17" i="29"/>
  <c r="AR17" i="29"/>
  <c r="AV17" i="29"/>
  <c r="AX17" i="29"/>
  <c r="AZ17" i="29"/>
  <c r="AK28" i="29"/>
  <c r="BM17" i="29"/>
  <c r="BP17" i="29"/>
  <c r="BR17" i="29"/>
  <c r="BT17" i="29"/>
  <c r="BZ17" i="29"/>
  <c r="AJ30" i="29"/>
  <c r="BD17" i="29"/>
  <c r="BN17" i="29"/>
  <c r="BX17" i="29"/>
  <c r="AK31" i="29"/>
  <c r="BL17" i="29"/>
  <c r="AK37" i="29"/>
  <c r="AK38" i="29"/>
  <c r="AK42" i="29"/>
  <c r="AS17" i="29"/>
  <c r="AW17" i="29"/>
  <c r="BA17" i="29"/>
  <c r="BC17" i="29"/>
  <c r="BH17" i="29"/>
  <c r="BO17" i="29"/>
  <c r="BS17" i="29"/>
  <c r="BW17" i="29"/>
  <c r="CA17" i="29"/>
  <c r="AK43" i="29"/>
  <c r="AK55" i="29"/>
  <c r="AK59" i="29"/>
  <c r="AK61" i="29"/>
  <c r="AK62" i="29"/>
  <c r="AK94" i="29"/>
  <c r="AJ97" i="29"/>
  <c r="AJ103" i="29"/>
  <c r="AJ104" i="29"/>
  <c r="AK109" i="29"/>
  <c r="AK112" i="29"/>
  <c r="AK118" i="29"/>
  <c r="AK121" i="29"/>
  <c r="AK54" i="29"/>
  <c r="AJ54" i="29"/>
  <c r="AK102" i="29"/>
  <c r="AJ102" i="29"/>
  <c r="AK114" i="29"/>
  <c r="AJ114" i="29"/>
  <c r="AK119" i="29"/>
  <c r="AJ119" i="29"/>
  <c r="AJ150" i="29"/>
  <c r="AJ121" i="29"/>
  <c r="AJ109" i="29"/>
  <c r="AJ92" i="29"/>
  <c r="AJ26" i="29"/>
  <c r="AJ112" i="29"/>
  <c r="AK104" i="29"/>
  <c r="AJ94" i="29"/>
  <c r="AJ62" i="29"/>
  <c r="AJ59" i="29"/>
  <c r="AJ42" i="29"/>
  <c r="AJ137" i="29"/>
  <c r="AK71" i="29"/>
  <c r="AJ71" i="29"/>
  <c r="AK123" i="29"/>
  <c r="AJ123" i="29"/>
  <c r="AK151" i="29"/>
  <c r="AJ151" i="29"/>
  <c r="L23" i="34" l="1"/>
  <c r="H14" i="34" l="1"/>
  <c r="H15" i="34" l="1"/>
  <c r="H16" i="34" l="1"/>
  <c r="H17" i="34" l="1"/>
  <c r="H18" i="34" l="1"/>
  <c r="H19" i="34" l="1"/>
  <c r="H20" i="34" l="1"/>
  <c r="I23" i="34" l="1"/>
  <c r="H11" i="35"/>
</calcChain>
</file>

<file path=xl/comments1.xml><?xml version="1.0" encoding="utf-8"?>
<comments xmlns="http://schemas.openxmlformats.org/spreadsheetml/2006/main">
  <authors>
    <author>Author</author>
  </authors>
  <commentList>
    <comment ref="AO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6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6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23:19:13]: </t>
        </r>
        <r>
          <rPr>
            <sz val="11"/>
            <color rgb="FF000000"/>
            <rFont val="Calibri"/>
            <family val="2"/>
          </rPr>
          <t>changed Build Date from "" to "8/13/2018"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R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23:19:21]: </t>
        </r>
        <r>
          <rPr>
            <sz val="11"/>
            <color rgb="FF000000"/>
            <rFont val="Calibri"/>
            <family val="2"/>
          </rPr>
          <t>changed Build Date from "" to "8/20/2018"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S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23:19:27]: </t>
        </r>
        <r>
          <rPr>
            <sz val="11"/>
            <color rgb="FF000000"/>
            <rFont val="Calibri"/>
            <family val="2"/>
          </rPr>
          <t>changed Build Date from "" to "8/20/2018"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T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23:19:28]: </t>
        </r>
        <r>
          <rPr>
            <sz val="11"/>
            <color rgb="FF000000"/>
            <rFont val="Calibri"/>
            <family val="2"/>
          </rPr>
          <t>changed Build Date from "" to "8/20/2018"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U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23:19:29]: </t>
        </r>
        <r>
          <rPr>
            <sz val="11"/>
            <color rgb="FF000000"/>
            <rFont val="Calibri"/>
            <family val="2"/>
          </rPr>
          <t>changed Build Date from "" to "8/20/2018"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V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23:19:30]: </t>
        </r>
        <r>
          <rPr>
            <sz val="11"/>
            <color rgb="FF000000"/>
            <rFont val="Calibri"/>
            <family val="2"/>
          </rPr>
          <t>changed Build Date from "" to "8/20/2018"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W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23:19:49]: </t>
        </r>
        <r>
          <rPr>
            <sz val="11"/>
            <color rgb="FF000000"/>
            <rFont val="Calibri"/>
            <family val="2"/>
          </rPr>
          <t>changed Build Date from "" to "8/20/2018"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X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23:54:18]: </t>
        </r>
        <r>
          <rPr>
            <sz val="11"/>
            <color rgb="FF000000"/>
            <rFont val="Calibri"/>
            <family val="2"/>
          </rPr>
          <t>changed Build Date from "" to "8/22/2018"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Y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23:54:20]: </t>
        </r>
        <r>
          <rPr>
            <sz val="11"/>
            <color rgb="FF000000"/>
            <rFont val="Calibri"/>
            <family val="2"/>
          </rPr>
          <t>changed Build Date from "" to "8/22/2018"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Z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23:54:22]: </t>
        </r>
        <r>
          <rPr>
            <sz val="11"/>
            <color rgb="FF000000"/>
            <rFont val="Calibri"/>
            <family val="2"/>
          </rPr>
          <t>changed Build Date from "" to "8/22/2018"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A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23:54:25]: </t>
        </r>
        <r>
          <rPr>
            <sz val="11"/>
            <color rgb="FF000000"/>
            <rFont val="Calibri"/>
            <family val="2"/>
          </rPr>
          <t>changed Build Date from "" to "8/22/2018"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B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23:20:12]: </t>
        </r>
        <r>
          <rPr>
            <sz val="11"/>
            <color rgb="FF000000"/>
            <rFont val="Calibri"/>
            <family val="2"/>
          </rPr>
          <t>changed Build Date from "" to "9/1/2018"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C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23:20:17]: </t>
        </r>
        <r>
          <rPr>
            <sz val="11"/>
            <color rgb="FF000000"/>
            <rFont val="Calibri"/>
            <family val="2"/>
          </rPr>
          <t>changed Build Date from "" to "9/1/2018"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D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23:20:18]: </t>
        </r>
        <r>
          <rPr>
            <sz val="11"/>
            <color rgb="FF000000"/>
            <rFont val="Calibri"/>
            <family val="2"/>
          </rPr>
          <t>changed Build Date from "" to "9/1/2018"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E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23:54:32]: </t>
        </r>
        <r>
          <rPr>
            <sz val="11"/>
            <color rgb="FF000000"/>
            <rFont val="Calibri"/>
            <family val="2"/>
          </rPr>
          <t>changed Build Date from "" to "9/3/2018"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F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23:54:36]: </t>
        </r>
        <r>
          <rPr>
            <sz val="11"/>
            <color rgb="FF000000"/>
            <rFont val="Calibri"/>
            <family val="2"/>
          </rPr>
          <t>changed Build Date from "" to "9/4/2018"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G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23:54:39]: </t>
        </r>
        <r>
          <rPr>
            <sz val="11"/>
            <color rgb="FF000000"/>
            <rFont val="Calibri"/>
            <family val="2"/>
          </rPr>
          <t>changed Build Date from "" to "9/5/2018"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H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23:54:51]: </t>
        </r>
        <r>
          <rPr>
            <sz val="11"/>
            <color rgb="FF000000"/>
            <rFont val="Calibri"/>
            <family val="2"/>
          </rPr>
          <t>changed Build Date from "" to "9/8/2018"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I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23:55:21]: </t>
        </r>
        <r>
          <rPr>
            <sz val="11"/>
            <color rgb="FF000000"/>
            <rFont val="Calibri"/>
            <family val="2"/>
          </rPr>
          <t>changed Build Date from "9/10/2018" to "9/11/2018"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23:54:58]: </t>
        </r>
        <r>
          <rPr>
            <sz val="11"/>
            <color rgb="FF000000"/>
            <rFont val="Calibri"/>
            <family val="2"/>
          </rPr>
          <t>changed Build Date from "" to "9/10/2018"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J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23:55:25]: </t>
        </r>
        <r>
          <rPr>
            <sz val="11"/>
            <color rgb="FF000000"/>
            <rFont val="Calibri"/>
            <family val="2"/>
          </rPr>
          <t>changed Build Date from "9/11/2018" to "9/13/2018"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23:55:03]: </t>
        </r>
        <r>
          <rPr>
            <sz val="11"/>
            <color rgb="FF000000"/>
            <rFont val="Calibri"/>
            <family val="2"/>
          </rPr>
          <t>changed Build Date from "" to "9/11/2018"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K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23:55:33]: </t>
        </r>
        <r>
          <rPr>
            <sz val="11"/>
            <color rgb="FF000000"/>
            <rFont val="Calibri"/>
            <family val="2"/>
          </rPr>
          <t>changed Build Date from "9/12/2018" to "9/15/2018"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23:55:09]: </t>
        </r>
        <r>
          <rPr>
            <sz val="11"/>
            <color rgb="FF000000"/>
            <rFont val="Calibri"/>
            <family val="2"/>
          </rPr>
          <t>changed Build Date from "" to "9/12/2018"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L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23:55:37]: </t>
        </r>
        <r>
          <rPr>
            <sz val="11"/>
            <color rgb="FF000000"/>
            <rFont val="Calibri"/>
            <family val="2"/>
          </rPr>
          <t>changed Build Date from "9/15/2018" to "9/18/2018"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23:55:17]: </t>
        </r>
        <r>
          <rPr>
            <sz val="11"/>
            <color rgb="FF000000"/>
            <rFont val="Calibri"/>
            <family val="2"/>
          </rPr>
          <t>changed Build Date from "" to "9/15/2018"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M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23:55:49]: </t>
        </r>
        <r>
          <rPr>
            <sz val="11"/>
            <color rgb="FF000000"/>
            <rFont val="Calibri"/>
            <family val="2"/>
          </rPr>
          <t>changed Build Date from "" to "9/20/2018"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23:56:03]: </t>
        </r>
        <r>
          <rPr>
            <sz val="11"/>
            <color rgb="FF000000"/>
            <rFont val="Calibri"/>
            <family val="2"/>
          </rPr>
          <t>changed Build Date from "" to "9/22/2018"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O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23:56:12]: </t>
        </r>
        <r>
          <rPr>
            <sz val="11"/>
            <color rgb="FF000000"/>
            <rFont val="Calibri"/>
            <family val="2"/>
          </rPr>
          <t>changed Build Date from "" to "9/24/2018"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P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23:56:20]: </t>
        </r>
        <r>
          <rPr>
            <sz val="11"/>
            <color rgb="FF000000"/>
            <rFont val="Calibri"/>
            <family val="2"/>
          </rPr>
          <t>changed Build Date from "" to "9/25/2018"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Q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23:56:24]: </t>
        </r>
        <r>
          <rPr>
            <sz val="11"/>
            <color rgb="FF000000"/>
            <rFont val="Calibri"/>
            <family val="2"/>
          </rPr>
          <t>changed Build Date from "" to "9/26/2018"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R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23:56:28]: </t>
        </r>
        <r>
          <rPr>
            <sz val="11"/>
            <color rgb="FF000000"/>
            <rFont val="Calibri"/>
            <family val="2"/>
          </rPr>
          <t>changed Build Date from "" to "9/27/2018"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S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23:56:32]: </t>
        </r>
        <r>
          <rPr>
            <sz val="11"/>
            <color rgb="FF000000"/>
            <rFont val="Calibri"/>
            <family val="2"/>
          </rPr>
          <t>changed Build Date from "" to "9/28/2018"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T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23:56:40]: </t>
        </r>
        <r>
          <rPr>
            <sz val="11"/>
            <color rgb="FF000000"/>
            <rFont val="Calibri"/>
            <family val="2"/>
          </rPr>
          <t>changed Build Date from "" to "9/29/2018"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U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23:56:49]: </t>
        </r>
        <r>
          <rPr>
            <sz val="11"/>
            <color rgb="FF000000"/>
            <rFont val="Calibri"/>
            <family val="2"/>
          </rPr>
          <t>changed Build Date from "" to "10/9/2018"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V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23:56:53]: </t>
        </r>
        <r>
          <rPr>
            <sz val="11"/>
            <color rgb="FF000000"/>
            <rFont val="Calibri"/>
            <family val="2"/>
          </rPr>
          <t>changed Build Date from "" to "10/10/2018"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W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23:56:57]: </t>
        </r>
        <r>
          <rPr>
            <sz val="11"/>
            <color rgb="FF000000"/>
            <rFont val="Calibri"/>
            <family val="2"/>
          </rPr>
          <t>changed Build Date from "" to "10/11/2018"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X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23:57:02]: </t>
        </r>
        <r>
          <rPr>
            <sz val="11"/>
            <color rgb="FF000000"/>
            <rFont val="Calibri"/>
            <family val="2"/>
          </rPr>
          <t>changed Build Date from "" to "10/12/2018"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Y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23:57:09]: </t>
        </r>
        <r>
          <rPr>
            <sz val="11"/>
            <color rgb="FF000000"/>
            <rFont val="Calibri"/>
            <family val="2"/>
          </rPr>
          <t>changed Build Date from "" to "10/13/2018"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Z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23:57:13]: </t>
        </r>
        <r>
          <rPr>
            <sz val="11"/>
            <color rgb="FF000000"/>
            <rFont val="Calibri"/>
            <family val="2"/>
          </rPr>
          <t>changed Build Date from "" to "10/15/2018"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A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23:57:17]: </t>
        </r>
        <r>
          <rPr>
            <sz val="11"/>
            <color rgb="FF000000"/>
            <rFont val="Calibri"/>
            <family val="2"/>
          </rPr>
          <t>changed Build Date from "" to "10/16/2018"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B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23:57:22]: </t>
        </r>
        <r>
          <rPr>
            <sz val="11"/>
            <color rgb="FF000000"/>
            <rFont val="Calibri"/>
            <family val="2"/>
          </rPr>
          <t>changed Build Date from "" to "10/17/2018"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changed CTB Priority from "1" to "2"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S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23:19:27]: </t>
        </r>
        <r>
          <rPr>
            <sz val="11"/>
            <color rgb="FF000000"/>
            <rFont val="Calibri"/>
            <family val="2"/>
          </rPr>
          <t>changed CTB Priority from "1" to "2"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T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23:19:28]: </t>
        </r>
        <r>
          <rPr>
            <sz val="11"/>
            <color rgb="FF000000"/>
            <rFont val="Calibri"/>
            <family val="2"/>
          </rPr>
          <t>changed CTB Priority from "1" to "3"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U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23:19:29]: </t>
        </r>
        <r>
          <rPr>
            <sz val="11"/>
            <color rgb="FF000000"/>
            <rFont val="Calibri"/>
            <family val="2"/>
          </rPr>
          <t>changed CTB Priority from "1" to "4"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V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23:19:30]: </t>
        </r>
        <r>
          <rPr>
            <sz val="11"/>
            <color rgb="FF000000"/>
            <rFont val="Calibri"/>
            <family val="2"/>
          </rPr>
          <t>changed CTB Priority from "1" to "5"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W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23:19:49]: </t>
        </r>
        <r>
          <rPr>
            <sz val="11"/>
            <color rgb="FF000000"/>
            <rFont val="Calibri"/>
            <family val="2"/>
          </rPr>
          <t>changed CTB Priority from "1" to "6"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Y8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23:54:20]: </t>
        </r>
        <r>
          <rPr>
            <sz val="11"/>
            <color rgb="FF000000"/>
            <rFont val="Calibri"/>
            <family val="2"/>
          </rPr>
          <t>changed CTB Priority from "1" to "2"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Z8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23:54:22]: </t>
        </r>
        <r>
          <rPr>
            <sz val="11"/>
            <color rgb="FF000000"/>
            <rFont val="Calibri"/>
            <family val="2"/>
          </rPr>
          <t>changed CTB Priority from "1" to "3"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A8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23:54:25]: </t>
        </r>
        <r>
          <rPr>
            <sz val="11"/>
            <color rgb="FF000000"/>
            <rFont val="Calibri"/>
            <family val="2"/>
          </rPr>
          <t>changed CTB Priority from "1" to "4"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C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23:20:17]: </t>
        </r>
        <r>
          <rPr>
            <sz val="11"/>
            <color rgb="FF000000"/>
            <rFont val="Calibri"/>
            <family val="2"/>
          </rPr>
          <t>changed CTB Priority from "1" to "2"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D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[2018-08-07 23:20:18]: </t>
        </r>
        <r>
          <rPr>
            <sz val="11"/>
            <color rgb="FF000000"/>
            <rFont val="Calibri"/>
            <family val="2"/>
          </rPr>
          <t>changed CTB Priority from "1" to "3"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21:04:09]: </t>
        </r>
        <r>
          <rPr>
            <sz val="11"/>
            <color rgb="FF000000"/>
            <rFont val="Calibri"/>
            <family val="2"/>
          </rPr>
          <t>changed Input Qty from "0" to "100"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22:32:27]: </t>
        </r>
        <r>
          <rPr>
            <sz val="11"/>
            <color rgb="FF000000"/>
            <rFont val="Calibri"/>
            <family val="2"/>
          </rPr>
          <t>changed Input Qty from "0" to "100"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21:04:09]: </t>
        </r>
        <r>
          <rPr>
            <sz val="11"/>
            <color rgb="FF000000"/>
            <rFont val="Calibri"/>
            <family val="2"/>
          </rPr>
          <t>changed Target Output from "2750"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22:32:27]: </t>
        </r>
        <r>
          <rPr>
            <sz val="11"/>
            <color rgb="FF000000"/>
            <rFont val="Calibri"/>
            <family val="2"/>
          </rPr>
          <t>changed Target Output from "2550"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22:08:45]: </t>
        </r>
        <r>
          <rPr>
            <sz val="11"/>
            <color rgb="FF000000"/>
            <rFont val="Calibri"/>
            <family val="2"/>
          </rPr>
          <t>changed Target Output from "2750" to "2550"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K14" authorId="0" shapeId="0">
      <text>
        <r>
          <rPr>
            <b/>
            <sz val="11"/>
            <color rgb="FF000000"/>
            <rFont val="Calibri"/>
            <family val="2"/>
          </rPr>
          <t xml:space="preserve">Brent Taylor </t>
        </r>
        <r>
          <rPr>
            <sz val="11"/>
            <color rgb="FF000000"/>
            <rFont val="Calibri"/>
            <family val="2"/>
          </rPr>
          <t xml:space="preserve">[2018-08-08 17:37:50]: </t>
        </r>
        <r>
          <rPr>
            <sz val="11"/>
            <color rgb="FF000000"/>
            <rFont val="Calibri"/>
            <family val="2"/>
          </rPr>
          <t>changed Config Description from "PPM Ext. Mag design, SUS stiffener, CNC E. Tab Set A" to "PPM Ext. Mag design, SUS stiffener, CNC E. Tab, Set A"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L14" authorId="0" shapeId="0">
      <text>
        <r>
          <rPr>
            <b/>
            <sz val="11"/>
            <color rgb="FF000000"/>
            <rFont val="Calibri"/>
            <family val="2"/>
          </rPr>
          <t xml:space="preserve">Brent Taylor </t>
        </r>
        <r>
          <rPr>
            <sz val="11"/>
            <color rgb="FF000000"/>
            <rFont val="Calibri"/>
            <family val="2"/>
          </rPr>
          <t xml:space="preserve">[2018-08-08 17:37:55]: </t>
        </r>
        <r>
          <rPr>
            <sz val="11"/>
            <color rgb="FF000000"/>
            <rFont val="Calibri"/>
            <family val="2"/>
          </rPr>
          <t>changed Config Description from "PPM Ext. Mag design, SUS stiffener, CNC E. Tab Set B" to "PPM Ext. Mag design, SUS stiffener, CNC E. Tab, Set B"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21:04:26]: </t>
        </r>
        <r>
          <rPr>
            <sz val="11"/>
            <color rgb="FF000000"/>
            <rFont val="Calibri"/>
            <family val="2"/>
          </rPr>
          <t>changed Notes from "BU" to "FBO-Sunway"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6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6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14:22:22]: </t>
        </r>
        <r>
          <rPr>
            <sz val="11"/>
            <color rgb="FF000000"/>
            <rFont val="Calibri"/>
            <family val="2"/>
          </rPr>
          <t>changed Apple PN from "613-09228" to "610-00318 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00:52:11]: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R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14:22:38]: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00:52:13]: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S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14:22:39]: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00:52:14]: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T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14:22:40]: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00:52:15]: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U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14:22:41]: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00:52:16]: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V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14:22:42]: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00:52:17]: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W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14:22:42]: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00:52:18]: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X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14:22:43]: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00:52:20]: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Y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14:22:43]: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00:52:21]: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Z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14:22:44]: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00:52:22]: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A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14:22:45]: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00:52:22]: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B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14:22:46]: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00:52:24]: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C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14:22:46]: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00:52:26]: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D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14:22:47]: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00:52:27]: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E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14:22:48]: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00:52:29]: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F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14:22:48]: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00:52:30]: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G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14:22:49]: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00:52:31]: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H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14:22:51]: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00:52:32]: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I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14:22:51]: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00:52:34]: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J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14:22:52]: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01:56:40]: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K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14:22:53]: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01:56:40]: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L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14:22:54]: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01:56:41]: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M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14:22:55]: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01:56:42]: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14:22:56]: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01:56:42]: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O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14:22:57]: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01:56:43]: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P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14:23:01]: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01:56:45]: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Q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14:23:10]: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01:56:46]: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R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14:23:12]: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01:56:46]: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S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14:23:12]: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01:56:47]: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T1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01:56:48]: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U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14:23:17]: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01:56:50]: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V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14:23:18]: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01:56:50]: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W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14:23:19]: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01:56:51]: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X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14:23:26]: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01:56:52]: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Y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14:23:27]: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01:56:54]: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Z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14:23:28]: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01:56:55]: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A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14:23:29]: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01:56:56]: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B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14:23:29]: </t>
        </r>
        <r>
          <rPr>
            <sz val="11"/>
            <color rgb="FF000000"/>
            <rFont val="Calibri"/>
            <family val="2"/>
          </rPr>
          <t>changed Apple PN from "613-09228" to "610-00318"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01:56:57]: </t>
        </r>
        <r>
          <rPr>
            <sz val="11"/>
            <color rgb="FF000000"/>
            <rFont val="Calibri"/>
            <family val="2"/>
          </rPr>
          <t>changed Apple PN from "" to "613-09228"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2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2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14:22:32]: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02:00:54]: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R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14:22:38]: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02:00:54]: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S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14:22:39]: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02:00:55]: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T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14:22:40]: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02:00:56]: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U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14:22:41]: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02:00:57]: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V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14:22:42]: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02:00:58]: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W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14:22:42]: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02:00:59]: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X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14:22:43]: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02:01:02]: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Y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14:22:43]: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02:01:03]: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Z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14:22:44]: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02:01:04]: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A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14:22:45]: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02:01:04]: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B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14:22:46]: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02:01:07]: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C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14:22:46]: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02:01:08]: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D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14:22:47]: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02:01:09]: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E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14:22:48]: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02:01:10]: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F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14:22:48]: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02:01:10]: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G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14:22:49]: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02:01:12]: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H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14:22:51]: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02:01:14]: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I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14:22:51]: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02:01:15]: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J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14:22:52]: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02:01:16]: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K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14:22:53]: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02:01:17]: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L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14:22:54]: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02:01:19]: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M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14:22:55]: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02:01:20]: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14:22:56]: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02:01:21]: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O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14:22:57]: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02:01:22]: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P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14:23:01]: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02:01:24]: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Q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14:23:10]: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02:01:25]: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R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14:23:12]: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02:01:26]: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S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14:23:12]: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02:01:27]: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T2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02:01:28]: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U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14:23:17]: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02:01:29]: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V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14:23:18]: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02:01:31]: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W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14:23:19]: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02:01:32]: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X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14:23:26]: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02:01:35]: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Y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14:23:27]: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02:01:36]: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Z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14:23:28]: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02:01:36]: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A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14:23:29]: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02:01:37]: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B2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14:23:29]: </t>
        </r>
        <r>
          <rPr>
            <sz val="11"/>
            <color rgb="FF000000"/>
            <rFont val="Calibri"/>
            <family val="2"/>
          </rPr>
          <t>changed Description from "ASSY, MOTOR, X1415" to "ASSY,ARC,GR,NIDEC,X1415"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02:01:38]: </t>
        </r>
        <r>
          <rPr>
            <sz val="11"/>
            <color rgb="FF000000"/>
            <rFont val="Calibri"/>
            <family val="2"/>
          </rPr>
          <t>changed Description from "" to "ASSY, MOTOR, 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2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2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10:28:47]: </t>
        </r>
        <r>
          <rPr>
            <sz val="11"/>
            <color rgb="FF000000"/>
            <rFont val="Calibri"/>
            <family val="2"/>
          </rPr>
          <t>changed Revision from "0" to "1"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00:53:30]: </t>
        </r>
        <r>
          <rPr>
            <sz val="11"/>
            <color rgb="FF000000"/>
            <rFont val="Calibri"/>
            <family val="2"/>
          </rPr>
          <t>changed Revision from ""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09:48:42]: </t>
        </r>
        <r>
          <rPr>
            <sz val="11"/>
            <color rgb="FF000000"/>
            <rFont val="Calibri"/>
            <family val="2"/>
          </rPr>
          <t>changed Revision from "1" to ""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09:48:37]: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R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10:28:50]: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S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10:28:51]: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T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10:28:52]: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U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10:28:54]: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V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10:28:55]: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W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10:28:56]: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X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10:28:57]: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Y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10:28:58]: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Z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10:28:59]: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A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10:29:01]: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B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10:29:02]: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C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10:29:03]: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D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10:29:05]: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E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10:29:07]: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F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10:29:08]: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G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10:29:09]: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H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10:29:10]: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I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10:29:11]: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J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10:29:13]: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K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10:29:14]: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L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10:29:15]: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M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10:29:21]: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10:29:22]: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O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10:29:22]: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P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10:29:23]: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Q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10:29:24]: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R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10:29:25]: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S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10:29:26]: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T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10:29:27]: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U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10:29:29]: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V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10:29:30]: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W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10:29:31]: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X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10:29:44]: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Y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10:29:46]: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Z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10:29:47]: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A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10:29:48]: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B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[2018-08-08 10:29:49]: </t>
        </r>
        <r>
          <rPr>
            <sz val="11"/>
            <color rgb="FF000000"/>
            <rFont val="Calibri"/>
            <family val="2"/>
          </rPr>
          <t>changed Revision from "" to "1"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2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2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2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2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2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17:10:14]: </t>
        </r>
        <r>
          <rPr>
            <sz val="11"/>
            <color rgb="FF000000"/>
            <rFont val="Calibri"/>
            <family val="2"/>
          </rPr>
          <t>changed Rev from "03"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26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2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17:10:17]: </t>
        </r>
        <r>
          <rPr>
            <sz val="11"/>
            <color rgb="FF000000"/>
            <rFont val="Calibri"/>
            <family val="2"/>
          </rPr>
          <t>changed Rev from "03"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2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22:12:11]: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28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23:08:50]: </t>
        </r>
        <r>
          <rPr>
            <sz val="11"/>
            <color rgb="FF000000"/>
            <rFont val="Calibri"/>
            <family val="2"/>
          </rPr>
          <t>changed Apple PN from "806-17860" to "806-18593"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2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17:10:16]: </t>
        </r>
        <r>
          <rPr>
            <sz val="11"/>
            <color rgb="FF000000"/>
            <rFont val="Calibri"/>
            <family val="2"/>
          </rPr>
          <t>changed Rev from "03"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29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23:09:03]: </t>
        </r>
        <r>
          <rPr>
            <sz val="11"/>
            <color rgb="FF000000"/>
            <rFont val="Calibri"/>
            <family val="2"/>
          </rPr>
          <t>changed Apple PN from "806-17860" to "806-18593"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2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17:10:18]: </t>
        </r>
        <r>
          <rPr>
            <sz val="11"/>
            <color rgb="FF000000"/>
            <rFont val="Calibri"/>
            <family val="2"/>
          </rPr>
          <t>changed Rev from "03"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3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3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22:12:16]: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3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3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22:12:26]: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3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10:40:27]: </t>
        </r>
        <r>
          <rPr>
            <sz val="11"/>
            <color rgb="FF000000"/>
            <rFont val="Calibri"/>
            <family val="2"/>
          </rPr>
          <t>changed Rev from "" to "01"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4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10:40:27]: </t>
        </r>
        <r>
          <rPr>
            <sz val="11"/>
            <color rgb="FF000000"/>
            <rFont val="Calibri"/>
            <family val="2"/>
          </rPr>
          <t>changed Rev from "" to "01"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42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23:37:01]: </t>
        </r>
        <r>
          <rPr>
            <sz val="11"/>
            <color rgb="FF000000"/>
            <rFont val="Calibri"/>
            <family val="2"/>
          </rPr>
          <t>changed Per from "2.000" to "4"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4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4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43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23:37:02]: </t>
        </r>
        <r>
          <rPr>
            <sz val="11"/>
            <color rgb="FF000000"/>
            <rFont val="Calibri"/>
            <family val="2"/>
          </rPr>
          <t>changed Per from "2.000" to "4"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44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23:37:04]: </t>
        </r>
        <r>
          <rPr>
            <sz val="11"/>
            <color rgb="FF000000"/>
            <rFont val="Calibri"/>
            <family val="2"/>
          </rPr>
          <t>changed Per from "2.000" to "4"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4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4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4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17:03:37]: </t>
        </r>
        <r>
          <rPr>
            <sz val="11"/>
            <color rgb="FF000000"/>
            <rFont val="Calibri"/>
            <family val="2"/>
          </rPr>
          <t>changed Rev from "01"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4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17:03:38]: </t>
        </r>
        <r>
          <rPr>
            <sz val="11"/>
            <color rgb="FF000000"/>
            <rFont val="Calibri"/>
            <family val="2"/>
          </rPr>
          <t>changed Rev from "01"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4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22:08:54]: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17:04:16]: </t>
        </r>
        <r>
          <rPr>
            <sz val="11"/>
            <color rgb="FF000000"/>
            <rFont val="Calibri"/>
            <family val="2"/>
          </rPr>
          <t>changed Rev from ""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5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17:04:17]: </t>
        </r>
        <r>
          <rPr>
            <sz val="11"/>
            <color rgb="FF000000"/>
            <rFont val="Calibri"/>
            <family val="2"/>
          </rPr>
          <t>changed Rev from ""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3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17:37:29]: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17:37:30]: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5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22:09:09]: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17:37:58]: </t>
        </r>
        <r>
          <rPr>
            <sz val="11"/>
            <color rgb="FF000000"/>
            <rFont val="Calibri"/>
            <family val="2"/>
          </rPr>
          <t>changed Rev from ""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5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17:37:59]: </t>
        </r>
        <r>
          <rPr>
            <sz val="11"/>
            <color rgb="FF000000"/>
            <rFont val="Calibri"/>
            <family val="2"/>
          </rPr>
          <t>changed Rev from ""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17:16:36]: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17:16:36]: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5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17:17:13]: </t>
        </r>
        <r>
          <rPr>
            <sz val="11"/>
            <color rgb="FF000000"/>
            <rFont val="Calibri"/>
            <family val="2"/>
          </rPr>
          <t>changed Rev from "" to "02"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5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17:17:13]: </t>
        </r>
        <r>
          <rPr>
            <sz val="11"/>
            <color rgb="FF000000"/>
            <rFont val="Calibri"/>
            <family val="2"/>
          </rPr>
          <t>changed Rev from "" to "02"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6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22:11:36]: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17:36:23]: </t>
        </r>
        <r>
          <rPr>
            <sz val="11"/>
            <color rgb="FF000000"/>
            <rFont val="Calibri"/>
            <family val="2"/>
          </rPr>
          <t>changed Rev from "01"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6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6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2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17:36:23]: </t>
        </r>
        <r>
          <rPr>
            <sz val="11"/>
            <color rgb="FF000000"/>
            <rFont val="Calibri"/>
            <family val="2"/>
          </rPr>
          <t>changed Rev from "01"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3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17:36:24]: </t>
        </r>
        <r>
          <rPr>
            <sz val="11"/>
            <color rgb="FF000000"/>
            <rFont val="Calibri"/>
            <family val="2"/>
          </rPr>
          <t>changed Rev from "01"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16:59:56]: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6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6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16:59:56]: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16:59:57]: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17:03:01]: </t>
        </r>
        <r>
          <rPr>
            <sz val="11"/>
            <color rgb="FF000000"/>
            <rFont val="Calibri"/>
            <family val="2"/>
          </rPr>
          <t>changed Rev from "01" to "06"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M6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23:41:22]: </t>
        </r>
        <r>
          <rPr>
            <sz val="11"/>
            <color rgb="FF000000"/>
            <rFont val="Calibri"/>
            <family val="2"/>
          </rPr>
          <t>changed Warehouse from "0.000" to "4150"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23:41:22]: </t>
        </r>
        <r>
          <rPr>
            <sz val="11"/>
            <color rgb="FF000000"/>
            <rFont val="Calibri"/>
            <family val="2"/>
          </rPr>
          <t>changed Stock from "0.000" to "26000"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O6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23:41:22]: </t>
        </r>
        <r>
          <rPr>
            <sz val="11"/>
            <color rgb="FF000000"/>
            <rFont val="Calibri"/>
            <family val="2"/>
          </rPr>
          <t>changed Stock from "0.000" to "26000"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P67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23:41:22]: </t>
        </r>
        <r>
          <rPr>
            <sz val="11"/>
            <color rgb="FF000000"/>
            <rFont val="Calibri"/>
            <family val="2"/>
          </rPr>
          <t>changed Warehouse from "0.000" to "4150"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6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17:03:02]: </t>
        </r>
        <r>
          <rPr>
            <sz val="11"/>
            <color rgb="FF000000"/>
            <rFont val="Calibri"/>
            <family val="2"/>
          </rPr>
          <t>changed Rev from "01" to "06"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6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6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70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23:36:55]: </t>
        </r>
        <r>
          <rPr>
            <sz val="11"/>
            <color rgb="FF000000"/>
            <rFont val="Calibri"/>
            <family val="2"/>
          </rPr>
          <t>changed Per from "2.000"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7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7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22:32:16]: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71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23:36:57]: </t>
        </r>
        <r>
          <rPr>
            <sz val="11"/>
            <color rgb="FF000000"/>
            <rFont val="Calibri"/>
            <family val="2"/>
          </rPr>
          <t>changed Per from "2.000"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72" authorId="0" shapeId="0">
      <text>
        <r>
          <rPr>
            <b/>
            <sz val="11"/>
            <color rgb="FF000000"/>
            <rFont val="Calibri"/>
            <family val="2"/>
          </rPr>
          <t xml:space="preserve">Yong You </t>
        </r>
        <r>
          <rPr>
            <sz val="11"/>
            <color rgb="FF000000"/>
            <rFont val="Calibri"/>
            <family val="2"/>
          </rPr>
          <t xml:space="preserve">[2018-08-08 23:36:59]: </t>
        </r>
        <r>
          <rPr>
            <sz val="11"/>
            <color rgb="FF000000"/>
            <rFont val="Calibri"/>
            <family val="2"/>
          </rPr>
          <t>changed Per from "2.000"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7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22:46:16]: </t>
        </r>
        <r>
          <rPr>
            <sz val="11"/>
            <color rgb="FF000000"/>
            <rFont val="Calibri"/>
            <family val="2"/>
          </rPr>
          <t>changed value from "0" to "x"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22:13:23]: </t>
        </r>
        <r>
          <rPr>
            <sz val="11"/>
            <color rgb="FF000000"/>
            <rFont val="Calibri"/>
            <family val="2"/>
          </rPr>
          <t>changed value from "x"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7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7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17:08:18]: </t>
        </r>
        <r>
          <rPr>
            <sz val="11"/>
            <color rgb="FF000000"/>
            <rFont val="Calibri"/>
            <family val="2"/>
          </rPr>
          <t>changed Rev from "01"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7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22:46:12]: </t>
        </r>
        <r>
          <rPr>
            <sz val="11"/>
            <color rgb="FF000000"/>
            <rFont val="Calibri"/>
            <family val="2"/>
          </rPr>
          <t>changed value from "0" to "x"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22:13:27]: </t>
        </r>
        <r>
          <rPr>
            <sz val="11"/>
            <color rgb="FF000000"/>
            <rFont val="Calibri"/>
            <family val="2"/>
          </rPr>
          <t>changed value from "x"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7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7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17:08:20]: </t>
        </r>
        <r>
          <rPr>
            <sz val="11"/>
            <color rgb="FF000000"/>
            <rFont val="Calibri"/>
            <family val="2"/>
          </rPr>
          <t>changed Rev from "01"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7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17:14:57]: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7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22:46:05]: </t>
        </r>
        <r>
          <rPr>
            <sz val="11"/>
            <color rgb="FF000000"/>
            <rFont val="Calibri"/>
            <family val="2"/>
          </rPr>
          <t>changed value from "0" to "x"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22:13:55]: </t>
        </r>
        <r>
          <rPr>
            <sz val="11"/>
            <color rgb="FF000000"/>
            <rFont val="Calibri"/>
            <family val="2"/>
          </rPr>
          <t>changed value from "x"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7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7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17:14:58]: </t>
        </r>
        <r>
          <rPr>
            <sz val="11"/>
            <color rgb="FF000000"/>
            <rFont val="Calibri"/>
            <family val="2"/>
          </rPr>
          <t>changed Rev from "01"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8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8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2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17:04:46]: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8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8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3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17:04:46]: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17:04:47]: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17:04:47]: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17:05:17]: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17:05:17]: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17:05:18]: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8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17:05:19]: </t>
        </r>
        <r>
          <rPr>
            <sz val="11"/>
            <color rgb="FF000000"/>
            <rFont val="Calibri"/>
            <family val="2"/>
          </rPr>
          <t>changed Rev from "01"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9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9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9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10:40:42]: </t>
        </r>
        <r>
          <rPr>
            <sz val="11"/>
            <color rgb="FF000000"/>
            <rFont val="Calibri"/>
            <family val="2"/>
          </rPr>
          <t>changed Rev from ""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9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10:40:41]: </t>
        </r>
        <r>
          <rPr>
            <sz val="11"/>
            <color rgb="FF000000"/>
            <rFont val="Calibri"/>
            <family val="2"/>
          </rPr>
          <t>changed Rev from ""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9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10:40:42]: </t>
        </r>
        <r>
          <rPr>
            <sz val="11"/>
            <color rgb="FF000000"/>
            <rFont val="Calibri"/>
            <family val="2"/>
          </rPr>
          <t>changed Rev from ""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9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9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0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0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22:21:52]: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0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16:58:22]: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0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16:58:23]: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0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16:58:24]: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0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16:58:25]: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0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16:58:26]: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0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[2018-08-09 14:47:38]: </t>
        </r>
        <r>
          <rPr>
            <sz val="11"/>
            <color rgb="FF000000"/>
            <rFont val="Calibri"/>
            <family val="2"/>
          </rPr>
          <t>changed Rev from "06" to "10"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109" authorId="0" shapeId="0">
      <text>
        <r>
          <rPr>
            <b/>
            <sz val="11"/>
            <color rgb="FF000000"/>
            <rFont val="Calibri"/>
            <family val="2"/>
          </rPr>
          <t xml:space="preserve">Brent Taylor </t>
        </r>
        <r>
          <rPr>
            <sz val="11"/>
            <color rgb="FF000000"/>
            <rFont val="Calibri"/>
            <family val="2"/>
          </rPr>
          <t xml:space="preserve">[2018-08-06 14:09:38]: </t>
        </r>
        <r>
          <rPr>
            <sz val="11"/>
            <color rgb="FF000000"/>
            <rFont val="Calibri"/>
            <family val="2"/>
          </rPr>
          <t>changed value from "x"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[2018-08-09 14:47:39]: </t>
        </r>
        <r>
          <rPr>
            <sz val="11"/>
            <color rgb="FF000000"/>
            <rFont val="Calibri"/>
            <family val="2"/>
          </rPr>
          <t>changed Rev from "06" to "10"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[2018-08-09 14:47:40]: </t>
        </r>
        <r>
          <rPr>
            <sz val="11"/>
            <color rgb="FF000000"/>
            <rFont val="Calibri"/>
            <family val="2"/>
          </rPr>
          <t>changed Rev from "06" to "10"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2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[2018-08-09 14:47:41]: </t>
        </r>
        <r>
          <rPr>
            <sz val="11"/>
            <color rgb="FF000000"/>
            <rFont val="Calibri"/>
            <family val="2"/>
          </rPr>
          <t>changed Rev from "06" to "10"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112" authorId="0" shapeId="0">
      <text>
        <r>
          <rPr>
            <b/>
            <sz val="11"/>
            <color rgb="FF000000"/>
            <rFont val="Calibri"/>
            <family val="2"/>
          </rPr>
          <t xml:space="preserve">Brent Taylor </t>
        </r>
        <r>
          <rPr>
            <sz val="11"/>
            <color rgb="FF000000"/>
            <rFont val="Calibri"/>
            <family val="2"/>
          </rPr>
          <t xml:space="preserve">[2018-08-06 14:09:37]: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3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16:58:26]: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16:58:27]: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1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22:22:58]: </t>
        </r>
        <r>
          <rPr>
            <sz val="11"/>
            <color rgb="FF000000"/>
            <rFont val="Calibri"/>
            <family val="2"/>
          </rPr>
          <t>changed value from "1000" to "x"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1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22:46:48]: </t>
        </r>
        <r>
          <rPr>
            <sz val="11"/>
            <color rgb="FF000000"/>
            <rFont val="Calibri"/>
            <family val="2"/>
          </rPr>
          <t>changed value from "1000" to "x"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16:58:19]: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16:58:21]: </t>
        </r>
        <r>
          <rPr>
            <sz val="11"/>
            <color rgb="FF000000"/>
            <rFont val="Calibri"/>
            <family val="2"/>
          </rPr>
          <t>changed Rev from "06" to "08"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17:17:48]: </t>
        </r>
        <r>
          <rPr>
            <sz val="11"/>
            <color rgb="FF000000"/>
            <rFont val="Calibri"/>
            <family val="2"/>
          </rPr>
          <t>changed Rev from ""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G11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10:57:18]: </t>
        </r>
        <r>
          <rPr>
            <sz val="11"/>
            <color rgb="FF000000"/>
            <rFont val="Calibri"/>
            <family val="2"/>
          </rPr>
          <t>changed Description from "" to "CRASH STOP,YBENDING,COVER,EXT MAG,X1415"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11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10:56:33]: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O11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10:56:33]: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P11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10:56:33]: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17:18:15]: </t>
        </r>
        <r>
          <rPr>
            <sz val="11"/>
            <color rgb="FF000000"/>
            <rFont val="Calibri"/>
            <family val="2"/>
          </rPr>
          <t>changed Rev from "" to "03"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G11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10:57:26]: </t>
        </r>
        <r>
          <rPr>
            <sz val="11"/>
            <color rgb="FF000000"/>
            <rFont val="Calibri"/>
            <family val="2"/>
          </rPr>
          <t>changed Description from "" to "CRASH STOP,YBENDING,BASE,EXT MAG,X1415"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11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10:56:34]: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O11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10:56:34]: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P11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10:56:34]: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17:35:43]: </t>
        </r>
        <r>
          <rPr>
            <sz val="11"/>
            <color rgb="FF000000"/>
            <rFont val="Calibri"/>
            <family val="2"/>
          </rPr>
          <t>changed Rev from "" to "04"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G1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10:57:33]: </t>
        </r>
        <r>
          <rPr>
            <sz val="11"/>
            <color rgb="FF000000"/>
            <rFont val="Calibri"/>
            <family val="2"/>
          </rPr>
          <t>changed Description from "" to "INNERMOUNT,X1415"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N1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10:56:34]: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O1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10:56:34]: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P11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10:56:34]: </t>
        </r>
        <r>
          <rPr>
            <sz val="11"/>
            <color rgb="FF000000"/>
            <rFont val="Calibri"/>
            <family val="2"/>
          </rPr>
          <t>changed type_id from "None" to "164CE67113611C5F56D7FD4E7537D018"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17:15:53]: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12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20:32:43]: </t>
        </r>
        <r>
          <rPr>
            <sz val="11"/>
            <color rgb="FF000000"/>
            <rFont val="Calibri"/>
            <family val="2"/>
          </rPr>
          <t>changed Per from "1.000"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20:32:43]: </t>
        </r>
        <r>
          <rPr>
            <sz val="11"/>
            <color rgb="FF000000"/>
            <rFont val="Calibri"/>
            <family val="2"/>
          </rPr>
          <t>changed Per from "1.000"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2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2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17:15:55]: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12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20:32:44]: </t>
        </r>
        <r>
          <rPr>
            <sz val="11"/>
            <color rgb="FF000000"/>
            <rFont val="Calibri"/>
            <family val="2"/>
          </rPr>
          <t>changed Per from "1.000"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20:32:44]: </t>
        </r>
        <r>
          <rPr>
            <sz val="11"/>
            <color rgb="FF000000"/>
            <rFont val="Calibri"/>
            <family val="2"/>
          </rPr>
          <t>changed Per from "1.000"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22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22:23:13]: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3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17:15:56]: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12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20:32:45]: </t>
        </r>
        <r>
          <rPr>
            <sz val="11"/>
            <color rgb="FF000000"/>
            <rFont val="Calibri"/>
            <family val="2"/>
          </rPr>
          <t>changed Per from "1.000" to "0"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20:32:45]: </t>
        </r>
        <r>
          <rPr>
            <sz val="11"/>
            <color rgb="FF000000"/>
            <rFont val="Calibri"/>
            <family val="2"/>
          </rPr>
          <t>changed Per from "1.000"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16:58:59]: </t>
        </r>
        <r>
          <rPr>
            <sz val="11"/>
            <color rgb="FF000000"/>
            <rFont val="Calibri"/>
            <family val="2"/>
          </rPr>
          <t>changed Rev from "02" to "06"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2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16:59:00]: </t>
        </r>
        <r>
          <rPr>
            <sz val="11"/>
            <color rgb="FF000000"/>
            <rFont val="Calibri"/>
            <family val="2"/>
          </rPr>
          <t>changed Rev from "02" to "06"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2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22:23:25]: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17:02:29]: </t>
        </r>
        <r>
          <rPr>
            <sz val="11"/>
            <color rgb="FF000000"/>
            <rFont val="Calibri"/>
            <family val="2"/>
          </rPr>
          <t>changed Rev from "02"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27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17:02:30]: </t>
        </r>
        <r>
          <rPr>
            <sz val="11"/>
            <color rgb="FF000000"/>
            <rFont val="Calibri"/>
            <family val="2"/>
          </rPr>
          <t>changed Rev from "02" to "05"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28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22:23:33]: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2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17:15:56]: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12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20:32:47]: </t>
        </r>
        <r>
          <rPr>
            <sz val="11"/>
            <color rgb="FF000000"/>
            <rFont val="Calibri"/>
            <family val="2"/>
          </rPr>
          <t>changed Per from "1.000" to "2"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20:32:47]: </t>
        </r>
        <r>
          <rPr>
            <sz val="11"/>
            <color rgb="FF000000"/>
            <rFont val="Calibri"/>
            <family val="2"/>
          </rPr>
          <t>changed Per from "1.000" to "2"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29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3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17:15:57]: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13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20:32:48]: </t>
        </r>
        <r>
          <rPr>
            <sz val="11"/>
            <color rgb="FF000000"/>
            <rFont val="Calibri"/>
            <family val="2"/>
          </rPr>
          <t>changed Per from "1.000" to "2"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20:32:48]: </t>
        </r>
        <r>
          <rPr>
            <sz val="11"/>
            <color rgb="FF000000"/>
            <rFont val="Calibri"/>
            <family val="2"/>
          </rPr>
          <t>changed Per from "1.000" to "2"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3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22:23:34]: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31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17:15:57]: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131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20:32:49]: </t>
        </r>
        <r>
          <rPr>
            <sz val="11"/>
            <color rgb="FF000000"/>
            <rFont val="Calibri"/>
            <family val="2"/>
          </rPr>
          <t>changed Per from "1.000" to "2"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20:32:49]: </t>
        </r>
        <r>
          <rPr>
            <sz val="11"/>
            <color rgb="FF000000"/>
            <rFont val="Calibri"/>
            <family val="2"/>
          </rPr>
          <t>changed Per from "1.000" to "2"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3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33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17:01:15]: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33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22:47:09]: </t>
        </r>
        <r>
          <rPr>
            <sz val="11"/>
            <color rgb="FF000000"/>
            <rFont val="Calibri"/>
            <family val="2"/>
          </rPr>
          <t>changed value from "x" to "0"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3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[2018-08-06 17:01:15]: </t>
        </r>
        <r>
          <rPr>
            <sz val="11"/>
            <color rgb="FF000000"/>
            <rFont val="Calibri"/>
            <family val="2"/>
          </rPr>
          <t>changed Rev from "02" to "07"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M13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20:26:07]: </t>
        </r>
        <r>
          <rPr>
            <sz val="11"/>
            <color rgb="FF000000"/>
            <rFont val="Calibri"/>
            <family val="2"/>
          </rPr>
          <t>changed NG from "0.000" to "3000"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20:26:07]: </t>
        </r>
        <r>
          <rPr>
            <sz val="11"/>
            <color rgb="FF000000"/>
            <rFont val="Calibri"/>
            <family val="2"/>
          </rPr>
          <t>changed Stock from "0.000" to "15000"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O13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20:26:07]: </t>
        </r>
        <r>
          <rPr>
            <sz val="11"/>
            <color rgb="FF000000"/>
            <rFont val="Calibri"/>
            <family val="2"/>
          </rPr>
          <t>changed Stock from "0.000" to "15000"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W13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20:26:07]: </t>
        </r>
        <r>
          <rPr>
            <sz val="11"/>
            <color rgb="FF000000"/>
            <rFont val="Calibri"/>
            <family val="2"/>
          </rPr>
          <t>changed NG from "0.000" to "3000"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3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22:23:44]: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3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22:47:02]: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34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22:47:07]: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C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D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E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F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G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H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I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20:20:53]: </t>
        </r>
        <r>
          <rPr>
            <sz val="11"/>
            <color rgb="FF000000"/>
            <rFont val="Calibri"/>
            <family val="2"/>
          </rPr>
          <t>changed Vendor from "Tiankuo" to "LiYin"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J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K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L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M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N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O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P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Q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R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S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T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U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V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W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X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Y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Z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A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B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C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D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E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G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H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I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J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K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L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M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N135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[2018-08-08 20:18:59]: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36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36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3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10:38:50]: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J13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10:38:50]: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3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10:38:50]: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K13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10:38:50]: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0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O14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22:25:32]: </t>
        </r>
        <r>
          <rPr>
            <sz val="11"/>
            <color rgb="FF000000"/>
            <rFont val="Calibri"/>
            <family val="2"/>
          </rPr>
          <t>changed value from "480" to "x"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21:03:54]: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P140" authorId="0" shapeId="0">
      <text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22:47:39]: </t>
        </r>
        <r>
          <rPr>
            <sz val="11"/>
            <color rgb="FF000000"/>
            <rFont val="Calibri"/>
            <family val="2"/>
          </rPr>
          <t>changed value from "480" to "x"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Luke Liu </t>
        </r>
        <r>
          <rPr>
            <sz val="11"/>
            <color rgb="FF000000"/>
            <rFont val="Calibri"/>
            <family val="2"/>
          </rPr>
          <t xml:space="preserve">[2018-08-09 22:32:15]: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1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2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3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4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5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4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10:38:01]: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6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46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10:38:01]: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7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X147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10:38:01]: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8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Y148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10:38:01]: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49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49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10:38:10]: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0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I15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10:38:01]: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M150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10:38:01]: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1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2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M152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10:38:01]: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3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4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54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10:38:10]: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5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Q155" authorId="0" shapeId="0">
      <text>
        <r>
          <rPr>
            <b/>
            <sz val="11"/>
            <color rgb="FF000000"/>
            <rFont val="Calibri"/>
            <family val="2"/>
          </rPr>
          <t xml:space="preserve">Stephanie Lin </t>
        </r>
        <r>
          <rPr>
            <sz val="11"/>
            <color rgb="FF000000"/>
            <rFont val="Calibri"/>
            <family val="2"/>
          </rPr>
          <t xml:space="preserve">[2018-08-07 10:38:10]: </t>
        </r>
        <r>
          <rPr>
            <sz val="11"/>
            <color rgb="FF000000"/>
            <rFont val="Calibri"/>
            <family val="2"/>
          </rPr>
          <t>changed type_id from "None" to "164CE67133511C5F56DA0FD2DD147F78"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6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F157" authorId="0" shapeId="0">
      <text>
        <r>
          <rPr>
            <b/>
            <sz val="11"/>
            <color rgb="FF000000"/>
            <rFont val="Calibri"/>
            <family val="2"/>
          </rPr>
          <t xml:space="preserve">Toral Patel </t>
        </r>
        <r>
          <rPr>
            <sz val="11"/>
            <color rgb="FF000000"/>
            <rFont val="Calibri"/>
            <family val="2"/>
          </rPr>
          <t xml:space="preserve">[2018-08-03 17:04:48]: </t>
        </r>
        <r>
          <rPr>
            <sz val="11"/>
            <color rgb="FF000000"/>
            <rFont val="Calibri"/>
            <family val="2"/>
          </rPr>
          <t>changed P1-External Flex SCH from "051-04330; 0" to "051-04330; 01"</t>
        </r>
        <r>
          <rPr>
            <sz val="11"/>
            <color rgb="FF000000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liufen</author>
  </authors>
  <commentList>
    <comment ref="B12" authorId="0" shapeId="0">
      <text>
        <r>
          <rPr>
            <sz val="9"/>
            <color indexed="81"/>
            <rFont val="宋体"/>
            <family val="3"/>
            <charset val="134"/>
          </rPr>
          <t xml:space="preserve">Not including REL modules.
</t>
        </r>
      </text>
    </comment>
  </commentList>
</comments>
</file>

<file path=xl/sharedStrings.xml><?xml version="1.0" encoding="utf-8"?>
<sst xmlns="http://schemas.openxmlformats.org/spreadsheetml/2006/main" count="1705" uniqueCount="616">
  <si>
    <t>REL</t>
    <phoneticPr fontId="62" type="noConversion"/>
  </si>
  <si>
    <t>Person</t>
  </si>
  <si>
    <t>Time</t>
  </si>
  <si>
    <t>Action</t>
  </si>
  <si>
    <t>AC</t>
  </si>
  <si>
    <t>AD</t>
  </si>
  <si>
    <t>AE</t>
  </si>
  <si>
    <t>AF</t>
  </si>
  <si>
    <t>AA</t>
  </si>
  <si>
    <t>AB</t>
  </si>
  <si>
    <t>BM</t>
    <phoneticPr fontId="62" type="noConversion"/>
  </si>
  <si>
    <t>Configs</t>
  </si>
  <si>
    <t>B1</t>
  </si>
  <si>
    <t>B2</t>
  </si>
  <si>
    <t>B3</t>
  </si>
  <si>
    <t>B4</t>
  </si>
  <si>
    <t>Category</t>
  </si>
  <si>
    <t>Mini1</t>
  </si>
  <si>
    <t>Mini2</t>
  </si>
  <si>
    <t>Mini3</t>
  </si>
  <si>
    <t>Main1</t>
  </si>
  <si>
    <t>Main2</t>
  </si>
  <si>
    <t>Main3</t>
  </si>
  <si>
    <t>Main4</t>
  </si>
  <si>
    <t>Config Description</t>
  </si>
  <si>
    <t>DRP Notes</t>
  </si>
  <si>
    <t>Build Date</t>
  </si>
  <si>
    <t>Input Qty</t>
  </si>
  <si>
    <t>Target Output</t>
  </si>
  <si>
    <t>Yield-Nimbus</t>
    <phoneticPr fontId="62" type="noConversion"/>
  </si>
  <si>
    <t>Yield-Actual</t>
    <phoneticPr fontId="62" type="noConversion"/>
  </si>
  <si>
    <t>Total</t>
    <phoneticPr fontId="62" type="noConversion"/>
  </si>
  <si>
    <t>Comment</t>
    <phoneticPr fontId="62" type="noConversion"/>
  </si>
  <si>
    <t>Actual Output/Final</t>
    <phoneticPr fontId="62" type="noConversion"/>
  </si>
  <si>
    <t>Finished</t>
    <phoneticPr fontId="62" type="noConversion"/>
  </si>
  <si>
    <t>Actual Output/OQC</t>
    <phoneticPr fontId="62" type="noConversion"/>
  </si>
  <si>
    <t>B5</t>
  </si>
  <si>
    <t>B7</t>
  </si>
  <si>
    <t>AG</t>
  </si>
  <si>
    <t>AH</t>
  </si>
  <si>
    <t>Main5</t>
  </si>
  <si>
    <t>Main6</t>
  </si>
  <si>
    <t>AJ</t>
  </si>
  <si>
    <t>BA</t>
  </si>
  <si>
    <t>BB</t>
  </si>
  <si>
    <t>BD</t>
  </si>
  <si>
    <t>BE</t>
  </si>
  <si>
    <t>BF</t>
  </si>
  <si>
    <t>BG</t>
  </si>
  <si>
    <t>BC</t>
  </si>
  <si>
    <t>B8</t>
  </si>
  <si>
    <t>B9</t>
  </si>
  <si>
    <t>Actual Output/OK2Ship</t>
    <phoneticPr fontId="62" type="noConversion"/>
  </si>
  <si>
    <t>Actual ship qty/FATP</t>
    <phoneticPr fontId="62" type="noConversion"/>
  </si>
  <si>
    <t>Actual ship qty/Cupertino</t>
    <phoneticPr fontId="62" type="noConversion"/>
  </si>
  <si>
    <t>Actual ship qty/PVT-E</t>
    <phoneticPr fontId="62" type="noConversion"/>
  </si>
  <si>
    <t>Good to hold</t>
    <phoneticPr fontId="62" type="noConversion"/>
  </si>
  <si>
    <t>FATP GRR &amp; Correlation</t>
    <phoneticPr fontId="62" type="noConversion"/>
  </si>
  <si>
    <t>A7</t>
  </si>
  <si>
    <t>A8</t>
  </si>
  <si>
    <t>A9</t>
  </si>
  <si>
    <t>SOP1</t>
  </si>
  <si>
    <t>SOP2</t>
  </si>
  <si>
    <t>SOP3</t>
  </si>
  <si>
    <t>DOE1</t>
  </si>
  <si>
    <t>DOE2</t>
  </si>
  <si>
    <t>DOE3</t>
  </si>
  <si>
    <t>DOE4</t>
  </si>
  <si>
    <t>DOE5</t>
  </si>
  <si>
    <t>DOE7</t>
  </si>
  <si>
    <t>DOE8</t>
  </si>
  <si>
    <t>DOE9</t>
  </si>
  <si>
    <t>DOE10</t>
  </si>
  <si>
    <t>DOE11</t>
  </si>
  <si>
    <t>DOE12</t>
  </si>
  <si>
    <t>DOE13</t>
  </si>
  <si>
    <t>DOE14</t>
  </si>
  <si>
    <t>DOE15</t>
  </si>
  <si>
    <t>DOE16</t>
  </si>
  <si>
    <t>SOP2 - CNC E. Tab, SUS Stiffener</t>
  </si>
  <si>
    <t>SOP3 - Ext. Mag</t>
  </si>
  <si>
    <t>Mini1 - No CLD</t>
  </si>
  <si>
    <t xml:space="preserve">Mini2 - </t>
  </si>
  <si>
    <t xml:space="preserve">Mini3 - </t>
  </si>
  <si>
    <t>POR Set A</t>
  </si>
  <si>
    <t>POR Set B</t>
  </si>
  <si>
    <t>SUS stiffener, CNC E. Tab</t>
  </si>
  <si>
    <t>PPM Ext. Mag design, SUS stiffener, CNC E. Tab Set A</t>
  </si>
  <si>
    <t>PPM Ext. Mag design, SUS stiffener, CNC E. Tab Set B</t>
  </si>
  <si>
    <t>Ext. Mag design</t>
  </si>
  <si>
    <t>Ext. Mag design, stamped CS on MM</t>
  </si>
  <si>
    <t>Ext. Mag design, stamped CS on MM. SUS Stiffener, CNC E. Tab</t>
  </si>
  <si>
    <t>Ext. Mag, CS on Cover/Base</t>
  </si>
  <si>
    <t>LB ladder, Alternate Flexure, CNC E. Tab</t>
  </si>
  <si>
    <t>Non-Ferritic Shield</t>
  </si>
  <si>
    <t>No CLD Flexure</t>
  </si>
  <si>
    <t>Nano-sec laser welding</t>
  </si>
  <si>
    <t>NP Ladder</t>
  </si>
  <si>
    <t>PPL Ladder</t>
  </si>
  <si>
    <t>FP Ladder</t>
  </si>
  <si>
    <t>SUS .400 Stiffener</t>
  </si>
  <si>
    <t>SUS .450 Stiffener</t>
  </si>
  <si>
    <t>No South Tab</t>
  </si>
  <si>
    <t>No South Tab; CNC East Tab</t>
  </si>
  <si>
    <r>
      <rPr>
        <b/>
        <sz val="11"/>
        <color rgb="FF000000"/>
        <rFont val="Calibri"/>
        <family val="2"/>
      </rPr>
      <t xml:space="preserve">Project: </t>
    </r>
    <r>
      <rPr>
        <sz val="10"/>
        <color rgb="FF000000"/>
        <rFont val="Arial"/>
        <family val="2"/>
      </rPr>
      <t xml:space="preserve">X1415_Arc_Nidec    </t>
    </r>
    <r>
      <rPr>
        <b/>
        <sz val="11"/>
        <color rgb="FF000000"/>
        <rFont val="Calibri"/>
        <family val="2"/>
      </rPr>
      <t xml:space="preserve">Build Stage: </t>
    </r>
    <r>
      <rPr>
        <sz val="10"/>
        <color rgb="FF000000"/>
        <rFont val="Arial"/>
        <family val="2"/>
      </rPr>
      <t xml:space="preserve">P1    </t>
    </r>
    <r>
      <rPr>
        <b/>
        <sz val="11"/>
        <color rgb="FF000000"/>
        <rFont val="Calibri"/>
        <family val="2"/>
      </rPr>
      <t xml:space="preserve">Build: </t>
    </r>
    <r>
      <rPr>
        <sz val="10"/>
        <color rgb="FF000000"/>
        <rFont val="Arial"/>
        <family val="2"/>
      </rPr>
      <t xml:space="preserve">Arc    </t>
    </r>
    <r>
      <rPr>
        <b/>
        <sz val="11"/>
        <color rgb="FF000000"/>
        <rFont val="Calibri"/>
        <family val="2"/>
      </rPr>
      <t xml:space="preserve">Build Change #: </t>
    </r>
    <r>
      <rPr>
        <sz val="10"/>
        <color rgb="FF000000"/>
        <rFont val="Arial"/>
        <family val="2"/>
      </rPr>
      <t xml:space="preserve">6485    </t>
    </r>
    <r>
      <rPr>
        <b/>
        <sz val="11"/>
        <color rgb="FF000000"/>
        <rFont val="Calibri"/>
        <family val="2"/>
      </rPr>
      <t xml:space="preserve">Page: </t>
    </r>
    <r>
      <rPr>
        <sz val="10"/>
        <color rgb="FF000000"/>
        <rFont val="Arial"/>
        <family val="2"/>
      </rPr>
      <t xml:space="preserve">Build Matrix    </t>
    </r>
    <r>
      <rPr>
        <b/>
        <sz val="11"/>
        <color rgb="FF000000"/>
        <rFont val="Calibri"/>
        <family val="2"/>
      </rPr>
      <t xml:space="preserve">Exported By: </t>
    </r>
    <r>
      <rPr>
        <sz val="10"/>
        <color rgb="FF000000"/>
        <rFont val="Arial"/>
        <family val="2"/>
      </rPr>
      <t>Luke Liu [luke.liu@apple.com]</t>
    </r>
    <r>
      <rPr>
        <b/>
        <sz val="11"/>
        <color rgb="FF000000"/>
        <rFont val="Calibri"/>
        <family val="2"/>
      </rPr>
      <t xml:space="preserve"> on: </t>
    </r>
    <r>
      <rPr>
        <sz val="10"/>
        <color rgb="FF000000"/>
        <rFont val="Arial"/>
        <family val="2"/>
      </rPr>
      <t>2018-08-09 23:03:14</t>
    </r>
  </si>
  <si>
    <t>X1415_Arc_Nidec P1 Build Matrix (R01 080802BT) Edited</t>
  </si>
  <si>
    <t>A0-1</t>
  </si>
  <si>
    <t>A0-2</t>
  </si>
  <si>
    <t>A0</t>
  </si>
  <si>
    <t>A1-1</t>
  </si>
  <si>
    <t>A1-2</t>
  </si>
  <si>
    <t>A1-3</t>
  </si>
  <si>
    <t>A1-4</t>
  </si>
  <si>
    <t>A1-5</t>
  </si>
  <si>
    <t>A2</t>
  </si>
  <si>
    <t>B6</t>
  </si>
  <si>
    <t>A4</t>
  </si>
  <si>
    <t>A5</t>
  </si>
  <si>
    <t>A6</t>
  </si>
  <si>
    <t>Color</t>
  </si>
  <si>
    <t>Yellow</t>
  </si>
  <si>
    <t>Blue</t>
  </si>
  <si>
    <t>Orange</t>
  </si>
  <si>
    <t>Green</t>
  </si>
  <si>
    <t>BUBO</t>
  </si>
  <si>
    <t>None</t>
  </si>
  <si>
    <t>DOE6</t>
  </si>
  <si>
    <t>TBU</t>
  </si>
  <si>
    <t>8/10/2018</t>
  </si>
  <si>
    <t>8/13/2018</t>
  </si>
  <si>
    <t>8/20/2018</t>
  </si>
  <si>
    <t>8/22/2018</t>
  </si>
  <si>
    <t>9/1/2018</t>
  </si>
  <si>
    <t>9/3/2018</t>
  </si>
  <si>
    <t>9/4/2018</t>
  </si>
  <si>
    <t>9/5/2018</t>
  </si>
  <si>
    <t>9/8/2018</t>
  </si>
  <si>
    <t>9/11/2018</t>
  </si>
  <si>
    <t>9/13/2018</t>
  </si>
  <si>
    <t>9/15/2018</t>
  </si>
  <si>
    <t>9/18/2018</t>
  </si>
  <si>
    <t>9/20/2018</t>
  </si>
  <si>
    <t>9/22/2018</t>
  </si>
  <si>
    <t>9/24/2018</t>
  </si>
  <si>
    <t>9/25/2018</t>
  </si>
  <si>
    <t>9/26/2018</t>
  </si>
  <si>
    <t>9/27/2018</t>
  </si>
  <si>
    <t>9/28/2018</t>
  </si>
  <si>
    <t>9/29/2018</t>
  </si>
  <si>
    <t>10/9/2018</t>
  </si>
  <si>
    <t>10/10/2018</t>
  </si>
  <si>
    <t>10/11/2018</t>
  </si>
  <si>
    <t>10/12/2018</t>
  </si>
  <si>
    <t>10/13/2018</t>
  </si>
  <si>
    <t>10/15/2018</t>
  </si>
  <si>
    <t>10/16/2018</t>
  </si>
  <si>
    <t>10/17/2018</t>
  </si>
  <si>
    <t>CTB Priority</t>
  </si>
  <si>
    <t>FF amount</t>
  </si>
  <si>
    <t>Yield</t>
  </si>
  <si>
    <t>Actual Output</t>
  </si>
  <si>
    <t>LBU/MBU/FBO/MBO</t>
  </si>
  <si>
    <t>FF Optimization Leg 1</t>
  </si>
  <si>
    <t>FF Optimization Leg 2</t>
  </si>
  <si>
    <t>FF Optimization Leg 3</t>
  </si>
  <si>
    <t>FF Optimization Leg 4</t>
  </si>
  <si>
    <t>FF Optimization Leg 5</t>
  </si>
  <si>
    <t>FF Optimization Leg 6 (No FF)</t>
  </si>
  <si>
    <t>EM Coupling Validation</t>
  </si>
  <si>
    <t>Offline PBU</t>
  </si>
  <si>
    <t>Early TBU</t>
  </si>
  <si>
    <t>PPM Ext. Mag design, SUS stiffener, CNC E. Tab, Set A</t>
  </si>
  <si>
    <t>PPM Ext. Mag design, SUS stiffener, CNC E. Tab, Set B</t>
  </si>
  <si>
    <t>Notes</t>
  </si>
  <si>
    <t>FBO-Sunway</t>
  </si>
  <si>
    <t>FBO-LY</t>
  </si>
  <si>
    <t>BU</t>
  </si>
  <si>
    <t>FF</t>
  </si>
  <si>
    <t>Status</t>
  </si>
  <si>
    <t># Parts</t>
  </si>
  <si>
    <t>Component</t>
  </si>
  <si>
    <t>Apple PN</t>
  </si>
  <si>
    <t>610-00318 </t>
  </si>
  <si>
    <t>610-00318</t>
  </si>
  <si>
    <t>613-09228</t>
  </si>
  <si>
    <t>Description</t>
  </si>
  <si>
    <t>ASSY,ARC,GR,NIDEC,X1415</t>
  </si>
  <si>
    <t>ASSY, MOTOR, X1415</t>
  </si>
  <si>
    <t>Total Input</t>
  </si>
  <si>
    <t>Revision</t>
  </si>
  <si>
    <t>Target Total</t>
  </si>
  <si>
    <t>Actual Total</t>
  </si>
  <si>
    <t>Demand</t>
  </si>
  <si>
    <t>Item</t>
  </si>
  <si>
    <t>NED</t>
  </si>
  <si>
    <t>Rev</t>
  </si>
  <si>
    <t>OEM PN</t>
  </si>
  <si>
    <t>Config</t>
  </si>
  <si>
    <t>Vendor</t>
  </si>
  <si>
    <t>Per</t>
  </si>
  <si>
    <t>Item Cat</t>
  </si>
  <si>
    <t>Critical</t>
  </si>
  <si>
    <t>QOH</t>
  </si>
  <si>
    <t>Recv</t>
  </si>
  <si>
    <t>Stock</t>
  </si>
  <si>
    <t>Warehouse</t>
  </si>
  <si>
    <t>Kitted</t>
  </si>
  <si>
    <t>IQC</t>
  </si>
  <si>
    <t>Fail</t>
  </si>
  <si>
    <t>Hold</t>
  </si>
  <si>
    <t>Alloc</t>
  </si>
  <si>
    <t>Repair</t>
  </si>
  <si>
    <t>NG</t>
  </si>
  <si>
    <t>Req</t>
  </si>
  <si>
    <t>Req - Demand</t>
  </si>
  <si>
    <t>ETDs</t>
  </si>
  <si>
    <t>ETAs</t>
  </si>
  <si>
    <t>Config Desc</t>
  </si>
  <si>
    <t>POR</t>
  </si>
  <si>
    <t>P1-External Flex MCO</t>
  </si>
  <si>
    <t>P1-External Flex SCH</t>
  </si>
  <si>
    <t>P1-External Flex PCB</t>
  </si>
  <si>
    <t>Dep</t>
  </si>
  <si>
    <t>Left</t>
  </si>
  <si>
    <t>Avail Today</t>
  </si>
  <si>
    <t>OEM Notes</t>
  </si>
  <si>
    <t>Sub-Assy,L-Frame</t>
  </si>
  <si>
    <t>L-Frame Stiffener</t>
  </si>
  <si>
    <t>806-17860</t>
  </si>
  <si>
    <t>04</t>
  </si>
  <si>
    <t>STIFFENER,RECESS,X1415</t>
  </si>
  <si>
    <t>LY</t>
  </si>
  <si>
    <t>??, 4000; ??, 4000</t>
  </si>
  <si>
    <t>Sunway</t>
  </si>
  <si>
    <t>806-18593</t>
  </si>
  <si>
    <t>STIFFENER,STEP RECESS,X1415</t>
  </si>
  <si>
    <t>??, 43700</t>
  </si>
  <si>
    <t>??, 21850</t>
  </si>
  <si>
    <t>L-Frame, Closed</t>
  </si>
  <si>
    <t>806-17709</t>
  </si>
  <si>
    <t>06</t>
  </si>
  <si>
    <t>L-FRAME,CLOSED,X1415</t>
  </si>
  <si>
    <t>??, 1000; ??, 3000; ??, 5000; ??, 10000; ??, 10000; ??, 10000; ??, 4700</t>
  </si>
  <si>
    <t>806-17826</t>
  </si>
  <si>
    <t>03</t>
  </si>
  <si>
    <t>L-FRAME,CLOSED,300UM,X1415</t>
  </si>
  <si>
    <t>??, 10000</t>
  </si>
  <si>
    <t>806-18373</t>
  </si>
  <si>
    <t>01</t>
  </si>
  <si>
    <t>L-FRAME,CLOSED,CUTOUT,X1415</t>
  </si>
  <si>
    <t>L-Frame, Open</t>
  </si>
  <si>
    <t>806-17704</t>
  </si>
  <si>
    <t>L-FRAME,OPEN,X1415</t>
  </si>
  <si>
    <t>??, 1000; ??, 3000; ??, 5000; ??, 10000; ??, 10000; ??, 10000; ??, 10000; ??, 10000; ??, 6550</t>
  </si>
  <si>
    <t>806-18259</t>
  </si>
  <si>
    <t>L-FRAME,OPEN,COVER EXIT CHANGE,X1415</t>
  </si>
  <si>
    <t>??, 10000; ??, 10000; ??, 10000; ??, 13700</t>
  </si>
  <si>
    <t>806-17825</t>
  </si>
  <si>
    <t>L-FRAME,OPEN,300UM,X1415</t>
  </si>
  <si>
    <t>Top Level Assy</t>
  </si>
  <si>
    <t>Bumper, L-Frame</t>
  </si>
  <si>
    <t>875-06199</t>
  </si>
  <si>
    <t>BUMPER,X1415</t>
  </si>
  <si>
    <t>L-Frame</t>
  </si>
  <si>
    <t>LS</t>
  </si>
  <si>
    <t>??, 65550</t>
  </si>
  <si>
    <t>Marian</t>
  </si>
  <si>
    <t>??, 39330</t>
  </si>
  <si>
    <t>Speed</t>
  </si>
  <si>
    <t>??, 26220</t>
  </si>
  <si>
    <t>Soft Stop</t>
  </si>
  <si>
    <t>875-06216</t>
  </si>
  <si>
    <t>SOFT STOP,X1415</t>
  </si>
  <si>
    <t>East Tab</t>
  </si>
  <si>
    <t>806-17858</t>
  </si>
  <si>
    <t>07</t>
  </si>
  <si>
    <t>EAST TAB,INVERT,X1415  </t>
  </si>
  <si>
    <t>??, 1000; ??, 4000</t>
  </si>
  <si>
    <t>??, 5000</t>
  </si>
  <si>
    <t>806-17963</t>
  </si>
  <si>
    <t>EAST TAB,450UM,X1415</t>
  </si>
  <si>
    <t>??, 500</t>
  </si>
  <si>
    <t>806-18205</t>
  </si>
  <si>
    <t>02</t>
  </si>
  <si>
    <t>EAST TAB,REINFORCED,X1415</t>
  </si>
  <si>
    <t>L11</t>
  </si>
  <si>
    <t>LF</t>
  </si>
  <si>
    <t>??, 4980; ??, 15000; ??, 15000</t>
  </si>
  <si>
    <t>DPE</t>
  </si>
  <si>
    <t>West Tab</t>
  </si>
  <si>
    <t>806-17708</t>
  </si>
  <si>
    <t>05</t>
  </si>
  <si>
    <t>WEST TAB,X1415  </t>
  </si>
  <si>
    <t>806-17965</t>
  </si>
  <si>
    <t>WEST TAB,450UM,X1415</t>
  </si>
  <si>
    <t>??, 10000; ??, 10000; ??, 10000; ??, 10000</t>
  </si>
  <si>
    <t>South Tab</t>
  </si>
  <si>
    <t>806-17706</t>
  </si>
  <si>
    <t>SOUTH TAB,X1415  </t>
  </si>
  <si>
    <t>806-17964</t>
  </si>
  <si>
    <t>SOUTH TAB,450UM,X1415</t>
  </si>
  <si>
    <t>Tape</t>
  </si>
  <si>
    <t>946-12105</t>
  </si>
  <si>
    <t>TAPE,INSULATION,X1415</t>
  </si>
  <si>
    <t>??, 32775</t>
  </si>
  <si>
    <t>??, 19665</t>
  </si>
  <si>
    <t>??, 13110</t>
  </si>
  <si>
    <t>Bottom Label</t>
  </si>
  <si>
    <t>825-00488</t>
  </si>
  <si>
    <t>LABEL,FF,BOTTOM,X1415</t>
  </si>
  <si>
    <t>Cover Label</t>
  </si>
  <si>
    <t>825-00487</t>
  </si>
  <si>
    <t>LABEL,COVER,X1415</t>
  </si>
  <si>
    <t>CCL</t>
  </si>
  <si>
    <t>8/2/2018, 26000</t>
  </si>
  <si>
    <t>8/4/2018, 26000</t>
  </si>
  <si>
    <t>Sub-Assy,Inner</t>
  </si>
  <si>
    <t>Bumper, Cage</t>
  </si>
  <si>
    <t>Cage</t>
  </si>
  <si>
    <t>Hard Stop, Inner</t>
  </si>
  <si>
    <t>806-17754</t>
  </si>
  <si>
    <t>HARD STOP,INNER,X1415</t>
  </si>
  <si>
    <t>??, 2000; ??, 6000; ??, 10000; ??, 20000; ??, 20000; ??, 20000; ??, 9400</t>
  </si>
  <si>
    <t>Hard Stop, Outer</t>
  </si>
  <si>
    <t>806-17750</t>
  </si>
  <si>
    <t>HARD STOP,OUTER,X1415</t>
  </si>
  <si>
    <t>??, 2000; ??, 6000; ??, 10000; ??, 20000; ??, 20000; ??, 20000; ??, 20000</t>
  </si>
  <si>
    <t>Outermount</t>
  </si>
  <si>
    <t>806-17752</t>
  </si>
  <si>
    <t>OUTER MOUNT,X1415</t>
  </si>
  <si>
    <t>Sub-Assy,Flexure CLD</t>
  </si>
  <si>
    <t>CLD</t>
  </si>
  <si>
    <t>870-07274</t>
  </si>
  <si>
    <t>CLD,X1415  </t>
  </si>
  <si>
    <t>8/8/2018, 87400</t>
  </si>
  <si>
    <t>8/9/2018, 87400</t>
  </si>
  <si>
    <t>??, 2000; ??, 41700</t>
  </si>
  <si>
    <t>Flexure</t>
  </si>
  <si>
    <t>806-17753</t>
  </si>
  <si>
    <t>FLEXURE,X1415  </t>
  </si>
  <si>
    <t>??, 2000; ??, 6000; ??, 10000; ??, 10000; ??, 10000; ??, 15000</t>
  </si>
  <si>
    <t>Tokkin</t>
  </si>
  <si>
    <t>L12</t>
  </si>
  <si>
    <t>Stal</t>
  </si>
  <si>
    <t>S11</t>
  </si>
  <si>
    <t>S12</t>
  </si>
  <si>
    <t>806-18467</t>
  </si>
  <si>
    <t>Flexure, Mild Cutout,X1415</t>
  </si>
  <si>
    <t>Sub-Assy,Moving Mass</t>
  </si>
  <si>
    <t>Magnet</t>
  </si>
  <si>
    <t>160-01770</t>
  </si>
  <si>
    <t>MAGNET,X1415</t>
  </si>
  <si>
    <t>Thinova</t>
  </si>
  <si>
    <t>??, 52440</t>
  </si>
  <si>
    <t>Phone-In</t>
  </si>
  <si>
    <t>Quadrant</t>
  </si>
  <si>
    <t>160-01771</t>
  </si>
  <si>
    <t>MAGNET,EXT MAGNET,X1415</t>
  </si>
  <si>
    <t>Innermount</t>
  </si>
  <si>
    <t>806-17418</t>
  </si>
  <si>
    <t>09</t>
  </si>
  <si>
    <t>INNERMOUNT,C BRACKET,X1415</t>
  </si>
  <si>
    <t>Y11</t>
  </si>
  <si>
    <t>7/26/2018, 1000; 8/3/2018, 2000; 8/5/2018, 10000</t>
  </si>
  <si>
    <t>7/28/2018, 1000; 8/4/2018, 2000; 8/6/2018, 10000</t>
  </si>
  <si>
    <t>R11</t>
  </si>
  <si>
    <t>Fortunta</t>
  </si>
  <si>
    <t>8/1/2018, 1000; ??, 10000; ??, 63970</t>
  </si>
  <si>
    <t>8/2/2018, 1000; ??, 10000; ??, 63970</t>
  </si>
  <si>
    <t>806-17865</t>
  </si>
  <si>
    <t>INNERMOUNT,C BRACKET,EXT MAGNETX1415</t>
  </si>
  <si>
    <t>Y12</t>
  </si>
  <si>
    <t>??, 2000; ??, 11970</t>
  </si>
  <si>
    <t>DOE</t>
  </si>
  <si>
    <t>R12</t>
  </si>
  <si>
    <t>Magnet Plate</t>
  </si>
  <si>
    <t>806-17419</t>
  </si>
  <si>
    <t>MAGNET PLATE,X1415</t>
  </si>
  <si>
    <t>8/4/2018, 21850</t>
  </si>
  <si>
    <t>8/6/2018, 21850</t>
  </si>
  <si>
    <t>806-18511</t>
  </si>
  <si>
    <t>MAGNET PLATE,EXTENDED,X1415</t>
  </si>
  <si>
    <t>Ladder</t>
  </si>
  <si>
    <t>810-07211</t>
  </si>
  <si>
    <t>08</t>
  </si>
  <si>
    <t>LADDER,X1415</t>
  </si>
  <si>
    <t>P11</t>
  </si>
  <si>
    <t>Plansee</t>
  </si>
  <si>
    <t>??, 4980; ??, 30530</t>
  </si>
  <si>
    <t>POR: PPM - Partial Plating by Masking</t>
  </si>
  <si>
    <t>P12</t>
  </si>
  <si>
    <t>??, 1230</t>
  </si>
  <si>
    <t>DOE: PPL - Partial Plating by Laser Removal</t>
  </si>
  <si>
    <t>P13</t>
  </si>
  <si>
    <t>DOE: NP - No Plating</t>
  </si>
  <si>
    <t>P14</t>
  </si>
  <si>
    <t>DOE: FP - Full Plating</t>
  </si>
  <si>
    <t>P15</t>
  </si>
  <si>
    <t>??, 730</t>
  </si>
  <si>
    <t>DOE: LB - Laser Etching</t>
  </si>
  <si>
    <t>810-07213</t>
  </si>
  <si>
    <t>LADDER,EXT MAGNET,X1415</t>
  </si>
  <si>
    <t>P16</t>
  </si>
  <si>
    <t>??, 2830</t>
  </si>
  <si>
    <t>DOE: PPM - Partial Plating by Masking</t>
  </si>
  <si>
    <t>P17</t>
  </si>
  <si>
    <t>??, 630</t>
  </si>
  <si>
    <t>P18</t>
  </si>
  <si>
    <t>P19</t>
  </si>
  <si>
    <t>T11</t>
  </si>
  <si>
    <t>TPT</t>
  </si>
  <si>
    <t>??, 2980</t>
  </si>
  <si>
    <t>PPM - Partial Plating by Masking</t>
  </si>
  <si>
    <t>T12</t>
  </si>
  <si>
    <t>8/4/2018, 2000</t>
  </si>
  <si>
    <t>8/6/2018, 2000</t>
  </si>
  <si>
    <t>NP - No Plating</t>
  </si>
  <si>
    <t>H11</t>
  </si>
  <si>
    <t>FHT</t>
  </si>
  <si>
    <t>??, 1480</t>
  </si>
  <si>
    <t>H13</t>
  </si>
  <si>
    <t>??, 980</t>
  </si>
  <si>
    <t>Stamped CS, Side A</t>
  </si>
  <si>
    <t>806-18162</t>
  </si>
  <si>
    <t>CRASH STOP,YBENDING,COVER,EXT MAG,X1415</t>
  </si>
  <si>
    <t>Stamped CS, Side B</t>
  </si>
  <si>
    <t>806-18161</t>
  </si>
  <si>
    <t>CRASH STOP,YBENDING,BASE,EXT MAG,X1415</t>
  </si>
  <si>
    <t>Stamped Innermount</t>
  </si>
  <si>
    <t>806-17425</t>
  </si>
  <si>
    <t>INNERMOUNT,X1415</t>
  </si>
  <si>
    <t>Sub-Assy,Base Shield</t>
  </si>
  <si>
    <t>Shield, Base</t>
  </si>
  <si>
    <t>806-17631</t>
  </si>
  <si>
    <t>SHIELD,X1415</t>
  </si>
  <si>
    <t>NonFerr, Base</t>
  </si>
  <si>
    <t>Non Ferrous Shield</t>
  </si>
  <si>
    <t>Base</t>
  </si>
  <si>
    <t>806-17632</t>
  </si>
  <si>
    <t>BASE,X1415</t>
  </si>
  <si>
    <t>8/8/2018, 1000; ??, 3000; ??, 5000; ??, 10000; ??, 10000; ??, 10000; ??, 4700</t>
  </si>
  <si>
    <t>8/8/2018, 21850</t>
  </si>
  <si>
    <t>Sub-Assy,Cover Shield</t>
  </si>
  <si>
    <t>Cover</t>
  </si>
  <si>
    <t>806-17630</t>
  </si>
  <si>
    <t>COVER,X1415  </t>
  </si>
  <si>
    <t>Shield, Cover</t>
  </si>
  <si>
    <t>SHIELD,X1415  </t>
  </si>
  <si>
    <t>8/8/2018, 43700</t>
  </si>
  <si>
    <t>NonFerr, Cvr</t>
  </si>
  <si>
    <t>Sub-Assy,Cover&amp;Base</t>
  </si>
  <si>
    <t>Coil</t>
  </si>
  <si>
    <t>870-07190</t>
  </si>
  <si>
    <t>COIL,X1415</t>
  </si>
  <si>
    <t>Himu</t>
  </si>
  <si>
    <t>Tiankuo</t>
  </si>
  <si>
    <t>8/3/2018, 3000; 8/7/2018, 12000; ??, 20000; ??, 17440</t>
  </si>
  <si>
    <t>LiYin</t>
  </si>
  <si>
    <t>??, 6000; ??, 20220</t>
  </si>
  <si>
    <t>Internal Flex</t>
  </si>
  <si>
    <t>632-02879</t>
  </si>
  <si>
    <t>PCBA,ARC,INTERNAL FLEX,X1415</t>
  </si>
  <si>
    <t>RA1</t>
  </si>
  <si>
    <t>Avary/ZDT</t>
  </si>
  <si>
    <t>Adhesive vendor A</t>
  </si>
  <si>
    <t>RA2</t>
  </si>
  <si>
    <t>Adhesive vendor B</t>
  </si>
  <si>
    <t>RA3</t>
  </si>
  <si>
    <t>Adhesive vendor C</t>
  </si>
  <si>
    <t>UA1</t>
  </si>
  <si>
    <t>FLEXIUM</t>
  </si>
  <si>
    <t>External Flex</t>
  </si>
  <si>
    <t>632-02880</t>
  </si>
  <si>
    <t>PCBA,ARC,EXTERNAL FLEX,X1415</t>
  </si>
  <si>
    <t>R0B</t>
  </si>
  <si>
    <t>Bare Flex</t>
  </si>
  <si>
    <t>056-07297; 17</t>
  </si>
  <si>
    <t>051-04330; 01</t>
  </si>
  <si>
    <t>821-02215</t>
  </si>
  <si>
    <t>R01</t>
  </si>
  <si>
    <t>Hi-P with PI Stiffener</t>
  </si>
  <si>
    <t>R02</t>
  </si>
  <si>
    <t>Hi-P with SUS .350 Stiffener</t>
  </si>
  <si>
    <t>R03</t>
  </si>
  <si>
    <t>Sunway with PI Stiffener</t>
  </si>
  <si>
    <t>R04</t>
  </si>
  <si>
    <t>Sunway with SUS .350 Stiffener</t>
  </si>
  <si>
    <t>R05</t>
  </si>
  <si>
    <t>PI Stiffener with No Shield Can</t>
  </si>
  <si>
    <t>R06</t>
  </si>
  <si>
    <t>SUS .350 Stiffener with No Shield Can</t>
  </si>
  <si>
    <t>R07</t>
  </si>
  <si>
    <t>Sunway with .400 Stiffener</t>
  </si>
  <si>
    <t>R08</t>
  </si>
  <si>
    <t>Sunway with .450 Stiffener</t>
  </si>
  <si>
    <t>U0B</t>
  </si>
  <si>
    <t>U01</t>
  </si>
  <si>
    <t>U02</t>
  </si>
  <si>
    <t>U03</t>
  </si>
  <si>
    <t>U04</t>
  </si>
  <si>
    <t>U05</t>
  </si>
  <si>
    <t>U06</t>
  </si>
  <si>
    <t>U07</t>
  </si>
  <si>
    <t>U08</t>
  </si>
  <si>
    <t>Issue date</t>
    <phoneticPr fontId="60"/>
  </si>
  <si>
    <t>Shift</t>
    <phoneticPr fontId="56" type="noConversion"/>
  </si>
  <si>
    <r>
      <t>S</t>
    </r>
    <r>
      <rPr>
        <sz val="10"/>
        <color rgb="FF000000"/>
        <rFont val="Arial"/>
        <family val="2"/>
      </rPr>
      <t>OP1</t>
    </r>
    <phoneticPr fontId="62" type="noConversion"/>
  </si>
  <si>
    <r>
      <t>M</t>
    </r>
    <r>
      <rPr>
        <sz val="10"/>
        <color rgb="FF000000"/>
        <rFont val="Arial"/>
        <family val="2"/>
      </rPr>
      <t>ini1</t>
    </r>
    <phoneticPr fontId="62" type="noConversion"/>
  </si>
  <si>
    <r>
      <t>M</t>
    </r>
    <r>
      <rPr>
        <sz val="10"/>
        <color rgb="FF000000"/>
        <rFont val="Arial"/>
        <family val="2"/>
      </rPr>
      <t>ain1</t>
    </r>
    <phoneticPr fontId="62" type="noConversion"/>
  </si>
  <si>
    <t>Main2</t>
    <phoneticPr fontId="62" type="noConversion"/>
  </si>
  <si>
    <t>SOP2</t>
    <phoneticPr fontId="62" type="noConversion"/>
  </si>
  <si>
    <t>Mini2</t>
    <phoneticPr fontId="62" type="noConversion"/>
  </si>
  <si>
    <t>Main3</t>
    <phoneticPr fontId="62" type="noConversion"/>
  </si>
  <si>
    <t>Main4</t>
    <phoneticPr fontId="62" type="noConversion"/>
  </si>
  <si>
    <t>SOP3</t>
    <phoneticPr fontId="62" type="noConversion"/>
  </si>
  <si>
    <t>Mini3</t>
    <phoneticPr fontId="62" type="noConversion"/>
  </si>
  <si>
    <t>Main5</t>
    <phoneticPr fontId="62" type="noConversion"/>
  </si>
  <si>
    <t>Main6</t>
    <phoneticPr fontId="62" type="noConversion"/>
  </si>
  <si>
    <t>\</t>
    <phoneticPr fontId="62" type="noConversion"/>
  </si>
  <si>
    <t>Config</t>
    <phoneticPr fontId="62" type="noConversion"/>
  </si>
  <si>
    <t>Start day</t>
    <phoneticPr fontId="62" type="noConversion"/>
  </si>
  <si>
    <t>Output day</t>
    <phoneticPr fontId="62" type="noConversion"/>
  </si>
  <si>
    <t>Shipment avaliable day</t>
    <phoneticPr fontId="62" type="noConversion"/>
  </si>
  <si>
    <r>
      <t>2018/9/11</t>
    </r>
    <r>
      <rPr>
        <sz val="10"/>
        <color rgb="FF000000"/>
        <rFont val="Arial"/>
        <family val="2"/>
      </rPr>
      <t>-9/13</t>
    </r>
    <phoneticPr fontId="62" type="noConversion"/>
  </si>
  <si>
    <r>
      <t>2018/9/13</t>
    </r>
    <r>
      <rPr>
        <sz val="10"/>
        <color rgb="FF000000"/>
        <rFont val="Arial"/>
        <family val="2"/>
      </rPr>
      <t>-9/15</t>
    </r>
    <phoneticPr fontId="62" type="noConversion"/>
  </si>
  <si>
    <r>
      <t>2018/9/20</t>
    </r>
    <r>
      <rPr>
        <sz val="10"/>
        <color rgb="FF000000"/>
        <rFont val="Arial"/>
        <family val="2"/>
      </rPr>
      <t>-9/22</t>
    </r>
    <phoneticPr fontId="62" type="noConversion"/>
  </si>
  <si>
    <r>
      <t>2018/9/22</t>
    </r>
    <r>
      <rPr>
        <sz val="10"/>
        <color rgb="FF000000"/>
        <rFont val="Arial"/>
        <family val="2"/>
      </rPr>
      <t>-9/26</t>
    </r>
    <phoneticPr fontId="62" type="noConversion"/>
  </si>
  <si>
    <r>
      <t>2018/9/29</t>
    </r>
    <r>
      <rPr>
        <sz val="10"/>
        <color rgb="FF000000"/>
        <rFont val="Arial"/>
        <family val="2"/>
      </rPr>
      <t>-10/5</t>
    </r>
    <phoneticPr fontId="62" type="noConversion"/>
  </si>
  <si>
    <r>
      <t>2018/10/6</t>
    </r>
    <r>
      <rPr>
        <sz val="10"/>
        <color rgb="FF000000"/>
        <rFont val="Arial"/>
        <family val="2"/>
      </rPr>
      <t>-10/9</t>
    </r>
    <phoneticPr fontId="62" type="noConversion"/>
  </si>
  <si>
    <t>Assumption</t>
    <phoneticPr fontId="56" type="noConversion"/>
  </si>
  <si>
    <t xml:space="preserve">
</t>
    <phoneticPr fontId="54" type="noConversion"/>
  </si>
  <si>
    <t>TTL</t>
    <phoneticPr fontId="56" type="noConversion"/>
  </si>
  <si>
    <t>FPY</t>
    <phoneticPr fontId="56" type="noConversion"/>
  </si>
  <si>
    <t>Output</t>
    <phoneticPr fontId="56" type="noConversion"/>
  </si>
  <si>
    <t>Delta</t>
    <phoneticPr fontId="56" type="noConversion"/>
  </si>
  <si>
    <r>
      <t xml:space="preserve">Mesh Spot Welding
Mesh </t>
    </r>
    <r>
      <rPr>
        <sz val="10"/>
        <color rgb="FF000000"/>
        <rFont val="宋体"/>
        <family val="3"/>
        <charset val="134"/>
      </rPr>
      <t>固定点焊</t>
    </r>
    <phoneticPr fontId="56" type="noConversion"/>
  </si>
  <si>
    <r>
      <t>UV Curing
UV</t>
    </r>
    <r>
      <rPr>
        <sz val="10"/>
        <color rgb="FF000000"/>
        <rFont val="宋体"/>
        <family val="3"/>
        <charset val="134"/>
      </rPr>
      <t>点胶固化</t>
    </r>
    <phoneticPr fontId="56" type="noConversion"/>
  </si>
  <si>
    <r>
      <t xml:space="preserve">Leak Test
</t>
    </r>
    <r>
      <rPr>
        <sz val="10"/>
        <color rgb="FF000000"/>
        <rFont val="宋体"/>
        <family val="3"/>
        <charset val="134"/>
      </rPr>
      <t>测漏</t>
    </r>
    <phoneticPr fontId="56" type="noConversion"/>
  </si>
  <si>
    <r>
      <t xml:space="preserve">Water Charging
</t>
    </r>
    <r>
      <rPr>
        <sz val="10"/>
        <color theme="1"/>
        <rFont val="宋体"/>
        <family val="3"/>
        <charset val="134"/>
      </rPr>
      <t>注水</t>
    </r>
    <phoneticPr fontId="56" type="noConversion"/>
  </si>
  <si>
    <r>
      <t xml:space="preserve">Shaping
</t>
    </r>
    <r>
      <rPr>
        <sz val="10"/>
        <color rgb="FF000000"/>
        <rFont val="宋体"/>
        <family val="3"/>
        <charset val="134"/>
      </rPr>
      <t>预压整形</t>
    </r>
    <phoneticPr fontId="56" type="noConversion"/>
  </si>
  <si>
    <r>
      <t xml:space="preserve">Seal Welding
</t>
    </r>
    <r>
      <rPr>
        <sz val="10"/>
        <color rgb="FF000000"/>
        <rFont val="宋体"/>
        <family val="3"/>
        <charset val="134"/>
      </rPr>
      <t>密封点焊</t>
    </r>
    <phoneticPr fontId="56" type="noConversion"/>
  </si>
  <si>
    <r>
      <t xml:space="preserve">Cutting
</t>
    </r>
    <r>
      <rPr>
        <sz val="10"/>
        <color rgb="FF000000"/>
        <rFont val="宋体"/>
        <family val="3"/>
        <charset val="134"/>
      </rPr>
      <t>头部切断</t>
    </r>
    <phoneticPr fontId="56" type="noConversion"/>
  </si>
  <si>
    <t>P. Tester MIH</t>
    <phoneticPr fontId="56" type="noConversion"/>
  </si>
  <si>
    <t>MB MIH</t>
    <phoneticPr fontId="56" type="noConversion"/>
  </si>
  <si>
    <t>Xiaomi Audit</t>
    <phoneticPr fontId="56" type="noConversion"/>
  </si>
  <si>
    <t>ETD</t>
    <phoneticPr fontId="56" type="noConversion"/>
  </si>
  <si>
    <t>ETA to BYD</t>
    <phoneticPr fontId="56" type="noConversion"/>
  </si>
  <si>
    <r>
      <t xml:space="preserve">Aging
</t>
    </r>
    <r>
      <rPr>
        <sz val="10"/>
        <color rgb="FF000000"/>
        <rFont val="宋体"/>
        <family val="3"/>
        <charset val="134"/>
      </rPr>
      <t>老化</t>
    </r>
    <phoneticPr fontId="56" type="noConversion"/>
  </si>
  <si>
    <r>
      <t xml:space="preserve">Surface Treatment
</t>
    </r>
    <r>
      <rPr>
        <sz val="10"/>
        <color rgb="FF000000"/>
        <rFont val="宋体"/>
        <family val="3"/>
        <charset val="134"/>
      </rPr>
      <t>表面处理</t>
    </r>
    <phoneticPr fontId="56" type="noConversion"/>
  </si>
  <si>
    <t>Remark</t>
    <phoneticPr fontId="56" type="noConversion"/>
  </si>
  <si>
    <t>Black out</t>
    <phoneticPr fontId="56" type="noConversion"/>
  </si>
  <si>
    <t>1K P2 sample build</t>
    <phoneticPr fontId="56" type="noConversion"/>
  </si>
  <si>
    <r>
      <t>Mesh Assy Plasma
Mesh Assy</t>
    </r>
    <r>
      <rPr>
        <sz val="10"/>
        <color rgb="FF000000"/>
        <rFont val="宋体"/>
        <family val="3"/>
        <charset val="134"/>
      </rPr>
      <t>等离子处理</t>
    </r>
    <phoneticPr fontId="56" type="noConversion"/>
  </si>
  <si>
    <r>
      <t xml:space="preserve">UP Plasma
</t>
    </r>
    <r>
      <rPr>
        <sz val="10"/>
        <color rgb="FF000000"/>
        <rFont val="宋体"/>
        <family val="3"/>
        <charset val="134"/>
      </rPr>
      <t>上板等离子处理</t>
    </r>
    <phoneticPr fontId="56" type="noConversion"/>
  </si>
  <si>
    <r>
      <t xml:space="preserve">Performance Test 1
</t>
    </r>
    <r>
      <rPr>
        <sz val="10"/>
        <color rgb="FF000000"/>
        <rFont val="宋体"/>
        <family val="3"/>
        <charset val="134"/>
      </rPr>
      <t>性能测试</t>
    </r>
    <r>
      <rPr>
        <sz val="10"/>
        <color rgb="FF000000"/>
        <rFont val="Arial"/>
        <family val="2"/>
      </rPr>
      <t>1</t>
    </r>
    <phoneticPr fontId="56" type="noConversion"/>
  </si>
  <si>
    <r>
      <t xml:space="preserve">Performance Test 2
</t>
    </r>
    <r>
      <rPr>
        <sz val="10"/>
        <color rgb="FF000000"/>
        <rFont val="宋体"/>
        <family val="3"/>
        <charset val="134"/>
      </rPr>
      <t>性能测试</t>
    </r>
    <r>
      <rPr>
        <sz val="10"/>
        <color rgb="FF000000"/>
        <rFont val="Arial"/>
        <family val="2"/>
      </rPr>
      <t>2</t>
    </r>
    <phoneticPr fontId="56" type="noConversion"/>
  </si>
  <si>
    <r>
      <t xml:space="preserve">Performance Test 3
</t>
    </r>
    <r>
      <rPr>
        <sz val="10"/>
        <color rgb="FF000000"/>
        <rFont val="宋体"/>
        <family val="3"/>
        <charset val="134"/>
      </rPr>
      <t>性能测试</t>
    </r>
    <r>
      <rPr>
        <sz val="10"/>
        <color rgb="FF000000"/>
        <rFont val="Arial"/>
        <family val="2"/>
      </rPr>
      <t>3</t>
    </r>
    <phoneticPr fontId="56" type="noConversion"/>
  </si>
  <si>
    <r>
      <rPr>
        <sz val="10"/>
        <color rgb="FF000000"/>
        <rFont val="宋体"/>
        <family val="3"/>
        <charset val="134"/>
      </rPr>
      <t xml:space="preserve">平面度检查
</t>
    </r>
    <r>
      <rPr>
        <sz val="10"/>
        <color rgb="FF000000"/>
        <rFont val="Arial"/>
        <family val="2"/>
      </rPr>
      <t>Flatness  Check</t>
    </r>
    <phoneticPr fontId="56" type="noConversion"/>
  </si>
  <si>
    <t>Cosmetic Check
外观检查</t>
    <phoneticPr fontId="56" type="noConversion"/>
  </si>
  <si>
    <t>Holiday</t>
    <phoneticPr fontId="56" type="noConversion"/>
  </si>
  <si>
    <t>Main Bonding
上板、下板、铜管接合</t>
    <phoneticPr fontId="56" type="noConversion"/>
  </si>
  <si>
    <r>
      <t xml:space="preserve">Mesh Bonding
</t>
    </r>
    <r>
      <rPr>
        <sz val="10"/>
        <color rgb="FF000000"/>
        <rFont val="宋体"/>
        <family val="3"/>
        <charset val="134"/>
      </rPr>
      <t>下板</t>
    </r>
    <r>
      <rPr>
        <sz val="10"/>
        <color rgb="FF000000"/>
        <rFont val="Arial"/>
        <family val="2"/>
      </rPr>
      <t xml:space="preserve">/Mesh </t>
    </r>
    <r>
      <rPr>
        <sz val="10"/>
        <color rgb="FF000000"/>
        <rFont val="宋体"/>
        <family val="3"/>
        <charset val="134"/>
      </rPr>
      <t>接合</t>
    </r>
    <phoneticPr fontId="56" type="noConversion"/>
  </si>
  <si>
    <t>UPH/</t>
    <phoneticPr fontId="60"/>
  </si>
  <si>
    <r>
      <t xml:space="preserve">Depressurizing
</t>
    </r>
    <r>
      <rPr>
        <sz val="10"/>
        <color rgb="FF000000"/>
        <rFont val="宋体"/>
        <family val="3"/>
        <charset val="134"/>
      </rPr>
      <t>除气</t>
    </r>
    <phoneticPr fontId="56" type="noConversion"/>
  </si>
  <si>
    <t>ETA</t>
    <phoneticPr fontId="56" type="noConversion"/>
  </si>
  <si>
    <t>Black out</t>
    <phoneticPr fontId="56" type="noConversion"/>
  </si>
  <si>
    <t>EE149</t>
    <phoneticPr fontId="56" type="noConversion"/>
  </si>
  <si>
    <t>DVT 3.5K sample</t>
    <phoneticPr fontId="56" type="noConversion"/>
  </si>
  <si>
    <t>P. Tester MIH</t>
    <phoneticPr fontId="56" type="noConversion"/>
  </si>
  <si>
    <t>1K P2 sample build</t>
    <phoneticPr fontId="56" type="noConversion"/>
  </si>
  <si>
    <t>UPH/</t>
    <phoneticPr fontId="60"/>
  </si>
  <si>
    <r>
      <t xml:space="preserve">Mesh Spot Welding
Mesh </t>
    </r>
    <r>
      <rPr>
        <sz val="10"/>
        <color rgb="FF000000"/>
        <rFont val="宋体"/>
        <family val="3"/>
        <charset val="134"/>
      </rPr>
      <t>固定点焊</t>
    </r>
    <phoneticPr fontId="56" type="noConversion"/>
  </si>
  <si>
    <r>
      <t xml:space="preserve">UP Plasma
</t>
    </r>
    <r>
      <rPr>
        <sz val="10"/>
        <color rgb="FF000000"/>
        <rFont val="宋体"/>
        <family val="3"/>
        <charset val="134"/>
      </rPr>
      <t>上板等离子处理</t>
    </r>
    <phoneticPr fontId="56" type="noConversion"/>
  </si>
  <si>
    <r>
      <t xml:space="preserve">Water Charging
</t>
    </r>
    <r>
      <rPr>
        <sz val="10"/>
        <color theme="1"/>
        <rFont val="宋体"/>
        <family val="3"/>
        <charset val="134"/>
      </rPr>
      <t>注水</t>
    </r>
    <phoneticPr fontId="56" type="noConversion"/>
  </si>
  <si>
    <r>
      <t xml:space="preserve">Performance Test 1
</t>
    </r>
    <r>
      <rPr>
        <sz val="10"/>
        <color rgb="FF000000"/>
        <rFont val="宋体"/>
        <family val="3"/>
        <charset val="134"/>
      </rPr>
      <t>性能测试</t>
    </r>
    <r>
      <rPr>
        <sz val="10"/>
        <color rgb="FF000000"/>
        <rFont val="Arial"/>
        <family val="2"/>
      </rPr>
      <t>1</t>
    </r>
    <phoneticPr fontId="56" type="noConversion"/>
  </si>
  <si>
    <t>Output</t>
    <phoneticPr fontId="56" type="noConversion"/>
  </si>
  <si>
    <t>Black out</t>
    <phoneticPr fontId="56" type="noConversion"/>
  </si>
  <si>
    <t>Black out</t>
    <phoneticPr fontId="56" type="noConversion"/>
  </si>
  <si>
    <t>Holiday</t>
    <phoneticPr fontId="56" type="noConversion"/>
  </si>
  <si>
    <t>DD305</t>
    <phoneticPr fontId="56" type="noConversion"/>
  </si>
  <si>
    <t>DD305</t>
    <phoneticPr fontId="56" type="noConversion"/>
  </si>
  <si>
    <t>Issue date</t>
    <phoneticPr fontId="60"/>
  </si>
  <si>
    <t xml:space="preserve">
</t>
    <phoneticPr fontId="54" type="noConversion"/>
  </si>
  <si>
    <t>P. Tester MIH</t>
    <phoneticPr fontId="56" type="noConversion"/>
  </si>
  <si>
    <t>MB MIH</t>
    <phoneticPr fontId="56" type="noConversion"/>
  </si>
  <si>
    <t>ETD</t>
    <phoneticPr fontId="56" type="noConversion"/>
  </si>
  <si>
    <t>ETA to BYD</t>
    <phoneticPr fontId="56" type="noConversion"/>
  </si>
  <si>
    <t>Xiaomi Audit</t>
    <phoneticPr fontId="56" type="noConversion"/>
  </si>
  <si>
    <t>6 MB 
ETA</t>
    <phoneticPr fontId="56" type="noConversion"/>
  </si>
  <si>
    <t>Audit</t>
    <phoneticPr fontId="56" type="noConversion"/>
  </si>
  <si>
    <t>ETA</t>
    <phoneticPr fontId="56" type="noConversion"/>
  </si>
  <si>
    <t>Shift</t>
    <phoneticPr fontId="56" type="noConversion"/>
  </si>
  <si>
    <t>1K P2 sample build</t>
    <phoneticPr fontId="56" type="noConversion"/>
  </si>
  <si>
    <t>PVT/DVT 3K sample</t>
    <phoneticPr fontId="56" type="noConversion"/>
  </si>
  <si>
    <t>UPH/</t>
    <phoneticPr fontId="60"/>
  </si>
  <si>
    <t>Assumption</t>
    <phoneticPr fontId="56" type="noConversion"/>
  </si>
  <si>
    <t>TTL</t>
    <phoneticPr fontId="56" type="noConversion"/>
  </si>
  <si>
    <r>
      <t xml:space="preserve">Mesh Spot Welding
Mesh </t>
    </r>
    <r>
      <rPr>
        <sz val="10"/>
        <color rgb="FF000000"/>
        <rFont val="宋体"/>
        <family val="3"/>
        <charset val="134"/>
      </rPr>
      <t>固定点焊</t>
    </r>
    <phoneticPr fontId="56" type="noConversion"/>
  </si>
  <si>
    <r>
      <t xml:space="preserve">Mesh Bonding
</t>
    </r>
    <r>
      <rPr>
        <sz val="10"/>
        <color rgb="FF000000"/>
        <rFont val="宋体"/>
        <family val="3"/>
        <charset val="134"/>
      </rPr>
      <t>下板</t>
    </r>
    <r>
      <rPr>
        <sz val="10"/>
        <color rgb="FF000000"/>
        <rFont val="Arial"/>
        <family val="2"/>
      </rPr>
      <t xml:space="preserve">/Mesh </t>
    </r>
    <r>
      <rPr>
        <sz val="10"/>
        <color rgb="FF000000"/>
        <rFont val="宋体"/>
        <family val="3"/>
        <charset val="134"/>
      </rPr>
      <t>接合</t>
    </r>
    <phoneticPr fontId="56" type="noConversion"/>
  </si>
  <si>
    <t>Black out</t>
    <phoneticPr fontId="56" type="noConversion"/>
  </si>
  <si>
    <t>Black out</t>
    <phoneticPr fontId="56" type="noConversion"/>
  </si>
  <si>
    <t>Holiday</t>
    <phoneticPr fontId="56" type="noConversion"/>
  </si>
  <si>
    <t>DVT 3K sample</t>
    <phoneticPr fontId="56" type="noConversion"/>
  </si>
  <si>
    <r>
      <t xml:space="preserve">Depressurizing
</t>
    </r>
    <r>
      <rPr>
        <sz val="10"/>
        <color rgb="FF000000"/>
        <rFont val="宋体"/>
        <family val="3"/>
        <charset val="134"/>
      </rPr>
      <t>除气</t>
    </r>
    <phoneticPr fontId="56" type="noConversion"/>
  </si>
  <si>
    <r>
      <t xml:space="preserve">Seal Welding
</t>
    </r>
    <r>
      <rPr>
        <sz val="10"/>
        <color rgb="FF000000"/>
        <rFont val="宋体"/>
        <family val="3"/>
        <charset val="134"/>
      </rPr>
      <t>密封点焊</t>
    </r>
    <phoneticPr fontId="56" type="noConversion"/>
  </si>
  <si>
    <r>
      <t xml:space="preserve">Performance Test 1
</t>
    </r>
    <r>
      <rPr>
        <sz val="10"/>
        <color rgb="FF000000"/>
        <rFont val="宋体"/>
        <family val="3"/>
        <charset val="134"/>
      </rPr>
      <t>性能测试</t>
    </r>
    <r>
      <rPr>
        <sz val="10"/>
        <color rgb="FF000000"/>
        <rFont val="Arial"/>
        <family val="2"/>
      </rPr>
      <t>1</t>
    </r>
    <phoneticPr fontId="56" type="noConversion"/>
  </si>
  <si>
    <r>
      <t xml:space="preserve">Performance Test 2
</t>
    </r>
    <r>
      <rPr>
        <sz val="10"/>
        <color rgb="FF000000"/>
        <rFont val="宋体"/>
        <family val="3"/>
        <charset val="134"/>
      </rPr>
      <t>性能测试</t>
    </r>
    <r>
      <rPr>
        <sz val="10"/>
        <color rgb="FF000000"/>
        <rFont val="Arial"/>
        <family val="2"/>
      </rPr>
      <t>2</t>
    </r>
    <phoneticPr fontId="56" type="noConversion"/>
  </si>
  <si>
    <t>Remark</t>
    <phoneticPr fontId="56" type="noConversion"/>
  </si>
  <si>
    <t>3MC</t>
    <phoneticPr fontId="56" type="noConversion"/>
  </si>
  <si>
    <t>3MC</t>
    <phoneticPr fontId="62" type="noConversion"/>
  </si>
  <si>
    <t>Laser barcode</t>
    <phoneticPr fontId="56" type="noConversion"/>
  </si>
  <si>
    <t>Actual OUTPUT</t>
    <phoneticPr fontId="56" type="noConversion"/>
  </si>
  <si>
    <t>UPH</t>
    <phoneticPr fontId="56" type="noConversion"/>
  </si>
  <si>
    <t>Max Daily capa</t>
    <phoneticPr fontId="56" type="noConversion"/>
  </si>
  <si>
    <r>
      <rPr>
        <sz val="10"/>
        <color rgb="FF000000"/>
        <rFont val="宋体"/>
        <family val="3"/>
        <charset val="134"/>
      </rPr>
      <t>平面度检查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Arial"/>
        <family val="2"/>
      </rPr>
      <t>Flatness  Check</t>
    </r>
    <phoneticPr fontId="56" type="noConversion"/>
  </si>
  <si>
    <r>
      <rPr>
        <sz val="10"/>
        <color rgb="FF000000"/>
        <rFont val="宋体"/>
        <family val="3"/>
        <charset val="134"/>
      </rPr>
      <t>平面度检查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Arial"/>
        <family val="2"/>
      </rPr>
      <t>Flatness  Check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</si>
</sst>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_-;\-* #,##0_-;_-* &quot;-&quot;_-;_-@_-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0.0%"/>
    <numFmt numFmtId="180" formatCode="&quot;NT$&quot;#,##0.00;[Red]\-&quot;NT$&quot;#,##0.00"/>
    <numFmt numFmtId="181" formatCode="_ * #,##0.00_ ;_ * &quot;¥&quot;&quot;¥&quot;&quot;¥&quot;&quot;¥&quot;&quot;¥&quot;&quot;¥&quot;&quot;¥&quot;&quot;¥&quot;&quot;¥&quot;&quot;¥&quot;&quot;¥&quot;&quot;¥&quot;&quot;¥&quot;&quot;¥&quot;&quot;¥&quot;&quot;¥&quot;&quot;¥&quot;&quot;¥&quot;&quot;¥&quot;\-#,##0.00_ ;_ * &quot;-&quot;??_ ;_ @_ "/>
    <numFmt numFmtId="182" formatCode="_ &quot;¥&quot;* #,##0_ ;_ &quot;¥&quot;* &quot;¥&quot;&quot;¥&quot;&quot;¥&quot;&quot;¥&quot;&quot;¥&quot;&quot;¥&quot;&quot;¥&quot;&quot;¥&quot;&quot;¥&quot;&quot;¥&quot;&quot;¥&quot;&quot;¥&quot;\-#,##0_ ;_ &quot;¥&quot;* &quot;-&quot;_ ;_ @_ "/>
    <numFmt numFmtId="183" formatCode="&quot;¥&quot;#,##0.00;[Red]&quot;¥&quot;&quot;¥&quot;&quot;¥&quot;&quot;¥&quot;&quot;¥&quot;&quot;¥&quot;\-#,##0.00"/>
    <numFmt numFmtId="184" formatCode="_ &quot;¥&quot;* #,##0_ ;_ &quot;¥&quot;* &quot;¥&quot;&quot;¥&quot;&quot;¥&quot;&quot;¥&quot;&quot;¥&quot;\-#,##0_ ;_ &quot;¥&quot;* &quot;-&quot;_ ;_ @_ "/>
    <numFmt numFmtId="185" formatCode="_ * #,##0.00_ ;_ * &quot;¥&quot;&quot;¥&quot;&quot;¥&quot;&quot;¥&quot;&quot;¥&quot;&quot;¥&quot;&quot;¥&quot;&quot;¥&quot;&quot;¥&quot;&quot;¥&quot;\-#,##0.00_ ;_ * &quot;-&quot;??_ ;_ @_ "/>
    <numFmt numFmtId="186" formatCode="&quot;¥&quot;#,##0.00;[Red]&quot;¥&quot;&quot;¥&quot;&quot;¥&quot;&quot;¥&quot;&quot;¥&quot;&quot;¥&quot;&quot;¥&quot;&quot;¥&quot;&quot;¥&quot;&quot;¥&quot;&quot;¥&quot;\-#,##0.00"/>
    <numFmt numFmtId="187" formatCode="_ &quot;¥&quot;* #,##0.00_ ;_ &quot;¥&quot;* &quot;¥&quot;&quot;¥&quot;&quot;¥&quot;&quot;¥&quot;&quot;¥&quot;\-#,##0.00_ ;_ &quot;¥&quot;* &quot;-&quot;??_ ;_ @_ "/>
    <numFmt numFmtId="188" formatCode="_ * #,##0.00_ ;_ * &quot;¥&quot;&quot;¥&quot;&quot;¥&quot;&quot;¥&quot;&quot;¥&quot;\-#,##0.00_ ;_ * &quot;-&quot;??_ ;_ @_ "/>
    <numFmt numFmtId="189" formatCode="_(&quot;$&quot;* #,##0_);_(&quot;$&quot;* \(#,##0\);_(&quot;$&quot;* &quot;-&quot;_);_(@_)"/>
    <numFmt numFmtId="190" formatCode="m&quot;/&quot;d;@"/>
    <numFmt numFmtId="191" formatCode="_ * #,##0_ ;_ * \-#,##0_ ;_ * &quot;-&quot;??_ ;_ @_ "/>
    <numFmt numFmtId="192" formatCode="ddd"/>
    <numFmt numFmtId="193" formatCode="_([$€]* #,##0.00_);_([$€]* \(#,##0.00\);_([$€]* &quot;-&quot;??_);_(@_)"/>
    <numFmt numFmtId="194" formatCode="yyyy/m/d;@"/>
    <numFmt numFmtId="195" formatCode="m/d;@"/>
    <numFmt numFmtId="196" formatCode="0_);[Red]\(0\)"/>
    <numFmt numFmtId="197" formatCode="#,##0_ "/>
  </numFmts>
  <fonts count="88">
    <font>
      <sz val="10"/>
      <color rgb="FF000000"/>
      <name val="Arial"/>
    </font>
    <font>
      <sz val="11"/>
      <color theme="1"/>
      <name val="宋体"/>
      <family val="2"/>
      <charset val="134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宋体"/>
      <family val="2"/>
      <scheme val="minor"/>
    </font>
    <font>
      <sz val="10"/>
      <name val="Verdana"/>
      <family val="2"/>
    </font>
    <font>
      <u/>
      <sz val="12"/>
      <color theme="10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006100"/>
      <name val="ＭＳ Ｐゴシック"/>
      <family val="3"/>
      <charset val="128"/>
    </font>
    <font>
      <sz val="12"/>
      <color theme="1"/>
      <name val="Helvetica"/>
      <family val="2"/>
    </font>
    <font>
      <sz val="11"/>
      <color indexed="8"/>
      <name val="ＭＳ Ｐゴシック"/>
      <family val="2"/>
      <charset val="128"/>
    </font>
    <font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1"/>
      <name val="ＭＳ Ｐゴシック"/>
      <family val="2"/>
      <charset val="128"/>
    </font>
    <font>
      <sz val="11"/>
      <name val="돋움"/>
      <family val="2"/>
    </font>
    <font>
      <sz val="12"/>
      <color rgb="FF9C6500"/>
      <name val="宋体"/>
      <family val="2"/>
      <scheme val="minor"/>
    </font>
    <font>
      <u/>
      <sz val="10"/>
      <color indexed="12"/>
      <name val="Arial"/>
      <family val="2"/>
    </font>
    <font>
      <sz val="12"/>
      <name val="____"/>
      <family val="2"/>
    </font>
    <font>
      <sz val="10"/>
      <color indexed="8"/>
      <name val="MS Sans Serif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Times New Roman"/>
      <family val="1"/>
    </font>
    <font>
      <sz val="10"/>
      <name val="Helvetica"/>
      <family val="2"/>
    </font>
    <font>
      <sz val="10"/>
      <color indexed="8"/>
      <name val="Arial"/>
      <family val="2"/>
    </font>
    <font>
      <sz val="12"/>
      <color indexed="8"/>
      <name val="新細明體11"/>
      <family val="1"/>
    </font>
    <font>
      <u/>
      <sz val="10"/>
      <color theme="10"/>
      <name val="Verdana"/>
      <family val="2"/>
    </font>
    <font>
      <b/>
      <u/>
      <sz val="10"/>
      <color indexed="53"/>
      <name val="Geneva"/>
      <family val="2"/>
    </font>
    <font>
      <sz val="12"/>
      <name val="宋体"/>
      <family val="3"/>
      <charset val="134"/>
    </font>
    <font>
      <sz val="7"/>
      <name val="Small Fonts"/>
      <family val="2"/>
    </font>
    <font>
      <sz val="11"/>
      <color rgb="FF000000"/>
      <name val="Calibri"/>
      <family val="2"/>
    </font>
    <font>
      <sz val="10"/>
      <name val="新細明體"/>
      <family val="1"/>
      <charset val="136"/>
    </font>
    <font>
      <sz val="12"/>
      <name val="新細明體"/>
      <family val="1"/>
    </font>
    <font>
      <sz val="11"/>
      <color indexed="8"/>
      <name val="Helvetica Neue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name val="夥鰻羹"/>
      <family val="1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Times New Roman"/>
      <family val="1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8"/>
      <name val="宋体"/>
      <family val="2"/>
      <charset val="129"/>
      <scheme val="minor"/>
    </font>
    <font>
      <sz val="11"/>
      <color theme="1"/>
      <name val="宋体"/>
      <family val="2"/>
      <charset val="129"/>
      <scheme val="minor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theme="1"/>
      <name val="宋体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theme="1" tint="4.9989318521683403E-2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9"/>
      <color indexed="81"/>
      <name val="宋体"/>
      <family val="3"/>
      <charset val="134"/>
    </font>
    <font>
      <b/>
      <sz val="10"/>
      <color theme="6" tint="-0.499984740745262"/>
      <name val="Arial"/>
      <family val="2"/>
    </font>
    <font>
      <b/>
      <sz val="11"/>
      <color rgb="FF000000"/>
      <name val="Calibri"/>
      <family val="2"/>
    </font>
    <font>
      <sz val="36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397D02"/>
      <name val="Calibri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F7B6"/>
        <bgColor rgb="FFC6F7B6"/>
      </patternFill>
    </fill>
    <fill>
      <patternFill patternType="solid">
        <fgColor rgb="FFF8E0C6"/>
        <bgColor rgb="FFF8E0C6"/>
      </patternFill>
    </fill>
    <fill>
      <patternFill patternType="solid">
        <fgColor rgb="FFB5D4F7"/>
        <bgColor rgb="FFB5D4F7"/>
      </patternFill>
    </fill>
    <fill>
      <patternFill patternType="solid">
        <fgColor rgb="FFFCFECC"/>
        <bgColor rgb="FFFCFECC"/>
      </patternFill>
    </fill>
    <fill>
      <patternFill patternType="solid">
        <fgColor rgb="FFE9F4FF"/>
        <bgColor rgb="FFE9F4FF"/>
      </patternFill>
    </fill>
    <fill>
      <patternFill patternType="solid">
        <fgColor rgb="FFE3F2FC"/>
        <bgColor rgb="FFE3F2F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theme="0" tint="-0.249977111117893"/>
      </bottom>
      <diagonal/>
    </border>
    <border>
      <left/>
      <right/>
      <top/>
      <bottom style="hair">
        <color theme="0" tint="-0.2499465926084170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ck">
        <color rgb="FF3BAB1F"/>
      </left>
      <right style="thick">
        <color rgb="FF3BAB1F"/>
      </right>
      <top style="thick">
        <color rgb="FF3BAB1F"/>
      </top>
      <bottom style="thick">
        <color rgb="FF3BAB1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ck">
        <color rgb="FF3BAB1F"/>
      </left>
      <right style="thick">
        <color rgb="FF3BAB1F"/>
      </right>
      <top style="thick">
        <color rgb="FF3BAB1F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theme="0" tint="-0.249977111117893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440">
    <xf numFmtId="193" fontId="0" fillId="0" borderId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2" fillId="0" borderId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8" fillId="0" borderId="0"/>
    <xf numFmtId="178" fontId="8" fillId="0" borderId="0" applyFont="0" applyFill="0" applyBorder="0" applyAlignment="0" applyProtection="0"/>
    <xf numFmtId="193" fontId="9" fillId="0" borderId="0"/>
    <xf numFmtId="193" fontId="9" fillId="0" borderId="0"/>
    <xf numFmtId="193" fontId="9" fillId="0" borderId="0"/>
    <xf numFmtId="193" fontId="11" fillId="3" borderId="0" applyNumberFormat="0" applyBorder="0" applyAlignment="0" applyProtection="0">
      <alignment vertical="center"/>
    </xf>
    <xf numFmtId="193" fontId="12" fillId="3" borderId="0" applyNumberFormat="0" applyBorder="0" applyAlignment="0" applyProtection="0">
      <alignment vertical="center"/>
    </xf>
    <xf numFmtId="193" fontId="10" fillId="0" borderId="0" applyNumberFormat="0" applyFill="0" applyBorder="0" applyAlignment="0" applyProtection="0"/>
    <xf numFmtId="193" fontId="9" fillId="0" borderId="0"/>
    <xf numFmtId="193" fontId="13" fillId="0" borderId="0"/>
    <xf numFmtId="193" fontId="14" fillId="0" borderId="0">
      <alignment vertical="center"/>
    </xf>
    <xf numFmtId="193" fontId="15" fillId="0" borderId="0">
      <alignment vertical="center"/>
    </xf>
    <xf numFmtId="193" fontId="16" fillId="0" borderId="0"/>
    <xf numFmtId="193" fontId="8" fillId="0" borderId="0"/>
    <xf numFmtId="193" fontId="8" fillId="0" borderId="0"/>
    <xf numFmtId="193" fontId="9" fillId="5" borderId="5" applyNumberFormat="0" applyFont="0" applyAlignment="0" applyProtection="0"/>
    <xf numFmtId="193" fontId="15" fillId="0" borderId="0">
      <alignment vertical="center"/>
    </xf>
    <xf numFmtId="193" fontId="17" fillId="0" borderId="0">
      <alignment vertical="center"/>
    </xf>
    <xf numFmtId="193" fontId="18" fillId="0" borderId="0">
      <alignment vertical="center"/>
    </xf>
    <xf numFmtId="193" fontId="9" fillId="0" borderId="0"/>
    <xf numFmtId="193" fontId="20" fillId="0" borderId="0" applyNumberFormat="0" applyFill="0" applyBorder="0" applyAlignment="0" applyProtection="0">
      <alignment vertical="top"/>
      <protection locked="0"/>
    </xf>
    <xf numFmtId="193" fontId="21" fillId="0" borderId="0"/>
    <xf numFmtId="193" fontId="21" fillId="0" borderId="0"/>
    <xf numFmtId="193" fontId="22" fillId="0" borderId="0"/>
    <xf numFmtId="193" fontId="9" fillId="0" borderId="0"/>
    <xf numFmtId="193" fontId="23" fillId="6" borderId="0" applyNumberFormat="0" applyBorder="0" applyAlignment="0" applyProtection="0">
      <alignment vertical="center"/>
    </xf>
    <xf numFmtId="193" fontId="23" fillId="7" borderId="0" applyNumberFormat="0" applyBorder="0" applyAlignment="0" applyProtection="0">
      <alignment vertical="center"/>
    </xf>
    <xf numFmtId="193" fontId="23" fillId="8" borderId="0" applyNumberFormat="0" applyBorder="0" applyAlignment="0" applyProtection="0">
      <alignment vertical="center"/>
    </xf>
    <xf numFmtId="193" fontId="23" fillId="9" borderId="0" applyNumberFormat="0" applyBorder="0" applyAlignment="0" applyProtection="0">
      <alignment vertical="center"/>
    </xf>
    <xf numFmtId="193" fontId="23" fillId="10" borderId="0" applyNumberFormat="0" applyBorder="0" applyAlignment="0" applyProtection="0">
      <alignment vertical="center"/>
    </xf>
    <xf numFmtId="193" fontId="23" fillId="11" borderId="0" applyNumberFormat="0" applyBorder="0" applyAlignment="0" applyProtection="0">
      <alignment vertical="center"/>
    </xf>
    <xf numFmtId="193" fontId="23" fillId="12" borderId="0" applyNumberFormat="0" applyBorder="0" applyAlignment="0" applyProtection="0">
      <alignment vertical="center"/>
    </xf>
    <xf numFmtId="193" fontId="23" fillId="13" borderId="0" applyNumberFormat="0" applyBorder="0" applyAlignment="0" applyProtection="0">
      <alignment vertical="center"/>
    </xf>
    <xf numFmtId="193" fontId="23" fillId="14" borderId="0" applyNumberFormat="0" applyBorder="0" applyAlignment="0" applyProtection="0">
      <alignment vertical="center"/>
    </xf>
    <xf numFmtId="193" fontId="23" fillId="9" borderId="0" applyNumberFormat="0" applyBorder="0" applyAlignment="0" applyProtection="0">
      <alignment vertical="center"/>
    </xf>
    <xf numFmtId="193" fontId="23" fillId="12" borderId="0" applyNumberFormat="0" applyBorder="0" applyAlignment="0" applyProtection="0">
      <alignment vertical="center"/>
    </xf>
    <xf numFmtId="193" fontId="23" fillId="15" borderId="0" applyNumberFormat="0" applyBorder="0" applyAlignment="0" applyProtection="0">
      <alignment vertical="center"/>
    </xf>
    <xf numFmtId="193" fontId="24" fillId="16" borderId="0" applyNumberFormat="0" applyBorder="0" applyAlignment="0" applyProtection="0">
      <alignment vertical="center"/>
    </xf>
    <xf numFmtId="193" fontId="24" fillId="13" borderId="0" applyNumberFormat="0" applyBorder="0" applyAlignment="0" applyProtection="0">
      <alignment vertical="center"/>
    </xf>
    <xf numFmtId="193" fontId="24" fillId="14" borderId="0" applyNumberFormat="0" applyBorder="0" applyAlignment="0" applyProtection="0">
      <alignment vertical="center"/>
    </xf>
    <xf numFmtId="193" fontId="24" fillId="17" borderId="0" applyNumberFormat="0" applyBorder="0" applyAlignment="0" applyProtection="0">
      <alignment vertical="center"/>
    </xf>
    <xf numFmtId="193" fontId="24" fillId="18" borderId="0" applyNumberFormat="0" applyBorder="0" applyAlignment="0" applyProtection="0">
      <alignment vertical="center"/>
    </xf>
    <xf numFmtId="193" fontId="24" fillId="19" borderId="0" applyNumberFormat="0" applyBorder="0" applyAlignment="0" applyProtection="0">
      <alignment vertical="center"/>
    </xf>
    <xf numFmtId="181" fontId="25" fillId="0" borderId="0" applyFill="0" applyBorder="0" applyAlignment="0"/>
    <xf numFmtId="176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84" fontId="25" fillId="0" borderId="0" applyFill="0" applyBorder="0" applyAlignment="0"/>
    <xf numFmtId="177" fontId="26" fillId="0" borderId="0" applyFill="0" applyBorder="0" applyAlignment="0"/>
    <xf numFmtId="185" fontId="25" fillId="0" borderId="0" applyFill="0" applyBorder="0" applyAlignment="0"/>
    <xf numFmtId="176" fontId="25" fillId="0" borderId="0" applyFill="0" applyBorder="0" applyAlignment="0"/>
    <xf numFmtId="177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176" fontId="25" fillId="0" borderId="0" applyFont="0" applyFill="0" applyBorder="0" applyAlignment="0" applyProtection="0"/>
    <xf numFmtId="14" fontId="27" fillId="0" borderId="0" applyFill="0" applyBorder="0" applyAlignment="0"/>
    <xf numFmtId="177" fontId="26" fillId="0" borderId="0" applyFill="0" applyBorder="0" applyAlignment="0"/>
    <xf numFmtId="176" fontId="25" fillId="0" borderId="0" applyFill="0" applyBorder="0" applyAlignment="0"/>
    <xf numFmtId="177" fontId="26" fillId="0" borderId="0" applyFill="0" applyBorder="0" applyAlignment="0"/>
    <xf numFmtId="185" fontId="25" fillId="0" borderId="0" applyFill="0" applyBorder="0" applyAlignment="0"/>
    <xf numFmtId="176" fontId="25" fillId="0" borderId="0" applyFill="0" applyBorder="0" applyAlignment="0"/>
    <xf numFmtId="193" fontId="28" fillId="0" borderId="0">
      <alignment vertical="center"/>
    </xf>
    <xf numFmtId="38" fontId="3" fillId="20" borderId="0" applyNumberFormat="0" applyBorder="0" applyAlignment="0" applyProtection="0"/>
    <xf numFmtId="193" fontId="5" fillId="0" borderId="6" applyNumberFormat="0" applyAlignment="0" applyProtection="0">
      <alignment horizontal="left" vertical="center"/>
    </xf>
    <xf numFmtId="193" fontId="5" fillId="0" borderId="4">
      <alignment horizontal="left" vertical="center"/>
    </xf>
    <xf numFmtId="193" fontId="29" fillId="0" borderId="0" applyNumberFormat="0" applyFill="0" applyBorder="0" applyAlignment="0" applyProtection="0"/>
    <xf numFmtId="10" fontId="3" fillId="21" borderId="1" applyNumberFormat="0" applyBorder="0" applyAlignment="0" applyProtection="0"/>
    <xf numFmtId="177" fontId="26" fillId="0" borderId="0" applyFill="0" applyBorder="0" applyAlignment="0"/>
    <xf numFmtId="176" fontId="25" fillId="0" borderId="0" applyFill="0" applyBorder="0" applyAlignment="0"/>
    <xf numFmtId="177" fontId="26" fillId="0" borderId="0" applyFill="0" applyBorder="0" applyAlignment="0"/>
    <xf numFmtId="185" fontId="25" fillId="0" borderId="0" applyFill="0" applyBorder="0" applyAlignment="0"/>
    <xf numFmtId="176" fontId="25" fillId="0" borderId="0" applyFill="0" applyBorder="0" applyAlignment="0"/>
    <xf numFmtId="193" fontId="30" fillId="0" borderId="1" applyNumberFormat="0" applyFill="0" applyBorder="0" applyAlignment="0" applyProtection="0">
      <alignment horizontal="center" wrapText="1"/>
    </xf>
    <xf numFmtId="193" fontId="31" fillId="0" borderId="0"/>
    <xf numFmtId="193" fontId="19" fillId="4" borderId="0" applyNumberFormat="0" applyBorder="0" applyAlignment="0" applyProtection="0"/>
    <xf numFmtId="37" fontId="32" fillId="0" borderId="0"/>
    <xf numFmtId="180" fontId="25" fillId="0" borderId="0"/>
    <xf numFmtId="193" fontId="4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9" fillId="0" borderId="0"/>
    <xf numFmtId="193" fontId="33" fillId="0" borderId="0"/>
    <xf numFmtId="193" fontId="14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33" fillId="0" borderId="0"/>
    <xf numFmtId="193" fontId="8" fillId="0" borderId="0"/>
    <xf numFmtId="193" fontId="8" fillId="0" borderId="0"/>
    <xf numFmtId="193" fontId="8" fillId="0" borderId="0"/>
    <xf numFmtId="193" fontId="13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>
      <alignment vertical="center"/>
    </xf>
    <xf numFmtId="193" fontId="8" fillId="0" borderId="0"/>
    <xf numFmtId="193" fontId="8" fillId="0" borderId="0"/>
    <xf numFmtId="193" fontId="8" fillId="0" borderId="0"/>
    <xf numFmtId="193" fontId="8" fillId="0" borderId="0"/>
    <xf numFmtId="184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0" fontId="4" fillId="0" borderId="0" applyFont="0" applyFill="0" applyBorder="0" applyAlignment="0" applyProtection="0"/>
    <xf numFmtId="177" fontId="26" fillId="0" borderId="0" applyFill="0" applyBorder="0" applyAlignment="0"/>
    <xf numFmtId="176" fontId="25" fillId="0" borderId="0" applyFill="0" applyBorder="0" applyAlignment="0"/>
    <xf numFmtId="177" fontId="26" fillId="0" borderId="0" applyFill="0" applyBorder="0" applyAlignment="0"/>
    <xf numFmtId="185" fontId="25" fillId="0" borderId="0" applyFill="0" applyBorder="0" applyAlignment="0"/>
    <xf numFmtId="176" fontId="25" fillId="0" borderId="0" applyFill="0" applyBorder="0" applyAlignment="0"/>
    <xf numFmtId="49" fontId="27" fillId="0" borderId="0" applyFill="0" applyBorder="0" applyAlignment="0"/>
    <xf numFmtId="187" fontId="25" fillId="0" borderId="0" applyFill="0" applyBorder="0" applyAlignment="0"/>
    <xf numFmtId="188" fontId="25" fillId="0" borderId="0" applyFill="0" applyBorder="0" applyAlignment="0"/>
    <xf numFmtId="193" fontId="34" fillId="0" borderId="0"/>
    <xf numFmtId="193" fontId="35" fillId="0" borderId="0">
      <alignment vertical="center"/>
    </xf>
    <xf numFmtId="193" fontId="9" fillId="0" borderId="0"/>
    <xf numFmtId="193" fontId="36" fillId="0" borderId="0" applyNumberFormat="0" applyFill="0" applyBorder="0" applyProtection="0">
      <alignment vertical="top"/>
    </xf>
    <xf numFmtId="193" fontId="37" fillId="22" borderId="0" applyNumberFormat="0" applyBorder="0" applyAlignment="0" applyProtection="0">
      <alignment vertical="center"/>
    </xf>
    <xf numFmtId="193" fontId="35" fillId="5" borderId="5" applyNumberFormat="0" applyFont="0" applyAlignment="0" applyProtection="0">
      <alignment vertical="center"/>
    </xf>
    <xf numFmtId="193" fontId="38" fillId="0" borderId="7" applyNumberFormat="0" applyFill="0" applyAlignment="0" applyProtection="0">
      <alignment vertical="center"/>
    </xf>
    <xf numFmtId="193" fontId="39" fillId="7" borderId="0" applyNumberFormat="0" applyBorder="0" applyAlignment="0" applyProtection="0">
      <alignment vertical="center"/>
    </xf>
    <xf numFmtId="193" fontId="40" fillId="8" borderId="0" applyNumberFormat="0" applyBorder="0" applyAlignment="0" applyProtection="0">
      <alignment vertical="center"/>
    </xf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93" fontId="17" fillId="0" borderId="0"/>
    <xf numFmtId="193" fontId="42" fillId="0" borderId="0" applyNumberFormat="0" applyFill="0" applyBorder="0" applyAlignment="0" applyProtection="0">
      <alignment vertical="center"/>
    </xf>
    <xf numFmtId="193" fontId="43" fillId="0" borderId="8" applyNumberFormat="0" applyFill="0" applyAlignment="0" applyProtection="0">
      <alignment vertical="center"/>
    </xf>
    <xf numFmtId="193" fontId="44" fillId="0" borderId="9" applyNumberFormat="0" applyFill="0" applyAlignment="0" applyProtection="0">
      <alignment vertical="center"/>
    </xf>
    <xf numFmtId="193" fontId="45" fillId="0" borderId="10" applyNumberFormat="0" applyFill="0" applyAlignment="0" applyProtection="0">
      <alignment vertical="center"/>
    </xf>
    <xf numFmtId="193" fontId="45" fillId="0" borderId="0" applyNumberFormat="0" applyFill="0" applyBorder="0" applyAlignment="0" applyProtection="0">
      <alignment vertical="center"/>
    </xf>
    <xf numFmtId="193" fontId="46" fillId="23" borderId="11" applyNumberFormat="0" applyAlignment="0" applyProtection="0">
      <alignment vertical="center"/>
    </xf>
    <xf numFmtId="193" fontId="47" fillId="24" borderId="12" applyNumberFormat="0" applyAlignment="0" applyProtection="0">
      <alignment vertical="center"/>
    </xf>
    <xf numFmtId="193" fontId="48" fillId="0" borderId="0" applyNumberFormat="0" applyFill="0" applyBorder="0" applyAlignment="0" applyProtection="0">
      <alignment vertical="center"/>
    </xf>
    <xf numFmtId="193" fontId="49" fillId="0" borderId="0" applyNumberFormat="0" applyFill="0" applyBorder="0" applyAlignment="0" applyProtection="0">
      <alignment vertical="center"/>
    </xf>
    <xf numFmtId="189" fontId="50" fillId="0" borderId="0" applyFont="0" applyFill="0" applyBorder="0" applyAlignment="0" applyProtection="0"/>
    <xf numFmtId="193" fontId="24" fillId="25" borderId="0" applyNumberFormat="0" applyBorder="0" applyAlignment="0" applyProtection="0">
      <alignment vertical="center"/>
    </xf>
    <xf numFmtId="193" fontId="24" fillId="26" borderId="0" applyNumberFormat="0" applyBorder="0" applyAlignment="0" applyProtection="0">
      <alignment vertical="center"/>
    </xf>
    <xf numFmtId="193" fontId="24" fillId="27" borderId="0" applyNumberFormat="0" applyBorder="0" applyAlignment="0" applyProtection="0">
      <alignment vertical="center"/>
    </xf>
    <xf numFmtId="193" fontId="24" fillId="17" borderId="0" applyNumberFormat="0" applyBorder="0" applyAlignment="0" applyProtection="0">
      <alignment vertical="center"/>
    </xf>
    <xf numFmtId="193" fontId="24" fillId="18" borderId="0" applyNumberFormat="0" applyBorder="0" applyAlignment="0" applyProtection="0">
      <alignment vertical="center"/>
    </xf>
    <xf numFmtId="193" fontId="24" fillId="28" borderId="0" applyNumberFormat="0" applyBorder="0" applyAlignment="0" applyProtection="0">
      <alignment vertical="center"/>
    </xf>
    <xf numFmtId="193" fontId="51" fillId="11" borderId="12" applyNumberFormat="0" applyAlignment="0" applyProtection="0">
      <alignment vertical="center"/>
    </xf>
    <xf numFmtId="193" fontId="52" fillId="24" borderId="13" applyNumberFormat="0" applyAlignment="0" applyProtection="0">
      <alignment vertical="center"/>
    </xf>
    <xf numFmtId="193" fontId="53" fillId="0" borderId="14" applyNumberFormat="0" applyFill="0" applyAlignment="0" applyProtection="0">
      <alignment vertical="center"/>
    </xf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193" fontId="41" fillId="0" borderId="0"/>
    <xf numFmtId="193" fontId="8" fillId="0" borderId="0"/>
    <xf numFmtId="193" fontId="8" fillId="0" borderId="0"/>
    <xf numFmtId="193" fontId="8" fillId="0" borderId="0"/>
    <xf numFmtId="193" fontId="55" fillId="0" borderId="0">
      <alignment vertical="center"/>
    </xf>
    <xf numFmtId="43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93" fontId="9" fillId="0" borderId="0"/>
    <xf numFmtId="193" fontId="8" fillId="0" borderId="0"/>
    <xf numFmtId="178" fontId="8" fillId="0" borderId="0" applyFont="0" applyFill="0" applyBorder="0" applyAlignment="0" applyProtection="0"/>
    <xf numFmtId="193" fontId="9" fillId="0" borderId="0"/>
    <xf numFmtId="193" fontId="8" fillId="0" borderId="0"/>
    <xf numFmtId="193" fontId="9" fillId="0" borderId="0"/>
    <xf numFmtId="193" fontId="8" fillId="0" borderId="0"/>
    <xf numFmtId="193" fontId="9" fillId="0" borderId="0"/>
    <xf numFmtId="193" fontId="8" fillId="0" borderId="0"/>
    <xf numFmtId="193" fontId="9" fillId="0" borderId="0"/>
    <xf numFmtId="193" fontId="8" fillId="0" borderId="0"/>
    <xf numFmtId="193" fontId="1" fillId="0" borderId="0">
      <alignment vertical="center"/>
    </xf>
    <xf numFmtId="193" fontId="33" fillId="0" borderId="0"/>
    <xf numFmtId="193" fontId="33" fillId="0" borderId="0"/>
    <xf numFmtId="193" fontId="33" fillId="0" borderId="0"/>
    <xf numFmtId="193" fontId="33" fillId="0" borderId="0"/>
    <xf numFmtId="193" fontId="33" fillId="0" borderId="0"/>
    <xf numFmtId="193" fontId="33" fillId="0" borderId="0"/>
    <xf numFmtId="193" fontId="33" fillId="0" borderId="0"/>
    <xf numFmtId="193" fontId="33" fillId="0" borderId="0"/>
    <xf numFmtId="193" fontId="33" fillId="0" borderId="0"/>
    <xf numFmtId="193" fontId="33" fillId="0" borderId="0"/>
    <xf numFmtId="193" fontId="33" fillId="0" borderId="0"/>
    <xf numFmtId="193" fontId="9" fillId="0" borderId="0"/>
    <xf numFmtId="178" fontId="8" fillId="0" borderId="0" applyFont="0" applyFill="0" applyBorder="0" applyAlignment="0" applyProtection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38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193" fontId="33" fillId="0" borderId="0"/>
    <xf numFmtId="193" fontId="59" fillId="0" borderId="0">
      <alignment vertical="center"/>
    </xf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6" fillId="0" borderId="0" applyNumberFormat="0" applyFill="0" applyBorder="0" applyAlignment="0" applyProtection="0"/>
    <xf numFmtId="193" fontId="7" fillId="0" borderId="0" applyNumberFormat="0" applyFill="0" applyBorder="0" applyAlignment="0" applyProtection="0"/>
    <xf numFmtId="193" fontId="31" fillId="0" borderId="0"/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193" fontId="2" fillId="0" borderId="0"/>
    <xf numFmtId="193" fontId="2" fillId="0" borderId="0"/>
    <xf numFmtId="43" fontId="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93" fontId="15" fillId="0" borderId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193" fontId="33" fillId="0" borderId="0"/>
    <xf numFmtId="43" fontId="2" fillId="0" borderId="0" applyFont="0" applyFill="0" applyBorder="0" applyAlignment="0" applyProtection="0">
      <alignment vertical="center"/>
    </xf>
    <xf numFmtId="193" fontId="55" fillId="0" borderId="0">
      <alignment vertical="center"/>
    </xf>
    <xf numFmtId="43" fontId="5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35">
    <xf numFmtId="193" fontId="0" fillId="0" borderId="0" xfId="0"/>
    <xf numFmtId="193" fontId="64" fillId="0" borderId="0" xfId="0" applyFont="1"/>
    <xf numFmtId="195" fontId="64" fillId="0" borderId="0" xfId="0" applyNumberFormat="1" applyFont="1"/>
    <xf numFmtId="193" fontId="65" fillId="0" borderId="0" xfId="0" applyFont="1"/>
    <xf numFmtId="195" fontId="65" fillId="0" borderId="0" xfId="0" applyNumberFormat="1" applyFont="1"/>
    <xf numFmtId="38" fontId="4" fillId="0" borderId="24" xfId="431" applyNumberFormat="1" applyFont="1" applyFill="1" applyBorder="1" applyAlignment="1">
      <alignment horizontal="right" vertical="center" wrapText="1"/>
    </xf>
    <xf numFmtId="193" fontId="66" fillId="0" borderId="0" xfId="0" applyFont="1"/>
    <xf numFmtId="193" fontId="68" fillId="0" borderId="26" xfId="0" applyFont="1" applyBorder="1"/>
    <xf numFmtId="193" fontId="16" fillId="31" borderId="27" xfId="0" applyFont="1" applyFill="1" applyBorder="1" applyAlignment="1">
      <alignment horizontal="left" vertical="center"/>
    </xf>
    <xf numFmtId="191" fontId="16" fillId="31" borderId="27" xfId="433" applyNumberFormat="1" applyFont="1" applyFill="1" applyBorder="1" applyAlignment="1">
      <alignment horizontal="left" vertical="center"/>
    </xf>
    <xf numFmtId="193" fontId="2" fillId="0" borderId="0" xfId="0" applyFont="1"/>
    <xf numFmtId="193" fontId="58" fillId="0" borderId="0" xfId="0" applyFont="1"/>
    <xf numFmtId="191" fontId="58" fillId="0" borderId="0" xfId="433" applyNumberFormat="1" applyFont="1" applyAlignment="1"/>
    <xf numFmtId="193" fontId="58" fillId="0" borderId="0" xfId="0" applyFont="1" applyAlignment="1">
      <alignment horizontal="center" vertical="center"/>
    </xf>
    <xf numFmtId="193" fontId="68" fillId="0" borderId="28" xfId="0" applyFont="1" applyBorder="1"/>
    <xf numFmtId="193" fontId="68" fillId="0" borderId="25" xfId="0" applyFont="1" applyFill="1" applyBorder="1"/>
    <xf numFmtId="193" fontId="70" fillId="0" borderId="0" xfId="0" applyFont="1"/>
    <xf numFmtId="193" fontId="68" fillId="0" borderId="25" xfId="0" applyFont="1" applyBorder="1"/>
    <xf numFmtId="191" fontId="0" fillId="0" borderId="0" xfId="433" applyNumberFormat="1" applyFont="1" applyAlignment="1"/>
    <xf numFmtId="191" fontId="64" fillId="0" borderId="0" xfId="433" applyNumberFormat="1" applyFont="1" applyAlignment="1"/>
    <xf numFmtId="179" fontId="58" fillId="0" borderId="0" xfId="434" applyNumberFormat="1" applyFont="1" applyAlignment="1"/>
    <xf numFmtId="43" fontId="0" fillId="0" borderId="0" xfId="433" applyNumberFormat="1" applyFont="1" applyAlignment="1"/>
    <xf numFmtId="179" fontId="0" fillId="0" borderId="0" xfId="434" applyNumberFormat="1" applyFont="1" applyAlignment="1"/>
    <xf numFmtId="193" fontId="58" fillId="30" borderId="0" xfId="0" applyFont="1" applyFill="1"/>
    <xf numFmtId="193" fontId="0" fillId="0" borderId="0" xfId="0" applyFill="1"/>
    <xf numFmtId="193" fontId="16" fillId="0" borderId="27" xfId="0" applyFont="1" applyFill="1" applyBorder="1" applyAlignment="1">
      <alignment horizontal="left" vertical="center"/>
    </xf>
    <xf numFmtId="195" fontId="16" fillId="0" borderId="27" xfId="0" applyNumberFormat="1" applyFont="1" applyFill="1" applyBorder="1" applyAlignment="1">
      <alignment horizontal="left" vertical="center"/>
    </xf>
    <xf numFmtId="191" fontId="16" fillId="0" borderId="27" xfId="433" applyNumberFormat="1" applyFont="1" applyFill="1" applyBorder="1" applyAlignment="1">
      <alignment horizontal="left" vertical="center"/>
    </xf>
    <xf numFmtId="9" fontId="16" fillId="0" borderId="27" xfId="434" applyFont="1" applyFill="1" applyBorder="1" applyAlignment="1">
      <alignment horizontal="left" vertical="center"/>
    </xf>
    <xf numFmtId="191" fontId="16" fillId="0" borderId="29" xfId="433" applyNumberFormat="1" applyFont="1" applyFill="1" applyBorder="1" applyAlignment="1">
      <alignment horizontal="left" vertical="center"/>
    </xf>
    <xf numFmtId="191" fontId="16" fillId="0" borderId="0" xfId="433" applyNumberFormat="1" applyFont="1" applyFill="1" applyBorder="1" applyAlignment="1">
      <alignment horizontal="left" vertical="center"/>
    </xf>
    <xf numFmtId="191" fontId="0" fillId="0" borderId="0" xfId="433" applyNumberFormat="1" applyFont="1" applyFill="1" applyAlignment="1"/>
    <xf numFmtId="191" fontId="2" fillId="0" borderId="0" xfId="433" applyNumberFormat="1" applyFont="1" applyFill="1" applyAlignment="1"/>
    <xf numFmtId="9" fontId="0" fillId="0" borderId="0" xfId="434" applyFont="1" applyFill="1" applyAlignment="1"/>
    <xf numFmtId="193" fontId="2" fillId="0" borderId="0" xfId="0" applyFont="1" applyFill="1" applyAlignment="1"/>
    <xf numFmtId="193" fontId="2" fillId="0" borderId="0" xfId="0" applyFont="1" applyFill="1"/>
    <xf numFmtId="193" fontId="16" fillId="32" borderId="27" xfId="0" applyFont="1" applyFill="1" applyBorder="1" applyAlignment="1">
      <alignment horizontal="left" vertical="center"/>
    </xf>
    <xf numFmtId="193" fontId="16" fillId="33" borderId="27" xfId="0" applyFont="1" applyFill="1" applyBorder="1" applyAlignment="1">
      <alignment horizontal="left" vertical="center"/>
    </xf>
    <xf numFmtId="191" fontId="16" fillId="32" borderId="27" xfId="433" applyNumberFormat="1" applyFont="1" applyFill="1" applyBorder="1" applyAlignment="1">
      <alignment horizontal="left" vertical="center"/>
    </xf>
    <xf numFmtId="191" fontId="16" fillId="33" borderId="27" xfId="433" applyNumberFormat="1" applyFont="1" applyFill="1" applyBorder="1" applyAlignment="1">
      <alignment horizontal="left" vertical="center"/>
    </xf>
    <xf numFmtId="193" fontId="33" fillId="0" borderId="0" xfId="435"/>
    <xf numFmtId="193" fontId="68" fillId="0" borderId="26" xfId="435" applyFont="1" applyBorder="1"/>
    <xf numFmtId="193" fontId="16" fillId="34" borderId="30" xfId="435" applyFont="1" applyFill="1" applyBorder="1" applyAlignment="1">
      <alignment horizontal="left" vertical="center"/>
    </xf>
    <xf numFmtId="193" fontId="16" fillId="34" borderId="27" xfId="435" applyFont="1" applyFill="1" applyBorder="1" applyAlignment="1">
      <alignment horizontal="left" vertical="center"/>
    </xf>
    <xf numFmtId="193" fontId="16" fillId="33" borderId="27" xfId="435" applyFont="1" applyFill="1" applyBorder="1" applyAlignment="1">
      <alignment horizontal="left" vertical="center"/>
    </xf>
    <xf numFmtId="193" fontId="16" fillId="32" borderId="27" xfId="435" applyFont="1" applyFill="1" applyBorder="1" applyAlignment="1">
      <alignment horizontal="left" vertical="center"/>
    </xf>
    <xf numFmtId="193" fontId="16" fillId="31" borderId="27" xfId="435" applyFont="1" applyFill="1" applyBorder="1" applyAlignment="1">
      <alignment horizontal="left" vertical="center"/>
    </xf>
    <xf numFmtId="193" fontId="16" fillId="33" borderId="30" xfId="435" applyFont="1" applyFill="1" applyBorder="1" applyAlignment="1">
      <alignment horizontal="left" vertical="center"/>
    </xf>
    <xf numFmtId="193" fontId="16" fillId="32" borderId="30" xfId="435" applyFont="1" applyFill="1" applyBorder="1" applyAlignment="1">
      <alignment horizontal="left" vertical="center"/>
    </xf>
    <xf numFmtId="193" fontId="16" fillId="31" borderId="30" xfId="435" applyFont="1" applyFill="1" applyBorder="1" applyAlignment="1">
      <alignment horizontal="left" vertical="center"/>
    </xf>
    <xf numFmtId="193" fontId="16" fillId="0" borderId="27" xfId="435" applyFont="1" applyBorder="1" applyAlignment="1">
      <alignment horizontal="left" vertical="center"/>
    </xf>
    <xf numFmtId="193" fontId="68" fillId="34" borderId="26" xfId="435" applyFont="1" applyFill="1" applyBorder="1"/>
    <xf numFmtId="193" fontId="68" fillId="33" borderId="26" xfId="435" applyFont="1" applyFill="1" applyBorder="1"/>
    <xf numFmtId="193" fontId="68" fillId="32" borderId="26" xfId="435" applyFont="1" applyFill="1" applyBorder="1"/>
    <xf numFmtId="193" fontId="68" fillId="31" borderId="26" xfId="435" applyFont="1" applyFill="1" applyBorder="1"/>
    <xf numFmtId="193" fontId="16" fillId="0" borderId="30" xfId="435" applyFont="1" applyBorder="1" applyAlignment="1">
      <alignment horizontal="left" vertical="center"/>
    </xf>
    <xf numFmtId="193" fontId="74" fillId="0" borderId="27" xfId="435" applyFont="1" applyBorder="1" applyAlignment="1">
      <alignment horizontal="left" vertical="center"/>
    </xf>
    <xf numFmtId="193" fontId="16" fillId="0" borderId="27" xfId="435" applyFont="1" applyBorder="1" applyAlignment="1">
      <alignment horizontal="center" vertical="center"/>
    </xf>
    <xf numFmtId="193" fontId="16" fillId="0" borderId="30" xfId="435" applyFont="1" applyBorder="1" applyAlignment="1">
      <alignment horizontal="center" vertical="center"/>
    </xf>
    <xf numFmtId="193" fontId="16" fillId="0" borderId="31" xfId="435" applyFont="1" applyBorder="1" applyAlignment="1">
      <alignment horizontal="left" vertical="center"/>
    </xf>
    <xf numFmtId="193" fontId="16" fillId="0" borderId="32" xfId="435" applyFont="1" applyBorder="1" applyAlignment="1">
      <alignment horizontal="left" vertical="center"/>
    </xf>
    <xf numFmtId="193" fontId="74" fillId="0" borderId="31" xfId="435" applyFont="1" applyBorder="1" applyAlignment="1">
      <alignment horizontal="left" vertical="center"/>
    </xf>
    <xf numFmtId="193" fontId="16" fillId="0" borderId="31" xfId="435" applyFont="1" applyBorder="1" applyAlignment="1">
      <alignment horizontal="center" vertical="center"/>
    </xf>
    <xf numFmtId="193" fontId="16" fillId="0" borderId="32" xfId="435" applyFont="1" applyBorder="1" applyAlignment="1">
      <alignment horizontal="center" vertical="center"/>
    </xf>
    <xf numFmtId="193" fontId="74" fillId="0" borderId="30" xfId="435" applyFont="1" applyBorder="1" applyAlignment="1">
      <alignment horizontal="left" vertical="center"/>
    </xf>
    <xf numFmtId="193" fontId="68" fillId="36" borderId="31" xfId="435" applyFont="1" applyFill="1" applyBorder="1" applyAlignment="1">
      <alignment horizontal="left" vertical="top"/>
    </xf>
    <xf numFmtId="193" fontId="68" fillId="36" borderId="27" xfId="435" applyFont="1" applyFill="1" applyBorder="1" applyAlignment="1">
      <alignment horizontal="left" vertical="top"/>
    </xf>
    <xf numFmtId="193" fontId="74" fillId="0" borderId="32" xfId="435" applyFont="1" applyBorder="1" applyAlignment="1">
      <alignment horizontal="left" vertical="center"/>
    </xf>
    <xf numFmtId="193" fontId="61" fillId="0" borderId="0" xfId="437" applyFont="1" applyFill="1" applyBorder="1" applyAlignment="1">
      <alignment vertical="center"/>
    </xf>
    <xf numFmtId="193" fontId="61" fillId="0" borderId="22" xfId="437" applyFont="1" applyFill="1" applyBorder="1" applyAlignment="1">
      <alignment vertical="center"/>
    </xf>
    <xf numFmtId="193" fontId="61" fillId="0" borderId="0" xfId="437" applyFont="1" applyFill="1" applyBorder="1">
      <alignment vertical="center"/>
    </xf>
    <xf numFmtId="193" fontId="58" fillId="30" borderId="25" xfId="0" applyFont="1" applyFill="1" applyBorder="1"/>
    <xf numFmtId="193" fontId="2" fillId="0" borderId="25" xfId="0" applyFont="1" applyBorder="1"/>
    <xf numFmtId="190" fontId="0" fillId="0" borderId="25" xfId="0" applyNumberFormat="1" applyBorder="1" applyAlignment="1">
      <alignment horizontal="center" vertical="center"/>
    </xf>
    <xf numFmtId="190" fontId="2" fillId="0" borderId="25" xfId="0" applyNumberFormat="1" applyFont="1" applyBorder="1" applyAlignment="1">
      <alignment horizontal="center" vertical="center"/>
    </xf>
    <xf numFmtId="38" fontId="4" fillId="0" borderId="24" xfId="431" applyNumberFormat="1" applyFont="1" applyFill="1" applyBorder="1" applyAlignment="1">
      <alignment horizontal="center" vertical="center" wrapText="1"/>
    </xf>
    <xf numFmtId="193" fontId="58" fillId="0" borderId="15" xfId="262" applyFont="1" applyFill="1" applyBorder="1" applyAlignment="1">
      <alignment vertical="center" wrapText="1"/>
    </xf>
    <xf numFmtId="193" fontId="57" fillId="0" borderId="23" xfId="262" applyNumberFormat="1" applyFont="1" applyFill="1" applyBorder="1" applyAlignment="1">
      <alignment horizontal="center" vertical="center" wrapText="1"/>
    </xf>
    <xf numFmtId="38" fontId="4" fillId="0" borderId="35" xfId="431" applyNumberFormat="1" applyFont="1" applyFill="1" applyBorder="1" applyAlignment="1">
      <alignment horizontal="center" vertical="center" wrapText="1"/>
    </xf>
    <xf numFmtId="193" fontId="58" fillId="0" borderId="2" xfId="262" applyFont="1" applyFill="1" applyBorder="1" applyAlignment="1">
      <alignment vertical="center" wrapText="1"/>
    </xf>
    <xf numFmtId="193" fontId="57" fillId="30" borderId="23" xfId="262" applyNumberFormat="1" applyFont="1" applyFill="1" applyBorder="1" applyAlignment="1">
      <alignment horizontal="center" vertical="center" wrapText="1"/>
    </xf>
    <xf numFmtId="38" fontId="4" fillId="30" borderId="24" xfId="431" applyNumberFormat="1" applyFont="1" applyFill="1" applyBorder="1" applyAlignment="1">
      <alignment horizontal="center" vertical="center" wrapText="1"/>
    </xf>
    <xf numFmtId="193" fontId="2" fillId="0" borderId="25" xfId="262" applyFont="1" applyFill="1" applyBorder="1" applyAlignment="1">
      <alignment horizontal="center" vertical="center" wrapText="1"/>
    </xf>
    <xf numFmtId="193" fontId="2" fillId="0" borderId="34" xfId="262" applyFont="1" applyFill="1" applyBorder="1" applyAlignment="1">
      <alignment horizontal="center" vertical="center" wrapText="1"/>
    </xf>
    <xf numFmtId="193" fontId="75" fillId="0" borderId="19" xfId="262" applyFont="1" applyFill="1" applyBorder="1" applyAlignment="1">
      <alignment vertical="top"/>
    </xf>
    <xf numFmtId="193" fontId="75" fillId="0" borderId="19" xfId="437" applyFont="1" applyFill="1" applyBorder="1">
      <alignment vertical="center"/>
    </xf>
    <xf numFmtId="179" fontId="75" fillId="0" borderId="0" xfId="262" applyNumberFormat="1" applyFont="1" applyFill="1" applyBorder="1" applyAlignment="1">
      <alignment horizontal="right" vertical="center" wrapText="1"/>
    </xf>
    <xf numFmtId="193" fontId="75" fillId="0" borderId="0" xfId="437" applyFont="1" applyFill="1" applyBorder="1">
      <alignment vertical="center"/>
    </xf>
    <xf numFmtId="191" fontId="75" fillId="0" borderId="0" xfId="436" applyNumberFormat="1" applyFont="1" applyFill="1" applyBorder="1" applyAlignment="1">
      <alignment horizontal="center" vertical="center"/>
    </xf>
    <xf numFmtId="191" fontId="75" fillId="0" borderId="0" xfId="436" applyNumberFormat="1" applyFont="1" applyFill="1" applyAlignment="1">
      <alignment horizontal="center" vertical="center"/>
    </xf>
    <xf numFmtId="193" fontId="2" fillId="0" borderId="25" xfId="262" applyFont="1" applyFill="1" applyBorder="1" applyAlignment="1">
      <alignment vertical="center" wrapText="1"/>
    </xf>
    <xf numFmtId="190" fontId="58" fillId="2" borderId="3" xfId="262" applyNumberFormat="1" applyFont="1" applyFill="1" applyBorder="1" applyAlignment="1">
      <alignment horizontal="center" vertical="center" wrapText="1"/>
    </xf>
    <xf numFmtId="190" fontId="4" fillId="0" borderId="25" xfId="262" applyNumberFormat="1" applyFont="1" applyFill="1" applyBorder="1" applyAlignment="1">
      <alignment horizontal="center" vertical="center" wrapText="1"/>
    </xf>
    <xf numFmtId="191" fontId="61" fillId="0" borderId="0" xfId="436" applyNumberFormat="1" applyFont="1" applyFill="1" applyAlignment="1">
      <alignment horizontal="center" vertical="center"/>
    </xf>
    <xf numFmtId="193" fontId="2" fillId="0" borderId="25" xfId="262" applyFont="1" applyFill="1" applyBorder="1" applyAlignment="1">
      <alignment horizontal="left" vertical="center" wrapText="1"/>
    </xf>
    <xf numFmtId="190" fontId="58" fillId="2" borderId="18" xfId="262" applyNumberFormat="1" applyFont="1" applyFill="1" applyBorder="1" applyAlignment="1">
      <alignment horizontal="center" vertical="center" wrapText="1"/>
    </xf>
    <xf numFmtId="192" fontId="4" fillId="0" borderId="25" xfId="262" applyNumberFormat="1" applyFont="1" applyFill="1" applyBorder="1" applyAlignment="1">
      <alignment horizontal="center" vertical="center" wrapText="1"/>
    </xf>
    <xf numFmtId="191" fontId="57" fillId="0" borderId="0" xfId="436" applyNumberFormat="1" applyFont="1" applyFill="1" applyAlignment="1">
      <alignment vertical="center"/>
    </xf>
    <xf numFmtId="190" fontId="58" fillId="0" borderId="19" xfId="262" applyNumberFormat="1" applyFont="1" applyFill="1" applyBorder="1" applyAlignment="1">
      <alignment vertical="center" wrapText="1"/>
    </xf>
    <xf numFmtId="193" fontId="4" fillId="0" borderId="23" xfId="262" applyNumberFormat="1" applyFont="1" applyFill="1" applyBorder="1" applyAlignment="1">
      <alignment horizontal="center" vertical="center" wrapText="1"/>
    </xf>
    <xf numFmtId="193" fontId="4" fillId="30" borderId="23" xfId="262" applyNumberFormat="1" applyFont="1" applyFill="1" applyBorder="1" applyAlignment="1">
      <alignment horizontal="center" vertical="center" wrapText="1"/>
    </xf>
    <xf numFmtId="193" fontId="77" fillId="0" borderId="27" xfId="0" applyFont="1" applyFill="1" applyBorder="1" applyAlignment="1">
      <alignment horizontal="center" vertical="center" wrapText="1"/>
    </xf>
    <xf numFmtId="193" fontId="77" fillId="0" borderId="27" xfId="0" applyFont="1" applyFill="1" applyBorder="1" applyAlignment="1">
      <alignment horizontal="center" vertical="center"/>
    </xf>
    <xf numFmtId="193" fontId="4" fillId="0" borderId="35" xfId="262" applyNumberFormat="1" applyFont="1" applyFill="1" applyBorder="1" applyAlignment="1">
      <alignment horizontal="center" vertical="center" wrapText="1"/>
    </xf>
    <xf numFmtId="193" fontId="57" fillId="0" borderId="0" xfId="437" applyFont="1" applyFill="1" applyBorder="1" applyAlignment="1">
      <alignment vertical="center"/>
    </xf>
    <xf numFmtId="191" fontId="4" fillId="0" borderId="25" xfId="438" applyNumberFormat="1" applyFont="1" applyFill="1" applyBorder="1" applyAlignment="1">
      <alignment horizontal="center" vertical="center" wrapText="1"/>
    </xf>
    <xf numFmtId="191" fontId="4" fillId="0" borderId="16" xfId="438" applyNumberFormat="1" applyFont="1" applyFill="1" applyBorder="1" applyAlignment="1">
      <alignment horizontal="center" vertical="center" wrapText="1"/>
    </xf>
    <xf numFmtId="49" fontId="58" fillId="0" borderId="2" xfId="262" applyNumberFormat="1" applyFont="1" applyFill="1" applyBorder="1" applyAlignment="1">
      <alignment horizontal="center" vertical="center" wrapText="1"/>
    </xf>
    <xf numFmtId="49" fontId="58" fillId="0" borderId="19" xfId="262" applyNumberFormat="1" applyFont="1" applyFill="1" applyBorder="1" applyAlignment="1">
      <alignment horizontal="center" vertical="center" wrapText="1"/>
    </xf>
    <xf numFmtId="191" fontId="61" fillId="0" borderId="0" xfId="438" applyNumberFormat="1" applyFont="1" applyFill="1" applyBorder="1" applyAlignment="1">
      <alignment horizontal="center" vertical="center"/>
    </xf>
    <xf numFmtId="191" fontId="75" fillId="0" borderId="0" xfId="436" applyNumberFormat="1" applyFont="1" applyFill="1" applyAlignment="1">
      <alignment horizontal="left" vertical="center"/>
    </xf>
    <xf numFmtId="190" fontId="2" fillId="0" borderId="2" xfId="262" applyNumberFormat="1" applyFont="1" applyFill="1" applyBorder="1" applyAlignment="1">
      <alignment horizontal="center" vertical="center" wrapText="1"/>
    </xf>
    <xf numFmtId="38" fontId="2" fillId="0" borderId="33" xfId="262" applyNumberFormat="1" applyFont="1" applyFill="1" applyBorder="1" applyAlignment="1">
      <alignment vertical="center" wrapText="1"/>
    </xf>
    <xf numFmtId="38" fontId="4" fillId="0" borderId="21" xfId="262" applyNumberFormat="1" applyFont="1" applyFill="1" applyBorder="1" applyAlignment="1">
      <alignment horizontal="center" vertical="center" wrapText="1"/>
    </xf>
    <xf numFmtId="38" fontId="2" fillId="30" borderId="33" xfId="262" applyNumberFormat="1" applyFont="1" applyFill="1" applyBorder="1" applyAlignment="1">
      <alignment vertical="center" wrapText="1"/>
    </xf>
    <xf numFmtId="38" fontId="2" fillId="0" borderId="34" xfId="262" applyNumberFormat="1" applyFont="1" applyFill="1" applyBorder="1" applyAlignment="1">
      <alignment vertical="center" wrapText="1"/>
    </xf>
    <xf numFmtId="191" fontId="75" fillId="0" borderId="0" xfId="438" applyNumberFormat="1" applyFont="1" applyFill="1" applyBorder="1" applyAlignment="1">
      <alignment horizontal="left" vertical="center"/>
    </xf>
    <xf numFmtId="191" fontId="61" fillId="0" borderId="0" xfId="436" applyNumberFormat="1" applyFont="1" applyFill="1" applyAlignment="1">
      <alignment vertical="center"/>
    </xf>
    <xf numFmtId="10" fontId="4" fillId="0" borderId="34" xfId="262" applyNumberFormat="1" applyFont="1" applyFill="1" applyBorder="1" applyAlignment="1">
      <alignment horizontal="center" vertical="center" wrapText="1"/>
    </xf>
    <xf numFmtId="1" fontId="4" fillId="0" borderId="34" xfId="262" applyNumberFormat="1" applyFont="1" applyFill="1" applyBorder="1" applyAlignment="1">
      <alignment horizontal="center" vertical="center" wrapText="1"/>
    </xf>
    <xf numFmtId="38" fontId="4" fillId="30" borderId="21" xfId="262" applyNumberFormat="1" applyFont="1" applyFill="1" applyBorder="1" applyAlignment="1">
      <alignment horizontal="center" vertical="center" wrapText="1"/>
    </xf>
    <xf numFmtId="38" fontId="4" fillId="0" borderId="36" xfId="262" applyNumberFormat="1" applyFont="1" applyFill="1" applyBorder="1" applyAlignment="1">
      <alignment horizontal="center" vertical="center" wrapText="1"/>
    </xf>
    <xf numFmtId="196" fontId="4" fillId="0" borderId="21" xfId="262" applyNumberFormat="1" applyFont="1" applyFill="1" applyBorder="1" applyAlignment="1">
      <alignment horizontal="center" vertical="center" wrapText="1"/>
    </xf>
    <xf numFmtId="193" fontId="61" fillId="0" borderId="25" xfId="262" applyFont="1" applyFill="1" applyBorder="1" applyAlignment="1">
      <alignment horizontal="center" vertical="center" wrapText="1"/>
    </xf>
    <xf numFmtId="193" fontId="2" fillId="0" borderId="33" xfId="262" applyFont="1" applyFill="1" applyBorder="1" applyAlignment="1">
      <alignment horizontal="center" vertical="center" wrapText="1"/>
    </xf>
    <xf numFmtId="10" fontId="4" fillId="0" borderId="25" xfId="262" applyNumberFormat="1" applyFont="1" applyFill="1" applyBorder="1" applyAlignment="1">
      <alignment horizontal="center" vertical="center" wrapText="1"/>
    </xf>
    <xf numFmtId="38" fontId="4" fillId="30" borderId="15" xfId="262" applyNumberFormat="1" applyFont="1" applyFill="1" applyBorder="1" applyAlignment="1">
      <alignment horizontal="center" vertical="center" wrapText="1"/>
    </xf>
    <xf numFmtId="38" fontId="4" fillId="0" borderId="15" xfId="262" applyNumberFormat="1" applyFont="1" applyFill="1" applyBorder="1" applyAlignment="1">
      <alignment horizontal="center" vertical="center" wrapText="1"/>
    </xf>
    <xf numFmtId="38" fontId="4" fillId="0" borderId="38" xfId="262" applyNumberFormat="1" applyFont="1" applyFill="1" applyBorder="1" applyAlignment="1">
      <alignment horizontal="center" vertical="center" wrapText="1"/>
    </xf>
    <xf numFmtId="38" fontId="4" fillId="30" borderId="38" xfId="262" applyNumberFormat="1" applyFont="1" applyFill="1" applyBorder="1" applyAlignment="1">
      <alignment horizontal="center" vertical="center" wrapText="1"/>
    </xf>
    <xf numFmtId="38" fontId="4" fillId="0" borderId="18" xfId="262" applyNumberFormat="1" applyFont="1" applyFill="1" applyBorder="1" applyAlignment="1">
      <alignment horizontal="center" vertical="center" wrapText="1"/>
    </xf>
    <xf numFmtId="38" fontId="4" fillId="30" borderId="18" xfId="262" applyNumberFormat="1" applyFont="1" applyFill="1" applyBorder="1" applyAlignment="1">
      <alignment horizontal="center" vertical="center" wrapText="1"/>
    </xf>
    <xf numFmtId="38" fontId="4" fillId="0" borderId="37" xfId="262" applyNumberFormat="1" applyFont="1" applyFill="1" applyBorder="1" applyAlignment="1">
      <alignment horizontal="center" vertical="center" wrapText="1"/>
    </xf>
    <xf numFmtId="38" fontId="57" fillId="0" borderId="37" xfId="262" applyNumberFormat="1" applyFont="1" applyFill="1" applyBorder="1" applyAlignment="1">
      <alignment horizontal="center" vertical="center" wrapText="1"/>
    </xf>
    <xf numFmtId="38" fontId="4" fillId="30" borderId="37" xfId="262" applyNumberFormat="1" applyFont="1" applyFill="1" applyBorder="1" applyAlignment="1">
      <alignment horizontal="center" vertical="center" wrapText="1"/>
    </xf>
    <xf numFmtId="38" fontId="4" fillId="0" borderId="2" xfId="262" applyNumberFormat="1" applyFont="1" applyFill="1" applyBorder="1" applyAlignment="1">
      <alignment horizontal="center" vertical="center" wrapText="1"/>
    </xf>
    <xf numFmtId="38" fontId="4" fillId="30" borderId="2" xfId="262" applyNumberFormat="1" applyFont="1" applyFill="1" applyBorder="1" applyAlignment="1">
      <alignment horizontal="center" vertical="center" wrapText="1"/>
    </xf>
    <xf numFmtId="193" fontId="61" fillId="0" borderId="0" xfId="437" applyFont="1" applyFill="1" applyAlignment="1">
      <alignment horizontal="center" vertical="center"/>
    </xf>
    <xf numFmtId="191" fontId="61" fillId="0" borderId="0" xfId="436" applyNumberFormat="1" applyFont="1" applyFill="1" applyAlignment="1">
      <alignment horizontal="center" vertical="center" wrapText="1"/>
    </xf>
    <xf numFmtId="193" fontId="78" fillId="0" borderId="25" xfId="262" applyFont="1" applyFill="1" applyBorder="1" applyAlignment="1">
      <alignment horizontal="center" vertical="center" wrapText="1"/>
    </xf>
    <xf numFmtId="193" fontId="57" fillId="37" borderId="23" xfId="262" applyNumberFormat="1" applyFont="1" applyFill="1" applyBorder="1" applyAlignment="1">
      <alignment horizontal="center" vertical="center" wrapText="1"/>
    </xf>
    <xf numFmtId="193" fontId="57" fillId="29" borderId="23" xfId="262" applyNumberFormat="1" applyFont="1" applyFill="1" applyBorder="1" applyAlignment="1">
      <alignment horizontal="center" vertical="center" wrapText="1"/>
    </xf>
    <xf numFmtId="38" fontId="61" fillId="0" borderId="21" xfId="262" applyNumberFormat="1" applyFont="1" applyFill="1" applyBorder="1" applyAlignment="1">
      <alignment horizontal="center" vertical="center" wrapText="1"/>
    </xf>
    <xf numFmtId="190" fontId="4" fillId="30" borderId="25" xfId="262" applyNumberFormat="1" applyFont="1" applyFill="1" applyBorder="1" applyAlignment="1">
      <alignment horizontal="center" vertical="center" wrapText="1"/>
    </xf>
    <xf numFmtId="192" fontId="4" fillId="30" borderId="25" xfId="262" applyNumberFormat="1" applyFont="1" applyFill="1" applyBorder="1" applyAlignment="1">
      <alignment horizontal="center" vertical="center" wrapText="1"/>
    </xf>
    <xf numFmtId="190" fontId="81" fillId="0" borderId="25" xfId="262" applyNumberFormat="1" applyFont="1" applyFill="1" applyBorder="1" applyAlignment="1">
      <alignment horizontal="center" vertical="center" wrapText="1"/>
    </xf>
    <xf numFmtId="192" fontId="81" fillId="0" borderId="25" xfId="262" applyNumberFormat="1" applyFont="1" applyFill="1" applyBorder="1" applyAlignment="1">
      <alignment horizontal="center" vertical="center" wrapText="1"/>
    </xf>
    <xf numFmtId="1" fontId="4" fillId="0" borderId="21" xfId="262" applyNumberFormat="1" applyFont="1" applyFill="1" applyBorder="1" applyAlignment="1">
      <alignment horizontal="center" vertical="center" wrapText="1"/>
    </xf>
    <xf numFmtId="38" fontId="82" fillId="0" borderId="21" xfId="262" applyNumberFormat="1" applyFont="1" applyFill="1" applyBorder="1" applyAlignment="1">
      <alignment horizontal="center" vertical="center" wrapText="1"/>
    </xf>
    <xf numFmtId="193" fontId="57" fillId="0" borderId="15" xfId="262" applyFont="1" applyFill="1" applyBorder="1" applyAlignment="1">
      <alignment horizontal="center" vertical="center" wrapText="1"/>
    </xf>
    <xf numFmtId="190" fontId="58" fillId="0" borderId="2" xfId="262" applyNumberFormat="1" applyFont="1" applyFill="1" applyBorder="1" applyAlignment="1">
      <alignment horizontal="center" vertical="center" wrapText="1"/>
    </xf>
    <xf numFmtId="193" fontId="66" fillId="0" borderId="25" xfId="262" applyFont="1" applyFill="1" applyBorder="1" applyAlignment="1">
      <alignment horizontal="center" vertical="center" wrapText="1"/>
    </xf>
    <xf numFmtId="193" fontId="75" fillId="0" borderId="0" xfId="437" applyFont="1" applyFill="1" applyBorder="1" applyAlignment="1">
      <alignment vertical="center" wrapText="1"/>
    </xf>
    <xf numFmtId="190" fontId="58" fillId="2" borderId="3" xfId="262" applyNumberFormat="1" applyFont="1" applyFill="1" applyBorder="1" applyAlignment="1">
      <alignment horizontal="center" vertical="center" wrapText="1"/>
    </xf>
    <xf numFmtId="190" fontId="58" fillId="2" borderId="18" xfId="262" applyNumberFormat="1" applyFont="1" applyFill="1" applyBorder="1" applyAlignment="1">
      <alignment horizontal="center" vertical="center" wrapText="1"/>
    </xf>
    <xf numFmtId="190" fontId="58" fillId="0" borderId="19" xfId="262" applyNumberFormat="1" applyFont="1" applyFill="1" applyBorder="1" applyAlignment="1">
      <alignment horizontal="center" vertical="center" wrapText="1"/>
    </xf>
    <xf numFmtId="196" fontId="4" fillId="0" borderId="25" xfId="262" applyNumberFormat="1" applyFont="1" applyFill="1" applyBorder="1" applyAlignment="1">
      <alignment horizontal="center" vertical="center" wrapText="1"/>
    </xf>
    <xf numFmtId="193" fontId="57" fillId="2" borderId="35" xfId="262" applyNumberFormat="1" applyFont="1" applyFill="1" applyBorder="1" applyAlignment="1">
      <alignment horizontal="center" vertical="center" wrapText="1"/>
    </xf>
    <xf numFmtId="191" fontId="83" fillId="0" borderId="0" xfId="433" applyNumberFormat="1" applyFont="1" applyFill="1" applyBorder="1">
      <alignment vertical="center"/>
    </xf>
    <xf numFmtId="193" fontId="84" fillId="0" borderId="0" xfId="437" applyFont="1" applyFill="1" applyBorder="1">
      <alignment vertical="center"/>
    </xf>
    <xf numFmtId="190" fontId="85" fillId="0" borderId="25" xfId="262" applyNumberFormat="1" applyFont="1" applyFill="1" applyBorder="1" applyAlignment="1">
      <alignment horizontal="center" vertical="center" wrapText="1"/>
    </xf>
    <xf numFmtId="192" fontId="85" fillId="0" borderId="25" xfId="262" applyNumberFormat="1" applyFont="1" applyFill="1" applyBorder="1" applyAlignment="1">
      <alignment horizontal="center" vertical="center" wrapText="1"/>
    </xf>
    <xf numFmtId="193" fontId="85" fillId="0" borderId="35" xfId="262" applyNumberFormat="1" applyFont="1" applyFill="1" applyBorder="1" applyAlignment="1">
      <alignment horizontal="center" vertical="center" wrapText="1"/>
    </xf>
    <xf numFmtId="193" fontId="86" fillId="29" borderId="35" xfId="262" applyNumberFormat="1" applyFont="1" applyFill="1" applyBorder="1" applyAlignment="1">
      <alignment horizontal="center" vertical="center" wrapText="1"/>
    </xf>
    <xf numFmtId="38" fontId="87" fillId="0" borderId="34" xfId="262" applyNumberFormat="1" applyFont="1" applyFill="1" applyBorder="1" applyAlignment="1">
      <alignment vertical="center" wrapText="1"/>
    </xf>
    <xf numFmtId="38" fontId="85" fillId="0" borderId="36" xfId="262" applyNumberFormat="1" applyFont="1" applyFill="1" applyBorder="1" applyAlignment="1">
      <alignment horizontal="center" vertical="center" wrapText="1"/>
    </xf>
    <xf numFmtId="38" fontId="85" fillId="0" borderId="38" xfId="262" applyNumberFormat="1" applyFont="1" applyFill="1" applyBorder="1" applyAlignment="1">
      <alignment horizontal="center" vertical="center" wrapText="1"/>
    </xf>
    <xf numFmtId="38" fontId="85" fillId="0" borderId="18" xfId="262" applyNumberFormat="1" applyFont="1" applyFill="1" applyBorder="1" applyAlignment="1">
      <alignment horizontal="center" vertical="center" wrapText="1"/>
    </xf>
    <xf numFmtId="38" fontId="85" fillId="0" borderId="2" xfId="262" applyNumberFormat="1" applyFont="1" applyFill="1" applyBorder="1" applyAlignment="1">
      <alignment horizontal="center" vertical="center" wrapText="1"/>
    </xf>
    <xf numFmtId="193" fontId="83" fillId="0" borderId="0" xfId="437" applyFont="1" applyFill="1" applyBorder="1">
      <alignment vertical="center"/>
    </xf>
    <xf numFmtId="10" fontId="4" fillId="29" borderId="25" xfId="262" applyNumberFormat="1" applyFont="1" applyFill="1" applyBorder="1" applyAlignment="1">
      <alignment horizontal="center" vertical="center" wrapText="1"/>
    </xf>
    <xf numFmtId="193" fontId="58" fillId="38" borderId="25" xfId="262" applyFont="1" applyFill="1" applyBorder="1" applyAlignment="1">
      <alignment horizontal="center" vertical="center" wrapText="1"/>
    </xf>
    <xf numFmtId="194" fontId="2" fillId="38" borderId="25" xfId="262" applyNumberFormat="1" applyFont="1" applyFill="1" applyBorder="1" applyAlignment="1">
      <alignment horizontal="center" vertical="center" wrapText="1"/>
    </xf>
    <xf numFmtId="197" fontId="4" fillId="29" borderId="34" xfId="262" applyNumberFormat="1" applyFont="1" applyFill="1" applyBorder="1" applyAlignment="1">
      <alignment horizontal="center" vertical="center" wrapText="1"/>
    </xf>
    <xf numFmtId="197" fontId="4" fillId="0" borderId="34" xfId="262" applyNumberFormat="1" applyFont="1" applyFill="1" applyBorder="1" applyAlignment="1">
      <alignment horizontal="center" vertical="center" wrapText="1"/>
    </xf>
    <xf numFmtId="190" fontId="58" fillId="2" borderId="3" xfId="262" applyNumberFormat="1" applyFont="1" applyFill="1" applyBorder="1" applyAlignment="1">
      <alignment horizontal="center" vertical="center" wrapText="1"/>
    </xf>
    <xf numFmtId="190" fontId="58" fillId="2" borderId="18" xfId="262" applyNumberFormat="1" applyFont="1" applyFill="1" applyBorder="1" applyAlignment="1">
      <alignment horizontal="center" vertical="center" wrapText="1"/>
    </xf>
    <xf numFmtId="191" fontId="80" fillId="0" borderId="0" xfId="433" applyNumberFormat="1" applyFont="1" applyFill="1" applyBorder="1">
      <alignment vertical="center"/>
    </xf>
    <xf numFmtId="191" fontId="83" fillId="29" borderId="0" xfId="433" applyNumberFormat="1" applyFont="1" applyFill="1" applyBorder="1">
      <alignment vertical="center"/>
    </xf>
    <xf numFmtId="190" fontId="4" fillId="29" borderId="25" xfId="262" applyNumberFormat="1" applyFont="1" applyFill="1" applyBorder="1" applyAlignment="1">
      <alignment horizontal="center" vertical="center" wrapText="1"/>
    </xf>
    <xf numFmtId="192" fontId="4" fillId="29" borderId="25" xfId="262" applyNumberFormat="1" applyFont="1" applyFill="1" applyBorder="1" applyAlignment="1">
      <alignment horizontal="center" vertical="center" wrapText="1"/>
    </xf>
    <xf numFmtId="193" fontId="58" fillId="29" borderId="25" xfId="262" applyFont="1" applyFill="1" applyBorder="1" applyAlignment="1">
      <alignment horizontal="center" vertical="center" wrapText="1"/>
    </xf>
    <xf numFmtId="194" fontId="2" fillId="29" borderId="25" xfId="262" applyNumberFormat="1" applyFont="1" applyFill="1" applyBorder="1" applyAlignment="1">
      <alignment horizontal="center" vertical="center" wrapText="1"/>
    </xf>
    <xf numFmtId="193" fontId="4" fillId="0" borderId="39" xfId="262" applyNumberFormat="1" applyFont="1" applyFill="1" applyBorder="1" applyAlignment="1">
      <alignment horizontal="center" vertical="center" wrapText="1"/>
    </xf>
    <xf numFmtId="193" fontId="4" fillId="30" borderId="39" xfId="262" applyNumberFormat="1" applyFont="1" applyFill="1" applyBorder="1" applyAlignment="1">
      <alignment horizontal="center" vertical="center" wrapText="1"/>
    </xf>
    <xf numFmtId="193" fontId="57" fillId="30" borderId="39" xfId="262" applyNumberFormat="1" applyFont="1" applyFill="1" applyBorder="1" applyAlignment="1">
      <alignment horizontal="center" vertical="center" wrapText="1"/>
    </xf>
    <xf numFmtId="193" fontId="57" fillId="0" borderId="39" xfId="262" applyNumberFormat="1" applyFont="1" applyFill="1" applyBorder="1" applyAlignment="1">
      <alignment horizontal="center" vertical="center" wrapText="1"/>
    </xf>
    <xf numFmtId="193" fontId="57" fillId="29" borderId="39" xfId="262" applyNumberFormat="1" applyFont="1" applyFill="1" applyBorder="1" applyAlignment="1">
      <alignment horizontal="center" vertical="center" wrapText="1"/>
    </xf>
    <xf numFmtId="193" fontId="57" fillId="37" borderId="39" xfId="262" applyNumberFormat="1" applyFont="1" applyFill="1" applyBorder="1" applyAlignment="1">
      <alignment horizontal="center" vertical="center" wrapText="1"/>
    </xf>
    <xf numFmtId="193" fontId="4" fillId="0" borderId="41" xfId="262" applyNumberFormat="1" applyFont="1" applyFill="1" applyBorder="1" applyAlignment="1">
      <alignment horizontal="center" vertical="center" wrapText="1"/>
    </xf>
    <xf numFmtId="193" fontId="57" fillId="2" borderId="41" xfId="262" applyNumberFormat="1" applyFont="1" applyFill="1" applyBorder="1" applyAlignment="1">
      <alignment horizontal="center" vertical="center" wrapText="1"/>
    </xf>
    <xf numFmtId="193" fontId="57" fillId="29" borderId="41" xfId="262" applyNumberFormat="1" applyFont="1" applyFill="1" applyBorder="1" applyAlignment="1">
      <alignment horizontal="center" vertical="center" wrapText="1"/>
    </xf>
    <xf numFmtId="38" fontId="4" fillId="0" borderId="41" xfId="431" applyNumberFormat="1" applyFont="1" applyFill="1" applyBorder="1" applyAlignment="1">
      <alignment horizontal="center" vertical="center" wrapText="1"/>
    </xf>
    <xf numFmtId="38" fontId="2" fillId="0" borderId="25" xfId="262" applyNumberFormat="1" applyFont="1" applyFill="1" applyBorder="1" applyAlignment="1">
      <alignment vertical="center" wrapText="1"/>
    </xf>
    <xf numFmtId="38" fontId="2" fillId="30" borderId="25" xfId="262" applyNumberFormat="1" applyFont="1" applyFill="1" applyBorder="1" applyAlignment="1">
      <alignment vertical="center" wrapText="1"/>
    </xf>
    <xf numFmtId="1" fontId="4" fillId="0" borderId="25" xfId="262" applyNumberFormat="1" applyFont="1" applyFill="1" applyBorder="1" applyAlignment="1">
      <alignment horizontal="center" vertical="center" wrapText="1"/>
    </xf>
    <xf numFmtId="38" fontId="57" fillId="39" borderId="38" xfId="262" applyNumberFormat="1" applyFont="1" applyFill="1" applyBorder="1" applyAlignment="1">
      <alignment horizontal="center" vertical="center" wrapText="1"/>
    </xf>
    <xf numFmtId="193" fontId="57" fillId="40" borderId="41" xfId="262" applyNumberFormat="1" applyFont="1" applyFill="1" applyBorder="1" applyAlignment="1">
      <alignment horizontal="center" vertical="center" wrapText="1"/>
    </xf>
    <xf numFmtId="193" fontId="57" fillId="41" borderId="41" xfId="262" applyNumberFormat="1" applyFont="1" applyFill="1" applyBorder="1" applyAlignment="1">
      <alignment horizontal="center" vertical="center" wrapText="1"/>
    </xf>
    <xf numFmtId="9" fontId="4" fillId="0" borderId="36" xfId="432" applyFont="1" applyFill="1" applyBorder="1" applyAlignment="1">
      <alignment horizontal="center" vertical="center" wrapText="1"/>
    </xf>
    <xf numFmtId="193" fontId="85" fillId="0" borderId="41" xfId="262" applyNumberFormat="1" applyFont="1" applyFill="1" applyBorder="1" applyAlignment="1">
      <alignment horizontal="center" vertical="center" wrapText="1"/>
    </xf>
    <xf numFmtId="193" fontId="86" fillId="29" borderId="41" xfId="262" applyNumberFormat="1" applyFont="1" applyFill="1" applyBorder="1" applyAlignment="1">
      <alignment horizontal="center" vertical="center" wrapText="1"/>
    </xf>
    <xf numFmtId="38" fontId="87" fillId="0" borderId="25" xfId="262" applyNumberFormat="1" applyFont="1" applyFill="1" applyBorder="1" applyAlignment="1">
      <alignment vertical="center" wrapText="1"/>
    </xf>
    <xf numFmtId="197" fontId="4" fillId="0" borderId="25" xfId="262" applyNumberFormat="1" applyFont="1" applyFill="1" applyBorder="1" applyAlignment="1">
      <alignment horizontal="center" vertical="center" wrapText="1"/>
    </xf>
    <xf numFmtId="191" fontId="83" fillId="0" borderId="0" xfId="428" applyNumberFormat="1" applyFont="1" applyFill="1" applyBorder="1">
      <alignment vertical="center"/>
    </xf>
    <xf numFmtId="38" fontId="57" fillId="39" borderId="36" xfId="262" applyNumberFormat="1" applyFont="1" applyFill="1" applyBorder="1" applyAlignment="1">
      <alignment horizontal="center" vertical="center" wrapText="1"/>
    </xf>
    <xf numFmtId="38" fontId="83" fillId="0" borderId="36" xfId="262" applyNumberFormat="1" applyFont="1" applyFill="1" applyBorder="1" applyAlignment="1">
      <alignment horizontal="center" vertical="center" wrapText="1"/>
    </xf>
    <xf numFmtId="38" fontId="61" fillId="0" borderId="36" xfId="262" applyNumberFormat="1" applyFont="1" applyFill="1" applyBorder="1" applyAlignment="1">
      <alignment horizontal="center" vertical="center" wrapText="1"/>
    </xf>
    <xf numFmtId="38" fontId="83" fillId="0" borderId="38" xfId="262" applyNumberFormat="1" applyFont="1" applyFill="1" applyBorder="1" applyAlignment="1">
      <alignment horizontal="center" vertical="center" wrapText="1"/>
    </xf>
    <xf numFmtId="190" fontId="58" fillId="2" borderId="3" xfId="262" applyNumberFormat="1" applyFont="1" applyFill="1" applyBorder="1" applyAlignment="1">
      <alignment horizontal="center" vertical="center" wrapText="1"/>
    </xf>
    <xf numFmtId="190" fontId="58" fillId="2" borderId="18" xfId="262" applyNumberFormat="1" applyFont="1" applyFill="1" applyBorder="1" applyAlignment="1">
      <alignment horizontal="center" vertical="center" wrapText="1"/>
    </xf>
    <xf numFmtId="0" fontId="80" fillId="0" borderId="0" xfId="436" quotePrefix="1" applyNumberFormat="1" applyFont="1" applyFill="1" applyAlignment="1">
      <alignment horizontal="left" vertical="center" wrapText="1"/>
    </xf>
    <xf numFmtId="190" fontId="58" fillId="2" borderId="3" xfId="262" applyNumberFormat="1" applyFont="1" applyFill="1" applyBorder="1" applyAlignment="1">
      <alignment horizontal="center" vertical="center" wrapText="1"/>
    </xf>
    <xf numFmtId="190" fontId="58" fillId="2" borderId="18" xfId="262" applyNumberFormat="1" applyFont="1" applyFill="1" applyBorder="1" applyAlignment="1">
      <alignment horizontal="center" vertical="center" wrapText="1"/>
    </xf>
    <xf numFmtId="193" fontId="76" fillId="0" borderId="20" xfId="262" applyFont="1" applyFill="1" applyBorder="1" applyAlignment="1">
      <alignment horizontal="center" vertical="center" wrapText="1"/>
    </xf>
    <xf numFmtId="193" fontId="76" fillId="0" borderId="17" xfId="262" applyFont="1" applyFill="1" applyBorder="1" applyAlignment="1">
      <alignment horizontal="center" vertical="center" wrapText="1"/>
    </xf>
    <xf numFmtId="38" fontId="57" fillId="0" borderId="39" xfId="431" applyNumberFormat="1" applyFont="1" applyFill="1" applyBorder="1" applyAlignment="1">
      <alignment horizontal="center" vertical="center" wrapText="1"/>
    </xf>
    <xf numFmtId="38" fontId="57" fillId="0" borderId="16" xfId="431" applyNumberFormat="1" applyFont="1" applyFill="1" applyBorder="1" applyAlignment="1">
      <alignment horizontal="center" vertical="center" wrapText="1"/>
    </xf>
    <xf numFmtId="38" fontId="57" fillId="0" borderId="40" xfId="431" applyNumberFormat="1" applyFont="1" applyFill="1" applyBorder="1" applyAlignment="1">
      <alignment horizontal="center" vertical="center" wrapText="1"/>
    </xf>
    <xf numFmtId="38" fontId="5" fillId="0" borderId="39" xfId="431" applyNumberFormat="1" applyFont="1" applyFill="1" applyBorder="1" applyAlignment="1">
      <alignment horizontal="center" vertical="center" wrapText="1"/>
    </xf>
    <xf numFmtId="38" fontId="5" fillId="0" borderId="16" xfId="431" applyNumberFormat="1" applyFont="1" applyFill="1" applyBorder="1" applyAlignment="1">
      <alignment horizontal="center" vertical="center" wrapText="1"/>
    </xf>
    <xf numFmtId="38" fontId="5" fillId="0" borderId="17" xfId="431" applyNumberFormat="1" applyFont="1" applyFill="1" applyBorder="1" applyAlignment="1">
      <alignment horizontal="center" vertical="center" wrapText="1"/>
    </xf>
    <xf numFmtId="191" fontId="75" fillId="0" borderId="20" xfId="438" applyNumberFormat="1" applyFont="1" applyFill="1" applyBorder="1" applyAlignment="1">
      <alignment horizontal="center" vertical="center" wrapText="1"/>
    </xf>
    <xf numFmtId="191" fontId="75" fillId="0" borderId="17" xfId="438" applyNumberFormat="1" applyFont="1" applyFill="1" applyBorder="1" applyAlignment="1">
      <alignment horizontal="center" vertical="center" wrapText="1"/>
    </xf>
    <xf numFmtId="193" fontId="68" fillId="36" borderId="27" xfId="435" applyFont="1" applyFill="1" applyBorder="1" applyAlignment="1">
      <alignment horizontal="left" vertical="top"/>
    </xf>
    <xf numFmtId="193" fontId="68" fillId="36" borderId="31" xfId="435" applyFont="1" applyFill="1" applyBorder="1" applyAlignment="1">
      <alignment horizontal="left" vertical="top"/>
    </xf>
    <xf numFmtId="193" fontId="33" fillId="0" borderId="0" xfId="435"/>
    <xf numFmtId="193" fontId="72" fillId="0" borderId="0" xfId="435" applyFont="1"/>
    <xf numFmtId="193" fontId="68" fillId="0" borderId="26" xfId="435" applyFont="1" applyBorder="1"/>
    <xf numFmtId="193" fontId="73" fillId="35" borderId="27" xfId="435" applyFont="1" applyFill="1" applyBorder="1" applyAlignment="1">
      <alignment horizontal="left" vertical="center"/>
    </xf>
    <xf numFmtId="193" fontId="16" fillId="0" borderId="27" xfId="435" applyFont="1" applyBorder="1" applyAlignment="1">
      <alignment horizontal="left" vertical="center"/>
    </xf>
    <xf numFmtId="193" fontId="74" fillId="0" borderId="27" xfId="435" applyFont="1" applyBorder="1" applyAlignment="1">
      <alignment horizontal="left" vertical="center"/>
    </xf>
    <xf numFmtId="193" fontId="68" fillId="36" borderId="32" xfId="435" applyFont="1" applyFill="1" applyBorder="1" applyAlignment="1">
      <alignment horizontal="left" vertical="top"/>
    </xf>
    <xf numFmtId="0" fontId="4" fillId="0" borderId="25" xfId="262" applyNumberFormat="1" applyFont="1" applyFill="1" applyBorder="1" applyAlignment="1">
      <alignment horizontal="center" vertical="center" wrapText="1"/>
    </xf>
    <xf numFmtId="0" fontId="61" fillId="0" borderId="0" xfId="437" applyNumberFormat="1" applyFont="1" applyFill="1" applyBorder="1">
      <alignment vertical="center"/>
    </xf>
  </cellXfs>
  <cellStyles count="440">
    <cellStyle name="?" xfId="101"/>
    <cellStyle name="_" xfId="97"/>
    <cellStyle name="____P62 LH meeting minutes on 4-1 R1" xfId="98"/>
    <cellStyle name="___LH P62 AM Unique Line Document Rev-D 1-18" xfId="99"/>
    <cellStyle name="___P62A_Process_Flow(4.3)" xfId="100"/>
    <cellStyle name="0,0_x000a__x000a_NA_x000a__x000a_" xfId="289"/>
    <cellStyle name="0,0_x000d__x000d_NA_x000d__x000d_" xfId="80"/>
    <cellStyle name="0,0_x000d__x000d_NA_x000d__x000d_ 2" xfId="266"/>
    <cellStyle name="0,0_x000d__x000d_NA_x000d__x000d_ 3" xfId="102"/>
    <cellStyle name="0,0_x000d__x000d_NA_x000d__x000d_ 4" xfId="269"/>
    <cellStyle name="0,0_x000d__x000d_NA_x000d__x000d_ 5" xfId="271"/>
    <cellStyle name="0,0_x000d__x000d_NA_x000d__x000d_ 6" xfId="273"/>
    <cellStyle name="0,0_x000d__x000d_NA_x000d__x000d_ 7" xfId="275"/>
    <cellStyle name="0,0_x005f_x000d__x005f_x000d_NA_x005f_x000d__x005f_x000d_" xfId="82"/>
    <cellStyle name="20% - 輔色1" xfId="103"/>
    <cellStyle name="20% - 輔色2" xfId="104"/>
    <cellStyle name="20% - 輔色3" xfId="105"/>
    <cellStyle name="20% - 輔色4" xfId="106"/>
    <cellStyle name="20% - 輔色5" xfId="107"/>
    <cellStyle name="20% - 輔色6" xfId="108"/>
    <cellStyle name="40% - 輔色1" xfId="109"/>
    <cellStyle name="40% - 輔色2" xfId="110"/>
    <cellStyle name="40% - 輔色3" xfId="111"/>
    <cellStyle name="40% - 輔色4" xfId="112"/>
    <cellStyle name="40% - 輔色5" xfId="113"/>
    <cellStyle name="40% - 輔色6" xfId="114"/>
    <cellStyle name="60% - 輔色1" xfId="115"/>
    <cellStyle name="60% - 輔色2" xfId="116"/>
    <cellStyle name="60% - 輔色3" xfId="117"/>
    <cellStyle name="60% - 輔色4" xfId="118"/>
    <cellStyle name="60% - 輔色5" xfId="119"/>
    <cellStyle name="60% - 輔色6" xfId="120"/>
    <cellStyle name="Calc Currency (0)" xfId="121"/>
    <cellStyle name="Calc Currency (2)" xfId="122"/>
    <cellStyle name="Calc Percent (0)" xfId="123"/>
    <cellStyle name="Calc Percent (1)" xfId="124"/>
    <cellStyle name="Calc Percent (2)" xfId="125"/>
    <cellStyle name="Calc Units (0)" xfId="126"/>
    <cellStyle name="Calc Units (1)" xfId="127"/>
    <cellStyle name="Calc Units (2)" xfId="128"/>
    <cellStyle name="Comma [00]" xfId="129"/>
    <cellStyle name="Comma 2" xfId="130"/>
    <cellStyle name="Comma 3" xfId="290"/>
    <cellStyle name="Currency [00]" xfId="131"/>
    <cellStyle name="Date Short" xfId="132"/>
    <cellStyle name="Enter Currency (0)" xfId="133"/>
    <cellStyle name="Enter Currency (2)" xfId="134"/>
    <cellStyle name="Enter Units (0)" xfId="135"/>
    <cellStyle name="Enter Units (1)" xfId="136"/>
    <cellStyle name="Enter Units (2)" xfId="137"/>
    <cellStyle name="Excel Built-in Normal 1" xfId="138"/>
    <cellStyle name="Good 2" xfId="83"/>
    <cellStyle name="Good 3" xfId="84"/>
    <cellStyle name="Grey" xfId="139"/>
    <cellStyle name="Header1" xfId="140"/>
    <cellStyle name="Header2" xfId="141"/>
    <cellStyle name="Hyperlink 2" xfId="85"/>
    <cellStyle name="Hyperlink 3" xfId="142"/>
    <cellStyle name="Input [yellow]" xfId="143"/>
    <cellStyle name="Link Currency (0)" xfId="144"/>
    <cellStyle name="Link Currency (2)" xfId="145"/>
    <cellStyle name="Link Units (0)" xfId="146"/>
    <cellStyle name="Link Units (1)" xfId="147"/>
    <cellStyle name="Link Units (2)" xfId="148"/>
    <cellStyle name="modified" xfId="149"/>
    <cellStyle name="MS Sans Serif" xfId="150"/>
    <cellStyle name="Neutral 2" xfId="151"/>
    <cellStyle name="no dec" xfId="152"/>
    <cellStyle name="Normal - Style1" xfId="153"/>
    <cellStyle name="Normal 1" xfId="154"/>
    <cellStyle name="Normal 10" xfId="155"/>
    <cellStyle name="Normal 10 2" xfId="291"/>
    <cellStyle name="Normal 11" xfId="156"/>
    <cellStyle name="Normal 12" xfId="157"/>
    <cellStyle name="Normal 13" xfId="158"/>
    <cellStyle name="Normal 14" xfId="159"/>
    <cellStyle name="Normal 15" xfId="160"/>
    <cellStyle name="Normal 16" xfId="161"/>
    <cellStyle name="Normal 17" xfId="162"/>
    <cellStyle name="Normal 18" xfId="163"/>
    <cellStyle name="Normal 19" xfId="164"/>
    <cellStyle name="Normal 2" xfId="81"/>
    <cellStyle name="Normal 2 2" xfId="86"/>
    <cellStyle name="Normal 2 3" xfId="165"/>
    <cellStyle name="Normal 2 4" xfId="166"/>
    <cellStyle name="Normal 2 5" xfId="292"/>
    <cellStyle name="Normal 2 6" xfId="435"/>
    <cellStyle name="Normal 2_(IPQC追記)KHTC MP LINE control plan ver3" xfId="167"/>
    <cellStyle name="Normal 20" xfId="168"/>
    <cellStyle name="Normal 21" xfId="169"/>
    <cellStyle name="Normal 22" xfId="170"/>
    <cellStyle name="Normal 23" xfId="171"/>
    <cellStyle name="Normal 24" xfId="172"/>
    <cellStyle name="Normal 25" xfId="173"/>
    <cellStyle name="Normal 26" xfId="174"/>
    <cellStyle name="Normal 27" xfId="175"/>
    <cellStyle name="Normal 28" xfId="176"/>
    <cellStyle name="Normal 29" xfId="177"/>
    <cellStyle name="Normal 3" xfId="87"/>
    <cellStyle name="Normal 3 2" xfId="178"/>
    <cellStyle name="Normal 30" xfId="179"/>
    <cellStyle name="Normal 31" xfId="180"/>
    <cellStyle name="Normal 32" xfId="181"/>
    <cellStyle name="Normal 33" xfId="182"/>
    <cellStyle name="Normal 4" xfId="88"/>
    <cellStyle name="Normal 5" xfId="89"/>
    <cellStyle name="Normal 6" xfId="90"/>
    <cellStyle name="Normal 6 10" xfId="183"/>
    <cellStyle name="Normal 6 11" xfId="184"/>
    <cellStyle name="Normal 6 12" xfId="185"/>
    <cellStyle name="Normal 6 13" xfId="186"/>
    <cellStyle name="Normal 6 14" xfId="187"/>
    <cellStyle name="Normal 6 15" xfId="188"/>
    <cellStyle name="Normal 6 16" xfId="189"/>
    <cellStyle name="Normal 6 17" xfId="190"/>
    <cellStyle name="Normal 6 18" xfId="191"/>
    <cellStyle name="Normal 6 19" xfId="192"/>
    <cellStyle name="Normal 6 2" xfId="193"/>
    <cellStyle name="Normal 6 2 2" xfId="194"/>
    <cellStyle name="Normal 6 2 3" xfId="195"/>
    <cellStyle name="Normal 6 2 4" xfId="196"/>
    <cellStyle name="Normal 6 2 5" xfId="197"/>
    <cellStyle name="Normal 6 20" xfId="198"/>
    <cellStyle name="Normal 6 21" xfId="199"/>
    <cellStyle name="Normal 6 22" xfId="200"/>
    <cellStyle name="Normal 6 23" xfId="201"/>
    <cellStyle name="Normal 6 24" xfId="202"/>
    <cellStyle name="Normal 6 3" xfId="203"/>
    <cellStyle name="Normal 6 4" xfId="204"/>
    <cellStyle name="Normal 6 5" xfId="205"/>
    <cellStyle name="Normal 6 6" xfId="206"/>
    <cellStyle name="Normal 6 7" xfId="207"/>
    <cellStyle name="Normal 6 8" xfId="208"/>
    <cellStyle name="Normal 6 9" xfId="209"/>
    <cellStyle name="Normal 7" xfId="210"/>
    <cellStyle name="Normal 8" xfId="211"/>
    <cellStyle name="Normal 8 2" xfId="91"/>
    <cellStyle name="Normal 8 2 2" xfId="260"/>
    <cellStyle name="Normal 8 2 2 2" xfId="293"/>
    <cellStyle name="Normal 8 2 3" xfId="294"/>
    <cellStyle name="Normal 8 3" xfId="212"/>
    <cellStyle name="Normal 8 4" xfId="213"/>
    <cellStyle name="Normal 8 5" xfId="92"/>
    <cellStyle name="Normal 8 5 2" xfId="261"/>
    <cellStyle name="Normal 8 5 2 2" xfId="295"/>
    <cellStyle name="Normal 9" xfId="214"/>
    <cellStyle name="Note 2" xfId="93"/>
    <cellStyle name="Percent [0]" xfId="215"/>
    <cellStyle name="Percent [00]" xfId="216"/>
    <cellStyle name="Percent [2]" xfId="217"/>
    <cellStyle name="PrePop Currency (0)" xfId="218"/>
    <cellStyle name="PrePop Currency (2)" xfId="219"/>
    <cellStyle name="PrePop Units (0)" xfId="220"/>
    <cellStyle name="PrePop Units (1)" xfId="221"/>
    <cellStyle name="PrePop Units (2)" xfId="222"/>
    <cellStyle name="Text Indent A" xfId="223"/>
    <cellStyle name="Text Indent B" xfId="224"/>
    <cellStyle name="Text Indent C" xfId="225"/>
    <cellStyle name="パーセント 2" xfId="297"/>
    <cellStyle name="遽_laroux" xfId="259"/>
    <cellStyle name="百分比" xfId="434" builtinId="5"/>
    <cellStyle name="百分比 2" xfId="265"/>
    <cellStyle name="百分比 3" xfId="432"/>
    <cellStyle name="百分比 3 2" xfId="439"/>
    <cellStyle name="備註" xfId="231"/>
    <cellStyle name="標題" xfId="238"/>
    <cellStyle name="標題 1" xfId="239"/>
    <cellStyle name="標題 2" xfId="240"/>
    <cellStyle name="標題 3" xfId="241"/>
    <cellStyle name="標題 4" xfId="242"/>
    <cellStyle name="標準 2" xfId="19"/>
    <cellStyle name="標準 2 2" xfId="237"/>
    <cellStyle name="標準 2 3" xfId="94"/>
    <cellStyle name="標準 3" xfId="95"/>
    <cellStyle name="標準 4" xfId="96"/>
    <cellStyle name="標準 5" xfId="78"/>
    <cellStyle name="標準 6" xfId="288"/>
    <cellStyle name="常规" xfId="0" builtinId="0"/>
    <cellStyle name="常规 10" xfId="280"/>
    <cellStyle name="常规 11" xfId="281"/>
    <cellStyle name="常规 12" xfId="282"/>
    <cellStyle name="常规 13" xfId="283"/>
    <cellStyle name="常规 14" xfId="284"/>
    <cellStyle name="常规 15" xfId="285"/>
    <cellStyle name="常规 16" xfId="286"/>
    <cellStyle name="常规 17" xfId="287"/>
    <cellStyle name="常规 18" xfId="298"/>
    <cellStyle name="常规 19" xfId="299"/>
    <cellStyle name="常规 2" xfId="263"/>
    <cellStyle name="常规 2 2" xfId="427"/>
    <cellStyle name="常规 2 5" xfId="437"/>
    <cellStyle name="常规 20" xfId="422"/>
    <cellStyle name="常规 21" xfId="426"/>
    <cellStyle name="常规 22" xfId="430"/>
    <cellStyle name="常规 3" xfId="267"/>
    <cellStyle name="常规 3 2" xfId="277"/>
    <cellStyle name="常规 4" xfId="270"/>
    <cellStyle name="常规 5" xfId="272"/>
    <cellStyle name="常规 6" xfId="274"/>
    <cellStyle name="常规 7" xfId="276"/>
    <cellStyle name="常规 8" xfId="278"/>
    <cellStyle name="常规 9" xfId="27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輔色1" xfId="248"/>
    <cellStyle name="輔色2" xfId="249"/>
    <cellStyle name="輔色3" xfId="250"/>
    <cellStyle name="輔色4" xfId="251"/>
    <cellStyle name="輔色5" xfId="252"/>
    <cellStyle name="輔色6" xfId="253"/>
    <cellStyle name="好" xfId="234"/>
    <cellStyle name="合計" xfId="232"/>
    <cellStyle name="桁区切り [0.00] 2" xfId="79"/>
    <cellStyle name="桁区切り [0.00] 2 2" xfId="424"/>
    <cellStyle name="桁区切り 2" xfId="296"/>
    <cellStyle name="壞" xfId="233"/>
    <cellStyle name="貨幣[0]_328L (2)" xfId="247"/>
    <cellStyle name="計算方式" xfId="244"/>
    <cellStyle name="檢查儲存格" xfId="243"/>
    <cellStyle name="警告文字" xfId="246"/>
    <cellStyle name="連結的儲存格" xfId="256"/>
    <cellStyle name="千位分隔" xfId="433" builtinId="3"/>
    <cellStyle name="千位分隔 2" xfId="264"/>
    <cellStyle name="千位分隔 2 2" xfId="428"/>
    <cellStyle name="千位分隔 2 2 2" xfId="436"/>
    <cellStyle name="千位分隔 2 3" xfId="438"/>
    <cellStyle name="千位分隔 3" xfId="268"/>
    <cellStyle name="千位分隔 4" xfId="423"/>
    <cellStyle name="千位分隔 5" xfId="429"/>
    <cellStyle name="千位分隔[0] 2" xfId="425"/>
    <cellStyle name="千位分隔[0] 3" xfId="431"/>
    <cellStyle name="鱔 [0]_laroux" xfId="257"/>
    <cellStyle name="鱔_laroux" xfId="258"/>
    <cellStyle name="輸出" xfId="255"/>
    <cellStyle name="輸入" xfId="254"/>
    <cellStyle name="說明文字" xfId="245"/>
    <cellStyle name="巍葆 [0]_laroux" xfId="235"/>
    <cellStyle name="巍葆_laroux" xfId="236"/>
    <cellStyle name="一般 2" xfId="226"/>
    <cellStyle name="一般 3" xfId="227"/>
    <cellStyle name="一般 6" xfId="228"/>
    <cellStyle name="一般_069-4092-C k2419 ORT plan" xfId="22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中等" xfId="230"/>
    <cellStyle name="표준 2" xfId="262"/>
  </cellStyles>
  <dxfs count="94">
    <dxf>
      <font>
        <b/>
        <sz val="12"/>
        <color rgb="FFFF0000"/>
      </font>
      <alignment horizontal="left" vertical="center"/>
    </dxf>
    <dxf>
      <font>
        <sz val="12"/>
      </font>
      <fill>
        <patternFill patternType="solid">
          <bgColor rgb="FFFFBBCA"/>
        </patternFill>
      </fill>
      <alignment horizontal="left" vertical="center"/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C6F7B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8E0C6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B5D4F7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ill>
        <patternFill patternType="solid">
          <bgColor rgb="FFFCFECC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66FFFF"/>
      <color rgb="FF0000FF"/>
      <color rgb="FF66FF33"/>
      <color rgb="FFFFFFCC"/>
      <color rgb="FFFF7C80"/>
      <color rgb="FFFF6600"/>
      <color rgb="FFFF9966"/>
      <color rgb="FF99CC00"/>
      <color rgb="FF99FF33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13603</xdr:colOff>
      <xdr:row>3</xdr:row>
      <xdr:rowOff>13608</xdr:rowOff>
    </xdr:from>
    <xdr:to>
      <xdr:col>40</xdr:col>
      <xdr:colOff>0</xdr:colOff>
      <xdr:row>32</xdr:row>
      <xdr:rowOff>27215</xdr:rowOff>
    </xdr:to>
    <xdr:sp macro="" textlink="">
      <xdr:nvSpPr>
        <xdr:cNvPr id="2" name="圆角矩形 1"/>
        <xdr:cNvSpPr/>
      </xdr:nvSpPr>
      <xdr:spPr>
        <a:xfrm>
          <a:off x="5105400" y="794658"/>
          <a:ext cx="0" cy="9662432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13603</xdr:colOff>
      <xdr:row>3</xdr:row>
      <xdr:rowOff>13608</xdr:rowOff>
    </xdr:from>
    <xdr:to>
      <xdr:col>38</xdr:col>
      <xdr:colOff>0</xdr:colOff>
      <xdr:row>30</xdr:row>
      <xdr:rowOff>27215</xdr:rowOff>
    </xdr:to>
    <xdr:sp macro="" textlink="">
      <xdr:nvSpPr>
        <xdr:cNvPr id="3" name="圆角矩形 2"/>
        <xdr:cNvSpPr/>
      </xdr:nvSpPr>
      <xdr:spPr>
        <a:xfrm>
          <a:off x="9334496" y="789215"/>
          <a:ext cx="544290" cy="8939893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13603</xdr:colOff>
      <xdr:row>3</xdr:row>
      <xdr:rowOff>13608</xdr:rowOff>
    </xdr:from>
    <xdr:to>
      <xdr:col>38</xdr:col>
      <xdr:colOff>0</xdr:colOff>
      <xdr:row>30</xdr:row>
      <xdr:rowOff>27215</xdr:rowOff>
    </xdr:to>
    <xdr:sp macro="" textlink="">
      <xdr:nvSpPr>
        <xdr:cNvPr id="2" name="圆角矩形 1"/>
        <xdr:cNvSpPr/>
      </xdr:nvSpPr>
      <xdr:spPr>
        <a:xfrm>
          <a:off x="5105400" y="794658"/>
          <a:ext cx="0" cy="9662432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13603</xdr:colOff>
      <xdr:row>3</xdr:row>
      <xdr:rowOff>13608</xdr:rowOff>
    </xdr:from>
    <xdr:to>
      <xdr:col>38</xdr:col>
      <xdr:colOff>0</xdr:colOff>
      <xdr:row>30</xdr:row>
      <xdr:rowOff>27215</xdr:rowOff>
    </xdr:to>
    <xdr:sp macro="" textlink="">
      <xdr:nvSpPr>
        <xdr:cNvPr id="2" name="圆角矩形 1"/>
        <xdr:cNvSpPr/>
      </xdr:nvSpPr>
      <xdr:spPr>
        <a:xfrm>
          <a:off x="5105400" y="794658"/>
          <a:ext cx="0" cy="9662432"/>
        </a:xfrm>
        <a:prstGeom prst="roundRect">
          <a:avLst/>
        </a:prstGeom>
        <a:noFill/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1057275</xdr:colOff>
      <xdr:row>21</xdr:row>
      <xdr:rowOff>39705</xdr:rowOff>
    </xdr:from>
    <xdr:to>
      <xdr:col>10</xdr:col>
      <xdr:colOff>26765</xdr:colOff>
      <xdr:row>36</xdr:row>
      <xdr:rowOff>94574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" y="2963880"/>
          <a:ext cx="6646640" cy="2483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2\kk08\T\KR\hayakawa\HAYAKAWA\OIL\&#28201;&#2930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j-file01.jp.nidec.local\SECTION\05&#35519;&#36948;\Moter\SPMPLAN00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2\kk07\Users\willchen\Documents\1.Project\Haptics\X936\Build%20Checklist\5.%20DVT\172.27.36.31\cgb\Users\nec\AppData\Local\Microsoft\Windows\Temporary%20Internet%20Files\Content.Outlook\HUMA59Y2\Proto3_TPK_BM+REL_0909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2&#24180;5&#26376;&#24230;&#20179;&#24211;&#30424;&#28857;&#3492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QA\&#20840;&#26816;P&#31649;&#29702;&#22270;\&#21103;&#26412;P-&#31649;&#29702;&#2227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4920;&#38754;&#24373;&#21147;&#12471;&#12540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4\kk08\C\Users\apple\Documents\Microsoft%20User%20Data\Saved%20Attachments\MPS%206-2-04%20Q7X%20iBook%20I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2\kk07\Users\apple\Documents\Microsoft%20User%20Data\Saved%20Attachments\MPS%206-2-04%20Q7X%20iBook%20IN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05&#35519;&#36948;\05&#35519;&#36948;\Moter\SPMPLAN01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4\kk08\@\Lh01svnt01\Tang\DOCUME~1\tomkoai\LOCALS~1\Temp\Q37%20FATP%20EVT%20Workbook%20V1.0_03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2\kk07\@\Lh01svnt01\Tang\DOCUME~1\tomkoai\LOCALS~1\Temp\Q37%20FATP%20EVT%20Workbook%20V1.0_03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4\kk08\@\&#44608;&#46024;&#54617;\&#49352;%20&#54260;&#45908;\Users\senghock\Documents\Microsoft%20User%20Data\Saved%20Attachments\FXFL020602A%20MFG%20REPORT%20v5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36.32\kk07\@\&#44608;&#46024;&#54617;\&#49352;%20&#54260;&#45908;\Users\senghock\Documents\Microsoft%20User%20Data\Saved%20Attachments\FXFL020602A%20MFG%20REPORT%20v5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coreCard"/>
      <sheetName val="raw data"/>
      <sheetName val="DAILY "/>
      <sheetName val="NMB"/>
      <sheetName val="SPM"/>
      <sheetName val="raw_data"/>
      <sheetName val="DAILY_"/>
      <sheetName val="raw_data1"/>
      <sheetName val="DAILY_1"/>
      <sheetName val=" AE INTEGRAL VALUE MC 1"/>
      <sheetName val="白夜班"/>
      <sheetName val="fgbywk"/>
      <sheetName val="Cal_help"/>
      <sheetName val="B CO JK01"/>
      <sheetName val="B CO JK03"/>
      <sheetName val="B CO JK05"/>
      <sheetName val="B CO ACTUATOR"/>
      <sheetName val="Daily Absent Monitoring"/>
      <sheetName val="温特"/>
      <sheetName val="HC"/>
      <sheetName val="raw_data2"/>
      <sheetName val="DAILY_2"/>
      <sheetName val="_AE_INTEGRAL_VALUE_MC_1"/>
      <sheetName val="B_CO_JK01"/>
      <sheetName val="B_CO_JK03"/>
      <sheetName val="B_CO_JK05"/>
      <sheetName val="B_CO_ACTUATOR"/>
      <sheetName val="summary "/>
      <sheetName val="5.04"/>
      <sheetName val="5.01"/>
      <sheetName val="14"/>
      <sheetName val="L5Trend"/>
      <sheetName val="Data Source"/>
      <sheetName val="MONTH"/>
      <sheetName val="スラスト"/>
      <sheetName val="30Jul"/>
      <sheetName val="ISRDATA"/>
      <sheetName val="OK2Ship"/>
      <sheetName val="Sheet1"/>
      <sheetName val="raw_data3"/>
      <sheetName val="DAILY_3"/>
      <sheetName val="_AE_INTEGRAL_VALUE_MC_11"/>
      <sheetName val="B_CO_JK011"/>
      <sheetName val="B_CO_JK031"/>
      <sheetName val="B_CO_JK051"/>
      <sheetName val="B_CO_ACTUATOR1"/>
      <sheetName val="Daily_Absent_Monitoring"/>
      <sheetName val="summary_"/>
      <sheetName val="5_04"/>
      <sheetName val="5_01"/>
      <sheetName val="issue standard description"/>
      <sheetName val="Logic im"/>
    </sheetNames>
    <sheetDataSet>
      <sheetData sheetId="0" refreshError="1">
        <row r="11">
          <cell r="C11">
            <v>5</v>
          </cell>
          <cell r="I11">
            <v>46.147605766910957</v>
          </cell>
        </row>
        <row r="12">
          <cell r="C12">
            <v>10</v>
          </cell>
          <cell r="I12">
            <v>36.459571031516596</v>
          </cell>
        </row>
        <row r="13">
          <cell r="C13">
            <v>15</v>
          </cell>
          <cell r="I13">
            <v>29.294849299976054</v>
          </cell>
        </row>
        <row r="14">
          <cell r="C14">
            <v>20</v>
          </cell>
          <cell r="I14">
            <v>23.898961761694249</v>
          </cell>
        </row>
        <row r="15">
          <cell r="C15">
            <v>25</v>
          </cell>
          <cell r="I15">
            <v>19.767140807658869</v>
          </cell>
        </row>
        <row r="16">
          <cell r="C16">
            <v>30</v>
          </cell>
          <cell r="I16">
            <v>16.554799037908627</v>
          </cell>
        </row>
        <row r="17">
          <cell r="C17">
            <v>35</v>
          </cell>
          <cell r="I17">
            <v>14.022277443160309</v>
          </cell>
        </row>
        <row r="18">
          <cell r="C18">
            <v>40</v>
          </cell>
          <cell r="I18">
            <v>12.00000000000005</v>
          </cell>
        </row>
        <row r="19">
          <cell r="C19">
            <v>45</v>
          </cell>
          <cell r="I19">
            <v>10.366050804982637</v>
          </cell>
        </row>
        <row r="20">
          <cell r="C20">
            <v>50</v>
          </cell>
          <cell r="I20">
            <v>9.0314723431173789</v>
          </cell>
        </row>
        <row r="21">
          <cell r="C21">
            <v>55</v>
          </cell>
          <cell r="I21">
            <v>7.930456604960999</v>
          </cell>
        </row>
        <row r="22">
          <cell r="C22">
            <v>60</v>
          </cell>
          <cell r="I22">
            <v>7.0136933246129374</v>
          </cell>
        </row>
        <row r="23">
          <cell r="C23">
            <v>65</v>
          </cell>
          <cell r="I23">
            <v>6.2437900664340695</v>
          </cell>
        </row>
        <row r="24">
          <cell r="C24">
            <v>70</v>
          </cell>
          <cell r="I24">
            <v>5.5920736348470648</v>
          </cell>
        </row>
        <row r="25">
          <cell r="C25">
            <v>75</v>
          </cell>
          <cell r="I25">
            <v>5.0363261912652488</v>
          </cell>
        </row>
        <row r="26">
          <cell r="C26">
            <v>80</v>
          </cell>
          <cell r="I26">
            <v>4.5591627387400315</v>
          </cell>
        </row>
        <row r="27">
          <cell r="C27">
            <v>85</v>
          </cell>
          <cell r="I27">
            <v>4.1468544989269676</v>
          </cell>
        </row>
        <row r="28">
          <cell r="C28">
            <v>90</v>
          </cell>
          <cell r="I28">
            <v>3.7884661324876046</v>
          </cell>
        </row>
        <row r="29">
          <cell r="C29">
            <v>95</v>
          </cell>
          <cell r="I29">
            <v>3.4752164458277477</v>
          </cell>
        </row>
        <row r="30">
          <cell r="C30">
            <v>100</v>
          </cell>
          <cell r="I30">
            <v>3.2000000000000108</v>
          </cell>
        </row>
        <row r="39">
          <cell r="C39">
            <v>5</v>
          </cell>
          <cell r="I39">
            <v>85.807880425358661</v>
          </cell>
        </row>
        <row r="40">
          <cell r="C40">
            <v>10</v>
          </cell>
          <cell r="I40">
            <v>65.88673421909759</v>
          </cell>
        </row>
        <row r="41">
          <cell r="C41">
            <v>15</v>
          </cell>
          <cell r="I41">
            <v>51.558717858325238</v>
          </cell>
        </row>
        <row r="42">
          <cell r="C42">
            <v>20</v>
          </cell>
          <cell r="I42">
            <v>41.044992791605019</v>
          </cell>
        </row>
        <row r="43">
          <cell r="C43">
            <v>25</v>
          </cell>
          <cell r="I43">
            <v>33.187595509444954</v>
          </cell>
        </row>
        <row r="44">
          <cell r="C44">
            <v>30</v>
          </cell>
          <cell r="I44">
            <v>27.216111418429445</v>
          </cell>
        </row>
        <row r="45">
          <cell r="C45">
            <v>35</v>
          </cell>
          <cell r="I45">
            <v>22.607551399309624</v>
          </cell>
        </row>
        <row r="46">
          <cell r="C46">
            <v>40</v>
          </cell>
          <cell r="I46">
            <v>19.000223572477253</v>
          </cell>
        </row>
        <row r="47">
          <cell r="C47">
            <v>45</v>
          </cell>
          <cell r="I47">
            <v>16.139640711436609</v>
          </cell>
        </row>
        <row r="48">
          <cell r="C48">
            <v>50</v>
          </cell>
          <cell r="I48">
            <v>13.843860402384221</v>
          </cell>
        </row>
        <row r="49">
          <cell r="C49">
            <v>55</v>
          </cell>
          <cell r="I49">
            <v>11.980858811378537</v>
          </cell>
        </row>
        <row r="50">
          <cell r="C50">
            <v>60</v>
          </cell>
          <cell r="I50">
            <v>10.453501016623877</v>
          </cell>
        </row>
        <row r="51">
          <cell r="C51">
            <v>65</v>
          </cell>
          <cell r="I51">
            <v>9.189393934832621</v>
          </cell>
        </row>
        <row r="52">
          <cell r="C52">
            <v>70</v>
          </cell>
          <cell r="I52">
            <v>8.1339307541066894</v>
          </cell>
        </row>
        <row r="53">
          <cell r="C53">
            <v>75</v>
          </cell>
          <cell r="I53">
            <v>7.2454546793789865</v>
          </cell>
        </row>
        <row r="54">
          <cell r="C54">
            <v>80</v>
          </cell>
          <cell r="I54">
            <v>6.4918510092743551</v>
          </cell>
        </row>
        <row r="55">
          <cell r="C55">
            <v>85</v>
          </cell>
          <cell r="I55">
            <v>5.8481153537461292</v>
          </cell>
        </row>
        <row r="56">
          <cell r="C56">
            <v>90</v>
          </cell>
          <cell r="I56">
            <v>5.2945977650446769</v>
          </cell>
        </row>
        <row r="57">
          <cell r="C57">
            <v>95</v>
          </cell>
          <cell r="I57">
            <v>4.8157207156032795</v>
          </cell>
        </row>
        <row r="58">
          <cell r="C58">
            <v>100</v>
          </cell>
          <cell r="I58">
            <v>4.3990331632299116</v>
          </cell>
        </row>
        <row r="67">
          <cell r="C67">
            <v>5</v>
          </cell>
          <cell r="I67">
            <v>76.002182943031968</v>
          </cell>
        </row>
        <row r="68">
          <cell r="C68">
            <v>10</v>
          </cell>
          <cell r="I68">
            <v>58.425501119724359</v>
          </cell>
        </row>
        <row r="69">
          <cell r="C69">
            <v>15</v>
          </cell>
          <cell r="I69">
            <v>45.780375338714009</v>
          </cell>
        </row>
        <row r="70">
          <cell r="C70">
            <v>20</v>
          </cell>
          <cell r="I70">
            <v>36.497102502228657</v>
          </cell>
        </row>
        <row r="71">
          <cell r="C71">
            <v>25</v>
          </cell>
          <cell r="I71">
            <v>29.554763009848763</v>
          </cell>
        </row>
        <row r="72">
          <cell r="C72">
            <v>30</v>
          </cell>
          <cell r="I72">
            <v>24.274539396985432</v>
          </cell>
        </row>
        <row r="73">
          <cell r="C73">
            <v>35</v>
          </cell>
          <cell r="I73">
            <v>20.195801617924527</v>
          </cell>
        </row>
        <row r="74">
          <cell r="C74">
            <v>40</v>
          </cell>
          <cell r="I74">
            <v>17.000046126857242</v>
          </cell>
        </row>
        <row r="75">
          <cell r="C75">
            <v>45</v>
          </cell>
          <cell r="I75">
            <v>14.463179143065625</v>
          </cell>
        </row>
        <row r="76">
          <cell r="C76">
            <v>50</v>
          </cell>
          <cell r="I76">
            <v>12.424969198255921</v>
          </cell>
        </row>
        <row r="77">
          <cell r="C77">
            <v>55</v>
          </cell>
          <cell r="I77">
            <v>10.769119208747101</v>
          </cell>
        </row>
        <row r="78">
          <cell r="C78">
            <v>60</v>
          </cell>
          <cell r="I78">
            <v>9.4100359894759951</v>
          </cell>
        </row>
        <row r="79">
          <cell r="C79">
            <v>65</v>
          </cell>
          <cell r="I79">
            <v>8.2839011194951073</v>
          </cell>
        </row>
        <row r="80">
          <cell r="C80">
            <v>70</v>
          </cell>
          <cell r="I80">
            <v>7.3425516583665429</v>
          </cell>
        </row>
        <row r="81">
          <cell r="C81">
            <v>75</v>
          </cell>
          <cell r="I81">
            <v>6.5492258589009626</v>
          </cell>
        </row>
        <row r="82">
          <cell r="C82">
            <v>80</v>
          </cell>
          <cell r="I82">
            <v>5.8755653791958906</v>
          </cell>
        </row>
        <row r="83">
          <cell r="C83">
            <v>85</v>
          </cell>
          <cell r="I83">
            <v>5.2994760027768573</v>
          </cell>
        </row>
        <row r="84">
          <cell r="C84">
            <v>90</v>
          </cell>
          <cell r="I84">
            <v>4.803582738963339</v>
          </cell>
        </row>
        <row r="85">
          <cell r="C85">
            <v>95</v>
          </cell>
          <cell r="I85">
            <v>4.3741015915673849</v>
          </cell>
        </row>
        <row r="86">
          <cell r="C86">
            <v>100</v>
          </cell>
          <cell r="I86">
            <v>4.0000068680392191</v>
          </cell>
        </row>
        <row r="89">
          <cell r="I89">
            <v>98.030486356231108</v>
          </cell>
        </row>
        <row r="90">
          <cell r="I90">
            <v>74.565859348039879</v>
          </cell>
        </row>
        <row r="91">
          <cell r="I91">
            <v>57.852606418024941</v>
          </cell>
        </row>
        <row r="92">
          <cell r="I92">
            <v>45.69757061040125</v>
          </cell>
        </row>
        <row r="93">
          <cell r="I93">
            <v>36.68771978566501</v>
          </cell>
        </row>
        <row r="94">
          <cell r="I94">
            <v>29.891861157464202</v>
          </cell>
        </row>
        <row r="95">
          <cell r="I95">
            <v>24.683427245524321</v>
          </cell>
        </row>
        <row r="96">
          <cell r="I96">
            <v>20.632636257063609</v>
          </cell>
        </row>
        <row r="97">
          <cell r="I97">
            <v>17.439393580576649</v>
          </cell>
        </row>
        <row r="98">
          <cell r="I98">
            <v>14.890671712885526</v>
          </cell>
        </row>
        <row r="99">
          <cell r="I99">
            <v>12.832913448138948</v>
          </cell>
        </row>
        <row r="100">
          <cell r="I100">
            <v>11.153839882348114</v>
          </cell>
        </row>
        <row r="101">
          <cell r="I101">
            <v>9.7702559581885673</v>
          </cell>
        </row>
        <row r="102">
          <cell r="I102">
            <v>8.6197474837854813</v>
          </cell>
        </row>
        <row r="103">
          <cell r="I103">
            <v>7.6549444007942524</v>
          </cell>
        </row>
        <row r="104">
          <cell r="I104">
            <v>6.8395023279851221</v>
          </cell>
        </row>
        <row r="105">
          <cell r="I105">
            <v>6.1452511756262096</v>
          </cell>
        </row>
        <row r="106">
          <cell r="I106">
            <v>5.5501471849448105</v>
          </cell>
        </row>
        <row r="107">
          <cell r="I107">
            <v>5.0367851114868669</v>
          </cell>
        </row>
        <row r="108">
          <cell r="I108">
            <v>4.5913056370177836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三星"/>
      <sheetName val="NMB"/>
      <sheetName val="nidec"/>
      <sheetName val="連絡用"/>
      <sheetName val="SPM-TTL"/>
      <sheetName val="SPM"/>
      <sheetName val="HDA"/>
      <sheetName val="単価(J)"/>
      <sheetName val="単価(P)"/>
      <sheetName val="TTL(%)"/>
      <sheetName val="JPN(%)"/>
      <sheetName val="PHI(%)"/>
      <sheetName val="TTL"/>
      <sheetName val="JPN"/>
      <sheetName val="PHI"/>
      <sheetName val="000000"/>
      <sheetName val="旧、新連結実績"/>
      <sheetName val="UniqueNames"/>
      <sheetName val="両側規格のグラフ"/>
      <sheetName val="raw data"/>
      <sheetName val=" AE INTEGRAL VALUE MC 1"/>
      <sheetName val="MONTH"/>
      <sheetName val="ScoreCard"/>
      <sheetName val="Customize"/>
      <sheetName val="Weibull Continuous"/>
      <sheetName val="Sheet1"/>
      <sheetName val="All Yield"/>
      <sheetName val="DIM-1"/>
      <sheetName val="HGST EXPENSE"/>
      <sheetName val="HC"/>
      <sheetName val="MGT"/>
      <sheetName val="Lab"/>
      <sheetName val="15K.5(NHMT)"/>
      <sheetName val="Cal_help"/>
      <sheetName val="SPMPLAN00A"/>
      <sheetName val="DAILY "/>
      <sheetName val="Elect_1_"/>
      <sheetName val="KT (3)"/>
      <sheetName val="APRIL"/>
      <sheetName val="cpk list"/>
      <sheetName val="MB"/>
      <sheetName val="四半期"/>
      <sheetName val="4.ﾒｰｶｰ別ｱﾅﾛｸﾞ､ﾃﾞｼﾞﾀﾙ"/>
      <sheetName val="units lookup"/>
      <sheetName val="Rev 1 - 3100 OD Saws"/>
      <sheetName val="Summary"/>
      <sheetName val="ＴＤＫ"/>
      <sheetName val="_AE_INTEGRAL_VALUE_MC_1"/>
      <sheetName val="Weibull_Continuous"/>
      <sheetName val="raw_data"/>
      <sheetName val="15K_5(NHMT)"/>
      <sheetName val="All_Yield"/>
      <sheetName val="DAILY_"/>
      <sheetName val="HGST_EXPENSE"/>
      <sheetName val="KT_(3)"/>
      <sheetName val="_AE_INTEGRAL_VALUE_MC_11"/>
      <sheetName val="Weibull_Continuous1"/>
      <sheetName val="raw_data1"/>
      <sheetName val="15K_5(NHMT)1"/>
      <sheetName val="All_Yield1"/>
      <sheetName val="DAILY_1"/>
      <sheetName val="HGST_EXPENSE1"/>
      <sheetName val="KT_(3)1"/>
      <sheetName val="予算"/>
      <sheetName val="入力"/>
      <sheetName val="固定資産"/>
      <sheetName val="bcompany fg endorsement "/>
      <sheetName val="125PIECE"/>
      <sheetName val="HUB"/>
      <sheetName val="TVMData"/>
      <sheetName val="_AE_INTEGRAL_VALUE_MC_12"/>
      <sheetName val="Weibull_Continuous2"/>
      <sheetName val="raw_data2"/>
      <sheetName val="15K_5(NHMT)2"/>
      <sheetName val="All_Yield2"/>
      <sheetName val="DAILY_2"/>
      <sheetName val="HGST_EXPENSE2"/>
      <sheetName val="KT_(3)2"/>
      <sheetName val="bcompany_fg_endorsement_"/>
      <sheetName val="cpk_list"/>
      <sheetName val="NOVEMBER (SF REV 11-4)"/>
      <sheetName val="Report"/>
      <sheetName val="BOR"/>
      <sheetName val="elemental"/>
      <sheetName val="AsiaOps"/>
      <sheetName val="Design Centers"/>
      <sheetName val="Email Division Totals"/>
      <sheetName val="Email Outlook Chart"/>
      <sheetName val="FGI-ESG"/>
      <sheetName val="FGI-PSG"/>
      <sheetName val="Inventory Outlook"/>
      <sheetName val="Turn Outlook"/>
      <sheetName val="RHO(Wafer)"/>
      <sheetName val="RMO"/>
      <sheetName val="Total"/>
      <sheetName val="A"/>
      <sheetName val="DECEMBER (SF REV 11-4)"/>
      <sheetName val="ISRDATA"/>
      <sheetName val="3-ADJ"/>
      <sheetName val="RB"/>
      <sheetName val="MASTER"/>
      <sheetName val="MENU"/>
      <sheetName val="ﾃﾞｰﾀ一覧"/>
      <sheetName val="_AE_INTEGRAL_VALUE_MC_13"/>
      <sheetName val="Weibull_Continuous3"/>
      <sheetName val="raw_data3"/>
      <sheetName val="All_Yield3"/>
      <sheetName val="15K_5(NHMT)3"/>
      <sheetName val="DAILY_3"/>
      <sheetName val="HGST_EXPENSE3"/>
      <sheetName val="KT_(3)3"/>
      <sheetName val="bcompany_fg_endorsement_1"/>
      <sheetName val="cpk_list1"/>
      <sheetName val="NOVEMBER_(SF_REV_11-4)"/>
      <sheetName val="4_ﾒｰｶｰ別ｱﾅﾛｸﾞ､ﾃﾞｼﾞﾀﾙ"/>
      <sheetName val="units_lookup"/>
      <sheetName val="Rev_1_-_3100_OD_Saws"/>
      <sheetName val="Management"/>
      <sheetName val="案件"/>
      <sheetName val="BASA 6_ 7.31"/>
      <sheetName val="OVER-ALL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Changes"/>
      <sheetName val="Overview"/>
      <sheetName val="Readiness"/>
      <sheetName val="Build Matrix"/>
      <sheetName val="CG Delivery Schedule"/>
      <sheetName val="Material matrix"/>
      <sheetName val="Issues-Action Items"/>
      <sheetName val="FAI Template"/>
      <sheetName val="POR"/>
      <sheetName val="Travel-Contact "/>
      <sheetName val="REL plan "/>
      <sheetName val="Test Plan"/>
      <sheetName val="Shipping Instructions"/>
      <sheetName val="Label Requirements"/>
      <sheetName val="Input commodity fallout"/>
      <sheetName val="Reporting"/>
      <sheetName val="Proto3_TPK_BM+REL_090908"/>
      <sheetName val="Macro1"/>
      <sheetName val="Proto3_TPK_BM+REL_090908.xls"/>
      <sheetName val="1월2주차 보증검사"/>
      <sheetName val="SUMMARY"/>
      <sheetName val="lam-moi"/>
      <sheetName val="DONGIA"/>
      <sheetName val="thao-go"/>
      <sheetName val="TH XL"/>
      <sheetName val="Drop List References"/>
      <sheetName val="직원신상"/>
      <sheetName val="125PIECE"/>
      <sheetName val="IBASE"/>
      <sheetName val="Price"/>
      <sheetName val="B053 (990701)공정실적PP%계산"/>
      <sheetName val="TNHCHINH"/>
      <sheetName val="LEGEND"/>
      <sheetName val="DG"/>
      <sheetName val="Sheet1"/>
      <sheetName val="Bom(P1)"/>
      <sheetName val="O"/>
      <sheetName val="gvl"/>
      <sheetName val="품의양"/>
      <sheetName val="TONG HOP VL-NC TT"/>
      <sheetName val="CHITIET VL-NC-TT -1p"/>
      <sheetName val="TDTKP1"/>
      <sheetName val="KPVC-BD "/>
      <sheetName val="Timeline"/>
      <sheetName val="CHITIET"/>
      <sheetName val="Build_Matrix"/>
      <sheetName val="Rev_Changes"/>
      <sheetName val="CG_Delivery_Schedule"/>
      <sheetName val="Material_matrix"/>
      <sheetName val="Issues-Action_Items"/>
      <sheetName val="FAI_Template"/>
      <sheetName val="Travel-Contact_"/>
      <sheetName val="REL_plan_"/>
      <sheetName val="Test_Plan"/>
      <sheetName val="Shipping_Instructions"/>
      <sheetName val="Label_Requirements"/>
      <sheetName val="Input_commodity_fallout"/>
      <sheetName val="Proto3_TPK_BM+REL_090908_xls"/>
      <sheetName val="B053_(990701)공정실적PP%계산"/>
      <sheetName val="TONG_HOP_VL-NC_TT"/>
      <sheetName val="CHITIET_VL-NC-TT_-1p"/>
      <sheetName val="KPVC-BD_"/>
      <sheetName val="Cost목표(시험세부)"/>
      <sheetName val="초음파 Trend"/>
      <sheetName val="daily report"/>
      <sheetName val="Panels"/>
      <sheetName val="CHITIET VL-NC-TT-3p"/>
      <sheetName val="VCV-BE-TONG"/>
      <sheetName val="page8"/>
      <sheetName val="部品単価DATA"/>
      <sheetName val="Name Table"/>
      <sheetName val="9"/>
      <sheetName val="MPS Q3 FY04"/>
      <sheetName val="MPS Q4 FY04"/>
      <sheetName val="Build Name(MR)"/>
      <sheetName val="THPDMoi  (2)"/>
      <sheetName val="Histogram Chart"/>
      <sheetName val="dongia (2)"/>
      <sheetName val="1"/>
      <sheetName val="Bia TQT"/>
      <sheetName val="B×a"/>
      <sheetName val="ABC別"/>
      <sheetName val="Burnin"/>
      <sheetName val="2004"/>
      <sheetName val="All"/>
      <sheetName val="Mgr Summary"/>
      <sheetName val="SP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表"/>
      <sheetName val="盘点表"/>
      <sheetName val="月度不良盘点表"/>
      <sheetName val="转厂加工"/>
      <sheetName val="技試依頼一覧表"/>
      <sheetName val="Bom(P1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机种线别"/>
      <sheetName val="P机种项目"/>
      <sheetName val="模板-日报"/>
      <sheetName val="指标"/>
      <sheetName val="周报1"/>
      <sheetName val="周报2"/>
      <sheetName val="STD A ROT"/>
      <sheetName val="STD A WIN"/>
      <sheetName val="STD A SV"/>
      <sheetName val="STD B ROT"/>
      <sheetName val="STD B WIN"/>
      <sheetName val="STD B SV "/>
      <sheetName val="6A ROT"/>
      <sheetName val="6A WIN"/>
      <sheetName val="6A SV "/>
      <sheetName val="6B ROT"/>
      <sheetName val="6B WIN "/>
      <sheetName val="6B SV"/>
      <sheetName val="4A ROT"/>
      <sheetName val="4A WIN"/>
      <sheetName val="4A SV"/>
      <sheetName val="4B ROT"/>
      <sheetName val="4B WIN"/>
      <sheetName val="4B SV"/>
      <sheetName val="ALL"/>
      <sheetName val="COM A ROT"/>
      <sheetName val="COM A WIN"/>
      <sheetName val="COM A SV"/>
      <sheetName val="COM B ROT"/>
      <sheetName val="COM B WIN"/>
      <sheetName val="COM B SV "/>
      <sheetName val="com rot A"/>
      <sheetName val="com win A"/>
      <sheetName val="com sv A"/>
      <sheetName val="com rot B"/>
      <sheetName val="com win B"/>
      <sheetName val="com sv B"/>
      <sheetName val="rot 4A"/>
      <sheetName val="win 4A"/>
      <sheetName val="sv 4A"/>
      <sheetName val="rot 4B"/>
      <sheetName val="win 4B"/>
      <sheetName val="sv 4B"/>
      <sheetName val="rot 6A"/>
      <sheetName val="win 6A"/>
      <sheetName val="sv 6A"/>
      <sheetName val="rot 6B"/>
      <sheetName val="win 6B"/>
      <sheetName val="sv 6B"/>
      <sheetName val="ISRDATA"/>
      <sheetName val="DIM-1"/>
      <sheetName val="Z-SCORE &amp; COMPARISON"/>
      <sheetName val="DR1ﾁｪｯｸﾘｽﾄ"/>
    </sheetNames>
    <sheetDataSet>
      <sheetData sheetId="0" refreshError="1"/>
      <sheetData sheetId="1" refreshError="1">
        <row r="1">
          <cell r="B1" t="str">
            <v>机种名称</v>
          </cell>
          <cell r="C1" t="str">
            <v>日期</v>
          </cell>
          <cell r="D1" t="str">
            <v>线别a</v>
          </cell>
          <cell r="E1" t="str">
            <v>机种名称</v>
          </cell>
          <cell r="F1" t="str">
            <v>线别b</v>
          </cell>
          <cell r="G1" t="str">
            <v>机种名称</v>
          </cell>
          <cell r="I1" t="str">
            <v>NK</v>
          </cell>
          <cell r="J1" t="str">
            <v>φ3.6</v>
          </cell>
          <cell r="K1" t="str">
            <v>φ4</v>
          </cell>
        </row>
        <row r="2">
          <cell r="B2" t="str">
            <v>NK-2400</v>
          </cell>
          <cell r="C2">
            <v>38114</v>
          </cell>
          <cell r="D2" t="str">
            <v>M1A</v>
          </cell>
          <cell r="E2" t="str">
            <v>NK-2400(后)</v>
          </cell>
          <cell r="F2" t="str">
            <v>M1B</v>
          </cell>
          <cell r="G2" t="str">
            <v>NK-2400(后)</v>
          </cell>
          <cell r="H2">
            <v>1</v>
          </cell>
          <cell r="I2" t="str">
            <v>lot</v>
          </cell>
          <cell r="J2" t="str">
            <v>lot</v>
          </cell>
          <cell r="K2" t="str">
            <v>lot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表面張力シール"/>
      <sheetName val="%E8%A1%A8%E9%9D%A2%E5%BC%B5%E5%"/>
      <sheetName val="Report"/>
      <sheetName val="スラスト"/>
      <sheetName val="初期値"/>
      <sheetName val="072905 Mercury Line 3 Mtester 2"/>
      <sheetName val="raw data"/>
      <sheetName val="SPM"/>
      <sheetName val="072905_Mercury_Line_3_Mtester_2"/>
      <sheetName val="raw_data"/>
      <sheetName val="072905_Mercury_Line_3_Mtester_1"/>
      <sheetName val="raw_data1"/>
      <sheetName val="AＴＬ"/>
      <sheetName val="SEPT PLAN (SF 9-1)"/>
      <sheetName val="cpk list"/>
      <sheetName val="Cal_help"/>
      <sheetName val="MONTH"/>
      <sheetName val="summary"/>
      <sheetName val="30Aug"/>
      <sheetName val="SEPT_PLAN_(SF_9-1)"/>
      <sheetName val="072905_Mercury_Line_3_Mtester_3"/>
      <sheetName val="raw_data2"/>
      <sheetName val="ff2cj"/>
      <sheetName val="m8b"/>
      <sheetName val=" AE INTEGRAL VALUE MC 1"/>
      <sheetName val="四半期"/>
      <sheetName val="NMB"/>
      <sheetName val="072905_Mercury_Line_3_Mtester_4"/>
      <sheetName val="raw_data3"/>
      <sheetName val="SEPT_PLAN_(SF_9-1)1"/>
      <sheetName val="cpk_list"/>
      <sheetName val="_AE_INTEGRAL_VALUE_MC_1"/>
      <sheetName val="最新"/>
      <sheetName val="DAILY "/>
      <sheetName val="Logic im"/>
      <sheetName val="issue standard description"/>
    </sheetNames>
    <sheetDataSet>
      <sheetData sheetId="0">
        <row r="10">
          <cell r="A10">
            <v>4100</v>
          </cell>
        </row>
      </sheetData>
      <sheetData sheetId="1" refreshError="1">
        <row r="10">
          <cell r="A10">
            <v>4100</v>
          </cell>
          <cell r="I10">
            <v>0.41499999999999998</v>
          </cell>
        </row>
        <row r="11">
          <cell r="I11">
            <v>0.375</v>
          </cell>
        </row>
        <row r="12">
          <cell r="I12">
            <v>0.35</v>
          </cell>
        </row>
        <row r="13">
          <cell r="I13">
            <v>0.3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DATA"/>
      <sheetName val="Commentary"/>
      <sheetName val="Delta to Last Week"/>
      <sheetName val="FCST VS. AVAIL"/>
      <sheetName val="MPS Q3 FY04"/>
      <sheetName val="MPS Q4 FY04"/>
      <sheetName val="MPS Q1 FY05"/>
      <sheetName val=" Site Component Demand"/>
      <sheetName val="CTO Options Demand"/>
      <sheetName val="AXP Flavors"/>
      <sheetName val="CDM Component Adjustment"/>
      <sheetName val="MPS 6-2-04 Q7X iBook INT"/>
      <sheetName val="X-R CHART"/>
      <sheetName val="Sep wk1 FATP capa. plan"/>
      <sheetName val="GIA_DATA"/>
      <sheetName val="Delta_to_Last_Week"/>
      <sheetName val="FCST_VS__AVAIL"/>
      <sheetName val="MPS_Q3_FY04"/>
      <sheetName val="MPS_Q4_FY04"/>
      <sheetName val="MPS_Q1_FY05"/>
      <sheetName val="_Site_Component_Demand"/>
      <sheetName val="CTO_Options_Demand"/>
      <sheetName val="AXP_Flavors"/>
      <sheetName val="CDM_Component_Adjustment"/>
      <sheetName val="GIA_DATA1"/>
      <sheetName val="Delta_to_Last_Week1"/>
      <sheetName val="FCST_VS__AVAIL1"/>
      <sheetName val="MPS_Q3_FY041"/>
      <sheetName val="MPS_Q4_FY041"/>
      <sheetName val="MPS_Q1_FY051"/>
      <sheetName val="_Site_Component_Demand1"/>
      <sheetName val="CTO_Options_Demand1"/>
      <sheetName val="AXP_Flavors1"/>
      <sheetName val="CDM_Component_Adjustment1"/>
      <sheetName val="IncStm"/>
      <sheetName val="CPK"/>
      <sheetName val="p2-1"/>
      <sheetName val="Forecast"/>
      <sheetName val="Sam Daily Ambit"/>
      <sheetName val="MPS ∆"/>
      <sheetName val="Parts X-ref"/>
      <sheetName val="raw data"/>
      <sheetName val="Admin"/>
      <sheetName val="Raw Commit"/>
      <sheetName val="Customer Cross-ref"/>
      <sheetName val="Parts"/>
      <sheetName val="SAT"/>
      <sheetName val="Mobile by Region"/>
      <sheetName val="Desktop by Region"/>
      <sheetName val="Accy by Region"/>
      <sheetName val="N94 HH "/>
      <sheetName val="Notation"/>
      <sheetName val="CT1-JY61漏檢監控"/>
      <sheetName val="FA-LISTING"/>
      <sheetName val="Drop-down"/>
      <sheetName val="CTB Material Issues"/>
      <sheetName val="Input&amp;Pack"/>
      <sheetName val="Weeky CTB"/>
      <sheetName val="Daily CTB"/>
      <sheetName val="LCD Module CTB"/>
      <sheetName val="SMT"/>
      <sheetName val="Secondary"/>
      <sheetName val="Enclosure-KB CTB"/>
      <sheetName val="QSMC Mini"/>
      <sheetName val="D2D Comparison"/>
      <sheetName val="NG Tracker."/>
      <sheetName val="MPS"/>
      <sheetName val="Allocation-EE"/>
      <sheetName val="Enclosure-KB CTB (APR)"/>
      <sheetName val="Enclosure -FX"/>
      <sheetName val="Enclosure - RT"/>
      <sheetName val="Enclosure-KB CTB (APR- Cum)"/>
      <sheetName val="Enclosure PSI"/>
      <sheetName val="Enclosure demands"/>
      <sheetName val="Enclosure BOH"/>
      <sheetName val="良率汇整"/>
      <sheetName val="GIA_DATA2"/>
      <sheetName val="Delta_to_Last_Week2"/>
      <sheetName val="FCST_VS__AVAIL2"/>
      <sheetName val="MPS_Q3_FY042"/>
      <sheetName val="MPS_Q4_FY042"/>
      <sheetName val="MPS_Q1_FY052"/>
      <sheetName val="_Site_Component_Demand2"/>
      <sheetName val="CTO_Options_Demand2"/>
      <sheetName val="AXP_Flavors2"/>
      <sheetName val="CDM_Component_Adjustment2"/>
      <sheetName val="Sep_wk1_FATP_capa__plan"/>
      <sheetName val="TH VL, NC, DDHT Thanhphuoc"/>
      <sheetName val="Sheet1 "/>
      <sheetName val="세계수요종합OK"/>
      <sheetName val="Sheet1"/>
      <sheetName val="COB"/>
      <sheetName val="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H7" t="str">
            <v>PPM9427</v>
          </cell>
          <cell r="I7" t="str">
            <v>EDU BTR</v>
          </cell>
          <cell r="K7">
            <v>0</v>
          </cell>
          <cell r="L7">
            <v>0</v>
          </cell>
          <cell r="M7">
            <v>0</v>
          </cell>
          <cell r="N7">
            <v>359</v>
          </cell>
          <cell r="O7">
            <v>655</v>
          </cell>
          <cell r="P7">
            <v>1014</v>
          </cell>
          <cell r="Q7">
            <v>582</v>
          </cell>
          <cell r="R7">
            <v>427</v>
          </cell>
          <cell r="S7">
            <v>943</v>
          </cell>
          <cell r="T7">
            <v>61</v>
          </cell>
          <cell r="U7">
            <v>2013</v>
          </cell>
          <cell r="V7">
            <v>139</v>
          </cell>
          <cell r="W7">
            <v>214</v>
          </cell>
          <cell r="X7">
            <v>5094</v>
          </cell>
          <cell r="Y7">
            <v>1753</v>
          </cell>
          <cell r="Z7">
            <v>7200</v>
          </cell>
          <cell r="AA7">
            <v>10227</v>
          </cell>
        </row>
        <row r="8">
          <cell r="H8" t="str">
            <v>PPM9432</v>
          </cell>
          <cell r="I8" t="str">
            <v>5pk</v>
          </cell>
          <cell r="K8">
            <v>0</v>
          </cell>
          <cell r="L8">
            <v>0</v>
          </cell>
          <cell r="M8">
            <v>0</v>
          </cell>
          <cell r="N8">
            <v>110</v>
          </cell>
          <cell r="O8">
            <v>10</v>
          </cell>
          <cell r="P8">
            <v>120</v>
          </cell>
          <cell r="Q8">
            <v>0</v>
          </cell>
          <cell r="R8">
            <v>0</v>
          </cell>
          <cell r="S8">
            <v>110</v>
          </cell>
          <cell r="T8">
            <v>535</v>
          </cell>
          <cell r="U8">
            <v>645</v>
          </cell>
          <cell r="V8">
            <v>5</v>
          </cell>
          <cell r="W8">
            <v>0</v>
          </cell>
          <cell r="X8">
            <v>230</v>
          </cell>
          <cell r="Y8">
            <v>300</v>
          </cell>
          <cell r="Z8">
            <v>535</v>
          </cell>
          <cell r="AA8">
            <v>1300</v>
          </cell>
        </row>
        <row r="9">
          <cell r="H9" t="str">
            <v>PPM9420</v>
          </cell>
          <cell r="I9" t="str">
            <v>5pk/APX</v>
          </cell>
          <cell r="K9">
            <v>0</v>
          </cell>
          <cell r="L9">
            <v>0</v>
          </cell>
          <cell r="M9">
            <v>0</v>
          </cell>
          <cell r="N9">
            <v>750</v>
          </cell>
          <cell r="O9">
            <v>150</v>
          </cell>
          <cell r="P9">
            <v>900</v>
          </cell>
          <cell r="Q9">
            <v>470</v>
          </cell>
          <cell r="R9">
            <v>1165</v>
          </cell>
          <cell r="S9">
            <v>15</v>
          </cell>
          <cell r="T9">
            <v>240</v>
          </cell>
          <cell r="U9">
            <v>1890</v>
          </cell>
          <cell r="V9">
            <v>560</v>
          </cell>
          <cell r="W9">
            <v>40</v>
          </cell>
          <cell r="X9">
            <v>3380</v>
          </cell>
          <cell r="Y9">
            <v>360</v>
          </cell>
          <cell r="Z9">
            <v>4340</v>
          </cell>
          <cell r="AA9">
            <v>7130</v>
          </cell>
        </row>
        <row r="10">
          <cell r="H10" t="str">
            <v>PPK1625</v>
          </cell>
          <cell r="I10" t="str">
            <v>EDU NO-ODD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10</v>
          </cell>
          <cell r="U10">
            <v>10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10</v>
          </cell>
        </row>
        <row r="11">
          <cell r="H11" t="str">
            <v>PPZ0A8</v>
          </cell>
          <cell r="I11" t="str">
            <v>EDU CTO</v>
          </cell>
          <cell r="K11">
            <v>0</v>
          </cell>
          <cell r="L11">
            <v>0</v>
          </cell>
          <cell r="M11">
            <v>0</v>
          </cell>
          <cell r="N11">
            <v>136</v>
          </cell>
          <cell r="O11">
            <v>298</v>
          </cell>
          <cell r="P11">
            <v>434</v>
          </cell>
          <cell r="Q11">
            <v>340</v>
          </cell>
          <cell r="R11">
            <v>144</v>
          </cell>
          <cell r="S11">
            <v>224</v>
          </cell>
          <cell r="T11">
            <v>1328</v>
          </cell>
          <cell r="U11">
            <v>2036</v>
          </cell>
          <cell r="V11">
            <v>1014</v>
          </cell>
          <cell r="W11">
            <v>2000</v>
          </cell>
          <cell r="X11">
            <v>2569</v>
          </cell>
          <cell r="Y11">
            <v>435</v>
          </cell>
          <cell r="Z11">
            <v>6018</v>
          </cell>
          <cell r="AA11">
            <v>8488</v>
          </cell>
        </row>
        <row r="12">
          <cell r="H12" t="str">
            <v>PPM9426</v>
          </cell>
          <cell r="I12" t="str">
            <v>Good BTR</v>
          </cell>
          <cell r="K12">
            <v>0</v>
          </cell>
          <cell r="L12">
            <v>2537</v>
          </cell>
          <cell r="M12">
            <v>16875</v>
          </cell>
          <cell r="N12">
            <v>9080</v>
          </cell>
          <cell r="O12">
            <v>6919</v>
          </cell>
          <cell r="P12">
            <v>35411</v>
          </cell>
          <cell r="Q12">
            <v>2515</v>
          </cell>
          <cell r="R12">
            <v>4203</v>
          </cell>
          <cell r="S12">
            <v>6084</v>
          </cell>
          <cell r="T12">
            <v>2951</v>
          </cell>
          <cell r="U12">
            <v>15753</v>
          </cell>
          <cell r="V12">
            <v>1933</v>
          </cell>
          <cell r="W12">
            <v>2534</v>
          </cell>
          <cell r="X12">
            <v>14470</v>
          </cell>
          <cell r="Y12">
            <v>8595</v>
          </cell>
          <cell r="Z12">
            <v>27532</v>
          </cell>
          <cell r="AA12">
            <v>78696</v>
          </cell>
        </row>
        <row r="13">
          <cell r="H13" t="str">
            <v>PPM9564</v>
          </cell>
          <cell r="I13" t="str">
            <v>5pk/Combo/APX</v>
          </cell>
          <cell r="K13">
            <v>0</v>
          </cell>
          <cell r="L13">
            <v>0</v>
          </cell>
          <cell r="M13">
            <v>0</v>
          </cell>
          <cell r="N13">
            <v>730</v>
          </cell>
          <cell r="O13">
            <v>2545</v>
          </cell>
          <cell r="P13">
            <v>3275</v>
          </cell>
          <cell r="Q13">
            <v>3765</v>
          </cell>
          <cell r="R13">
            <v>3795</v>
          </cell>
          <cell r="S13">
            <v>2055</v>
          </cell>
          <cell r="T13">
            <v>10</v>
          </cell>
          <cell r="U13">
            <v>9625</v>
          </cell>
          <cell r="V13">
            <v>0</v>
          </cell>
          <cell r="W13">
            <v>0</v>
          </cell>
          <cell r="X13">
            <v>3354</v>
          </cell>
          <cell r="Y13">
            <v>6720</v>
          </cell>
          <cell r="Z13">
            <v>10074</v>
          </cell>
          <cell r="AA13">
            <v>22974</v>
          </cell>
        </row>
        <row r="14">
          <cell r="H14" t="str">
            <v>PPZ0A7</v>
          </cell>
          <cell r="I14" t="str">
            <v>Good CTO</v>
          </cell>
          <cell r="K14">
            <v>0</v>
          </cell>
          <cell r="L14">
            <v>0</v>
          </cell>
          <cell r="M14">
            <v>94</v>
          </cell>
          <cell r="N14">
            <v>2114</v>
          </cell>
          <cell r="O14">
            <v>2793</v>
          </cell>
          <cell r="P14">
            <v>5001</v>
          </cell>
          <cell r="Q14">
            <v>2682</v>
          </cell>
          <cell r="R14">
            <v>2343</v>
          </cell>
          <cell r="S14">
            <v>2168</v>
          </cell>
          <cell r="T14">
            <v>2645</v>
          </cell>
          <cell r="U14">
            <v>9838</v>
          </cell>
          <cell r="V14">
            <v>15778</v>
          </cell>
          <cell r="W14">
            <v>3780</v>
          </cell>
          <cell r="X14">
            <v>2530</v>
          </cell>
          <cell r="Y14">
            <v>1017</v>
          </cell>
          <cell r="Z14">
            <v>23105</v>
          </cell>
          <cell r="AA14">
            <v>37944</v>
          </cell>
        </row>
        <row r="15">
          <cell r="H15" t="str">
            <v>PPM9418</v>
          </cell>
          <cell r="I15" t="str">
            <v>Better BTR</v>
          </cell>
          <cell r="K15">
            <v>0</v>
          </cell>
          <cell r="L15">
            <v>394</v>
          </cell>
          <cell r="M15">
            <v>7146</v>
          </cell>
          <cell r="N15">
            <v>8047</v>
          </cell>
          <cell r="O15">
            <v>7151</v>
          </cell>
          <cell r="P15">
            <v>22738</v>
          </cell>
          <cell r="Q15">
            <v>4733</v>
          </cell>
          <cell r="R15">
            <v>2672</v>
          </cell>
          <cell r="S15">
            <v>4913</v>
          </cell>
          <cell r="T15">
            <v>1427</v>
          </cell>
          <cell r="U15">
            <v>13745</v>
          </cell>
          <cell r="V15">
            <v>1106</v>
          </cell>
          <cell r="W15">
            <v>1710</v>
          </cell>
          <cell r="X15">
            <v>6005</v>
          </cell>
          <cell r="Y15">
            <v>2462</v>
          </cell>
          <cell r="Z15">
            <v>11283</v>
          </cell>
          <cell r="AA15">
            <v>47766</v>
          </cell>
        </row>
        <row r="16">
          <cell r="H16" t="str">
            <v>PPZ0A0</v>
          </cell>
          <cell r="I16" t="str">
            <v>Better CTO</v>
          </cell>
          <cell r="K16">
            <v>0</v>
          </cell>
          <cell r="L16">
            <v>0</v>
          </cell>
          <cell r="M16">
            <v>40</v>
          </cell>
          <cell r="N16">
            <v>1106</v>
          </cell>
          <cell r="O16">
            <v>1403</v>
          </cell>
          <cell r="P16">
            <v>2549</v>
          </cell>
          <cell r="Q16">
            <v>1001</v>
          </cell>
          <cell r="R16">
            <v>1643</v>
          </cell>
          <cell r="S16">
            <v>1671</v>
          </cell>
          <cell r="T16">
            <v>1528</v>
          </cell>
          <cell r="U16">
            <v>5843</v>
          </cell>
          <cell r="V16">
            <v>6976</v>
          </cell>
          <cell r="W16">
            <v>2070</v>
          </cell>
          <cell r="X16">
            <v>1770</v>
          </cell>
          <cell r="Y16">
            <v>592</v>
          </cell>
          <cell r="Z16">
            <v>11408</v>
          </cell>
          <cell r="AA16">
            <v>19800</v>
          </cell>
        </row>
        <row r="17">
          <cell r="H17" t="str">
            <v>PPM9419</v>
          </cell>
          <cell r="I17" t="str">
            <v>Best BTR</v>
          </cell>
          <cell r="K17">
            <v>0</v>
          </cell>
          <cell r="L17">
            <v>163</v>
          </cell>
          <cell r="M17">
            <v>3607</v>
          </cell>
          <cell r="N17">
            <v>4730</v>
          </cell>
          <cell r="O17">
            <v>5334</v>
          </cell>
          <cell r="P17">
            <v>13834</v>
          </cell>
          <cell r="Q17">
            <v>3198</v>
          </cell>
          <cell r="R17">
            <v>1683</v>
          </cell>
          <cell r="S17">
            <v>2975</v>
          </cell>
          <cell r="T17">
            <v>1418</v>
          </cell>
          <cell r="U17">
            <v>9274</v>
          </cell>
          <cell r="V17">
            <v>679</v>
          </cell>
          <cell r="W17">
            <v>473</v>
          </cell>
          <cell r="X17">
            <v>2866</v>
          </cell>
          <cell r="Y17">
            <v>2370</v>
          </cell>
          <cell r="Z17">
            <v>6388</v>
          </cell>
          <cell r="AA17">
            <v>29496</v>
          </cell>
        </row>
        <row r="18">
          <cell r="H18" t="str">
            <v>PPM9619</v>
          </cell>
          <cell r="I18" t="str">
            <v>Ultimate BTR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87</v>
          </cell>
          <cell r="S18">
            <v>703</v>
          </cell>
          <cell r="T18">
            <v>382</v>
          </cell>
          <cell r="U18">
            <v>1172</v>
          </cell>
          <cell r="V18">
            <v>2</v>
          </cell>
          <cell r="W18">
            <v>150</v>
          </cell>
          <cell r="X18">
            <v>160</v>
          </cell>
          <cell r="Y18">
            <v>155</v>
          </cell>
          <cell r="Z18">
            <v>467</v>
          </cell>
          <cell r="AA18">
            <v>1639</v>
          </cell>
        </row>
        <row r="19">
          <cell r="H19" t="str">
            <v>PPZ0A1</v>
          </cell>
          <cell r="I19" t="str">
            <v>Best CTO</v>
          </cell>
          <cell r="K19">
            <v>0</v>
          </cell>
          <cell r="L19">
            <v>0</v>
          </cell>
          <cell r="M19">
            <v>89</v>
          </cell>
          <cell r="N19">
            <v>606</v>
          </cell>
          <cell r="O19">
            <v>902</v>
          </cell>
          <cell r="P19">
            <v>1597</v>
          </cell>
          <cell r="Q19">
            <v>805</v>
          </cell>
          <cell r="R19">
            <v>828</v>
          </cell>
          <cell r="S19">
            <v>715</v>
          </cell>
          <cell r="T19">
            <v>1178</v>
          </cell>
          <cell r="U19">
            <v>3526</v>
          </cell>
          <cell r="V19">
            <v>5281</v>
          </cell>
          <cell r="W19">
            <v>1135</v>
          </cell>
          <cell r="X19">
            <v>1005</v>
          </cell>
          <cell r="Y19">
            <v>435</v>
          </cell>
          <cell r="Z19">
            <v>7856</v>
          </cell>
          <cell r="AA19">
            <v>12979</v>
          </cell>
        </row>
        <row r="20">
          <cell r="H20" t="str">
            <v>Total</v>
          </cell>
          <cell r="K20">
            <v>0</v>
          </cell>
          <cell r="L20">
            <v>3094</v>
          </cell>
          <cell r="M20">
            <v>27851</v>
          </cell>
          <cell r="N20">
            <v>27768</v>
          </cell>
          <cell r="O20">
            <v>28160</v>
          </cell>
          <cell r="P20">
            <v>86873</v>
          </cell>
          <cell r="Q20">
            <v>20091</v>
          </cell>
          <cell r="R20">
            <v>18990</v>
          </cell>
          <cell r="S20">
            <v>22576</v>
          </cell>
          <cell r="T20">
            <v>13713</v>
          </cell>
          <cell r="U20">
            <v>75370</v>
          </cell>
          <cell r="V20">
            <v>33473</v>
          </cell>
          <cell r="W20">
            <v>14106</v>
          </cell>
          <cell r="X20">
            <v>43433</v>
          </cell>
          <cell r="Y20">
            <v>25194</v>
          </cell>
          <cell r="Z20">
            <v>116206</v>
          </cell>
          <cell r="AA20">
            <v>278449</v>
          </cell>
        </row>
        <row r="21">
          <cell r="H21" t="str">
            <v>Cum Total</v>
          </cell>
          <cell r="K21">
            <v>0</v>
          </cell>
          <cell r="L21">
            <v>3094</v>
          </cell>
          <cell r="M21">
            <v>30945</v>
          </cell>
          <cell r="N21">
            <v>58713</v>
          </cell>
          <cell r="O21">
            <v>86873</v>
          </cell>
          <cell r="Q21">
            <v>106964</v>
          </cell>
          <cell r="R21">
            <v>125954</v>
          </cell>
          <cell r="S21">
            <v>148530</v>
          </cell>
          <cell r="T21">
            <v>162243</v>
          </cell>
          <cell r="V21">
            <v>195716</v>
          </cell>
          <cell r="W21">
            <v>209822</v>
          </cell>
          <cell r="X21">
            <v>253255</v>
          </cell>
          <cell r="Y21">
            <v>278449</v>
          </cell>
        </row>
        <row r="24">
          <cell r="H24" t="str">
            <v>PPM9427</v>
          </cell>
          <cell r="I24" t="str">
            <v>EDU BTR</v>
          </cell>
          <cell r="K24">
            <v>0</v>
          </cell>
          <cell r="L24">
            <v>0</v>
          </cell>
          <cell r="M24">
            <v>0</v>
          </cell>
          <cell r="N24">
            <v>359</v>
          </cell>
          <cell r="O24">
            <v>655</v>
          </cell>
          <cell r="P24">
            <v>1014</v>
          </cell>
          <cell r="Q24">
            <v>582</v>
          </cell>
          <cell r="R24">
            <v>427</v>
          </cell>
          <cell r="S24">
            <v>943</v>
          </cell>
          <cell r="T24">
            <v>61</v>
          </cell>
          <cell r="U24">
            <v>2013</v>
          </cell>
          <cell r="V24">
            <v>139</v>
          </cell>
          <cell r="W24">
            <v>214</v>
          </cell>
          <cell r="X24">
            <v>5094</v>
          </cell>
          <cell r="Y24">
            <v>1753</v>
          </cell>
          <cell r="Z24">
            <v>7200</v>
          </cell>
          <cell r="AA24">
            <v>10227</v>
          </cell>
        </row>
        <row r="25">
          <cell r="H25" t="str">
            <v>PPM9432</v>
          </cell>
          <cell r="I25" t="str">
            <v>5pk</v>
          </cell>
          <cell r="K25">
            <v>0</v>
          </cell>
          <cell r="L25">
            <v>0</v>
          </cell>
          <cell r="M25">
            <v>0</v>
          </cell>
          <cell r="N25">
            <v>110</v>
          </cell>
          <cell r="O25">
            <v>10</v>
          </cell>
          <cell r="P25">
            <v>120</v>
          </cell>
          <cell r="Q25">
            <v>0</v>
          </cell>
          <cell r="R25">
            <v>0</v>
          </cell>
          <cell r="S25">
            <v>110</v>
          </cell>
          <cell r="T25">
            <v>535</v>
          </cell>
          <cell r="U25">
            <v>645</v>
          </cell>
          <cell r="V25">
            <v>5</v>
          </cell>
          <cell r="W25">
            <v>0</v>
          </cell>
          <cell r="X25">
            <v>230</v>
          </cell>
          <cell r="Y25">
            <v>300</v>
          </cell>
          <cell r="Z25">
            <v>535</v>
          </cell>
          <cell r="AA25">
            <v>1300</v>
          </cell>
        </row>
        <row r="26">
          <cell r="H26" t="str">
            <v>PPM9420</v>
          </cell>
          <cell r="I26" t="str">
            <v>5pk/APX</v>
          </cell>
          <cell r="K26">
            <v>0</v>
          </cell>
          <cell r="L26">
            <v>0</v>
          </cell>
          <cell r="M26">
            <v>0</v>
          </cell>
          <cell r="N26">
            <v>750</v>
          </cell>
          <cell r="O26">
            <v>150</v>
          </cell>
          <cell r="P26">
            <v>900</v>
          </cell>
          <cell r="Q26">
            <v>470</v>
          </cell>
          <cell r="R26">
            <v>1165</v>
          </cell>
          <cell r="S26">
            <v>15</v>
          </cell>
          <cell r="T26">
            <v>240</v>
          </cell>
          <cell r="U26">
            <v>1890</v>
          </cell>
          <cell r="V26">
            <v>560</v>
          </cell>
          <cell r="W26">
            <v>40</v>
          </cell>
          <cell r="X26">
            <v>3380</v>
          </cell>
          <cell r="Y26">
            <v>360</v>
          </cell>
          <cell r="Z26">
            <v>4340</v>
          </cell>
          <cell r="AA26">
            <v>7130</v>
          </cell>
        </row>
        <row r="27">
          <cell r="H27" t="str">
            <v>PPK1625</v>
          </cell>
          <cell r="I27" t="str">
            <v>EDU NO-ODD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10</v>
          </cell>
          <cell r="U27">
            <v>10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10</v>
          </cell>
        </row>
        <row r="28">
          <cell r="H28" t="str">
            <v>PPZ0A8</v>
          </cell>
          <cell r="I28" t="str">
            <v>EDU CTO</v>
          </cell>
          <cell r="K28">
            <v>0</v>
          </cell>
          <cell r="L28">
            <v>0</v>
          </cell>
          <cell r="M28">
            <v>0</v>
          </cell>
          <cell r="N28">
            <v>136</v>
          </cell>
          <cell r="O28">
            <v>298</v>
          </cell>
          <cell r="P28">
            <v>434</v>
          </cell>
          <cell r="Q28">
            <v>340</v>
          </cell>
          <cell r="R28">
            <v>144</v>
          </cell>
          <cell r="S28">
            <v>224</v>
          </cell>
          <cell r="T28">
            <v>1328</v>
          </cell>
          <cell r="U28">
            <v>2036</v>
          </cell>
          <cell r="V28">
            <v>1014</v>
          </cell>
          <cell r="W28">
            <v>2000</v>
          </cell>
          <cell r="X28">
            <v>2569</v>
          </cell>
          <cell r="Y28">
            <v>435</v>
          </cell>
          <cell r="Z28">
            <v>6018</v>
          </cell>
          <cell r="AA28">
            <v>8488</v>
          </cell>
        </row>
        <row r="29">
          <cell r="H29" t="str">
            <v>PPM9426</v>
          </cell>
          <cell r="I29" t="str">
            <v>Good BTR</v>
          </cell>
          <cell r="K29">
            <v>0</v>
          </cell>
          <cell r="L29">
            <v>2131</v>
          </cell>
          <cell r="M29">
            <v>8403</v>
          </cell>
          <cell r="N29">
            <v>3357</v>
          </cell>
          <cell r="O29">
            <v>1480</v>
          </cell>
          <cell r="P29">
            <v>15371</v>
          </cell>
          <cell r="Q29">
            <v>707</v>
          </cell>
          <cell r="R29">
            <v>1436</v>
          </cell>
          <cell r="S29">
            <v>5143</v>
          </cell>
          <cell r="T29">
            <v>2085</v>
          </cell>
          <cell r="U29">
            <v>9371</v>
          </cell>
          <cell r="V29">
            <v>777</v>
          </cell>
          <cell r="W29">
            <v>1717</v>
          </cell>
          <cell r="X29">
            <v>12803</v>
          </cell>
          <cell r="Y29">
            <v>7005</v>
          </cell>
          <cell r="Z29">
            <v>22302</v>
          </cell>
          <cell r="AA29">
            <v>47044</v>
          </cell>
        </row>
        <row r="30">
          <cell r="H30" t="str">
            <v>PPM9564</v>
          </cell>
          <cell r="I30" t="str">
            <v>5pk/Combo/APX</v>
          </cell>
          <cell r="K30">
            <v>0</v>
          </cell>
          <cell r="L30">
            <v>0</v>
          </cell>
          <cell r="M30">
            <v>0</v>
          </cell>
          <cell r="N30">
            <v>730</v>
          </cell>
          <cell r="O30">
            <v>2545</v>
          </cell>
          <cell r="P30">
            <v>3275</v>
          </cell>
          <cell r="Q30">
            <v>3765</v>
          </cell>
          <cell r="R30">
            <v>3795</v>
          </cell>
          <cell r="S30">
            <v>2055</v>
          </cell>
          <cell r="T30">
            <v>10</v>
          </cell>
          <cell r="U30">
            <v>9625</v>
          </cell>
          <cell r="V30">
            <v>0</v>
          </cell>
          <cell r="W30">
            <v>0</v>
          </cell>
          <cell r="X30">
            <v>3354</v>
          </cell>
          <cell r="Y30">
            <v>6720</v>
          </cell>
          <cell r="Z30">
            <v>10074</v>
          </cell>
          <cell r="AA30">
            <v>22974</v>
          </cell>
        </row>
        <row r="31">
          <cell r="H31" t="str">
            <v>PPZ0A7</v>
          </cell>
          <cell r="I31" t="str">
            <v>Good CTO</v>
          </cell>
          <cell r="K31">
            <v>0</v>
          </cell>
          <cell r="L31">
            <v>0</v>
          </cell>
          <cell r="M31">
            <v>94</v>
          </cell>
          <cell r="N31">
            <v>1425</v>
          </cell>
          <cell r="O31">
            <v>1862</v>
          </cell>
          <cell r="P31">
            <v>3381</v>
          </cell>
          <cell r="Q31">
            <v>2171</v>
          </cell>
          <cell r="R31">
            <v>1442</v>
          </cell>
          <cell r="S31">
            <v>1445</v>
          </cell>
          <cell r="T31">
            <v>1901</v>
          </cell>
          <cell r="U31">
            <v>6959</v>
          </cell>
          <cell r="V31">
            <v>13710</v>
          </cell>
          <cell r="W31">
            <v>3150</v>
          </cell>
          <cell r="X31">
            <v>1900</v>
          </cell>
          <cell r="Y31">
            <v>456</v>
          </cell>
          <cell r="Z31">
            <v>19216</v>
          </cell>
          <cell r="AA31">
            <v>29556</v>
          </cell>
        </row>
        <row r="32">
          <cell r="H32" t="str">
            <v>PPM9418</v>
          </cell>
          <cell r="I32" t="str">
            <v>Better BTR</v>
          </cell>
          <cell r="K32">
            <v>0</v>
          </cell>
          <cell r="L32">
            <v>196</v>
          </cell>
          <cell r="M32">
            <v>4220</v>
          </cell>
          <cell r="N32">
            <v>3770</v>
          </cell>
          <cell r="O32">
            <v>3528</v>
          </cell>
          <cell r="P32">
            <v>11714</v>
          </cell>
          <cell r="Q32">
            <v>2119</v>
          </cell>
          <cell r="R32">
            <v>2326</v>
          </cell>
          <cell r="S32">
            <v>4260</v>
          </cell>
          <cell r="T32">
            <v>1097</v>
          </cell>
          <cell r="U32">
            <v>9802</v>
          </cell>
          <cell r="V32">
            <v>436</v>
          </cell>
          <cell r="W32">
            <v>1315</v>
          </cell>
          <cell r="X32">
            <v>4935</v>
          </cell>
          <cell r="Y32">
            <v>2032</v>
          </cell>
          <cell r="Z32">
            <v>8718</v>
          </cell>
          <cell r="AA32">
            <v>30234</v>
          </cell>
        </row>
        <row r="33">
          <cell r="H33" t="str">
            <v>PPZ0A0</v>
          </cell>
          <cell r="I33" t="str">
            <v>Better CTO</v>
          </cell>
          <cell r="K33">
            <v>0</v>
          </cell>
          <cell r="L33">
            <v>0</v>
          </cell>
          <cell r="M33">
            <v>40</v>
          </cell>
          <cell r="N33">
            <v>649</v>
          </cell>
          <cell r="O33">
            <v>932</v>
          </cell>
          <cell r="P33">
            <v>1621</v>
          </cell>
          <cell r="Q33">
            <v>724</v>
          </cell>
          <cell r="R33">
            <v>1063</v>
          </cell>
          <cell r="S33">
            <v>1250</v>
          </cell>
          <cell r="T33">
            <v>1212</v>
          </cell>
          <cell r="U33">
            <v>4249</v>
          </cell>
          <cell r="V33">
            <v>5751</v>
          </cell>
          <cell r="W33">
            <v>1800</v>
          </cell>
          <cell r="X33">
            <v>1500</v>
          </cell>
          <cell r="Y33">
            <v>300</v>
          </cell>
          <cell r="Z33">
            <v>9351</v>
          </cell>
          <cell r="AA33">
            <v>15221</v>
          </cell>
        </row>
        <row r="34">
          <cell r="H34" t="str">
            <v>PPM9419</v>
          </cell>
          <cell r="I34" t="str">
            <v>Best BTR</v>
          </cell>
          <cell r="K34">
            <v>0</v>
          </cell>
          <cell r="L34">
            <v>163</v>
          </cell>
          <cell r="M34">
            <v>1584</v>
          </cell>
          <cell r="N34">
            <v>3034</v>
          </cell>
          <cell r="O34">
            <v>1955</v>
          </cell>
          <cell r="P34">
            <v>6736</v>
          </cell>
          <cell r="Q34">
            <v>1703</v>
          </cell>
          <cell r="R34">
            <v>1138</v>
          </cell>
          <cell r="S34">
            <v>2305</v>
          </cell>
          <cell r="T34">
            <v>722</v>
          </cell>
          <cell r="U34">
            <v>5868</v>
          </cell>
          <cell r="V34">
            <v>163</v>
          </cell>
          <cell r="W34">
            <v>160</v>
          </cell>
          <cell r="X34">
            <v>2328</v>
          </cell>
          <cell r="Y34">
            <v>2575</v>
          </cell>
          <cell r="Z34">
            <v>5226</v>
          </cell>
          <cell r="AA34">
            <v>17830</v>
          </cell>
        </row>
        <row r="35">
          <cell r="H35" t="str">
            <v>PPM9619</v>
          </cell>
          <cell r="I35" t="str">
            <v>Ultimate BTR</v>
          </cell>
          <cell r="P35">
            <v>0</v>
          </cell>
          <cell r="R35">
            <v>54</v>
          </cell>
          <cell r="S35">
            <v>696</v>
          </cell>
          <cell r="T35">
            <v>352</v>
          </cell>
          <cell r="U35">
            <v>1102</v>
          </cell>
          <cell r="V35">
            <v>2</v>
          </cell>
          <cell r="W35">
            <v>150</v>
          </cell>
          <cell r="X35">
            <v>150</v>
          </cell>
          <cell r="Y35">
            <v>150</v>
          </cell>
          <cell r="Z35">
            <v>452</v>
          </cell>
          <cell r="AA35">
            <v>1554</v>
          </cell>
        </row>
        <row r="36">
          <cell r="H36" t="str">
            <v>PPZ0A1</v>
          </cell>
          <cell r="I36" t="str">
            <v>Best CTO</v>
          </cell>
          <cell r="K36">
            <v>0</v>
          </cell>
          <cell r="L36">
            <v>0</v>
          </cell>
          <cell r="M36">
            <v>89</v>
          </cell>
          <cell r="N36">
            <v>331</v>
          </cell>
          <cell r="O36">
            <v>526</v>
          </cell>
          <cell r="P36">
            <v>946</v>
          </cell>
          <cell r="Q36">
            <v>551</v>
          </cell>
          <cell r="R36">
            <v>551</v>
          </cell>
          <cell r="S36">
            <v>494</v>
          </cell>
          <cell r="T36">
            <v>550</v>
          </cell>
          <cell r="U36">
            <v>2146</v>
          </cell>
          <cell r="V36">
            <v>3338</v>
          </cell>
          <cell r="W36">
            <v>950</v>
          </cell>
          <cell r="X36">
            <v>800</v>
          </cell>
          <cell r="Y36">
            <v>300</v>
          </cell>
          <cell r="Z36">
            <v>5388</v>
          </cell>
          <cell r="AA36">
            <v>8480</v>
          </cell>
        </row>
        <row r="37">
          <cell r="H37" t="str">
            <v>Total</v>
          </cell>
          <cell r="K37">
            <v>0</v>
          </cell>
          <cell r="L37">
            <v>2490</v>
          </cell>
          <cell r="M37">
            <v>14430</v>
          </cell>
          <cell r="N37">
            <v>14651</v>
          </cell>
          <cell r="O37">
            <v>13941</v>
          </cell>
          <cell r="P37">
            <v>45512</v>
          </cell>
          <cell r="Q37">
            <v>13132</v>
          </cell>
          <cell r="R37">
            <v>13541</v>
          </cell>
          <cell r="S37">
            <v>18940</v>
          </cell>
          <cell r="T37">
            <v>10103</v>
          </cell>
          <cell r="U37">
            <v>55716</v>
          </cell>
          <cell r="V37">
            <v>25895</v>
          </cell>
          <cell r="W37">
            <v>11496</v>
          </cell>
          <cell r="X37">
            <v>39043</v>
          </cell>
          <cell r="Y37">
            <v>22386</v>
          </cell>
          <cell r="Z37">
            <v>98820</v>
          </cell>
          <cell r="AA37">
            <v>200048</v>
          </cell>
        </row>
        <row r="38">
          <cell r="H38" t="str">
            <v>Cum Total</v>
          </cell>
          <cell r="K38">
            <v>0</v>
          </cell>
          <cell r="L38">
            <v>2490</v>
          </cell>
          <cell r="M38">
            <v>16920</v>
          </cell>
          <cell r="N38">
            <v>31571</v>
          </cell>
          <cell r="O38">
            <v>45512</v>
          </cell>
          <cell r="Q38">
            <v>58644</v>
          </cell>
          <cell r="R38">
            <v>72185</v>
          </cell>
          <cell r="S38">
            <v>91125</v>
          </cell>
          <cell r="T38">
            <v>101228</v>
          </cell>
          <cell r="V38">
            <v>127123</v>
          </cell>
          <cell r="W38">
            <v>138619</v>
          </cell>
          <cell r="X38">
            <v>177662</v>
          </cell>
          <cell r="Y38">
            <v>200048</v>
          </cell>
        </row>
        <row r="41">
          <cell r="H41" t="str">
            <v>PPM9426</v>
          </cell>
          <cell r="I41" t="str">
            <v>Good BTR</v>
          </cell>
          <cell r="K41">
            <v>0</v>
          </cell>
          <cell r="L41">
            <v>0</v>
          </cell>
          <cell r="M41">
            <v>4917</v>
          </cell>
          <cell r="N41">
            <v>2771</v>
          </cell>
          <cell r="O41">
            <v>2364</v>
          </cell>
          <cell r="P41">
            <v>10052</v>
          </cell>
          <cell r="Q41">
            <v>947</v>
          </cell>
          <cell r="R41">
            <v>1001</v>
          </cell>
          <cell r="S41">
            <v>0</v>
          </cell>
          <cell r="T41">
            <v>140</v>
          </cell>
          <cell r="U41">
            <v>2088</v>
          </cell>
          <cell r="V41">
            <v>250</v>
          </cell>
          <cell r="W41">
            <v>300</v>
          </cell>
          <cell r="X41">
            <v>1000</v>
          </cell>
          <cell r="Y41">
            <v>810</v>
          </cell>
          <cell r="Z41">
            <v>2360</v>
          </cell>
          <cell r="AA41">
            <v>14500</v>
          </cell>
        </row>
        <row r="42">
          <cell r="H42" t="str">
            <v>PPZ0A7</v>
          </cell>
          <cell r="I42" t="str">
            <v>Good CTO</v>
          </cell>
          <cell r="K42">
            <v>0</v>
          </cell>
          <cell r="L42">
            <v>0</v>
          </cell>
          <cell r="M42">
            <v>0</v>
          </cell>
          <cell r="N42">
            <v>414</v>
          </cell>
          <cell r="O42">
            <v>418</v>
          </cell>
          <cell r="P42">
            <v>832</v>
          </cell>
          <cell r="Q42">
            <v>301</v>
          </cell>
          <cell r="R42">
            <v>580</v>
          </cell>
          <cell r="S42">
            <v>475</v>
          </cell>
          <cell r="T42">
            <v>306</v>
          </cell>
          <cell r="U42">
            <v>1662</v>
          </cell>
          <cell r="V42">
            <v>1219</v>
          </cell>
          <cell r="W42">
            <v>300</v>
          </cell>
          <cell r="X42">
            <v>300</v>
          </cell>
          <cell r="Y42">
            <v>287</v>
          </cell>
          <cell r="Z42">
            <v>2106</v>
          </cell>
          <cell r="AA42">
            <v>4600</v>
          </cell>
        </row>
        <row r="43">
          <cell r="H43" t="str">
            <v>PPM9418</v>
          </cell>
          <cell r="I43" t="str">
            <v>Better BTR</v>
          </cell>
          <cell r="K43">
            <v>0</v>
          </cell>
          <cell r="L43">
            <v>0</v>
          </cell>
          <cell r="M43">
            <v>2323</v>
          </cell>
          <cell r="N43">
            <v>1830</v>
          </cell>
          <cell r="O43">
            <v>2438</v>
          </cell>
          <cell r="P43">
            <v>6591</v>
          </cell>
          <cell r="Q43">
            <v>2298</v>
          </cell>
          <cell r="R43">
            <v>11</v>
          </cell>
          <cell r="S43">
            <v>200</v>
          </cell>
          <cell r="T43">
            <v>205</v>
          </cell>
          <cell r="U43">
            <v>2714</v>
          </cell>
          <cell r="V43">
            <v>150</v>
          </cell>
          <cell r="W43">
            <v>200</v>
          </cell>
          <cell r="X43">
            <v>800</v>
          </cell>
          <cell r="Y43">
            <v>745</v>
          </cell>
          <cell r="Z43">
            <v>1895</v>
          </cell>
          <cell r="AA43">
            <v>11200</v>
          </cell>
        </row>
        <row r="44">
          <cell r="H44" t="str">
            <v>PPZ0A0</v>
          </cell>
          <cell r="I44" t="str">
            <v>Better CTO</v>
          </cell>
          <cell r="K44">
            <v>0</v>
          </cell>
          <cell r="L44">
            <v>0</v>
          </cell>
          <cell r="M44">
            <v>0</v>
          </cell>
          <cell r="N44">
            <v>420</v>
          </cell>
          <cell r="O44">
            <v>340</v>
          </cell>
          <cell r="P44">
            <v>760</v>
          </cell>
          <cell r="Q44">
            <v>213</v>
          </cell>
          <cell r="R44">
            <v>485</v>
          </cell>
          <cell r="S44">
            <v>340</v>
          </cell>
          <cell r="T44">
            <v>222</v>
          </cell>
          <cell r="U44">
            <v>1260</v>
          </cell>
          <cell r="V44">
            <v>1088</v>
          </cell>
          <cell r="W44">
            <v>150</v>
          </cell>
          <cell r="X44">
            <v>150</v>
          </cell>
          <cell r="Y44">
            <v>192</v>
          </cell>
          <cell r="Z44">
            <v>1580</v>
          </cell>
          <cell r="AA44">
            <v>3600</v>
          </cell>
        </row>
        <row r="45">
          <cell r="H45" t="str">
            <v>PPM9419</v>
          </cell>
          <cell r="I45" t="str">
            <v>Best BTR</v>
          </cell>
          <cell r="K45">
            <v>0</v>
          </cell>
          <cell r="L45">
            <v>0</v>
          </cell>
          <cell r="M45">
            <v>1235</v>
          </cell>
          <cell r="N45">
            <v>436</v>
          </cell>
          <cell r="O45">
            <v>2028</v>
          </cell>
          <cell r="P45">
            <v>3699</v>
          </cell>
          <cell r="Q45">
            <v>968</v>
          </cell>
          <cell r="R45">
            <v>226</v>
          </cell>
          <cell r="S45">
            <v>236</v>
          </cell>
          <cell r="T45">
            <v>481</v>
          </cell>
          <cell r="U45">
            <v>1911</v>
          </cell>
          <cell r="V45">
            <v>400</v>
          </cell>
          <cell r="W45">
            <v>100</v>
          </cell>
          <cell r="X45">
            <v>100</v>
          </cell>
          <cell r="Y45">
            <v>490</v>
          </cell>
          <cell r="Z45">
            <v>1090</v>
          </cell>
          <cell r="AA45">
            <v>6700</v>
          </cell>
        </row>
        <row r="46">
          <cell r="H46" t="str">
            <v>PPM9619</v>
          </cell>
          <cell r="I46" t="str">
            <v>Ultimate BTR</v>
          </cell>
          <cell r="P46">
            <v>0</v>
          </cell>
          <cell r="U46">
            <v>0</v>
          </cell>
          <cell r="Z46">
            <v>0</v>
          </cell>
          <cell r="AA46">
            <v>0</v>
          </cell>
        </row>
        <row r="47">
          <cell r="H47" t="str">
            <v>PPZ0A1</v>
          </cell>
          <cell r="I47" t="str">
            <v>Best CTO</v>
          </cell>
          <cell r="K47">
            <v>0</v>
          </cell>
          <cell r="L47">
            <v>0</v>
          </cell>
          <cell r="M47">
            <v>0</v>
          </cell>
          <cell r="N47">
            <v>187</v>
          </cell>
          <cell r="O47">
            <v>200</v>
          </cell>
          <cell r="P47">
            <v>387</v>
          </cell>
          <cell r="Q47">
            <v>164</v>
          </cell>
          <cell r="R47">
            <v>154</v>
          </cell>
          <cell r="S47">
            <v>127</v>
          </cell>
          <cell r="T47">
            <v>505</v>
          </cell>
          <cell r="U47">
            <v>950</v>
          </cell>
          <cell r="V47">
            <v>1793</v>
          </cell>
          <cell r="W47">
            <v>100</v>
          </cell>
          <cell r="X47">
            <v>70</v>
          </cell>
          <cell r="Y47">
            <v>0</v>
          </cell>
          <cell r="Z47">
            <v>1963</v>
          </cell>
          <cell r="AA47">
            <v>3300</v>
          </cell>
        </row>
        <row r="48">
          <cell r="H48" t="str">
            <v>Total</v>
          </cell>
          <cell r="K48">
            <v>0</v>
          </cell>
          <cell r="L48">
            <v>0</v>
          </cell>
          <cell r="M48">
            <v>8475</v>
          </cell>
          <cell r="N48">
            <v>6058</v>
          </cell>
          <cell r="O48">
            <v>7788</v>
          </cell>
          <cell r="P48">
            <v>22321</v>
          </cell>
          <cell r="Q48">
            <v>4891</v>
          </cell>
          <cell r="R48">
            <v>2457</v>
          </cell>
          <cell r="S48">
            <v>1378</v>
          </cell>
          <cell r="T48">
            <v>1859</v>
          </cell>
          <cell r="U48">
            <v>10585</v>
          </cell>
          <cell r="V48">
            <v>4900</v>
          </cell>
          <cell r="W48">
            <v>1150</v>
          </cell>
          <cell r="X48">
            <v>2420</v>
          </cell>
          <cell r="Y48">
            <v>2524</v>
          </cell>
          <cell r="Z48">
            <v>10994</v>
          </cell>
          <cell r="AA48">
            <v>43900</v>
          </cell>
        </row>
        <row r="49">
          <cell r="H49" t="str">
            <v>Cum Total</v>
          </cell>
          <cell r="K49">
            <v>0</v>
          </cell>
          <cell r="L49">
            <v>0</v>
          </cell>
          <cell r="M49">
            <v>8475</v>
          </cell>
          <cell r="N49">
            <v>14533</v>
          </cell>
          <cell r="O49">
            <v>22321</v>
          </cell>
          <cell r="Q49">
            <v>27212</v>
          </cell>
          <cell r="R49">
            <v>29669</v>
          </cell>
          <cell r="S49">
            <v>31047</v>
          </cell>
          <cell r="T49">
            <v>32906</v>
          </cell>
          <cell r="V49">
            <v>37806</v>
          </cell>
          <cell r="W49">
            <v>38956</v>
          </cell>
          <cell r="X49">
            <v>41376</v>
          </cell>
          <cell r="Y49">
            <v>43900</v>
          </cell>
        </row>
        <row r="52">
          <cell r="H52" t="str">
            <v>PPM9426</v>
          </cell>
          <cell r="I52" t="str">
            <v>Good BTR</v>
          </cell>
          <cell r="K52">
            <v>0</v>
          </cell>
          <cell r="L52">
            <v>406</v>
          </cell>
          <cell r="M52">
            <v>2674</v>
          </cell>
          <cell r="N52">
            <v>2554</v>
          </cell>
          <cell r="O52">
            <v>2301</v>
          </cell>
          <cell r="P52">
            <v>7935</v>
          </cell>
          <cell r="Q52">
            <v>854</v>
          </cell>
          <cell r="R52">
            <v>1053</v>
          </cell>
          <cell r="S52">
            <v>551</v>
          </cell>
          <cell r="T52">
            <v>3</v>
          </cell>
          <cell r="U52">
            <v>2461</v>
          </cell>
          <cell r="V52">
            <v>0</v>
          </cell>
          <cell r="W52">
            <v>0</v>
          </cell>
          <cell r="X52">
            <v>200</v>
          </cell>
          <cell r="Y52">
            <v>350</v>
          </cell>
          <cell r="Z52">
            <v>550</v>
          </cell>
          <cell r="AA52">
            <v>10946</v>
          </cell>
        </row>
        <row r="53">
          <cell r="H53" t="str">
            <v>PPZ0A7</v>
          </cell>
          <cell r="I53" t="str">
            <v>Good CTO</v>
          </cell>
          <cell r="K53">
            <v>0</v>
          </cell>
          <cell r="L53">
            <v>0</v>
          </cell>
          <cell r="M53">
            <v>0</v>
          </cell>
          <cell r="N53">
            <v>178</v>
          </cell>
          <cell r="O53">
            <v>448</v>
          </cell>
          <cell r="P53">
            <v>626</v>
          </cell>
          <cell r="Q53">
            <v>171</v>
          </cell>
          <cell r="R53">
            <v>245</v>
          </cell>
          <cell r="S53">
            <v>180</v>
          </cell>
          <cell r="T53">
            <v>268</v>
          </cell>
          <cell r="U53">
            <v>864</v>
          </cell>
          <cell r="V53">
            <v>202</v>
          </cell>
          <cell r="W53">
            <v>250</v>
          </cell>
          <cell r="X53">
            <v>250</v>
          </cell>
          <cell r="Y53">
            <v>250</v>
          </cell>
          <cell r="Z53">
            <v>952</v>
          </cell>
          <cell r="AA53">
            <v>2442</v>
          </cell>
        </row>
        <row r="54">
          <cell r="H54" t="str">
            <v>PPM9418</v>
          </cell>
          <cell r="I54" t="str">
            <v>Better BTR</v>
          </cell>
          <cell r="K54">
            <v>0</v>
          </cell>
          <cell r="L54">
            <v>198</v>
          </cell>
          <cell r="M54">
            <v>487</v>
          </cell>
          <cell r="N54">
            <v>2098</v>
          </cell>
          <cell r="O54">
            <v>571</v>
          </cell>
          <cell r="P54">
            <v>3354</v>
          </cell>
          <cell r="Q54">
            <v>211</v>
          </cell>
          <cell r="R54">
            <v>170</v>
          </cell>
          <cell r="S54">
            <v>220</v>
          </cell>
          <cell r="T54">
            <v>0</v>
          </cell>
          <cell r="U54">
            <v>601</v>
          </cell>
          <cell r="V54">
            <v>0</v>
          </cell>
          <cell r="W54">
            <v>0</v>
          </cell>
          <cell r="X54">
            <v>50</v>
          </cell>
          <cell r="Y54">
            <v>50</v>
          </cell>
          <cell r="Z54">
            <v>100</v>
          </cell>
          <cell r="AA54">
            <v>4055</v>
          </cell>
        </row>
        <row r="55">
          <cell r="H55" t="str">
            <v>PPZ0A0</v>
          </cell>
          <cell r="I55" t="str">
            <v>Better CTO</v>
          </cell>
          <cell r="K55">
            <v>0</v>
          </cell>
          <cell r="L55">
            <v>0</v>
          </cell>
          <cell r="M55">
            <v>0</v>
          </cell>
          <cell r="N55">
            <v>21</v>
          </cell>
          <cell r="O55">
            <v>113</v>
          </cell>
          <cell r="P55">
            <v>134</v>
          </cell>
          <cell r="Q55">
            <v>36</v>
          </cell>
          <cell r="R55">
            <v>66</v>
          </cell>
          <cell r="S55">
            <v>55</v>
          </cell>
          <cell r="T55">
            <v>61</v>
          </cell>
          <cell r="U55">
            <v>218</v>
          </cell>
          <cell r="V55">
            <v>100</v>
          </cell>
          <cell r="W55">
            <v>80</v>
          </cell>
          <cell r="X55">
            <v>80</v>
          </cell>
          <cell r="Y55">
            <v>60</v>
          </cell>
          <cell r="Z55">
            <v>320</v>
          </cell>
          <cell r="AA55">
            <v>672</v>
          </cell>
        </row>
        <row r="56">
          <cell r="H56" t="str">
            <v>PPM9419</v>
          </cell>
          <cell r="I56" t="str">
            <v>Best BTR</v>
          </cell>
          <cell r="K56">
            <v>0</v>
          </cell>
          <cell r="L56">
            <v>0</v>
          </cell>
          <cell r="M56">
            <v>663</v>
          </cell>
          <cell r="N56">
            <v>1102</v>
          </cell>
          <cell r="O56">
            <v>977</v>
          </cell>
          <cell r="P56">
            <v>2742</v>
          </cell>
          <cell r="Q56">
            <v>281</v>
          </cell>
          <cell r="R56">
            <v>170</v>
          </cell>
          <cell r="S56">
            <v>219</v>
          </cell>
          <cell r="T56">
            <v>1</v>
          </cell>
          <cell r="U56">
            <v>671</v>
          </cell>
          <cell r="V56">
            <v>0</v>
          </cell>
          <cell r="W56">
            <v>0</v>
          </cell>
          <cell r="X56">
            <v>143</v>
          </cell>
          <cell r="Y56">
            <v>100</v>
          </cell>
          <cell r="Z56">
            <v>243</v>
          </cell>
          <cell r="AA56">
            <v>3656</v>
          </cell>
        </row>
        <row r="57">
          <cell r="H57" t="str">
            <v>PPM9619</v>
          </cell>
          <cell r="I57" t="str">
            <v>Ultimate BTR</v>
          </cell>
          <cell r="P57">
            <v>0</v>
          </cell>
          <cell r="R57">
            <v>33</v>
          </cell>
          <cell r="S57">
            <v>7</v>
          </cell>
          <cell r="T57">
            <v>30</v>
          </cell>
          <cell r="U57">
            <v>70</v>
          </cell>
          <cell r="V57">
            <v>0</v>
          </cell>
          <cell r="W57">
            <v>0</v>
          </cell>
          <cell r="X57">
            <v>10</v>
          </cell>
          <cell r="Y57">
            <v>5</v>
          </cell>
          <cell r="Z57">
            <v>15</v>
          </cell>
          <cell r="AA57">
            <v>85</v>
          </cell>
        </row>
        <row r="58">
          <cell r="H58" t="str">
            <v>PPZ0A1</v>
          </cell>
          <cell r="I58" t="str">
            <v>Best CTO</v>
          </cell>
          <cell r="K58">
            <v>0</v>
          </cell>
          <cell r="L58">
            <v>0</v>
          </cell>
          <cell r="M58">
            <v>0</v>
          </cell>
          <cell r="N58">
            <v>64</v>
          </cell>
          <cell r="O58">
            <v>146</v>
          </cell>
          <cell r="P58">
            <v>210</v>
          </cell>
          <cell r="Q58">
            <v>58</v>
          </cell>
          <cell r="R58">
            <v>97</v>
          </cell>
          <cell r="S58">
            <v>63</v>
          </cell>
          <cell r="T58">
            <v>87</v>
          </cell>
          <cell r="U58">
            <v>305</v>
          </cell>
          <cell r="V58">
            <v>115</v>
          </cell>
          <cell r="W58">
            <v>50</v>
          </cell>
          <cell r="X58">
            <v>100</v>
          </cell>
          <cell r="Y58">
            <v>100</v>
          </cell>
          <cell r="Z58">
            <v>365</v>
          </cell>
          <cell r="AA58">
            <v>880</v>
          </cell>
        </row>
        <row r="59">
          <cell r="H59" t="str">
            <v>Total</v>
          </cell>
          <cell r="K59">
            <v>0</v>
          </cell>
          <cell r="L59">
            <v>604</v>
          </cell>
          <cell r="M59">
            <v>3824</v>
          </cell>
          <cell r="N59">
            <v>6017</v>
          </cell>
          <cell r="O59">
            <v>4556</v>
          </cell>
          <cell r="P59">
            <v>15001</v>
          </cell>
          <cell r="Q59">
            <v>1611</v>
          </cell>
          <cell r="R59">
            <v>1834</v>
          </cell>
          <cell r="S59">
            <v>1295</v>
          </cell>
          <cell r="T59">
            <v>450</v>
          </cell>
          <cell r="U59">
            <v>5190</v>
          </cell>
          <cell r="V59">
            <v>417</v>
          </cell>
          <cell r="W59">
            <v>380</v>
          </cell>
          <cell r="X59">
            <v>833</v>
          </cell>
          <cell r="Y59">
            <v>915</v>
          </cell>
          <cell r="Z59">
            <v>2545</v>
          </cell>
          <cell r="AA59">
            <v>22736</v>
          </cell>
        </row>
        <row r="60">
          <cell r="H60" t="str">
            <v>Cum Total</v>
          </cell>
          <cell r="K60">
            <v>0</v>
          </cell>
          <cell r="L60">
            <v>604</v>
          </cell>
          <cell r="M60">
            <v>4428</v>
          </cell>
          <cell r="N60">
            <v>10445</v>
          </cell>
          <cell r="O60">
            <v>15001</v>
          </cell>
          <cell r="Q60">
            <v>16612</v>
          </cell>
          <cell r="R60">
            <v>18446</v>
          </cell>
          <cell r="S60">
            <v>19741</v>
          </cell>
          <cell r="T60">
            <v>20191</v>
          </cell>
          <cell r="V60">
            <v>20608</v>
          </cell>
          <cell r="W60">
            <v>20988</v>
          </cell>
          <cell r="X60">
            <v>21821</v>
          </cell>
          <cell r="Y60">
            <v>22736</v>
          </cell>
        </row>
        <row r="63">
          <cell r="H63" t="str">
            <v>PPM9426</v>
          </cell>
          <cell r="I63" t="str">
            <v>Good BTR</v>
          </cell>
          <cell r="K63">
            <v>0</v>
          </cell>
          <cell r="L63">
            <v>0</v>
          </cell>
          <cell r="M63">
            <v>881</v>
          </cell>
          <cell r="N63">
            <v>398</v>
          </cell>
          <cell r="O63">
            <v>774</v>
          </cell>
          <cell r="P63">
            <v>2053</v>
          </cell>
          <cell r="Q63">
            <v>7</v>
          </cell>
          <cell r="R63">
            <v>713</v>
          </cell>
          <cell r="S63">
            <v>390</v>
          </cell>
          <cell r="T63">
            <v>723</v>
          </cell>
          <cell r="U63">
            <v>1833</v>
          </cell>
          <cell r="V63">
            <v>906</v>
          </cell>
          <cell r="W63">
            <v>517</v>
          </cell>
          <cell r="X63">
            <v>467</v>
          </cell>
          <cell r="Y63">
            <v>430</v>
          </cell>
          <cell r="Z63">
            <v>2320</v>
          </cell>
          <cell r="AA63">
            <v>6206</v>
          </cell>
        </row>
        <row r="64">
          <cell r="H64" t="str">
            <v>PPZ0A7</v>
          </cell>
          <cell r="I64" t="str">
            <v>Good CTO</v>
          </cell>
          <cell r="K64">
            <v>0</v>
          </cell>
          <cell r="L64">
            <v>0</v>
          </cell>
          <cell r="M64">
            <v>0</v>
          </cell>
          <cell r="N64">
            <v>97</v>
          </cell>
          <cell r="O64">
            <v>65</v>
          </cell>
          <cell r="P64">
            <v>162</v>
          </cell>
          <cell r="Q64">
            <v>39</v>
          </cell>
          <cell r="R64">
            <v>76</v>
          </cell>
          <cell r="S64">
            <v>68</v>
          </cell>
          <cell r="T64">
            <v>170</v>
          </cell>
          <cell r="U64">
            <v>353</v>
          </cell>
          <cell r="V64">
            <v>647</v>
          </cell>
          <cell r="W64">
            <v>80</v>
          </cell>
          <cell r="X64">
            <v>80</v>
          </cell>
          <cell r="Y64">
            <v>80</v>
          </cell>
          <cell r="Z64">
            <v>887</v>
          </cell>
          <cell r="AA64">
            <v>1402</v>
          </cell>
        </row>
        <row r="65">
          <cell r="H65" t="str">
            <v>PPM9418</v>
          </cell>
          <cell r="I65" t="str">
            <v>Better BTR</v>
          </cell>
          <cell r="K65">
            <v>0</v>
          </cell>
          <cell r="L65">
            <v>0</v>
          </cell>
          <cell r="M65">
            <v>116</v>
          </cell>
          <cell r="N65">
            <v>349</v>
          </cell>
          <cell r="O65">
            <v>614</v>
          </cell>
          <cell r="P65">
            <v>1079</v>
          </cell>
          <cell r="Q65">
            <v>105</v>
          </cell>
          <cell r="R65">
            <v>165</v>
          </cell>
          <cell r="S65">
            <v>233</v>
          </cell>
          <cell r="T65">
            <v>125</v>
          </cell>
          <cell r="U65">
            <v>628</v>
          </cell>
          <cell r="V65">
            <v>520</v>
          </cell>
          <cell r="W65">
            <v>195</v>
          </cell>
          <cell r="X65">
            <v>220</v>
          </cell>
          <cell r="Y65">
            <v>200</v>
          </cell>
          <cell r="Z65">
            <v>1135</v>
          </cell>
          <cell r="AA65">
            <v>2842</v>
          </cell>
        </row>
        <row r="66">
          <cell r="H66" t="str">
            <v>PPZ0A0</v>
          </cell>
          <cell r="I66" t="str">
            <v>Better CTO</v>
          </cell>
          <cell r="K66">
            <v>0</v>
          </cell>
          <cell r="L66">
            <v>0</v>
          </cell>
          <cell r="M66">
            <v>0</v>
          </cell>
          <cell r="N66">
            <v>16</v>
          </cell>
          <cell r="O66">
            <v>18</v>
          </cell>
          <cell r="P66">
            <v>34</v>
          </cell>
          <cell r="Q66">
            <v>28</v>
          </cell>
          <cell r="R66">
            <v>29</v>
          </cell>
          <cell r="S66">
            <v>26</v>
          </cell>
          <cell r="T66">
            <v>33</v>
          </cell>
          <cell r="U66">
            <v>116</v>
          </cell>
          <cell r="V66">
            <v>37</v>
          </cell>
          <cell r="W66">
            <v>40</v>
          </cell>
          <cell r="X66">
            <v>40</v>
          </cell>
          <cell r="Y66">
            <v>40</v>
          </cell>
          <cell r="Z66">
            <v>157</v>
          </cell>
          <cell r="AA66">
            <v>307</v>
          </cell>
        </row>
        <row r="67">
          <cell r="H67" t="str">
            <v>PPM9419</v>
          </cell>
          <cell r="I67" t="str">
            <v>Best BTR</v>
          </cell>
          <cell r="K67">
            <v>0</v>
          </cell>
          <cell r="L67">
            <v>0</v>
          </cell>
          <cell r="M67">
            <v>125</v>
          </cell>
          <cell r="N67">
            <v>158</v>
          </cell>
          <cell r="O67">
            <v>374</v>
          </cell>
          <cell r="P67">
            <v>657</v>
          </cell>
          <cell r="Q67">
            <v>246</v>
          </cell>
          <cell r="R67">
            <v>149</v>
          </cell>
          <cell r="S67">
            <v>215</v>
          </cell>
          <cell r="T67">
            <v>214</v>
          </cell>
          <cell r="U67">
            <v>824</v>
          </cell>
          <cell r="V67">
            <v>116</v>
          </cell>
          <cell r="W67">
            <v>213</v>
          </cell>
          <cell r="X67">
            <v>295</v>
          </cell>
          <cell r="Y67">
            <v>135</v>
          </cell>
          <cell r="Z67">
            <v>759</v>
          </cell>
          <cell r="AA67">
            <v>2240</v>
          </cell>
        </row>
        <row r="68">
          <cell r="H68" t="str">
            <v>PPM9619</v>
          </cell>
          <cell r="I68" t="str">
            <v>Ultimate BTR</v>
          </cell>
          <cell r="P68">
            <v>0</v>
          </cell>
          <cell r="U68">
            <v>0</v>
          </cell>
          <cell r="Z68">
            <v>0</v>
          </cell>
          <cell r="AA68">
            <v>0</v>
          </cell>
        </row>
        <row r="69">
          <cell r="H69" t="str">
            <v>PPZ0A1</v>
          </cell>
          <cell r="I69" t="str">
            <v>Best CTO</v>
          </cell>
          <cell r="K69">
            <v>0</v>
          </cell>
          <cell r="L69">
            <v>0</v>
          </cell>
          <cell r="M69">
            <v>0</v>
          </cell>
          <cell r="N69">
            <v>24</v>
          </cell>
          <cell r="O69">
            <v>30</v>
          </cell>
          <cell r="P69">
            <v>54</v>
          </cell>
          <cell r="Q69">
            <v>32</v>
          </cell>
          <cell r="R69">
            <v>26</v>
          </cell>
          <cell r="S69">
            <v>31</v>
          </cell>
          <cell r="T69">
            <v>36</v>
          </cell>
          <cell r="U69">
            <v>125</v>
          </cell>
          <cell r="V69">
            <v>35</v>
          </cell>
          <cell r="W69">
            <v>35</v>
          </cell>
          <cell r="X69">
            <v>35</v>
          </cell>
          <cell r="Y69">
            <v>35</v>
          </cell>
          <cell r="Z69">
            <v>140</v>
          </cell>
          <cell r="AA69">
            <v>319</v>
          </cell>
        </row>
        <row r="70">
          <cell r="H70" t="str">
            <v>Total</v>
          </cell>
          <cell r="K70">
            <v>0</v>
          </cell>
          <cell r="L70">
            <v>0</v>
          </cell>
          <cell r="M70">
            <v>1122</v>
          </cell>
          <cell r="N70">
            <v>1042</v>
          </cell>
          <cell r="O70">
            <v>1875</v>
          </cell>
          <cell r="P70">
            <v>4039</v>
          </cell>
          <cell r="Q70">
            <v>457</v>
          </cell>
          <cell r="R70">
            <v>1158</v>
          </cell>
          <cell r="S70">
            <v>963</v>
          </cell>
          <cell r="T70">
            <v>1301</v>
          </cell>
          <cell r="U70">
            <v>3879</v>
          </cell>
          <cell r="V70">
            <v>2261</v>
          </cell>
          <cell r="W70">
            <v>1080</v>
          </cell>
          <cell r="X70">
            <v>1137</v>
          </cell>
          <cell r="Y70">
            <v>920</v>
          </cell>
          <cell r="Z70">
            <v>5398</v>
          </cell>
          <cell r="AA70">
            <v>13316</v>
          </cell>
        </row>
        <row r="71">
          <cell r="H71" t="str">
            <v>Cum Total</v>
          </cell>
          <cell r="K71">
            <v>0</v>
          </cell>
          <cell r="L71">
            <v>0</v>
          </cell>
          <cell r="M71">
            <v>1122</v>
          </cell>
          <cell r="N71">
            <v>2164</v>
          </cell>
          <cell r="O71">
            <v>4039</v>
          </cell>
          <cell r="Q71">
            <v>4496</v>
          </cell>
          <cell r="R71">
            <v>5654</v>
          </cell>
          <cell r="S71">
            <v>6617</v>
          </cell>
          <cell r="T71">
            <v>7918</v>
          </cell>
          <cell r="V71">
            <v>10179</v>
          </cell>
          <cell r="W71">
            <v>11259</v>
          </cell>
          <cell r="X71">
            <v>12396</v>
          </cell>
          <cell r="Y71">
            <v>13316</v>
          </cell>
        </row>
      </sheetData>
      <sheetData sheetId="5" refreshError="1">
        <row r="7">
          <cell r="H7" t="str">
            <v>PPM9427</v>
          </cell>
          <cell r="I7" t="str">
            <v>EDU BTR</v>
          </cell>
          <cell r="K7">
            <v>1000</v>
          </cell>
          <cell r="L7">
            <v>1000</v>
          </cell>
          <cell r="M7">
            <v>1000</v>
          </cell>
          <cell r="N7">
            <v>500</v>
          </cell>
          <cell r="O7">
            <v>500</v>
          </cell>
          <cell r="P7">
            <v>4000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4000</v>
          </cell>
        </row>
        <row r="8">
          <cell r="H8" t="str">
            <v>PPM9432</v>
          </cell>
          <cell r="I8" t="str">
            <v>5pk</v>
          </cell>
          <cell r="K8">
            <v>370</v>
          </cell>
          <cell r="L8">
            <v>370</v>
          </cell>
          <cell r="M8">
            <v>370</v>
          </cell>
          <cell r="N8">
            <v>370</v>
          </cell>
          <cell r="O8">
            <v>375</v>
          </cell>
          <cell r="P8">
            <v>1855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1855</v>
          </cell>
        </row>
        <row r="9">
          <cell r="H9" t="str">
            <v>PPM9420</v>
          </cell>
          <cell r="I9" t="str">
            <v>5pk/APX</v>
          </cell>
          <cell r="K9">
            <v>800</v>
          </cell>
          <cell r="L9">
            <v>800</v>
          </cell>
          <cell r="M9">
            <v>800</v>
          </cell>
          <cell r="N9">
            <v>800</v>
          </cell>
          <cell r="O9">
            <v>800</v>
          </cell>
          <cell r="P9">
            <v>4000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4000</v>
          </cell>
        </row>
        <row r="10">
          <cell r="H10" t="str">
            <v>PPK1625</v>
          </cell>
          <cell r="I10" t="str">
            <v>EDU NO-ODD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H11" t="str">
            <v>PPZ0A8</v>
          </cell>
          <cell r="I11" t="str">
            <v>EDU CTO</v>
          </cell>
          <cell r="K11">
            <v>500</v>
          </cell>
          <cell r="L11">
            <v>500</v>
          </cell>
          <cell r="M11">
            <v>500</v>
          </cell>
          <cell r="N11">
            <v>500</v>
          </cell>
          <cell r="O11">
            <v>500</v>
          </cell>
          <cell r="P11">
            <v>2500</v>
          </cell>
          <cell r="Q11">
            <v>500</v>
          </cell>
          <cell r="R11">
            <v>500</v>
          </cell>
          <cell r="S11">
            <v>500</v>
          </cell>
          <cell r="T11">
            <v>500</v>
          </cell>
          <cell r="U11">
            <v>2000</v>
          </cell>
          <cell r="V11">
            <v>500</v>
          </cell>
          <cell r="W11">
            <v>500</v>
          </cell>
          <cell r="X11">
            <v>0</v>
          </cell>
          <cell r="Y11">
            <v>0</v>
          </cell>
          <cell r="Z11">
            <v>1000</v>
          </cell>
          <cell r="AA11">
            <v>5500</v>
          </cell>
        </row>
        <row r="12">
          <cell r="H12" t="str">
            <v>PPM9426</v>
          </cell>
          <cell r="I12" t="str">
            <v>Good BTR</v>
          </cell>
          <cell r="K12">
            <v>3700</v>
          </cell>
          <cell r="L12">
            <v>3700</v>
          </cell>
          <cell r="M12">
            <v>3700</v>
          </cell>
          <cell r="N12">
            <v>3700</v>
          </cell>
          <cell r="O12">
            <v>3700</v>
          </cell>
          <cell r="P12">
            <v>18500</v>
          </cell>
          <cell r="Q12">
            <v>5050</v>
          </cell>
          <cell r="R12">
            <v>5050</v>
          </cell>
          <cell r="S12">
            <v>5050</v>
          </cell>
          <cell r="T12">
            <v>5050</v>
          </cell>
          <cell r="U12">
            <v>20200</v>
          </cell>
          <cell r="V12">
            <v>4850</v>
          </cell>
          <cell r="W12">
            <v>4795</v>
          </cell>
          <cell r="X12">
            <v>4895</v>
          </cell>
          <cell r="Y12">
            <v>0</v>
          </cell>
          <cell r="Z12">
            <v>14540</v>
          </cell>
          <cell r="AA12">
            <v>53240</v>
          </cell>
        </row>
        <row r="13">
          <cell r="H13" t="str">
            <v>PPM9564</v>
          </cell>
          <cell r="I13" t="str">
            <v>5pk/Combo/APX</v>
          </cell>
          <cell r="K13">
            <v>2000</v>
          </cell>
          <cell r="L13">
            <v>2000</v>
          </cell>
          <cell r="M13">
            <v>2000</v>
          </cell>
          <cell r="N13">
            <v>2000</v>
          </cell>
          <cell r="O13">
            <v>318</v>
          </cell>
          <cell r="P13">
            <v>8318</v>
          </cell>
          <cell r="Q13">
            <v>1250</v>
          </cell>
          <cell r="R13">
            <v>1250</v>
          </cell>
          <cell r="S13">
            <v>1250</v>
          </cell>
          <cell r="T13">
            <v>1250</v>
          </cell>
          <cell r="U13">
            <v>5000</v>
          </cell>
          <cell r="V13">
            <v>1000</v>
          </cell>
          <cell r="W13">
            <v>1000</v>
          </cell>
          <cell r="X13">
            <v>1000</v>
          </cell>
          <cell r="Y13">
            <v>0</v>
          </cell>
          <cell r="Z13">
            <v>3000</v>
          </cell>
          <cell r="AA13">
            <v>16318</v>
          </cell>
        </row>
        <row r="14">
          <cell r="H14" t="str">
            <v>PPZ0A7</v>
          </cell>
          <cell r="I14" t="str">
            <v>Good CTO</v>
          </cell>
          <cell r="K14">
            <v>3198</v>
          </cell>
          <cell r="L14">
            <v>3198</v>
          </cell>
          <cell r="M14">
            <v>3198</v>
          </cell>
          <cell r="N14">
            <v>3198</v>
          </cell>
          <cell r="O14">
            <v>3198</v>
          </cell>
          <cell r="P14">
            <v>15990</v>
          </cell>
          <cell r="Q14">
            <v>2198</v>
          </cell>
          <cell r="R14">
            <v>2198</v>
          </cell>
          <cell r="S14">
            <v>2198</v>
          </cell>
          <cell r="T14">
            <v>2198</v>
          </cell>
          <cell r="U14">
            <v>8792</v>
          </cell>
          <cell r="V14">
            <v>585</v>
          </cell>
          <cell r="W14">
            <v>585</v>
          </cell>
          <cell r="X14">
            <v>585</v>
          </cell>
          <cell r="Y14">
            <v>60</v>
          </cell>
          <cell r="Z14">
            <v>1815</v>
          </cell>
          <cell r="AA14">
            <v>26597</v>
          </cell>
        </row>
        <row r="15">
          <cell r="H15" t="str">
            <v>PPM9418</v>
          </cell>
          <cell r="I15" t="str">
            <v>Better BTR</v>
          </cell>
          <cell r="K15">
            <v>3750</v>
          </cell>
          <cell r="L15">
            <v>3250</v>
          </cell>
          <cell r="M15">
            <v>3250</v>
          </cell>
          <cell r="N15">
            <v>3250</v>
          </cell>
          <cell r="O15">
            <v>3250</v>
          </cell>
          <cell r="P15">
            <v>16750</v>
          </cell>
          <cell r="Q15">
            <v>2700</v>
          </cell>
          <cell r="R15">
            <v>2700</v>
          </cell>
          <cell r="S15">
            <v>2700</v>
          </cell>
          <cell r="T15">
            <v>2700</v>
          </cell>
          <cell r="U15">
            <v>10800</v>
          </cell>
          <cell r="V15">
            <v>3440</v>
          </cell>
          <cell r="W15">
            <v>2450</v>
          </cell>
          <cell r="X15">
            <v>2450</v>
          </cell>
          <cell r="Y15">
            <v>1200</v>
          </cell>
          <cell r="Z15">
            <v>9540</v>
          </cell>
          <cell r="AA15">
            <v>37090</v>
          </cell>
        </row>
        <row r="16">
          <cell r="H16" t="str">
            <v>PPZ0A0</v>
          </cell>
          <cell r="I16" t="str">
            <v>Better CTO</v>
          </cell>
          <cell r="K16">
            <v>885</v>
          </cell>
          <cell r="L16">
            <v>785</v>
          </cell>
          <cell r="M16">
            <v>785</v>
          </cell>
          <cell r="N16">
            <v>785</v>
          </cell>
          <cell r="O16">
            <v>785</v>
          </cell>
          <cell r="P16">
            <v>4025</v>
          </cell>
          <cell r="Q16">
            <v>885</v>
          </cell>
          <cell r="R16">
            <v>785</v>
          </cell>
          <cell r="S16">
            <v>785</v>
          </cell>
          <cell r="T16">
            <v>785</v>
          </cell>
          <cell r="U16">
            <v>3240</v>
          </cell>
          <cell r="V16">
            <v>785</v>
          </cell>
          <cell r="W16">
            <v>785</v>
          </cell>
          <cell r="X16">
            <v>785</v>
          </cell>
          <cell r="Y16">
            <v>0</v>
          </cell>
          <cell r="Z16">
            <v>2355</v>
          </cell>
          <cell r="AA16">
            <v>9620</v>
          </cell>
        </row>
        <row r="17">
          <cell r="H17" t="str">
            <v>PPM9419</v>
          </cell>
          <cell r="I17" t="str">
            <v>Best BTR</v>
          </cell>
          <cell r="K17">
            <v>1965</v>
          </cell>
          <cell r="L17">
            <v>1965</v>
          </cell>
          <cell r="M17">
            <v>1965</v>
          </cell>
          <cell r="N17">
            <v>1965</v>
          </cell>
          <cell r="O17">
            <v>1965</v>
          </cell>
          <cell r="P17">
            <v>9825</v>
          </cell>
          <cell r="Q17">
            <v>1775</v>
          </cell>
          <cell r="R17">
            <v>1775</v>
          </cell>
          <cell r="S17">
            <v>1775</v>
          </cell>
          <cell r="T17">
            <v>1775</v>
          </cell>
          <cell r="U17">
            <v>7100</v>
          </cell>
          <cell r="V17">
            <v>1765</v>
          </cell>
          <cell r="W17">
            <v>1735</v>
          </cell>
          <cell r="X17">
            <v>1265</v>
          </cell>
          <cell r="Y17">
            <v>0</v>
          </cell>
          <cell r="Z17">
            <v>4765</v>
          </cell>
          <cell r="AA17">
            <v>21690</v>
          </cell>
        </row>
        <row r="18">
          <cell r="H18" t="str">
            <v>PPM9619</v>
          </cell>
          <cell r="I18" t="str">
            <v>Ultimate BTR</v>
          </cell>
          <cell r="K18">
            <v>160</v>
          </cell>
          <cell r="L18">
            <v>160</v>
          </cell>
          <cell r="M18">
            <v>160</v>
          </cell>
          <cell r="N18">
            <v>160</v>
          </cell>
          <cell r="O18">
            <v>160</v>
          </cell>
          <cell r="P18">
            <v>800</v>
          </cell>
          <cell r="Q18">
            <v>160</v>
          </cell>
          <cell r="R18">
            <v>160</v>
          </cell>
          <cell r="S18">
            <v>160</v>
          </cell>
          <cell r="T18">
            <v>160</v>
          </cell>
          <cell r="U18">
            <v>640</v>
          </cell>
          <cell r="V18">
            <v>160</v>
          </cell>
          <cell r="W18">
            <v>160</v>
          </cell>
          <cell r="X18">
            <v>160</v>
          </cell>
          <cell r="Y18">
            <v>0</v>
          </cell>
          <cell r="Z18">
            <v>480</v>
          </cell>
          <cell r="AA18">
            <v>1920</v>
          </cell>
        </row>
        <row r="19">
          <cell r="H19" t="str">
            <v>PPZ0A1</v>
          </cell>
          <cell r="I19" t="str">
            <v>Best CTO</v>
          </cell>
          <cell r="K19">
            <v>700</v>
          </cell>
          <cell r="L19">
            <v>700</v>
          </cell>
          <cell r="M19">
            <v>700</v>
          </cell>
          <cell r="N19">
            <v>700</v>
          </cell>
          <cell r="O19">
            <v>700</v>
          </cell>
          <cell r="P19">
            <v>3500</v>
          </cell>
          <cell r="Q19">
            <v>700</v>
          </cell>
          <cell r="R19">
            <v>700</v>
          </cell>
          <cell r="S19">
            <v>700</v>
          </cell>
          <cell r="T19">
            <v>700</v>
          </cell>
          <cell r="U19">
            <v>2800</v>
          </cell>
          <cell r="V19">
            <v>700</v>
          </cell>
          <cell r="W19">
            <v>700</v>
          </cell>
          <cell r="X19">
            <v>470</v>
          </cell>
          <cell r="Y19">
            <v>0</v>
          </cell>
          <cell r="Z19">
            <v>1870</v>
          </cell>
          <cell r="AA19">
            <v>8170</v>
          </cell>
        </row>
        <row r="20">
          <cell r="H20" t="str">
            <v>Total</v>
          </cell>
          <cell r="K20">
            <v>19028</v>
          </cell>
          <cell r="L20">
            <v>18428</v>
          </cell>
          <cell r="M20">
            <v>18428</v>
          </cell>
          <cell r="N20">
            <v>17928</v>
          </cell>
          <cell r="O20">
            <v>16251</v>
          </cell>
          <cell r="P20">
            <v>90063</v>
          </cell>
          <cell r="Q20">
            <v>15218</v>
          </cell>
          <cell r="R20">
            <v>15118</v>
          </cell>
          <cell r="S20">
            <v>15118</v>
          </cell>
          <cell r="T20">
            <v>15118</v>
          </cell>
          <cell r="U20">
            <v>60572</v>
          </cell>
          <cell r="V20">
            <v>13785</v>
          </cell>
          <cell r="W20">
            <v>12710</v>
          </cell>
          <cell r="X20">
            <v>11610</v>
          </cell>
          <cell r="Y20">
            <v>1260</v>
          </cell>
          <cell r="Z20">
            <v>39365</v>
          </cell>
          <cell r="AA20">
            <v>190000</v>
          </cell>
        </row>
        <row r="21">
          <cell r="H21" t="str">
            <v>Cum Total</v>
          </cell>
          <cell r="K21">
            <v>19028</v>
          </cell>
          <cell r="L21">
            <v>37456</v>
          </cell>
          <cell r="M21">
            <v>55884</v>
          </cell>
          <cell r="N21">
            <v>73812</v>
          </cell>
          <cell r="O21">
            <v>90063</v>
          </cell>
          <cell r="Q21">
            <v>105281</v>
          </cell>
          <cell r="R21">
            <v>120399</v>
          </cell>
          <cell r="S21">
            <v>135517</v>
          </cell>
          <cell r="T21">
            <v>150635</v>
          </cell>
          <cell r="V21">
            <v>164420</v>
          </cell>
          <cell r="W21">
            <v>177130</v>
          </cell>
          <cell r="X21">
            <v>188740</v>
          </cell>
          <cell r="Y21">
            <v>190000</v>
          </cell>
        </row>
        <row r="24">
          <cell r="H24" t="str">
            <v>PPM9427</v>
          </cell>
          <cell r="I24" t="str">
            <v>EDU BTR</v>
          </cell>
          <cell r="K24">
            <v>1000</v>
          </cell>
          <cell r="L24">
            <v>1000</v>
          </cell>
          <cell r="M24">
            <v>1000</v>
          </cell>
          <cell r="N24">
            <v>500</v>
          </cell>
          <cell r="O24">
            <v>500</v>
          </cell>
          <cell r="P24">
            <v>4000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4000</v>
          </cell>
        </row>
        <row r="25">
          <cell r="H25" t="str">
            <v>PPM9432</v>
          </cell>
          <cell r="I25" t="str">
            <v>5pk</v>
          </cell>
          <cell r="K25">
            <v>370</v>
          </cell>
          <cell r="L25">
            <v>370</v>
          </cell>
          <cell r="M25">
            <v>370</v>
          </cell>
          <cell r="N25">
            <v>370</v>
          </cell>
          <cell r="O25">
            <v>375</v>
          </cell>
          <cell r="P25">
            <v>1855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1855</v>
          </cell>
        </row>
        <row r="26">
          <cell r="H26" t="str">
            <v>PPM9420</v>
          </cell>
          <cell r="I26" t="str">
            <v>5pk/APX</v>
          </cell>
          <cell r="K26">
            <v>800</v>
          </cell>
          <cell r="L26">
            <v>800</v>
          </cell>
          <cell r="M26">
            <v>800</v>
          </cell>
          <cell r="N26">
            <v>800</v>
          </cell>
          <cell r="O26">
            <v>800</v>
          </cell>
          <cell r="P26">
            <v>4000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4000</v>
          </cell>
        </row>
        <row r="27">
          <cell r="H27" t="str">
            <v>PPK1625</v>
          </cell>
          <cell r="I27" t="str">
            <v>EDU NO-ODD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H28" t="str">
            <v>PPZ0A8</v>
          </cell>
          <cell r="I28" t="str">
            <v>EDU CTO</v>
          </cell>
          <cell r="K28">
            <v>500</v>
          </cell>
          <cell r="L28">
            <v>500</v>
          </cell>
          <cell r="M28">
            <v>500</v>
          </cell>
          <cell r="N28">
            <v>500</v>
          </cell>
          <cell r="O28">
            <v>500</v>
          </cell>
          <cell r="P28">
            <v>2500</v>
          </cell>
          <cell r="Q28">
            <v>500</v>
          </cell>
          <cell r="R28">
            <v>500</v>
          </cell>
          <cell r="S28">
            <v>500</v>
          </cell>
          <cell r="T28">
            <v>500</v>
          </cell>
          <cell r="U28">
            <v>2000</v>
          </cell>
          <cell r="V28">
            <v>500</v>
          </cell>
          <cell r="W28">
            <v>500</v>
          </cell>
          <cell r="X28">
            <v>0</v>
          </cell>
          <cell r="Y28">
            <v>0</v>
          </cell>
          <cell r="Z28">
            <v>1000</v>
          </cell>
          <cell r="AA28">
            <v>5500</v>
          </cell>
        </row>
        <row r="29">
          <cell r="H29" t="str">
            <v>PPM9426</v>
          </cell>
          <cell r="I29" t="str">
            <v>Good BTR</v>
          </cell>
          <cell r="K29">
            <v>1000</v>
          </cell>
          <cell r="L29">
            <v>1000</v>
          </cell>
          <cell r="M29">
            <v>1000</v>
          </cell>
          <cell r="N29">
            <v>1000</v>
          </cell>
          <cell r="O29">
            <v>1000</v>
          </cell>
          <cell r="P29">
            <v>5000</v>
          </cell>
          <cell r="Q29">
            <v>2500</v>
          </cell>
          <cell r="R29">
            <v>2500</v>
          </cell>
          <cell r="S29">
            <v>2500</v>
          </cell>
          <cell r="T29">
            <v>2500</v>
          </cell>
          <cell r="U29">
            <v>10000</v>
          </cell>
          <cell r="V29">
            <v>2500</v>
          </cell>
          <cell r="W29">
            <v>2500</v>
          </cell>
          <cell r="X29">
            <v>2500</v>
          </cell>
          <cell r="Y29">
            <v>0</v>
          </cell>
          <cell r="Z29">
            <v>7500</v>
          </cell>
          <cell r="AA29">
            <v>22500</v>
          </cell>
        </row>
        <row r="30">
          <cell r="H30" t="str">
            <v>PPM9564</v>
          </cell>
          <cell r="I30" t="str">
            <v>5pk/Combo/APX</v>
          </cell>
          <cell r="K30">
            <v>2000</v>
          </cell>
          <cell r="L30">
            <v>2000</v>
          </cell>
          <cell r="M30">
            <v>2000</v>
          </cell>
          <cell r="N30">
            <v>2000</v>
          </cell>
          <cell r="O30">
            <v>318</v>
          </cell>
          <cell r="P30">
            <v>8318</v>
          </cell>
          <cell r="Q30">
            <v>1250</v>
          </cell>
          <cell r="R30">
            <v>1250</v>
          </cell>
          <cell r="S30">
            <v>1250</v>
          </cell>
          <cell r="T30">
            <v>1250</v>
          </cell>
          <cell r="U30">
            <v>5000</v>
          </cell>
          <cell r="V30">
            <v>1000</v>
          </cell>
          <cell r="W30">
            <v>1000</v>
          </cell>
          <cell r="X30">
            <v>1000</v>
          </cell>
          <cell r="Y30">
            <v>0</v>
          </cell>
          <cell r="Z30">
            <v>3000</v>
          </cell>
          <cell r="AA30">
            <v>16318</v>
          </cell>
        </row>
        <row r="31">
          <cell r="H31" t="str">
            <v>PPZ0A7</v>
          </cell>
          <cell r="I31" t="str">
            <v>Good CTO</v>
          </cell>
          <cell r="K31">
            <v>2613</v>
          </cell>
          <cell r="L31">
            <v>2613</v>
          </cell>
          <cell r="M31">
            <v>2613</v>
          </cell>
          <cell r="N31">
            <v>2613</v>
          </cell>
          <cell r="O31">
            <v>2613</v>
          </cell>
          <cell r="P31">
            <v>13065</v>
          </cell>
          <cell r="Q31">
            <v>1613</v>
          </cell>
          <cell r="R31">
            <v>1613</v>
          </cell>
          <cell r="S31">
            <v>1613</v>
          </cell>
          <cell r="T31">
            <v>1613</v>
          </cell>
          <cell r="U31">
            <v>6452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19517</v>
          </cell>
        </row>
        <row r="32">
          <cell r="H32" t="str">
            <v>PPM9418</v>
          </cell>
          <cell r="I32" t="str">
            <v>Better BTR</v>
          </cell>
          <cell r="K32">
            <v>2000</v>
          </cell>
          <cell r="L32">
            <v>1500</v>
          </cell>
          <cell r="M32">
            <v>1500</v>
          </cell>
          <cell r="N32">
            <v>1500</v>
          </cell>
          <cell r="O32">
            <v>1500</v>
          </cell>
          <cell r="P32">
            <v>8000</v>
          </cell>
          <cell r="Q32">
            <v>1000</v>
          </cell>
          <cell r="R32">
            <v>1000</v>
          </cell>
          <cell r="S32">
            <v>1000</v>
          </cell>
          <cell r="T32">
            <v>1000</v>
          </cell>
          <cell r="U32">
            <v>4000</v>
          </cell>
          <cell r="V32">
            <v>1000</v>
          </cell>
          <cell r="W32">
            <v>750</v>
          </cell>
          <cell r="X32">
            <v>750</v>
          </cell>
          <cell r="Y32">
            <v>0</v>
          </cell>
          <cell r="Z32">
            <v>2500</v>
          </cell>
          <cell r="AA32">
            <v>14500</v>
          </cell>
        </row>
        <row r="33">
          <cell r="H33" t="str">
            <v>PPZ0A0</v>
          </cell>
          <cell r="I33" t="str">
            <v>Better CTO</v>
          </cell>
          <cell r="K33">
            <v>500</v>
          </cell>
          <cell r="L33">
            <v>500</v>
          </cell>
          <cell r="M33">
            <v>500</v>
          </cell>
          <cell r="N33">
            <v>500</v>
          </cell>
          <cell r="O33">
            <v>500</v>
          </cell>
          <cell r="P33">
            <v>2500</v>
          </cell>
          <cell r="Q33">
            <v>500</v>
          </cell>
          <cell r="R33">
            <v>500</v>
          </cell>
          <cell r="S33">
            <v>500</v>
          </cell>
          <cell r="T33">
            <v>500</v>
          </cell>
          <cell r="U33">
            <v>2000</v>
          </cell>
          <cell r="V33">
            <v>500</v>
          </cell>
          <cell r="W33">
            <v>500</v>
          </cell>
          <cell r="X33">
            <v>500</v>
          </cell>
          <cell r="Y33">
            <v>0</v>
          </cell>
          <cell r="Z33">
            <v>1500</v>
          </cell>
          <cell r="AA33">
            <v>6000</v>
          </cell>
        </row>
        <row r="34">
          <cell r="H34" t="str">
            <v>PPM9419</v>
          </cell>
          <cell r="I34" t="str">
            <v>Best BTR</v>
          </cell>
          <cell r="K34">
            <v>1000</v>
          </cell>
          <cell r="L34">
            <v>1000</v>
          </cell>
          <cell r="M34">
            <v>1000</v>
          </cell>
          <cell r="N34">
            <v>1000</v>
          </cell>
          <cell r="O34">
            <v>1000</v>
          </cell>
          <cell r="P34">
            <v>5000</v>
          </cell>
          <cell r="Q34">
            <v>800</v>
          </cell>
          <cell r="R34">
            <v>800</v>
          </cell>
          <cell r="S34">
            <v>800</v>
          </cell>
          <cell r="T34">
            <v>800</v>
          </cell>
          <cell r="U34">
            <v>3200</v>
          </cell>
          <cell r="V34">
            <v>800</v>
          </cell>
          <cell r="W34">
            <v>800</v>
          </cell>
          <cell r="X34">
            <v>800</v>
          </cell>
          <cell r="Y34">
            <v>0</v>
          </cell>
          <cell r="Z34">
            <v>2400</v>
          </cell>
          <cell r="AA34">
            <v>10600</v>
          </cell>
        </row>
        <row r="35">
          <cell r="H35" t="str">
            <v>PPM9619</v>
          </cell>
          <cell r="I35" t="str">
            <v>Ultimate BTR</v>
          </cell>
          <cell r="K35">
            <v>150</v>
          </cell>
          <cell r="L35">
            <v>150</v>
          </cell>
          <cell r="M35">
            <v>150</v>
          </cell>
          <cell r="N35">
            <v>150</v>
          </cell>
          <cell r="O35">
            <v>150</v>
          </cell>
          <cell r="P35">
            <v>750</v>
          </cell>
          <cell r="Q35">
            <v>150</v>
          </cell>
          <cell r="R35">
            <v>150</v>
          </cell>
          <cell r="S35">
            <v>150</v>
          </cell>
          <cell r="T35">
            <v>150</v>
          </cell>
          <cell r="U35">
            <v>600</v>
          </cell>
          <cell r="V35">
            <v>150</v>
          </cell>
          <cell r="W35">
            <v>150</v>
          </cell>
          <cell r="X35">
            <v>150</v>
          </cell>
          <cell r="Y35">
            <v>0</v>
          </cell>
          <cell r="Z35">
            <v>450</v>
          </cell>
          <cell r="AA35">
            <v>1800</v>
          </cell>
        </row>
        <row r="36">
          <cell r="H36" t="str">
            <v>PPZ0A1</v>
          </cell>
          <cell r="I36" t="str">
            <v>Best CTO</v>
          </cell>
          <cell r="K36">
            <v>400</v>
          </cell>
          <cell r="L36">
            <v>400</v>
          </cell>
          <cell r="M36">
            <v>400</v>
          </cell>
          <cell r="N36">
            <v>400</v>
          </cell>
          <cell r="O36">
            <v>400</v>
          </cell>
          <cell r="P36">
            <v>2000</v>
          </cell>
          <cell r="Q36">
            <v>400</v>
          </cell>
          <cell r="R36">
            <v>400</v>
          </cell>
          <cell r="S36">
            <v>400</v>
          </cell>
          <cell r="T36">
            <v>400</v>
          </cell>
          <cell r="U36">
            <v>1600</v>
          </cell>
          <cell r="V36">
            <v>400</v>
          </cell>
          <cell r="W36">
            <v>400</v>
          </cell>
          <cell r="X36">
            <v>400</v>
          </cell>
          <cell r="Y36">
            <v>0</v>
          </cell>
          <cell r="Z36">
            <v>1200</v>
          </cell>
          <cell r="AA36">
            <v>4800</v>
          </cell>
        </row>
        <row r="37">
          <cell r="H37" t="str">
            <v>Total</v>
          </cell>
          <cell r="K37">
            <v>12333</v>
          </cell>
          <cell r="L37">
            <v>11833</v>
          </cell>
          <cell r="M37">
            <v>11833</v>
          </cell>
          <cell r="N37">
            <v>11333</v>
          </cell>
          <cell r="O37">
            <v>9656</v>
          </cell>
          <cell r="P37">
            <v>56988</v>
          </cell>
          <cell r="Q37">
            <v>8713</v>
          </cell>
          <cell r="R37">
            <v>8713</v>
          </cell>
          <cell r="S37">
            <v>8713</v>
          </cell>
          <cell r="T37">
            <v>8713</v>
          </cell>
          <cell r="U37">
            <v>34852</v>
          </cell>
          <cell r="V37">
            <v>6850</v>
          </cell>
          <cell r="W37">
            <v>6600</v>
          </cell>
          <cell r="X37">
            <v>6100</v>
          </cell>
          <cell r="Y37">
            <v>0</v>
          </cell>
          <cell r="Z37">
            <v>19550</v>
          </cell>
          <cell r="AA37">
            <v>111390</v>
          </cell>
        </row>
        <row r="38">
          <cell r="H38" t="str">
            <v>Cum Total</v>
          </cell>
          <cell r="K38">
            <v>12333</v>
          </cell>
          <cell r="L38">
            <v>24166</v>
          </cell>
          <cell r="M38">
            <v>35999</v>
          </cell>
          <cell r="N38">
            <v>47332</v>
          </cell>
          <cell r="O38">
            <v>56988</v>
          </cell>
          <cell r="Q38">
            <v>65701</v>
          </cell>
          <cell r="R38">
            <v>74414</v>
          </cell>
          <cell r="S38">
            <v>83127</v>
          </cell>
          <cell r="T38">
            <v>91840</v>
          </cell>
          <cell r="V38">
            <v>98690</v>
          </cell>
          <cell r="W38">
            <v>105290</v>
          </cell>
          <cell r="X38">
            <v>111390</v>
          </cell>
          <cell r="Y38">
            <v>111390</v>
          </cell>
        </row>
        <row r="41">
          <cell r="H41" t="str">
            <v>PPM9426</v>
          </cell>
          <cell r="I41" t="str">
            <v>Good BTR</v>
          </cell>
          <cell r="K41">
            <v>1400</v>
          </cell>
          <cell r="L41">
            <v>1400</v>
          </cell>
          <cell r="M41">
            <v>1400</v>
          </cell>
          <cell r="N41">
            <v>1400</v>
          </cell>
          <cell r="O41">
            <v>1400</v>
          </cell>
          <cell r="P41">
            <v>7000</v>
          </cell>
          <cell r="Q41">
            <v>1200</v>
          </cell>
          <cell r="R41">
            <v>1200</v>
          </cell>
          <cell r="S41">
            <v>1200</v>
          </cell>
          <cell r="T41">
            <v>1200</v>
          </cell>
          <cell r="U41">
            <v>4800</v>
          </cell>
          <cell r="V41">
            <v>1000</v>
          </cell>
          <cell r="W41">
            <v>945</v>
          </cell>
          <cell r="X41">
            <v>1045</v>
          </cell>
          <cell r="Y41">
            <v>0</v>
          </cell>
          <cell r="Z41">
            <v>2990</v>
          </cell>
          <cell r="AA41">
            <v>14790</v>
          </cell>
        </row>
        <row r="42">
          <cell r="H42" t="str">
            <v>PPZ0A7</v>
          </cell>
          <cell r="I42" t="str">
            <v>Good CTO</v>
          </cell>
          <cell r="K42">
            <v>225</v>
          </cell>
          <cell r="L42">
            <v>225</v>
          </cell>
          <cell r="M42">
            <v>225</v>
          </cell>
          <cell r="N42">
            <v>225</v>
          </cell>
          <cell r="O42">
            <v>225</v>
          </cell>
          <cell r="P42">
            <v>1125</v>
          </cell>
          <cell r="Q42">
            <v>225</v>
          </cell>
          <cell r="R42">
            <v>225</v>
          </cell>
          <cell r="S42">
            <v>225</v>
          </cell>
          <cell r="T42">
            <v>225</v>
          </cell>
          <cell r="U42">
            <v>900</v>
          </cell>
          <cell r="V42">
            <v>225</v>
          </cell>
          <cell r="W42">
            <v>225</v>
          </cell>
          <cell r="X42">
            <v>225</v>
          </cell>
          <cell r="Y42">
            <v>0</v>
          </cell>
          <cell r="Z42">
            <v>675</v>
          </cell>
          <cell r="AA42">
            <v>2700</v>
          </cell>
        </row>
        <row r="43">
          <cell r="H43" t="str">
            <v>PPM9418</v>
          </cell>
          <cell r="I43" t="str">
            <v>Better BTR</v>
          </cell>
          <cell r="K43">
            <v>1200</v>
          </cell>
          <cell r="L43">
            <v>1200</v>
          </cell>
          <cell r="M43">
            <v>1200</v>
          </cell>
          <cell r="N43">
            <v>1200</v>
          </cell>
          <cell r="O43">
            <v>1200</v>
          </cell>
          <cell r="P43">
            <v>6000</v>
          </cell>
          <cell r="Q43">
            <v>1200</v>
          </cell>
          <cell r="R43">
            <v>1200</v>
          </cell>
          <cell r="S43">
            <v>1200</v>
          </cell>
          <cell r="T43">
            <v>1200</v>
          </cell>
          <cell r="U43">
            <v>4800</v>
          </cell>
          <cell r="V43">
            <v>1940</v>
          </cell>
          <cell r="W43">
            <v>1200</v>
          </cell>
          <cell r="X43">
            <v>1200</v>
          </cell>
          <cell r="Y43">
            <v>1200</v>
          </cell>
          <cell r="Z43">
            <v>5540</v>
          </cell>
          <cell r="AA43">
            <v>16340</v>
          </cell>
        </row>
        <row r="44">
          <cell r="H44" t="str">
            <v>PPZ0A0</v>
          </cell>
          <cell r="I44" t="str">
            <v>Better CTO</v>
          </cell>
          <cell r="K44">
            <v>180</v>
          </cell>
          <cell r="L44">
            <v>180</v>
          </cell>
          <cell r="M44">
            <v>180</v>
          </cell>
          <cell r="N44">
            <v>180</v>
          </cell>
          <cell r="O44">
            <v>180</v>
          </cell>
          <cell r="P44">
            <v>900</v>
          </cell>
          <cell r="Q44">
            <v>180</v>
          </cell>
          <cell r="R44">
            <v>180</v>
          </cell>
          <cell r="S44">
            <v>180</v>
          </cell>
          <cell r="T44">
            <v>180</v>
          </cell>
          <cell r="U44">
            <v>720</v>
          </cell>
          <cell r="V44">
            <v>180</v>
          </cell>
          <cell r="W44">
            <v>180</v>
          </cell>
          <cell r="X44">
            <v>180</v>
          </cell>
          <cell r="Y44">
            <v>0</v>
          </cell>
          <cell r="Z44">
            <v>540</v>
          </cell>
          <cell r="AA44">
            <v>2160</v>
          </cell>
        </row>
        <row r="45">
          <cell r="H45" t="str">
            <v>PPM9419</v>
          </cell>
          <cell r="I45" t="str">
            <v>Best BTR</v>
          </cell>
          <cell r="K45">
            <v>500</v>
          </cell>
          <cell r="L45">
            <v>500</v>
          </cell>
          <cell r="M45">
            <v>500</v>
          </cell>
          <cell r="N45">
            <v>500</v>
          </cell>
          <cell r="O45">
            <v>500</v>
          </cell>
          <cell r="P45">
            <v>2500</v>
          </cell>
          <cell r="Q45">
            <v>500</v>
          </cell>
          <cell r="R45">
            <v>500</v>
          </cell>
          <cell r="S45">
            <v>500</v>
          </cell>
          <cell r="T45">
            <v>500</v>
          </cell>
          <cell r="U45">
            <v>2000</v>
          </cell>
          <cell r="V45">
            <v>500</v>
          </cell>
          <cell r="W45">
            <v>470</v>
          </cell>
          <cell r="X45">
            <v>0</v>
          </cell>
          <cell r="Y45">
            <v>0</v>
          </cell>
          <cell r="Z45">
            <v>970</v>
          </cell>
          <cell r="AA45">
            <v>5470</v>
          </cell>
        </row>
        <row r="46">
          <cell r="H46" t="str">
            <v>PPM9619</v>
          </cell>
          <cell r="I46" t="str">
            <v>Ultimate BTR</v>
          </cell>
          <cell r="P46">
            <v>0</v>
          </cell>
          <cell r="U46">
            <v>0</v>
          </cell>
          <cell r="Z46">
            <v>0</v>
          </cell>
          <cell r="AA46">
            <v>0</v>
          </cell>
        </row>
        <row r="47">
          <cell r="H47" t="str">
            <v>PPZ0A1</v>
          </cell>
          <cell r="I47" t="str">
            <v>Best CTO</v>
          </cell>
          <cell r="K47">
            <v>230</v>
          </cell>
          <cell r="L47">
            <v>230</v>
          </cell>
          <cell r="M47">
            <v>230</v>
          </cell>
          <cell r="N47">
            <v>230</v>
          </cell>
          <cell r="O47">
            <v>230</v>
          </cell>
          <cell r="P47">
            <v>1150</v>
          </cell>
          <cell r="Q47">
            <v>230</v>
          </cell>
          <cell r="R47">
            <v>230</v>
          </cell>
          <cell r="S47">
            <v>230</v>
          </cell>
          <cell r="T47">
            <v>230</v>
          </cell>
          <cell r="U47">
            <v>920</v>
          </cell>
          <cell r="V47">
            <v>230</v>
          </cell>
          <cell r="W47">
            <v>230</v>
          </cell>
          <cell r="X47">
            <v>0</v>
          </cell>
          <cell r="Y47">
            <v>0</v>
          </cell>
          <cell r="Z47">
            <v>460</v>
          </cell>
          <cell r="AA47">
            <v>2530</v>
          </cell>
        </row>
        <row r="48">
          <cell r="H48" t="str">
            <v>Total</v>
          </cell>
          <cell r="K48">
            <v>3735</v>
          </cell>
          <cell r="L48">
            <v>3735</v>
          </cell>
          <cell r="M48">
            <v>3735</v>
          </cell>
          <cell r="N48">
            <v>3735</v>
          </cell>
          <cell r="O48">
            <v>3735</v>
          </cell>
          <cell r="P48">
            <v>18675</v>
          </cell>
          <cell r="Q48">
            <v>3535</v>
          </cell>
          <cell r="R48">
            <v>3535</v>
          </cell>
          <cell r="S48">
            <v>3535</v>
          </cell>
          <cell r="T48">
            <v>3535</v>
          </cell>
          <cell r="U48">
            <v>14140</v>
          </cell>
          <cell r="V48">
            <v>4075</v>
          </cell>
          <cell r="W48">
            <v>3250</v>
          </cell>
          <cell r="X48">
            <v>2650</v>
          </cell>
          <cell r="Y48">
            <v>1200</v>
          </cell>
          <cell r="Z48">
            <v>11175</v>
          </cell>
          <cell r="AA48">
            <v>43990</v>
          </cell>
        </row>
        <row r="49">
          <cell r="H49" t="str">
            <v>Cum Total</v>
          </cell>
          <cell r="K49">
            <v>3735</v>
          </cell>
          <cell r="L49">
            <v>7470</v>
          </cell>
          <cell r="M49">
            <v>11205</v>
          </cell>
          <cell r="N49">
            <v>14940</v>
          </cell>
          <cell r="O49">
            <v>18675</v>
          </cell>
          <cell r="Q49">
            <v>22210</v>
          </cell>
          <cell r="R49">
            <v>25745</v>
          </cell>
          <cell r="S49">
            <v>29280</v>
          </cell>
          <cell r="T49">
            <v>32815</v>
          </cell>
          <cell r="V49">
            <v>36890</v>
          </cell>
          <cell r="W49">
            <v>40140</v>
          </cell>
          <cell r="X49">
            <v>42790</v>
          </cell>
          <cell r="Y49">
            <v>43990</v>
          </cell>
        </row>
        <row r="52">
          <cell r="H52" t="str">
            <v>PPM9426</v>
          </cell>
          <cell r="I52" t="str">
            <v>Good BTR</v>
          </cell>
          <cell r="K52">
            <v>800</v>
          </cell>
          <cell r="L52">
            <v>800</v>
          </cell>
          <cell r="M52">
            <v>800</v>
          </cell>
          <cell r="N52">
            <v>800</v>
          </cell>
          <cell r="O52">
            <v>800</v>
          </cell>
          <cell r="P52">
            <v>4000</v>
          </cell>
          <cell r="Q52">
            <v>850</v>
          </cell>
          <cell r="R52">
            <v>850</v>
          </cell>
          <cell r="S52">
            <v>850</v>
          </cell>
          <cell r="T52">
            <v>850</v>
          </cell>
          <cell r="U52">
            <v>3400</v>
          </cell>
          <cell r="V52">
            <v>850</v>
          </cell>
          <cell r="W52">
            <v>850</v>
          </cell>
          <cell r="X52">
            <v>850</v>
          </cell>
          <cell r="Y52">
            <v>0</v>
          </cell>
          <cell r="Z52">
            <v>2550</v>
          </cell>
          <cell r="AA52">
            <v>9950</v>
          </cell>
        </row>
        <row r="53">
          <cell r="H53" t="str">
            <v>PPZ0A7</v>
          </cell>
          <cell r="I53" t="str">
            <v>Good CTO</v>
          </cell>
          <cell r="K53">
            <v>300</v>
          </cell>
          <cell r="L53">
            <v>300</v>
          </cell>
          <cell r="M53">
            <v>300</v>
          </cell>
          <cell r="N53">
            <v>300</v>
          </cell>
          <cell r="O53">
            <v>300</v>
          </cell>
          <cell r="P53">
            <v>1500</v>
          </cell>
          <cell r="Q53">
            <v>300</v>
          </cell>
          <cell r="R53">
            <v>300</v>
          </cell>
          <cell r="S53">
            <v>300</v>
          </cell>
          <cell r="T53">
            <v>300</v>
          </cell>
          <cell r="U53">
            <v>1200</v>
          </cell>
          <cell r="V53">
            <v>300</v>
          </cell>
          <cell r="W53">
            <v>300</v>
          </cell>
          <cell r="X53">
            <v>300</v>
          </cell>
          <cell r="Y53">
            <v>0</v>
          </cell>
          <cell r="Z53">
            <v>900</v>
          </cell>
          <cell r="AA53">
            <v>3600</v>
          </cell>
        </row>
        <row r="54">
          <cell r="H54" t="str">
            <v>PPM9418</v>
          </cell>
          <cell r="I54" t="str">
            <v>Better BTR</v>
          </cell>
          <cell r="K54">
            <v>350</v>
          </cell>
          <cell r="L54">
            <v>350</v>
          </cell>
          <cell r="M54">
            <v>350</v>
          </cell>
          <cell r="N54">
            <v>350</v>
          </cell>
          <cell r="O54">
            <v>350</v>
          </cell>
          <cell r="P54">
            <v>1750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1200</v>
          </cell>
          <cell r="V54">
            <v>300</v>
          </cell>
          <cell r="W54">
            <v>300</v>
          </cell>
          <cell r="X54">
            <v>300</v>
          </cell>
          <cell r="Y54">
            <v>0</v>
          </cell>
          <cell r="Z54">
            <v>900</v>
          </cell>
          <cell r="AA54">
            <v>3850</v>
          </cell>
        </row>
        <row r="55">
          <cell r="H55" t="str">
            <v>PPZ0A0</v>
          </cell>
          <cell r="I55" t="str">
            <v>Better CTO</v>
          </cell>
          <cell r="K55">
            <v>200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600</v>
          </cell>
          <cell r="Q55">
            <v>200</v>
          </cell>
          <cell r="R55">
            <v>100</v>
          </cell>
          <cell r="S55">
            <v>100</v>
          </cell>
          <cell r="T55">
            <v>100</v>
          </cell>
          <cell r="U55">
            <v>500</v>
          </cell>
          <cell r="V55">
            <v>100</v>
          </cell>
          <cell r="W55">
            <v>100</v>
          </cell>
          <cell r="X55">
            <v>100</v>
          </cell>
          <cell r="Y55">
            <v>0</v>
          </cell>
          <cell r="Z55">
            <v>300</v>
          </cell>
          <cell r="AA55">
            <v>1400</v>
          </cell>
        </row>
        <row r="56">
          <cell r="H56" t="str">
            <v>PPM9419</v>
          </cell>
          <cell r="I56" t="str">
            <v>Best BTR</v>
          </cell>
          <cell r="K56">
            <v>300</v>
          </cell>
          <cell r="L56">
            <v>300</v>
          </cell>
          <cell r="M56">
            <v>300</v>
          </cell>
          <cell r="N56">
            <v>300</v>
          </cell>
          <cell r="O56">
            <v>300</v>
          </cell>
          <cell r="P56">
            <v>1500</v>
          </cell>
          <cell r="Q56">
            <v>310</v>
          </cell>
          <cell r="R56">
            <v>310</v>
          </cell>
          <cell r="S56">
            <v>310</v>
          </cell>
          <cell r="T56">
            <v>310</v>
          </cell>
          <cell r="U56">
            <v>1240</v>
          </cell>
          <cell r="V56">
            <v>300</v>
          </cell>
          <cell r="W56">
            <v>300</v>
          </cell>
          <cell r="X56">
            <v>300</v>
          </cell>
          <cell r="Y56">
            <v>0</v>
          </cell>
          <cell r="Z56">
            <v>900</v>
          </cell>
          <cell r="AA56">
            <v>3640</v>
          </cell>
        </row>
        <row r="57">
          <cell r="H57" t="str">
            <v>PPM9619</v>
          </cell>
          <cell r="I57" t="str">
            <v>Ultimate BTR</v>
          </cell>
          <cell r="K57">
            <v>10</v>
          </cell>
          <cell r="L57">
            <v>10</v>
          </cell>
          <cell r="M57">
            <v>10</v>
          </cell>
          <cell r="N57">
            <v>10</v>
          </cell>
          <cell r="O57">
            <v>10</v>
          </cell>
          <cell r="P57">
            <v>50</v>
          </cell>
          <cell r="Q57">
            <v>10</v>
          </cell>
          <cell r="R57">
            <v>10</v>
          </cell>
          <cell r="S57">
            <v>10</v>
          </cell>
          <cell r="T57">
            <v>10</v>
          </cell>
          <cell r="U57">
            <v>40</v>
          </cell>
          <cell r="V57">
            <v>10</v>
          </cell>
          <cell r="W57">
            <v>10</v>
          </cell>
          <cell r="X57">
            <v>10</v>
          </cell>
          <cell r="Y57">
            <v>0</v>
          </cell>
          <cell r="Z57">
            <v>30</v>
          </cell>
          <cell r="AA57">
            <v>120</v>
          </cell>
        </row>
        <row r="58">
          <cell r="H58" t="str">
            <v>PPZ0A1</v>
          </cell>
          <cell r="I58" t="str">
            <v>Best CTO</v>
          </cell>
          <cell r="K58">
            <v>60</v>
          </cell>
          <cell r="L58">
            <v>60</v>
          </cell>
          <cell r="M58">
            <v>60</v>
          </cell>
          <cell r="N58">
            <v>60</v>
          </cell>
          <cell r="O58">
            <v>60</v>
          </cell>
          <cell r="P58">
            <v>300</v>
          </cell>
          <cell r="Q58">
            <v>60</v>
          </cell>
          <cell r="R58">
            <v>60</v>
          </cell>
          <cell r="S58">
            <v>60</v>
          </cell>
          <cell r="T58">
            <v>60</v>
          </cell>
          <cell r="U58">
            <v>240</v>
          </cell>
          <cell r="V58">
            <v>60</v>
          </cell>
          <cell r="W58">
            <v>60</v>
          </cell>
          <cell r="X58">
            <v>60</v>
          </cell>
          <cell r="Y58">
            <v>0</v>
          </cell>
          <cell r="Z58">
            <v>180</v>
          </cell>
          <cell r="AA58">
            <v>720</v>
          </cell>
        </row>
        <row r="59">
          <cell r="H59" t="str">
            <v>Total</v>
          </cell>
          <cell r="K59">
            <v>2020</v>
          </cell>
          <cell r="L59">
            <v>1920</v>
          </cell>
          <cell r="M59">
            <v>1920</v>
          </cell>
          <cell r="N59">
            <v>1920</v>
          </cell>
          <cell r="O59">
            <v>1920</v>
          </cell>
          <cell r="P59">
            <v>9700</v>
          </cell>
          <cell r="Q59">
            <v>2030</v>
          </cell>
          <cell r="R59">
            <v>1930</v>
          </cell>
          <cell r="S59">
            <v>1930</v>
          </cell>
          <cell r="T59">
            <v>1930</v>
          </cell>
          <cell r="U59">
            <v>7820</v>
          </cell>
          <cell r="V59">
            <v>1920</v>
          </cell>
          <cell r="W59">
            <v>1920</v>
          </cell>
          <cell r="X59">
            <v>1920</v>
          </cell>
          <cell r="Y59">
            <v>0</v>
          </cell>
          <cell r="Z59">
            <v>5760</v>
          </cell>
          <cell r="AA59">
            <v>23280</v>
          </cell>
        </row>
        <row r="60">
          <cell r="H60" t="str">
            <v>Cum Total</v>
          </cell>
          <cell r="K60">
            <v>2020</v>
          </cell>
          <cell r="L60">
            <v>3940</v>
          </cell>
          <cell r="M60">
            <v>5860</v>
          </cell>
          <cell r="N60">
            <v>7780</v>
          </cell>
          <cell r="O60">
            <v>9700</v>
          </cell>
          <cell r="Q60">
            <v>11730</v>
          </cell>
          <cell r="R60">
            <v>13660</v>
          </cell>
          <cell r="S60">
            <v>15590</v>
          </cell>
          <cell r="T60">
            <v>17520</v>
          </cell>
          <cell r="V60">
            <v>19440</v>
          </cell>
          <cell r="W60">
            <v>21360</v>
          </cell>
          <cell r="X60">
            <v>23280</v>
          </cell>
          <cell r="Y60">
            <v>23280</v>
          </cell>
        </row>
        <row r="63">
          <cell r="H63" t="str">
            <v>PPM9426</v>
          </cell>
          <cell r="I63" t="str">
            <v>Good BTR</v>
          </cell>
          <cell r="K63">
            <v>500</v>
          </cell>
          <cell r="L63">
            <v>500</v>
          </cell>
          <cell r="M63">
            <v>500</v>
          </cell>
          <cell r="N63">
            <v>500</v>
          </cell>
          <cell r="O63">
            <v>500</v>
          </cell>
          <cell r="P63">
            <v>2500</v>
          </cell>
          <cell r="Q63">
            <v>500</v>
          </cell>
          <cell r="R63">
            <v>500</v>
          </cell>
          <cell r="S63">
            <v>500</v>
          </cell>
          <cell r="T63">
            <v>500</v>
          </cell>
          <cell r="U63">
            <v>2000</v>
          </cell>
          <cell r="V63">
            <v>500</v>
          </cell>
          <cell r="W63">
            <v>500</v>
          </cell>
          <cell r="X63">
            <v>500</v>
          </cell>
          <cell r="Y63">
            <v>0</v>
          </cell>
          <cell r="Z63">
            <v>1500</v>
          </cell>
          <cell r="AA63">
            <v>6000</v>
          </cell>
        </row>
        <row r="64">
          <cell r="H64" t="str">
            <v>PPZ0A7</v>
          </cell>
          <cell r="I64" t="str">
            <v>Good CTO</v>
          </cell>
          <cell r="K64">
            <v>60</v>
          </cell>
          <cell r="L64">
            <v>60</v>
          </cell>
          <cell r="M64">
            <v>60</v>
          </cell>
          <cell r="N64">
            <v>60</v>
          </cell>
          <cell r="O64">
            <v>60</v>
          </cell>
          <cell r="P64">
            <v>300</v>
          </cell>
          <cell r="Q64">
            <v>60</v>
          </cell>
          <cell r="R64">
            <v>60</v>
          </cell>
          <cell r="S64">
            <v>60</v>
          </cell>
          <cell r="T64">
            <v>60</v>
          </cell>
          <cell r="U64">
            <v>240</v>
          </cell>
          <cell r="V64">
            <v>60</v>
          </cell>
          <cell r="W64">
            <v>60</v>
          </cell>
          <cell r="X64">
            <v>60</v>
          </cell>
          <cell r="Y64">
            <v>60</v>
          </cell>
          <cell r="Z64">
            <v>240</v>
          </cell>
          <cell r="AA64">
            <v>780</v>
          </cell>
        </row>
        <row r="65">
          <cell r="H65" t="str">
            <v>PPM9418</v>
          </cell>
          <cell r="I65" t="str">
            <v>Better BTR</v>
          </cell>
          <cell r="K65">
            <v>200</v>
          </cell>
          <cell r="L65">
            <v>200</v>
          </cell>
          <cell r="M65">
            <v>200</v>
          </cell>
          <cell r="N65">
            <v>200</v>
          </cell>
          <cell r="O65">
            <v>200</v>
          </cell>
          <cell r="P65">
            <v>1000</v>
          </cell>
          <cell r="Q65">
            <v>200</v>
          </cell>
          <cell r="R65">
            <v>200</v>
          </cell>
          <cell r="S65">
            <v>200</v>
          </cell>
          <cell r="T65">
            <v>200</v>
          </cell>
          <cell r="U65">
            <v>800</v>
          </cell>
          <cell r="V65">
            <v>200</v>
          </cell>
          <cell r="W65">
            <v>200</v>
          </cell>
          <cell r="X65">
            <v>200</v>
          </cell>
          <cell r="Y65">
            <v>0</v>
          </cell>
          <cell r="Z65">
            <v>600</v>
          </cell>
          <cell r="AA65">
            <v>2400</v>
          </cell>
        </row>
        <row r="66">
          <cell r="H66" t="str">
            <v>PPZ0A0</v>
          </cell>
          <cell r="I66" t="str">
            <v>Better CTO</v>
          </cell>
          <cell r="K66">
            <v>5</v>
          </cell>
          <cell r="L66">
            <v>5</v>
          </cell>
          <cell r="M66">
            <v>5</v>
          </cell>
          <cell r="N66">
            <v>5</v>
          </cell>
          <cell r="O66">
            <v>5</v>
          </cell>
          <cell r="P66">
            <v>25</v>
          </cell>
          <cell r="Q66">
            <v>5</v>
          </cell>
          <cell r="R66">
            <v>5</v>
          </cell>
          <cell r="S66">
            <v>5</v>
          </cell>
          <cell r="T66">
            <v>5</v>
          </cell>
          <cell r="U66">
            <v>20</v>
          </cell>
          <cell r="V66">
            <v>5</v>
          </cell>
          <cell r="W66">
            <v>5</v>
          </cell>
          <cell r="X66">
            <v>5</v>
          </cell>
          <cell r="Y66">
            <v>0</v>
          </cell>
          <cell r="Z66">
            <v>15</v>
          </cell>
          <cell r="AA66">
            <v>60</v>
          </cell>
        </row>
        <row r="67">
          <cell r="H67" t="str">
            <v>PPM9419</v>
          </cell>
          <cell r="I67" t="str">
            <v>Best BTR</v>
          </cell>
          <cell r="K67">
            <v>165</v>
          </cell>
          <cell r="L67">
            <v>165</v>
          </cell>
          <cell r="M67">
            <v>165</v>
          </cell>
          <cell r="N67">
            <v>165</v>
          </cell>
          <cell r="O67">
            <v>165</v>
          </cell>
          <cell r="P67">
            <v>825</v>
          </cell>
          <cell r="Q67">
            <v>165</v>
          </cell>
          <cell r="R67">
            <v>165</v>
          </cell>
          <cell r="S67">
            <v>165</v>
          </cell>
          <cell r="T67">
            <v>165</v>
          </cell>
          <cell r="U67">
            <v>660</v>
          </cell>
          <cell r="V67">
            <v>165</v>
          </cell>
          <cell r="W67">
            <v>165</v>
          </cell>
          <cell r="X67">
            <v>165</v>
          </cell>
          <cell r="Y67">
            <v>0</v>
          </cell>
          <cell r="Z67">
            <v>495</v>
          </cell>
          <cell r="AA67">
            <v>1980</v>
          </cell>
        </row>
        <row r="68">
          <cell r="H68" t="str">
            <v>PPM9619</v>
          </cell>
          <cell r="I68" t="str">
            <v>Ultimate BTR</v>
          </cell>
          <cell r="P68">
            <v>0</v>
          </cell>
          <cell r="U68">
            <v>0</v>
          </cell>
          <cell r="Z68">
            <v>0</v>
          </cell>
          <cell r="AA68">
            <v>0</v>
          </cell>
        </row>
        <row r="69">
          <cell r="H69" t="str">
            <v>PPZ0A1</v>
          </cell>
          <cell r="I69" t="str">
            <v>Best CTO</v>
          </cell>
          <cell r="K69">
            <v>10</v>
          </cell>
          <cell r="L69">
            <v>10</v>
          </cell>
          <cell r="M69">
            <v>10</v>
          </cell>
          <cell r="N69">
            <v>10</v>
          </cell>
          <cell r="O69">
            <v>10</v>
          </cell>
          <cell r="P69">
            <v>50</v>
          </cell>
          <cell r="Q69">
            <v>10</v>
          </cell>
          <cell r="R69">
            <v>10</v>
          </cell>
          <cell r="S69">
            <v>10</v>
          </cell>
          <cell r="T69">
            <v>10</v>
          </cell>
          <cell r="U69">
            <v>40</v>
          </cell>
          <cell r="V69">
            <v>10</v>
          </cell>
          <cell r="W69">
            <v>10</v>
          </cell>
          <cell r="X69">
            <v>10</v>
          </cell>
          <cell r="Y69">
            <v>0</v>
          </cell>
          <cell r="Z69">
            <v>30</v>
          </cell>
          <cell r="AA69">
            <v>120</v>
          </cell>
        </row>
        <row r="70">
          <cell r="H70" t="str">
            <v>Total</v>
          </cell>
          <cell r="K70">
            <v>940</v>
          </cell>
          <cell r="L70">
            <v>940</v>
          </cell>
          <cell r="M70">
            <v>940</v>
          </cell>
          <cell r="N70">
            <v>940</v>
          </cell>
          <cell r="O70">
            <v>940</v>
          </cell>
          <cell r="P70">
            <v>4700</v>
          </cell>
          <cell r="Q70">
            <v>940</v>
          </cell>
          <cell r="R70">
            <v>940</v>
          </cell>
          <cell r="S70">
            <v>940</v>
          </cell>
          <cell r="T70">
            <v>940</v>
          </cell>
          <cell r="U70">
            <v>3760</v>
          </cell>
          <cell r="V70">
            <v>940</v>
          </cell>
          <cell r="W70">
            <v>940</v>
          </cell>
          <cell r="X70">
            <v>940</v>
          </cell>
          <cell r="Y70">
            <v>60</v>
          </cell>
          <cell r="Z70">
            <v>2880</v>
          </cell>
          <cell r="AA70">
            <v>11340</v>
          </cell>
        </row>
        <row r="71">
          <cell r="H71" t="str">
            <v>Cum Total</v>
          </cell>
          <cell r="K71">
            <v>940</v>
          </cell>
          <cell r="L71">
            <v>1880</v>
          </cell>
          <cell r="M71">
            <v>2820</v>
          </cell>
          <cell r="N71">
            <v>3760</v>
          </cell>
          <cell r="O71">
            <v>4700</v>
          </cell>
          <cell r="Q71">
            <v>5640</v>
          </cell>
          <cell r="R71">
            <v>6580</v>
          </cell>
          <cell r="S71">
            <v>7520</v>
          </cell>
          <cell r="T71">
            <v>8460</v>
          </cell>
          <cell r="V71">
            <v>9400</v>
          </cell>
          <cell r="W71">
            <v>10340</v>
          </cell>
          <cell r="X71">
            <v>11280</v>
          </cell>
          <cell r="Y71">
            <v>11340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H7">
            <v>12172.346692524747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DATA"/>
      <sheetName val="Commentary"/>
      <sheetName val="Delta to Last Week"/>
      <sheetName val="FCST VS. AVAIL"/>
      <sheetName val="MPS Q3 FY04"/>
      <sheetName val="MPS Q4 FY04"/>
      <sheetName val="MPS Q1 FY05"/>
      <sheetName val=" Site Component Demand"/>
      <sheetName val="CTO Options Demand"/>
      <sheetName val="AXP Flavors"/>
      <sheetName val="CDM Component Adjustment"/>
      <sheetName val="MPS 6-2-04 Q7X iBook INT"/>
      <sheetName val="X-R CHART"/>
      <sheetName val="Sep wk1 FATP capa. plan"/>
      <sheetName val="GIA_DATA"/>
      <sheetName val="Delta_to_Last_Week"/>
      <sheetName val="FCST_VS__AVAIL"/>
      <sheetName val="MPS_Q3_FY04"/>
      <sheetName val="MPS_Q4_FY04"/>
      <sheetName val="MPS_Q1_FY05"/>
      <sheetName val="_Site_Component_Demand"/>
      <sheetName val="CTO_Options_Demand"/>
      <sheetName val="AXP_Flavors"/>
      <sheetName val="CDM_Component_Adjustment"/>
      <sheetName val="GIA_DATA1"/>
      <sheetName val="Delta_to_Last_Week1"/>
      <sheetName val="FCST_VS__AVAIL1"/>
      <sheetName val="MPS_Q3_FY041"/>
      <sheetName val="MPS_Q4_FY041"/>
      <sheetName val="MPS_Q1_FY051"/>
      <sheetName val="_Site_Component_Demand1"/>
      <sheetName val="CTO_Options_Demand1"/>
      <sheetName val="AXP_Flavors1"/>
      <sheetName val="CDM_Component_Adjustment1"/>
      <sheetName val="IncStm"/>
      <sheetName val="CPK"/>
      <sheetName val="p2-1"/>
      <sheetName val="Forecast"/>
      <sheetName val="Sam Daily Ambit"/>
      <sheetName val="MPS ∆"/>
      <sheetName val="Parts X-ref"/>
      <sheetName val="raw data"/>
      <sheetName val="Admin"/>
      <sheetName val="Raw Commit"/>
      <sheetName val="Customer Cross-ref"/>
      <sheetName val="Parts"/>
      <sheetName val="SAT"/>
      <sheetName val="Mobile by Region"/>
      <sheetName val="Desktop by Region"/>
      <sheetName val="Accy by Region"/>
      <sheetName val="N94 HH "/>
      <sheetName val="Notation"/>
      <sheetName val="CT1-JY61漏檢監控"/>
      <sheetName val="FA-LISTING"/>
      <sheetName val="良率汇整"/>
      <sheetName val="GIA_DATA2"/>
      <sheetName val="Delta_to_Last_Week2"/>
      <sheetName val="FCST_VS__AVAIL2"/>
      <sheetName val="MPS_Q3_FY042"/>
      <sheetName val="MPS_Q4_FY042"/>
      <sheetName val="MPS_Q1_FY052"/>
      <sheetName val="_Site_Component_Demand2"/>
      <sheetName val="CTO_Options_Demand2"/>
      <sheetName val="AXP_Flavors2"/>
      <sheetName val="CDM_Component_Adjustment2"/>
      <sheetName val="Sep_wk1_FATP_capa__plan"/>
      <sheetName val="TH VL, NC, DDHT Thanhphuoc"/>
      <sheetName val="Sheet1 "/>
      <sheetName val="세계수요종합OK"/>
      <sheetName val="Drop-down"/>
      <sheetName val="CTB Material Issues"/>
      <sheetName val="Input&amp;Pack"/>
      <sheetName val="Weeky CTB"/>
      <sheetName val="Daily CTB"/>
      <sheetName val="LCD Module CTB"/>
      <sheetName val="SMT"/>
      <sheetName val="Secondary"/>
      <sheetName val="Enclosure-KB CTB"/>
      <sheetName val="QSMC Mini"/>
      <sheetName val="D2D Comparison"/>
      <sheetName val="NG Tracker."/>
      <sheetName val="MPS"/>
      <sheetName val="Allocation-EE"/>
      <sheetName val="Enclosure-KB CTB (APR)"/>
      <sheetName val="Enclosure -FX"/>
      <sheetName val="Enclosure - RT"/>
      <sheetName val="Enclosure-KB CTB (APR- Cum)"/>
      <sheetName val="Enclosure PSI"/>
      <sheetName val="Enclosure demands"/>
      <sheetName val="Enclosure BOH"/>
      <sheetName val="Sheet1"/>
      <sheetName val="COB"/>
      <sheetName val="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H7" t="str">
            <v>PPM9427</v>
          </cell>
          <cell r="I7" t="str">
            <v>EDU BTR</v>
          </cell>
          <cell r="K7">
            <v>0</v>
          </cell>
          <cell r="L7">
            <v>0</v>
          </cell>
          <cell r="M7">
            <v>0</v>
          </cell>
          <cell r="N7">
            <v>359</v>
          </cell>
          <cell r="O7">
            <v>655</v>
          </cell>
          <cell r="P7">
            <v>1014</v>
          </cell>
          <cell r="Q7">
            <v>582</v>
          </cell>
          <cell r="R7">
            <v>427</v>
          </cell>
          <cell r="S7">
            <v>943</v>
          </cell>
          <cell r="T7">
            <v>61</v>
          </cell>
          <cell r="U7">
            <v>2013</v>
          </cell>
          <cell r="V7">
            <v>139</v>
          </cell>
          <cell r="W7">
            <v>214</v>
          </cell>
          <cell r="X7">
            <v>5094</v>
          </cell>
          <cell r="Y7">
            <v>1753</v>
          </cell>
          <cell r="Z7">
            <v>7200</v>
          </cell>
          <cell r="AA7">
            <v>10227</v>
          </cell>
        </row>
        <row r="8">
          <cell r="H8" t="str">
            <v>PPM9432</v>
          </cell>
          <cell r="I8" t="str">
            <v>5pk</v>
          </cell>
          <cell r="K8">
            <v>0</v>
          </cell>
          <cell r="L8">
            <v>0</v>
          </cell>
          <cell r="M8">
            <v>0</v>
          </cell>
          <cell r="N8">
            <v>110</v>
          </cell>
          <cell r="O8">
            <v>10</v>
          </cell>
          <cell r="P8">
            <v>120</v>
          </cell>
          <cell r="Q8">
            <v>0</v>
          </cell>
          <cell r="R8">
            <v>0</v>
          </cell>
          <cell r="S8">
            <v>110</v>
          </cell>
          <cell r="T8">
            <v>535</v>
          </cell>
          <cell r="U8">
            <v>645</v>
          </cell>
          <cell r="V8">
            <v>5</v>
          </cell>
          <cell r="W8">
            <v>0</v>
          </cell>
          <cell r="X8">
            <v>230</v>
          </cell>
          <cell r="Y8">
            <v>300</v>
          </cell>
          <cell r="Z8">
            <v>535</v>
          </cell>
          <cell r="AA8">
            <v>1300</v>
          </cell>
        </row>
        <row r="9">
          <cell r="H9" t="str">
            <v>PPM9420</v>
          </cell>
          <cell r="I9" t="str">
            <v>5pk/APX</v>
          </cell>
          <cell r="K9">
            <v>0</v>
          </cell>
          <cell r="L9">
            <v>0</v>
          </cell>
          <cell r="M9">
            <v>0</v>
          </cell>
          <cell r="N9">
            <v>750</v>
          </cell>
          <cell r="O9">
            <v>150</v>
          </cell>
          <cell r="P9">
            <v>900</v>
          </cell>
          <cell r="Q9">
            <v>470</v>
          </cell>
          <cell r="R9">
            <v>1165</v>
          </cell>
          <cell r="S9">
            <v>15</v>
          </cell>
          <cell r="T9">
            <v>240</v>
          </cell>
          <cell r="U9">
            <v>1890</v>
          </cell>
          <cell r="V9">
            <v>560</v>
          </cell>
          <cell r="W9">
            <v>40</v>
          </cell>
          <cell r="X9">
            <v>3380</v>
          </cell>
          <cell r="Y9">
            <v>360</v>
          </cell>
          <cell r="Z9">
            <v>4340</v>
          </cell>
          <cell r="AA9">
            <v>7130</v>
          </cell>
        </row>
        <row r="10">
          <cell r="H10" t="str">
            <v>PPK1625</v>
          </cell>
          <cell r="I10" t="str">
            <v>EDU NO-ODD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10</v>
          </cell>
          <cell r="U10">
            <v>10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10</v>
          </cell>
        </row>
        <row r="11">
          <cell r="H11" t="str">
            <v>PPZ0A8</v>
          </cell>
          <cell r="I11" t="str">
            <v>EDU CTO</v>
          </cell>
          <cell r="K11">
            <v>0</v>
          </cell>
          <cell r="L11">
            <v>0</v>
          </cell>
          <cell r="M11">
            <v>0</v>
          </cell>
          <cell r="N11">
            <v>136</v>
          </cell>
          <cell r="O11">
            <v>298</v>
          </cell>
          <cell r="P11">
            <v>434</v>
          </cell>
          <cell r="Q11">
            <v>340</v>
          </cell>
          <cell r="R11">
            <v>144</v>
          </cell>
          <cell r="S11">
            <v>224</v>
          </cell>
          <cell r="T11">
            <v>1328</v>
          </cell>
          <cell r="U11">
            <v>2036</v>
          </cell>
          <cell r="V11">
            <v>1014</v>
          </cell>
          <cell r="W11">
            <v>2000</v>
          </cell>
          <cell r="X11">
            <v>2569</v>
          </cell>
          <cell r="Y11">
            <v>435</v>
          </cell>
          <cell r="Z11">
            <v>6018</v>
          </cell>
          <cell r="AA11">
            <v>8488</v>
          </cell>
        </row>
        <row r="12">
          <cell r="H12" t="str">
            <v>PPM9426</v>
          </cell>
          <cell r="I12" t="str">
            <v>Good BTR</v>
          </cell>
          <cell r="K12">
            <v>0</v>
          </cell>
          <cell r="L12">
            <v>2537</v>
          </cell>
          <cell r="M12">
            <v>16875</v>
          </cell>
          <cell r="N12">
            <v>9080</v>
          </cell>
          <cell r="O12">
            <v>6919</v>
          </cell>
          <cell r="P12">
            <v>35411</v>
          </cell>
          <cell r="Q12">
            <v>2515</v>
          </cell>
          <cell r="R12">
            <v>4203</v>
          </cell>
          <cell r="S12">
            <v>6084</v>
          </cell>
          <cell r="T12">
            <v>2951</v>
          </cell>
          <cell r="U12">
            <v>15753</v>
          </cell>
          <cell r="V12">
            <v>1933</v>
          </cell>
          <cell r="W12">
            <v>2534</v>
          </cell>
          <cell r="X12">
            <v>14470</v>
          </cell>
          <cell r="Y12">
            <v>8595</v>
          </cell>
          <cell r="Z12">
            <v>27532</v>
          </cell>
          <cell r="AA12">
            <v>78696</v>
          </cell>
        </row>
        <row r="13">
          <cell r="H13" t="str">
            <v>PPM9564</v>
          </cell>
          <cell r="I13" t="str">
            <v>5pk/Combo/APX</v>
          </cell>
          <cell r="K13">
            <v>0</v>
          </cell>
          <cell r="L13">
            <v>0</v>
          </cell>
          <cell r="M13">
            <v>0</v>
          </cell>
          <cell r="N13">
            <v>730</v>
          </cell>
          <cell r="O13">
            <v>2545</v>
          </cell>
          <cell r="P13">
            <v>3275</v>
          </cell>
          <cell r="Q13">
            <v>3765</v>
          </cell>
          <cell r="R13">
            <v>3795</v>
          </cell>
          <cell r="S13">
            <v>2055</v>
          </cell>
          <cell r="T13">
            <v>10</v>
          </cell>
          <cell r="U13">
            <v>9625</v>
          </cell>
          <cell r="V13">
            <v>0</v>
          </cell>
          <cell r="W13">
            <v>0</v>
          </cell>
          <cell r="X13">
            <v>3354</v>
          </cell>
          <cell r="Y13">
            <v>6720</v>
          </cell>
          <cell r="Z13">
            <v>10074</v>
          </cell>
          <cell r="AA13">
            <v>22974</v>
          </cell>
        </row>
        <row r="14">
          <cell r="H14" t="str">
            <v>PPZ0A7</v>
          </cell>
          <cell r="I14" t="str">
            <v>Good CTO</v>
          </cell>
          <cell r="K14">
            <v>0</v>
          </cell>
          <cell r="L14">
            <v>0</v>
          </cell>
          <cell r="M14">
            <v>94</v>
          </cell>
          <cell r="N14">
            <v>2114</v>
          </cell>
          <cell r="O14">
            <v>2793</v>
          </cell>
          <cell r="P14">
            <v>5001</v>
          </cell>
          <cell r="Q14">
            <v>2682</v>
          </cell>
          <cell r="R14">
            <v>2343</v>
          </cell>
          <cell r="S14">
            <v>2168</v>
          </cell>
          <cell r="T14">
            <v>2645</v>
          </cell>
          <cell r="U14">
            <v>9838</v>
          </cell>
          <cell r="V14">
            <v>15778</v>
          </cell>
          <cell r="W14">
            <v>3780</v>
          </cell>
          <cell r="X14">
            <v>2530</v>
          </cell>
          <cell r="Y14">
            <v>1017</v>
          </cell>
          <cell r="Z14">
            <v>23105</v>
          </cell>
          <cell r="AA14">
            <v>37944</v>
          </cell>
        </row>
        <row r="15">
          <cell r="H15" t="str">
            <v>PPM9418</v>
          </cell>
          <cell r="I15" t="str">
            <v>Better BTR</v>
          </cell>
          <cell r="K15">
            <v>0</v>
          </cell>
          <cell r="L15">
            <v>394</v>
          </cell>
          <cell r="M15">
            <v>7146</v>
          </cell>
          <cell r="N15">
            <v>8047</v>
          </cell>
          <cell r="O15">
            <v>7151</v>
          </cell>
          <cell r="P15">
            <v>22738</v>
          </cell>
          <cell r="Q15">
            <v>4733</v>
          </cell>
          <cell r="R15">
            <v>2672</v>
          </cell>
          <cell r="S15">
            <v>4913</v>
          </cell>
          <cell r="T15">
            <v>1427</v>
          </cell>
          <cell r="U15">
            <v>13745</v>
          </cell>
          <cell r="V15">
            <v>1106</v>
          </cell>
          <cell r="W15">
            <v>1710</v>
          </cell>
          <cell r="X15">
            <v>6005</v>
          </cell>
          <cell r="Y15">
            <v>2462</v>
          </cell>
          <cell r="Z15">
            <v>11283</v>
          </cell>
          <cell r="AA15">
            <v>47766</v>
          </cell>
        </row>
        <row r="16">
          <cell r="H16" t="str">
            <v>PPZ0A0</v>
          </cell>
          <cell r="I16" t="str">
            <v>Better CTO</v>
          </cell>
          <cell r="K16">
            <v>0</v>
          </cell>
          <cell r="L16">
            <v>0</v>
          </cell>
          <cell r="M16">
            <v>40</v>
          </cell>
          <cell r="N16">
            <v>1106</v>
          </cell>
          <cell r="O16">
            <v>1403</v>
          </cell>
          <cell r="P16">
            <v>2549</v>
          </cell>
          <cell r="Q16">
            <v>1001</v>
          </cell>
          <cell r="R16">
            <v>1643</v>
          </cell>
          <cell r="S16">
            <v>1671</v>
          </cell>
          <cell r="T16">
            <v>1528</v>
          </cell>
          <cell r="U16">
            <v>5843</v>
          </cell>
          <cell r="V16">
            <v>6976</v>
          </cell>
          <cell r="W16">
            <v>2070</v>
          </cell>
          <cell r="X16">
            <v>1770</v>
          </cell>
          <cell r="Y16">
            <v>592</v>
          </cell>
          <cell r="Z16">
            <v>11408</v>
          </cell>
          <cell r="AA16">
            <v>19800</v>
          </cell>
        </row>
        <row r="17">
          <cell r="H17" t="str">
            <v>PPM9419</v>
          </cell>
          <cell r="I17" t="str">
            <v>Best BTR</v>
          </cell>
          <cell r="K17">
            <v>0</v>
          </cell>
          <cell r="L17">
            <v>163</v>
          </cell>
          <cell r="M17">
            <v>3607</v>
          </cell>
          <cell r="N17">
            <v>4730</v>
          </cell>
          <cell r="O17">
            <v>5334</v>
          </cell>
          <cell r="P17">
            <v>13834</v>
          </cell>
          <cell r="Q17">
            <v>3198</v>
          </cell>
          <cell r="R17">
            <v>1683</v>
          </cell>
          <cell r="S17">
            <v>2975</v>
          </cell>
          <cell r="T17">
            <v>1418</v>
          </cell>
          <cell r="U17">
            <v>9274</v>
          </cell>
          <cell r="V17">
            <v>679</v>
          </cell>
          <cell r="W17">
            <v>473</v>
          </cell>
          <cell r="X17">
            <v>2866</v>
          </cell>
          <cell r="Y17">
            <v>2370</v>
          </cell>
          <cell r="Z17">
            <v>6388</v>
          </cell>
          <cell r="AA17">
            <v>29496</v>
          </cell>
        </row>
        <row r="18">
          <cell r="H18" t="str">
            <v>PPM9619</v>
          </cell>
          <cell r="I18" t="str">
            <v>Ultimate BTR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87</v>
          </cell>
          <cell r="S18">
            <v>703</v>
          </cell>
          <cell r="T18">
            <v>382</v>
          </cell>
          <cell r="U18">
            <v>1172</v>
          </cell>
          <cell r="V18">
            <v>2</v>
          </cell>
          <cell r="W18">
            <v>150</v>
          </cell>
          <cell r="X18">
            <v>160</v>
          </cell>
          <cell r="Y18">
            <v>155</v>
          </cell>
          <cell r="Z18">
            <v>467</v>
          </cell>
          <cell r="AA18">
            <v>1639</v>
          </cell>
        </row>
        <row r="19">
          <cell r="H19" t="str">
            <v>PPZ0A1</v>
          </cell>
          <cell r="I19" t="str">
            <v>Best CTO</v>
          </cell>
          <cell r="K19">
            <v>0</v>
          </cell>
          <cell r="L19">
            <v>0</v>
          </cell>
          <cell r="M19">
            <v>89</v>
          </cell>
          <cell r="N19">
            <v>606</v>
          </cell>
          <cell r="O19">
            <v>902</v>
          </cell>
          <cell r="P19">
            <v>1597</v>
          </cell>
          <cell r="Q19">
            <v>805</v>
          </cell>
          <cell r="R19">
            <v>828</v>
          </cell>
          <cell r="S19">
            <v>715</v>
          </cell>
          <cell r="T19">
            <v>1178</v>
          </cell>
          <cell r="U19">
            <v>3526</v>
          </cell>
          <cell r="V19">
            <v>5281</v>
          </cell>
          <cell r="W19">
            <v>1135</v>
          </cell>
          <cell r="X19">
            <v>1005</v>
          </cell>
          <cell r="Y19">
            <v>435</v>
          </cell>
          <cell r="Z19">
            <v>7856</v>
          </cell>
          <cell r="AA19">
            <v>12979</v>
          </cell>
        </row>
        <row r="20">
          <cell r="H20" t="str">
            <v>Total</v>
          </cell>
          <cell r="K20">
            <v>0</v>
          </cell>
          <cell r="L20">
            <v>3094</v>
          </cell>
          <cell r="M20">
            <v>27851</v>
          </cell>
          <cell r="N20">
            <v>27768</v>
          </cell>
          <cell r="O20">
            <v>28160</v>
          </cell>
          <cell r="P20">
            <v>86873</v>
          </cell>
          <cell r="Q20">
            <v>20091</v>
          </cell>
          <cell r="R20">
            <v>18990</v>
          </cell>
          <cell r="S20">
            <v>22576</v>
          </cell>
          <cell r="T20">
            <v>13713</v>
          </cell>
          <cell r="U20">
            <v>75370</v>
          </cell>
          <cell r="V20">
            <v>33473</v>
          </cell>
          <cell r="W20">
            <v>14106</v>
          </cell>
          <cell r="X20">
            <v>43433</v>
          </cell>
          <cell r="Y20">
            <v>25194</v>
          </cell>
          <cell r="Z20">
            <v>116206</v>
          </cell>
          <cell r="AA20">
            <v>278449</v>
          </cell>
        </row>
        <row r="21">
          <cell r="H21" t="str">
            <v>Cum Total</v>
          </cell>
          <cell r="K21">
            <v>0</v>
          </cell>
          <cell r="L21">
            <v>3094</v>
          </cell>
          <cell r="M21">
            <v>30945</v>
          </cell>
          <cell r="N21">
            <v>58713</v>
          </cell>
          <cell r="O21">
            <v>86873</v>
          </cell>
          <cell r="Q21">
            <v>106964</v>
          </cell>
          <cell r="R21">
            <v>125954</v>
          </cell>
          <cell r="S21">
            <v>148530</v>
          </cell>
          <cell r="T21">
            <v>162243</v>
          </cell>
          <cell r="V21">
            <v>195716</v>
          </cell>
          <cell r="W21">
            <v>209822</v>
          </cell>
          <cell r="X21">
            <v>253255</v>
          </cell>
          <cell r="Y21">
            <v>278449</v>
          </cell>
        </row>
        <row r="24">
          <cell r="H24" t="str">
            <v>PPM9427</v>
          </cell>
          <cell r="I24" t="str">
            <v>EDU BTR</v>
          </cell>
          <cell r="K24">
            <v>0</v>
          </cell>
          <cell r="L24">
            <v>0</v>
          </cell>
          <cell r="M24">
            <v>0</v>
          </cell>
          <cell r="N24">
            <v>359</v>
          </cell>
          <cell r="O24">
            <v>655</v>
          </cell>
          <cell r="P24">
            <v>1014</v>
          </cell>
          <cell r="Q24">
            <v>582</v>
          </cell>
          <cell r="R24">
            <v>427</v>
          </cell>
          <cell r="S24">
            <v>943</v>
          </cell>
          <cell r="T24">
            <v>61</v>
          </cell>
          <cell r="U24">
            <v>2013</v>
          </cell>
          <cell r="V24">
            <v>139</v>
          </cell>
          <cell r="W24">
            <v>214</v>
          </cell>
          <cell r="X24">
            <v>5094</v>
          </cell>
          <cell r="Y24">
            <v>1753</v>
          </cell>
          <cell r="Z24">
            <v>7200</v>
          </cell>
          <cell r="AA24">
            <v>10227</v>
          </cell>
        </row>
        <row r="25">
          <cell r="H25" t="str">
            <v>PPM9432</v>
          </cell>
          <cell r="I25" t="str">
            <v>5pk</v>
          </cell>
          <cell r="K25">
            <v>0</v>
          </cell>
          <cell r="L25">
            <v>0</v>
          </cell>
          <cell r="M25">
            <v>0</v>
          </cell>
          <cell r="N25">
            <v>110</v>
          </cell>
          <cell r="O25">
            <v>10</v>
          </cell>
          <cell r="P25">
            <v>120</v>
          </cell>
          <cell r="Q25">
            <v>0</v>
          </cell>
          <cell r="R25">
            <v>0</v>
          </cell>
          <cell r="S25">
            <v>110</v>
          </cell>
          <cell r="T25">
            <v>535</v>
          </cell>
          <cell r="U25">
            <v>645</v>
          </cell>
          <cell r="V25">
            <v>5</v>
          </cell>
          <cell r="W25">
            <v>0</v>
          </cell>
          <cell r="X25">
            <v>230</v>
          </cell>
          <cell r="Y25">
            <v>300</v>
          </cell>
          <cell r="Z25">
            <v>535</v>
          </cell>
          <cell r="AA25">
            <v>1300</v>
          </cell>
        </row>
        <row r="26">
          <cell r="H26" t="str">
            <v>PPM9420</v>
          </cell>
          <cell r="I26" t="str">
            <v>5pk/APX</v>
          </cell>
          <cell r="K26">
            <v>0</v>
          </cell>
          <cell r="L26">
            <v>0</v>
          </cell>
          <cell r="M26">
            <v>0</v>
          </cell>
          <cell r="N26">
            <v>750</v>
          </cell>
          <cell r="O26">
            <v>150</v>
          </cell>
          <cell r="P26">
            <v>900</v>
          </cell>
          <cell r="Q26">
            <v>470</v>
          </cell>
          <cell r="R26">
            <v>1165</v>
          </cell>
          <cell r="S26">
            <v>15</v>
          </cell>
          <cell r="T26">
            <v>240</v>
          </cell>
          <cell r="U26">
            <v>1890</v>
          </cell>
          <cell r="V26">
            <v>560</v>
          </cell>
          <cell r="W26">
            <v>40</v>
          </cell>
          <cell r="X26">
            <v>3380</v>
          </cell>
          <cell r="Y26">
            <v>360</v>
          </cell>
          <cell r="Z26">
            <v>4340</v>
          </cell>
          <cell r="AA26">
            <v>7130</v>
          </cell>
        </row>
        <row r="27">
          <cell r="H27" t="str">
            <v>PPK1625</v>
          </cell>
          <cell r="I27" t="str">
            <v>EDU NO-ODD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10</v>
          </cell>
          <cell r="U27">
            <v>10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10</v>
          </cell>
        </row>
        <row r="28">
          <cell r="H28" t="str">
            <v>PPZ0A8</v>
          </cell>
          <cell r="I28" t="str">
            <v>EDU CTO</v>
          </cell>
          <cell r="K28">
            <v>0</v>
          </cell>
          <cell r="L28">
            <v>0</v>
          </cell>
          <cell r="M28">
            <v>0</v>
          </cell>
          <cell r="N28">
            <v>136</v>
          </cell>
          <cell r="O28">
            <v>298</v>
          </cell>
          <cell r="P28">
            <v>434</v>
          </cell>
          <cell r="Q28">
            <v>340</v>
          </cell>
          <cell r="R28">
            <v>144</v>
          </cell>
          <cell r="S28">
            <v>224</v>
          </cell>
          <cell r="T28">
            <v>1328</v>
          </cell>
          <cell r="U28">
            <v>2036</v>
          </cell>
          <cell r="V28">
            <v>1014</v>
          </cell>
          <cell r="W28">
            <v>2000</v>
          </cell>
          <cell r="X28">
            <v>2569</v>
          </cell>
          <cell r="Y28">
            <v>435</v>
          </cell>
          <cell r="Z28">
            <v>6018</v>
          </cell>
          <cell r="AA28">
            <v>8488</v>
          </cell>
        </row>
        <row r="29">
          <cell r="H29" t="str">
            <v>PPM9426</v>
          </cell>
          <cell r="I29" t="str">
            <v>Good BTR</v>
          </cell>
          <cell r="K29">
            <v>0</v>
          </cell>
          <cell r="L29">
            <v>2131</v>
          </cell>
          <cell r="M29">
            <v>8403</v>
          </cell>
          <cell r="N29">
            <v>3357</v>
          </cell>
          <cell r="O29">
            <v>1480</v>
          </cell>
          <cell r="P29">
            <v>15371</v>
          </cell>
          <cell r="Q29">
            <v>707</v>
          </cell>
          <cell r="R29">
            <v>1436</v>
          </cell>
          <cell r="S29">
            <v>5143</v>
          </cell>
          <cell r="T29">
            <v>2085</v>
          </cell>
          <cell r="U29">
            <v>9371</v>
          </cell>
          <cell r="V29">
            <v>777</v>
          </cell>
          <cell r="W29">
            <v>1717</v>
          </cell>
          <cell r="X29">
            <v>12803</v>
          </cell>
          <cell r="Y29">
            <v>7005</v>
          </cell>
          <cell r="Z29">
            <v>22302</v>
          </cell>
          <cell r="AA29">
            <v>47044</v>
          </cell>
        </row>
        <row r="30">
          <cell r="H30" t="str">
            <v>PPM9564</v>
          </cell>
          <cell r="I30" t="str">
            <v>5pk/Combo/APX</v>
          </cell>
          <cell r="K30">
            <v>0</v>
          </cell>
          <cell r="L30">
            <v>0</v>
          </cell>
          <cell r="M30">
            <v>0</v>
          </cell>
          <cell r="N30">
            <v>730</v>
          </cell>
          <cell r="O30">
            <v>2545</v>
          </cell>
          <cell r="P30">
            <v>3275</v>
          </cell>
          <cell r="Q30">
            <v>3765</v>
          </cell>
          <cell r="R30">
            <v>3795</v>
          </cell>
          <cell r="S30">
            <v>2055</v>
          </cell>
          <cell r="T30">
            <v>10</v>
          </cell>
          <cell r="U30">
            <v>9625</v>
          </cell>
          <cell r="V30">
            <v>0</v>
          </cell>
          <cell r="W30">
            <v>0</v>
          </cell>
          <cell r="X30">
            <v>3354</v>
          </cell>
          <cell r="Y30">
            <v>6720</v>
          </cell>
          <cell r="Z30">
            <v>10074</v>
          </cell>
          <cell r="AA30">
            <v>22974</v>
          </cell>
        </row>
        <row r="31">
          <cell r="H31" t="str">
            <v>PPZ0A7</v>
          </cell>
          <cell r="I31" t="str">
            <v>Good CTO</v>
          </cell>
          <cell r="K31">
            <v>0</v>
          </cell>
          <cell r="L31">
            <v>0</v>
          </cell>
          <cell r="M31">
            <v>94</v>
          </cell>
          <cell r="N31">
            <v>1425</v>
          </cell>
          <cell r="O31">
            <v>1862</v>
          </cell>
          <cell r="P31">
            <v>3381</v>
          </cell>
          <cell r="Q31">
            <v>2171</v>
          </cell>
          <cell r="R31">
            <v>1442</v>
          </cell>
          <cell r="S31">
            <v>1445</v>
          </cell>
          <cell r="T31">
            <v>1901</v>
          </cell>
          <cell r="U31">
            <v>6959</v>
          </cell>
          <cell r="V31">
            <v>13710</v>
          </cell>
          <cell r="W31">
            <v>3150</v>
          </cell>
          <cell r="X31">
            <v>1900</v>
          </cell>
          <cell r="Y31">
            <v>456</v>
          </cell>
          <cell r="Z31">
            <v>19216</v>
          </cell>
          <cell r="AA31">
            <v>29556</v>
          </cell>
        </row>
        <row r="32">
          <cell r="H32" t="str">
            <v>PPM9418</v>
          </cell>
          <cell r="I32" t="str">
            <v>Better BTR</v>
          </cell>
          <cell r="K32">
            <v>0</v>
          </cell>
          <cell r="L32">
            <v>196</v>
          </cell>
          <cell r="M32">
            <v>4220</v>
          </cell>
          <cell r="N32">
            <v>3770</v>
          </cell>
          <cell r="O32">
            <v>3528</v>
          </cell>
          <cell r="P32">
            <v>11714</v>
          </cell>
          <cell r="Q32">
            <v>2119</v>
          </cell>
          <cell r="R32">
            <v>2326</v>
          </cell>
          <cell r="S32">
            <v>4260</v>
          </cell>
          <cell r="T32">
            <v>1097</v>
          </cell>
          <cell r="U32">
            <v>9802</v>
          </cell>
          <cell r="V32">
            <v>436</v>
          </cell>
          <cell r="W32">
            <v>1315</v>
          </cell>
          <cell r="X32">
            <v>4935</v>
          </cell>
          <cell r="Y32">
            <v>2032</v>
          </cell>
          <cell r="Z32">
            <v>8718</v>
          </cell>
          <cell r="AA32">
            <v>30234</v>
          </cell>
        </row>
        <row r="33">
          <cell r="H33" t="str">
            <v>PPZ0A0</v>
          </cell>
          <cell r="I33" t="str">
            <v>Better CTO</v>
          </cell>
          <cell r="K33">
            <v>0</v>
          </cell>
          <cell r="L33">
            <v>0</v>
          </cell>
          <cell r="M33">
            <v>40</v>
          </cell>
          <cell r="N33">
            <v>649</v>
          </cell>
          <cell r="O33">
            <v>932</v>
          </cell>
          <cell r="P33">
            <v>1621</v>
          </cell>
          <cell r="Q33">
            <v>724</v>
          </cell>
          <cell r="R33">
            <v>1063</v>
          </cell>
          <cell r="S33">
            <v>1250</v>
          </cell>
          <cell r="T33">
            <v>1212</v>
          </cell>
          <cell r="U33">
            <v>4249</v>
          </cell>
          <cell r="V33">
            <v>5751</v>
          </cell>
          <cell r="W33">
            <v>1800</v>
          </cell>
          <cell r="X33">
            <v>1500</v>
          </cell>
          <cell r="Y33">
            <v>300</v>
          </cell>
          <cell r="Z33">
            <v>9351</v>
          </cell>
          <cell r="AA33">
            <v>15221</v>
          </cell>
        </row>
        <row r="34">
          <cell r="H34" t="str">
            <v>PPM9419</v>
          </cell>
          <cell r="I34" t="str">
            <v>Best BTR</v>
          </cell>
          <cell r="K34">
            <v>0</v>
          </cell>
          <cell r="L34">
            <v>163</v>
          </cell>
          <cell r="M34">
            <v>1584</v>
          </cell>
          <cell r="N34">
            <v>3034</v>
          </cell>
          <cell r="O34">
            <v>1955</v>
          </cell>
          <cell r="P34">
            <v>6736</v>
          </cell>
          <cell r="Q34">
            <v>1703</v>
          </cell>
          <cell r="R34">
            <v>1138</v>
          </cell>
          <cell r="S34">
            <v>2305</v>
          </cell>
          <cell r="T34">
            <v>722</v>
          </cell>
          <cell r="U34">
            <v>5868</v>
          </cell>
          <cell r="V34">
            <v>163</v>
          </cell>
          <cell r="W34">
            <v>160</v>
          </cell>
          <cell r="X34">
            <v>2328</v>
          </cell>
          <cell r="Y34">
            <v>2575</v>
          </cell>
          <cell r="Z34">
            <v>5226</v>
          </cell>
          <cell r="AA34">
            <v>17830</v>
          </cell>
        </row>
        <row r="35">
          <cell r="H35" t="str">
            <v>PPM9619</v>
          </cell>
          <cell r="I35" t="str">
            <v>Ultimate BTR</v>
          </cell>
          <cell r="P35">
            <v>0</v>
          </cell>
          <cell r="R35">
            <v>54</v>
          </cell>
          <cell r="S35">
            <v>696</v>
          </cell>
          <cell r="T35">
            <v>352</v>
          </cell>
          <cell r="U35">
            <v>1102</v>
          </cell>
          <cell r="V35">
            <v>2</v>
          </cell>
          <cell r="W35">
            <v>150</v>
          </cell>
          <cell r="X35">
            <v>150</v>
          </cell>
          <cell r="Y35">
            <v>150</v>
          </cell>
          <cell r="Z35">
            <v>452</v>
          </cell>
          <cell r="AA35">
            <v>1554</v>
          </cell>
        </row>
        <row r="36">
          <cell r="H36" t="str">
            <v>PPZ0A1</v>
          </cell>
          <cell r="I36" t="str">
            <v>Best CTO</v>
          </cell>
          <cell r="K36">
            <v>0</v>
          </cell>
          <cell r="L36">
            <v>0</v>
          </cell>
          <cell r="M36">
            <v>89</v>
          </cell>
          <cell r="N36">
            <v>331</v>
          </cell>
          <cell r="O36">
            <v>526</v>
          </cell>
          <cell r="P36">
            <v>946</v>
          </cell>
          <cell r="Q36">
            <v>551</v>
          </cell>
          <cell r="R36">
            <v>551</v>
          </cell>
          <cell r="S36">
            <v>494</v>
          </cell>
          <cell r="T36">
            <v>550</v>
          </cell>
          <cell r="U36">
            <v>2146</v>
          </cell>
          <cell r="V36">
            <v>3338</v>
          </cell>
          <cell r="W36">
            <v>950</v>
          </cell>
          <cell r="X36">
            <v>800</v>
          </cell>
          <cell r="Y36">
            <v>300</v>
          </cell>
          <cell r="Z36">
            <v>5388</v>
          </cell>
          <cell r="AA36">
            <v>8480</v>
          </cell>
        </row>
        <row r="37">
          <cell r="H37" t="str">
            <v>Total</v>
          </cell>
          <cell r="K37">
            <v>0</v>
          </cell>
          <cell r="L37">
            <v>2490</v>
          </cell>
          <cell r="M37">
            <v>14430</v>
          </cell>
          <cell r="N37">
            <v>14651</v>
          </cell>
          <cell r="O37">
            <v>13941</v>
          </cell>
          <cell r="P37">
            <v>45512</v>
          </cell>
          <cell r="Q37">
            <v>13132</v>
          </cell>
          <cell r="R37">
            <v>13541</v>
          </cell>
          <cell r="S37">
            <v>18940</v>
          </cell>
          <cell r="T37">
            <v>10103</v>
          </cell>
          <cell r="U37">
            <v>55716</v>
          </cell>
          <cell r="V37">
            <v>25895</v>
          </cell>
          <cell r="W37">
            <v>11496</v>
          </cell>
          <cell r="X37">
            <v>39043</v>
          </cell>
          <cell r="Y37">
            <v>22386</v>
          </cell>
          <cell r="Z37">
            <v>98820</v>
          </cell>
          <cell r="AA37">
            <v>200048</v>
          </cell>
        </row>
        <row r="38">
          <cell r="H38" t="str">
            <v>Cum Total</v>
          </cell>
          <cell r="K38">
            <v>0</v>
          </cell>
          <cell r="L38">
            <v>2490</v>
          </cell>
          <cell r="M38">
            <v>16920</v>
          </cell>
          <cell r="N38">
            <v>31571</v>
          </cell>
          <cell r="O38">
            <v>45512</v>
          </cell>
          <cell r="Q38">
            <v>58644</v>
          </cell>
          <cell r="R38">
            <v>72185</v>
          </cell>
          <cell r="S38">
            <v>91125</v>
          </cell>
          <cell r="T38">
            <v>101228</v>
          </cell>
          <cell r="V38">
            <v>127123</v>
          </cell>
          <cell r="W38">
            <v>138619</v>
          </cell>
          <cell r="X38">
            <v>177662</v>
          </cell>
          <cell r="Y38">
            <v>200048</v>
          </cell>
        </row>
        <row r="41">
          <cell r="H41" t="str">
            <v>PPM9426</v>
          </cell>
          <cell r="I41" t="str">
            <v>Good BTR</v>
          </cell>
          <cell r="K41">
            <v>0</v>
          </cell>
          <cell r="L41">
            <v>0</v>
          </cell>
          <cell r="M41">
            <v>4917</v>
          </cell>
          <cell r="N41">
            <v>2771</v>
          </cell>
          <cell r="O41">
            <v>2364</v>
          </cell>
          <cell r="P41">
            <v>10052</v>
          </cell>
          <cell r="Q41">
            <v>947</v>
          </cell>
          <cell r="R41">
            <v>1001</v>
          </cell>
          <cell r="S41">
            <v>0</v>
          </cell>
          <cell r="T41">
            <v>140</v>
          </cell>
          <cell r="U41">
            <v>2088</v>
          </cell>
          <cell r="V41">
            <v>250</v>
          </cell>
          <cell r="W41">
            <v>300</v>
          </cell>
          <cell r="X41">
            <v>1000</v>
          </cell>
          <cell r="Y41">
            <v>810</v>
          </cell>
          <cell r="Z41">
            <v>2360</v>
          </cell>
          <cell r="AA41">
            <v>14500</v>
          </cell>
        </row>
        <row r="42">
          <cell r="H42" t="str">
            <v>PPZ0A7</v>
          </cell>
          <cell r="I42" t="str">
            <v>Good CTO</v>
          </cell>
          <cell r="K42">
            <v>0</v>
          </cell>
          <cell r="L42">
            <v>0</v>
          </cell>
          <cell r="M42">
            <v>0</v>
          </cell>
          <cell r="N42">
            <v>414</v>
          </cell>
          <cell r="O42">
            <v>418</v>
          </cell>
          <cell r="P42">
            <v>832</v>
          </cell>
          <cell r="Q42">
            <v>301</v>
          </cell>
          <cell r="R42">
            <v>580</v>
          </cell>
          <cell r="S42">
            <v>475</v>
          </cell>
          <cell r="T42">
            <v>306</v>
          </cell>
          <cell r="U42">
            <v>1662</v>
          </cell>
          <cell r="V42">
            <v>1219</v>
          </cell>
          <cell r="W42">
            <v>300</v>
          </cell>
          <cell r="X42">
            <v>300</v>
          </cell>
          <cell r="Y42">
            <v>287</v>
          </cell>
          <cell r="Z42">
            <v>2106</v>
          </cell>
          <cell r="AA42">
            <v>4600</v>
          </cell>
        </row>
        <row r="43">
          <cell r="H43" t="str">
            <v>PPM9418</v>
          </cell>
          <cell r="I43" t="str">
            <v>Better BTR</v>
          </cell>
          <cell r="K43">
            <v>0</v>
          </cell>
          <cell r="L43">
            <v>0</v>
          </cell>
          <cell r="M43">
            <v>2323</v>
          </cell>
          <cell r="N43">
            <v>1830</v>
          </cell>
          <cell r="O43">
            <v>2438</v>
          </cell>
          <cell r="P43">
            <v>6591</v>
          </cell>
          <cell r="Q43">
            <v>2298</v>
          </cell>
          <cell r="R43">
            <v>11</v>
          </cell>
          <cell r="S43">
            <v>200</v>
          </cell>
          <cell r="T43">
            <v>205</v>
          </cell>
          <cell r="U43">
            <v>2714</v>
          </cell>
          <cell r="V43">
            <v>150</v>
          </cell>
          <cell r="W43">
            <v>200</v>
          </cell>
          <cell r="X43">
            <v>800</v>
          </cell>
          <cell r="Y43">
            <v>745</v>
          </cell>
          <cell r="Z43">
            <v>1895</v>
          </cell>
          <cell r="AA43">
            <v>11200</v>
          </cell>
        </row>
        <row r="44">
          <cell r="H44" t="str">
            <v>PPZ0A0</v>
          </cell>
          <cell r="I44" t="str">
            <v>Better CTO</v>
          </cell>
          <cell r="K44">
            <v>0</v>
          </cell>
          <cell r="L44">
            <v>0</v>
          </cell>
          <cell r="M44">
            <v>0</v>
          </cell>
          <cell r="N44">
            <v>420</v>
          </cell>
          <cell r="O44">
            <v>340</v>
          </cell>
          <cell r="P44">
            <v>760</v>
          </cell>
          <cell r="Q44">
            <v>213</v>
          </cell>
          <cell r="R44">
            <v>485</v>
          </cell>
          <cell r="S44">
            <v>340</v>
          </cell>
          <cell r="T44">
            <v>222</v>
          </cell>
          <cell r="U44">
            <v>1260</v>
          </cell>
          <cell r="V44">
            <v>1088</v>
          </cell>
          <cell r="W44">
            <v>150</v>
          </cell>
          <cell r="X44">
            <v>150</v>
          </cell>
          <cell r="Y44">
            <v>192</v>
          </cell>
          <cell r="Z44">
            <v>1580</v>
          </cell>
          <cell r="AA44">
            <v>3600</v>
          </cell>
        </row>
        <row r="45">
          <cell r="H45" t="str">
            <v>PPM9419</v>
          </cell>
          <cell r="I45" t="str">
            <v>Best BTR</v>
          </cell>
          <cell r="K45">
            <v>0</v>
          </cell>
          <cell r="L45">
            <v>0</v>
          </cell>
          <cell r="M45">
            <v>1235</v>
          </cell>
          <cell r="N45">
            <v>436</v>
          </cell>
          <cell r="O45">
            <v>2028</v>
          </cell>
          <cell r="P45">
            <v>3699</v>
          </cell>
          <cell r="Q45">
            <v>968</v>
          </cell>
          <cell r="R45">
            <v>226</v>
          </cell>
          <cell r="S45">
            <v>236</v>
          </cell>
          <cell r="T45">
            <v>481</v>
          </cell>
          <cell r="U45">
            <v>1911</v>
          </cell>
          <cell r="V45">
            <v>400</v>
          </cell>
          <cell r="W45">
            <v>100</v>
          </cell>
          <cell r="X45">
            <v>100</v>
          </cell>
          <cell r="Y45">
            <v>490</v>
          </cell>
          <cell r="Z45">
            <v>1090</v>
          </cell>
          <cell r="AA45">
            <v>6700</v>
          </cell>
        </row>
        <row r="46">
          <cell r="H46" t="str">
            <v>PPM9619</v>
          </cell>
          <cell r="I46" t="str">
            <v>Ultimate BTR</v>
          </cell>
          <cell r="P46">
            <v>0</v>
          </cell>
          <cell r="U46">
            <v>0</v>
          </cell>
          <cell r="Z46">
            <v>0</v>
          </cell>
          <cell r="AA46">
            <v>0</v>
          </cell>
        </row>
        <row r="47">
          <cell r="H47" t="str">
            <v>PPZ0A1</v>
          </cell>
          <cell r="I47" t="str">
            <v>Best CTO</v>
          </cell>
          <cell r="K47">
            <v>0</v>
          </cell>
          <cell r="L47">
            <v>0</v>
          </cell>
          <cell r="M47">
            <v>0</v>
          </cell>
          <cell r="N47">
            <v>187</v>
          </cell>
          <cell r="O47">
            <v>200</v>
          </cell>
          <cell r="P47">
            <v>387</v>
          </cell>
          <cell r="Q47">
            <v>164</v>
          </cell>
          <cell r="R47">
            <v>154</v>
          </cell>
          <cell r="S47">
            <v>127</v>
          </cell>
          <cell r="T47">
            <v>505</v>
          </cell>
          <cell r="U47">
            <v>950</v>
          </cell>
          <cell r="V47">
            <v>1793</v>
          </cell>
          <cell r="W47">
            <v>100</v>
          </cell>
          <cell r="X47">
            <v>70</v>
          </cell>
          <cell r="Y47">
            <v>0</v>
          </cell>
          <cell r="Z47">
            <v>1963</v>
          </cell>
          <cell r="AA47">
            <v>3300</v>
          </cell>
        </row>
        <row r="48">
          <cell r="H48" t="str">
            <v>Total</v>
          </cell>
          <cell r="K48">
            <v>0</v>
          </cell>
          <cell r="L48">
            <v>0</v>
          </cell>
          <cell r="M48">
            <v>8475</v>
          </cell>
          <cell r="N48">
            <v>6058</v>
          </cell>
          <cell r="O48">
            <v>7788</v>
          </cell>
          <cell r="P48">
            <v>22321</v>
          </cell>
          <cell r="Q48">
            <v>4891</v>
          </cell>
          <cell r="R48">
            <v>2457</v>
          </cell>
          <cell r="S48">
            <v>1378</v>
          </cell>
          <cell r="T48">
            <v>1859</v>
          </cell>
          <cell r="U48">
            <v>10585</v>
          </cell>
          <cell r="V48">
            <v>4900</v>
          </cell>
          <cell r="W48">
            <v>1150</v>
          </cell>
          <cell r="X48">
            <v>2420</v>
          </cell>
          <cell r="Y48">
            <v>2524</v>
          </cell>
          <cell r="Z48">
            <v>10994</v>
          </cell>
          <cell r="AA48">
            <v>43900</v>
          </cell>
        </row>
        <row r="49">
          <cell r="H49" t="str">
            <v>Cum Total</v>
          </cell>
          <cell r="K49">
            <v>0</v>
          </cell>
          <cell r="L49">
            <v>0</v>
          </cell>
          <cell r="M49">
            <v>8475</v>
          </cell>
          <cell r="N49">
            <v>14533</v>
          </cell>
          <cell r="O49">
            <v>22321</v>
          </cell>
          <cell r="Q49">
            <v>27212</v>
          </cell>
          <cell r="R49">
            <v>29669</v>
          </cell>
          <cell r="S49">
            <v>31047</v>
          </cell>
          <cell r="T49">
            <v>32906</v>
          </cell>
          <cell r="V49">
            <v>37806</v>
          </cell>
          <cell r="W49">
            <v>38956</v>
          </cell>
          <cell r="X49">
            <v>41376</v>
          </cell>
          <cell r="Y49">
            <v>43900</v>
          </cell>
        </row>
        <row r="52">
          <cell r="H52" t="str">
            <v>PPM9426</v>
          </cell>
          <cell r="I52" t="str">
            <v>Good BTR</v>
          </cell>
          <cell r="K52">
            <v>0</v>
          </cell>
          <cell r="L52">
            <v>406</v>
          </cell>
          <cell r="M52">
            <v>2674</v>
          </cell>
          <cell r="N52">
            <v>2554</v>
          </cell>
          <cell r="O52">
            <v>2301</v>
          </cell>
          <cell r="P52">
            <v>7935</v>
          </cell>
          <cell r="Q52">
            <v>854</v>
          </cell>
          <cell r="R52">
            <v>1053</v>
          </cell>
          <cell r="S52">
            <v>551</v>
          </cell>
          <cell r="T52">
            <v>3</v>
          </cell>
          <cell r="U52">
            <v>2461</v>
          </cell>
          <cell r="V52">
            <v>0</v>
          </cell>
          <cell r="W52">
            <v>0</v>
          </cell>
          <cell r="X52">
            <v>200</v>
          </cell>
          <cell r="Y52">
            <v>350</v>
          </cell>
          <cell r="Z52">
            <v>550</v>
          </cell>
          <cell r="AA52">
            <v>10946</v>
          </cell>
        </row>
        <row r="53">
          <cell r="H53" t="str">
            <v>PPZ0A7</v>
          </cell>
          <cell r="I53" t="str">
            <v>Good CTO</v>
          </cell>
          <cell r="K53">
            <v>0</v>
          </cell>
          <cell r="L53">
            <v>0</v>
          </cell>
          <cell r="M53">
            <v>0</v>
          </cell>
          <cell r="N53">
            <v>178</v>
          </cell>
          <cell r="O53">
            <v>448</v>
          </cell>
          <cell r="P53">
            <v>626</v>
          </cell>
          <cell r="Q53">
            <v>171</v>
          </cell>
          <cell r="R53">
            <v>245</v>
          </cell>
          <cell r="S53">
            <v>180</v>
          </cell>
          <cell r="T53">
            <v>268</v>
          </cell>
          <cell r="U53">
            <v>864</v>
          </cell>
          <cell r="V53">
            <v>202</v>
          </cell>
          <cell r="W53">
            <v>250</v>
          </cell>
          <cell r="X53">
            <v>250</v>
          </cell>
          <cell r="Y53">
            <v>250</v>
          </cell>
          <cell r="Z53">
            <v>952</v>
          </cell>
          <cell r="AA53">
            <v>2442</v>
          </cell>
        </row>
        <row r="54">
          <cell r="H54" t="str">
            <v>PPM9418</v>
          </cell>
          <cell r="I54" t="str">
            <v>Better BTR</v>
          </cell>
          <cell r="K54">
            <v>0</v>
          </cell>
          <cell r="L54">
            <v>198</v>
          </cell>
          <cell r="M54">
            <v>487</v>
          </cell>
          <cell r="N54">
            <v>2098</v>
          </cell>
          <cell r="O54">
            <v>571</v>
          </cell>
          <cell r="P54">
            <v>3354</v>
          </cell>
          <cell r="Q54">
            <v>211</v>
          </cell>
          <cell r="R54">
            <v>170</v>
          </cell>
          <cell r="S54">
            <v>220</v>
          </cell>
          <cell r="T54">
            <v>0</v>
          </cell>
          <cell r="U54">
            <v>601</v>
          </cell>
          <cell r="V54">
            <v>0</v>
          </cell>
          <cell r="W54">
            <v>0</v>
          </cell>
          <cell r="X54">
            <v>50</v>
          </cell>
          <cell r="Y54">
            <v>50</v>
          </cell>
          <cell r="Z54">
            <v>100</v>
          </cell>
          <cell r="AA54">
            <v>4055</v>
          </cell>
        </row>
        <row r="55">
          <cell r="H55" t="str">
            <v>PPZ0A0</v>
          </cell>
          <cell r="I55" t="str">
            <v>Better CTO</v>
          </cell>
          <cell r="K55">
            <v>0</v>
          </cell>
          <cell r="L55">
            <v>0</v>
          </cell>
          <cell r="M55">
            <v>0</v>
          </cell>
          <cell r="N55">
            <v>21</v>
          </cell>
          <cell r="O55">
            <v>113</v>
          </cell>
          <cell r="P55">
            <v>134</v>
          </cell>
          <cell r="Q55">
            <v>36</v>
          </cell>
          <cell r="R55">
            <v>66</v>
          </cell>
          <cell r="S55">
            <v>55</v>
          </cell>
          <cell r="T55">
            <v>61</v>
          </cell>
          <cell r="U55">
            <v>218</v>
          </cell>
          <cell r="V55">
            <v>100</v>
          </cell>
          <cell r="W55">
            <v>80</v>
          </cell>
          <cell r="X55">
            <v>80</v>
          </cell>
          <cell r="Y55">
            <v>60</v>
          </cell>
          <cell r="Z55">
            <v>320</v>
          </cell>
          <cell r="AA55">
            <v>672</v>
          </cell>
        </row>
        <row r="56">
          <cell r="H56" t="str">
            <v>PPM9419</v>
          </cell>
          <cell r="I56" t="str">
            <v>Best BTR</v>
          </cell>
          <cell r="K56">
            <v>0</v>
          </cell>
          <cell r="L56">
            <v>0</v>
          </cell>
          <cell r="M56">
            <v>663</v>
          </cell>
          <cell r="N56">
            <v>1102</v>
          </cell>
          <cell r="O56">
            <v>977</v>
          </cell>
          <cell r="P56">
            <v>2742</v>
          </cell>
          <cell r="Q56">
            <v>281</v>
          </cell>
          <cell r="R56">
            <v>170</v>
          </cell>
          <cell r="S56">
            <v>219</v>
          </cell>
          <cell r="T56">
            <v>1</v>
          </cell>
          <cell r="U56">
            <v>671</v>
          </cell>
          <cell r="V56">
            <v>0</v>
          </cell>
          <cell r="W56">
            <v>0</v>
          </cell>
          <cell r="X56">
            <v>143</v>
          </cell>
          <cell r="Y56">
            <v>100</v>
          </cell>
          <cell r="Z56">
            <v>243</v>
          </cell>
          <cell r="AA56">
            <v>3656</v>
          </cell>
        </row>
        <row r="57">
          <cell r="H57" t="str">
            <v>PPM9619</v>
          </cell>
          <cell r="I57" t="str">
            <v>Ultimate BTR</v>
          </cell>
          <cell r="P57">
            <v>0</v>
          </cell>
          <cell r="R57">
            <v>33</v>
          </cell>
          <cell r="S57">
            <v>7</v>
          </cell>
          <cell r="T57">
            <v>30</v>
          </cell>
          <cell r="U57">
            <v>70</v>
          </cell>
          <cell r="V57">
            <v>0</v>
          </cell>
          <cell r="W57">
            <v>0</v>
          </cell>
          <cell r="X57">
            <v>10</v>
          </cell>
          <cell r="Y57">
            <v>5</v>
          </cell>
          <cell r="Z57">
            <v>15</v>
          </cell>
          <cell r="AA57">
            <v>85</v>
          </cell>
        </row>
        <row r="58">
          <cell r="H58" t="str">
            <v>PPZ0A1</v>
          </cell>
          <cell r="I58" t="str">
            <v>Best CTO</v>
          </cell>
          <cell r="K58">
            <v>0</v>
          </cell>
          <cell r="L58">
            <v>0</v>
          </cell>
          <cell r="M58">
            <v>0</v>
          </cell>
          <cell r="N58">
            <v>64</v>
          </cell>
          <cell r="O58">
            <v>146</v>
          </cell>
          <cell r="P58">
            <v>210</v>
          </cell>
          <cell r="Q58">
            <v>58</v>
          </cell>
          <cell r="R58">
            <v>97</v>
          </cell>
          <cell r="S58">
            <v>63</v>
          </cell>
          <cell r="T58">
            <v>87</v>
          </cell>
          <cell r="U58">
            <v>305</v>
          </cell>
          <cell r="V58">
            <v>115</v>
          </cell>
          <cell r="W58">
            <v>50</v>
          </cell>
          <cell r="X58">
            <v>100</v>
          </cell>
          <cell r="Y58">
            <v>100</v>
          </cell>
          <cell r="Z58">
            <v>365</v>
          </cell>
          <cell r="AA58">
            <v>880</v>
          </cell>
        </row>
        <row r="59">
          <cell r="H59" t="str">
            <v>Total</v>
          </cell>
          <cell r="K59">
            <v>0</v>
          </cell>
          <cell r="L59">
            <v>604</v>
          </cell>
          <cell r="M59">
            <v>3824</v>
          </cell>
          <cell r="N59">
            <v>6017</v>
          </cell>
          <cell r="O59">
            <v>4556</v>
          </cell>
          <cell r="P59">
            <v>15001</v>
          </cell>
          <cell r="Q59">
            <v>1611</v>
          </cell>
          <cell r="R59">
            <v>1834</v>
          </cell>
          <cell r="S59">
            <v>1295</v>
          </cell>
          <cell r="T59">
            <v>450</v>
          </cell>
          <cell r="U59">
            <v>5190</v>
          </cell>
          <cell r="V59">
            <v>417</v>
          </cell>
          <cell r="W59">
            <v>380</v>
          </cell>
          <cell r="X59">
            <v>833</v>
          </cell>
          <cell r="Y59">
            <v>915</v>
          </cell>
          <cell r="Z59">
            <v>2545</v>
          </cell>
          <cell r="AA59">
            <v>22736</v>
          </cell>
        </row>
        <row r="60">
          <cell r="H60" t="str">
            <v>Cum Total</v>
          </cell>
          <cell r="K60">
            <v>0</v>
          </cell>
          <cell r="L60">
            <v>604</v>
          </cell>
          <cell r="M60">
            <v>4428</v>
          </cell>
          <cell r="N60">
            <v>10445</v>
          </cell>
          <cell r="O60">
            <v>15001</v>
          </cell>
          <cell r="Q60">
            <v>16612</v>
          </cell>
          <cell r="R60">
            <v>18446</v>
          </cell>
          <cell r="S60">
            <v>19741</v>
          </cell>
          <cell r="T60">
            <v>20191</v>
          </cell>
          <cell r="V60">
            <v>20608</v>
          </cell>
          <cell r="W60">
            <v>20988</v>
          </cell>
          <cell r="X60">
            <v>21821</v>
          </cell>
          <cell r="Y60">
            <v>22736</v>
          </cell>
        </row>
        <row r="63">
          <cell r="H63" t="str">
            <v>PPM9426</v>
          </cell>
          <cell r="I63" t="str">
            <v>Good BTR</v>
          </cell>
          <cell r="K63">
            <v>0</v>
          </cell>
          <cell r="L63">
            <v>0</v>
          </cell>
          <cell r="M63">
            <v>881</v>
          </cell>
          <cell r="N63">
            <v>398</v>
          </cell>
          <cell r="O63">
            <v>774</v>
          </cell>
          <cell r="P63">
            <v>2053</v>
          </cell>
          <cell r="Q63">
            <v>7</v>
          </cell>
          <cell r="R63">
            <v>713</v>
          </cell>
          <cell r="S63">
            <v>390</v>
          </cell>
          <cell r="T63">
            <v>723</v>
          </cell>
          <cell r="U63">
            <v>1833</v>
          </cell>
          <cell r="V63">
            <v>906</v>
          </cell>
          <cell r="W63">
            <v>517</v>
          </cell>
          <cell r="X63">
            <v>467</v>
          </cell>
          <cell r="Y63">
            <v>430</v>
          </cell>
          <cell r="Z63">
            <v>2320</v>
          </cell>
          <cell r="AA63">
            <v>6206</v>
          </cell>
        </row>
        <row r="64">
          <cell r="H64" t="str">
            <v>PPZ0A7</v>
          </cell>
          <cell r="I64" t="str">
            <v>Good CTO</v>
          </cell>
          <cell r="K64">
            <v>0</v>
          </cell>
          <cell r="L64">
            <v>0</v>
          </cell>
          <cell r="M64">
            <v>0</v>
          </cell>
          <cell r="N64">
            <v>97</v>
          </cell>
          <cell r="O64">
            <v>65</v>
          </cell>
          <cell r="P64">
            <v>162</v>
          </cell>
          <cell r="Q64">
            <v>39</v>
          </cell>
          <cell r="R64">
            <v>76</v>
          </cell>
          <cell r="S64">
            <v>68</v>
          </cell>
          <cell r="T64">
            <v>170</v>
          </cell>
          <cell r="U64">
            <v>353</v>
          </cell>
          <cell r="V64">
            <v>647</v>
          </cell>
          <cell r="W64">
            <v>80</v>
          </cell>
          <cell r="X64">
            <v>80</v>
          </cell>
          <cell r="Y64">
            <v>80</v>
          </cell>
          <cell r="Z64">
            <v>887</v>
          </cell>
          <cell r="AA64">
            <v>1402</v>
          </cell>
        </row>
        <row r="65">
          <cell r="H65" t="str">
            <v>PPM9418</v>
          </cell>
          <cell r="I65" t="str">
            <v>Better BTR</v>
          </cell>
          <cell r="K65">
            <v>0</v>
          </cell>
          <cell r="L65">
            <v>0</v>
          </cell>
          <cell r="M65">
            <v>116</v>
          </cell>
          <cell r="N65">
            <v>349</v>
          </cell>
          <cell r="O65">
            <v>614</v>
          </cell>
          <cell r="P65">
            <v>1079</v>
          </cell>
          <cell r="Q65">
            <v>105</v>
          </cell>
          <cell r="R65">
            <v>165</v>
          </cell>
          <cell r="S65">
            <v>233</v>
          </cell>
          <cell r="T65">
            <v>125</v>
          </cell>
          <cell r="U65">
            <v>628</v>
          </cell>
          <cell r="V65">
            <v>520</v>
          </cell>
          <cell r="W65">
            <v>195</v>
          </cell>
          <cell r="X65">
            <v>220</v>
          </cell>
          <cell r="Y65">
            <v>200</v>
          </cell>
          <cell r="Z65">
            <v>1135</v>
          </cell>
          <cell r="AA65">
            <v>2842</v>
          </cell>
        </row>
        <row r="66">
          <cell r="H66" t="str">
            <v>PPZ0A0</v>
          </cell>
          <cell r="I66" t="str">
            <v>Better CTO</v>
          </cell>
          <cell r="K66">
            <v>0</v>
          </cell>
          <cell r="L66">
            <v>0</v>
          </cell>
          <cell r="M66">
            <v>0</v>
          </cell>
          <cell r="N66">
            <v>16</v>
          </cell>
          <cell r="O66">
            <v>18</v>
          </cell>
          <cell r="P66">
            <v>34</v>
          </cell>
          <cell r="Q66">
            <v>28</v>
          </cell>
          <cell r="R66">
            <v>29</v>
          </cell>
          <cell r="S66">
            <v>26</v>
          </cell>
          <cell r="T66">
            <v>33</v>
          </cell>
          <cell r="U66">
            <v>116</v>
          </cell>
          <cell r="V66">
            <v>37</v>
          </cell>
          <cell r="W66">
            <v>40</v>
          </cell>
          <cell r="X66">
            <v>40</v>
          </cell>
          <cell r="Y66">
            <v>40</v>
          </cell>
          <cell r="Z66">
            <v>157</v>
          </cell>
          <cell r="AA66">
            <v>307</v>
          </cell>
        </row>
        <row r="67">
          <cell r="H67" t="str">
            <v>PPM9419</v>
          </cell>
          <cell r="I67" t="str">
            <v>Best BTR</v>
          </cell>
          <cell r="K67">
            <v>0</v>
          </cell>
          <cell r="L67">
            <v>0</v>
          </cell>
          <cell r="M67">
            <v>125</v>
          </cell>
          <cell r="N67">
            <v>158</v>
          </cell>
          <cell r="O67">
            <v>374</v>
          </cell>
          <cell r="P67">
            <v>657</v>
          </cell>
          <cell r="Q67">
            <v>246</v>
          </cell>
          <cell r="R67">
            <v>149</v>
          </cell>
          <cell r="S67">
            <v>215</v>
          </cell>
          <cell r="T67">
            <v>214</v>
          </cell>
          <cell r="U67">
            <v>824</v>
          </cell>
          <cell r="V67">
            <v>116</v>
          </cell>
          <cell r="W67">
            <v>213</v>
          </cell>
          <cell r="X67">
            <v>295</v>
          </cell>
          <cell r="Y67">
            <v>135</v>
          </cell>
          <cell r="Z67">
            <v>759</v>
          </cell>
          <cell r="AA67">
            <v>2240</v>
          </cell>
        </row>
        <row r="68">
          <cell r="H68" t="str">
            <v>PPM9619</v>
          </cell>
          <cell r="I68" t="str">
            <v>Ultimate BTR</v>
          </cell>
          <cell r="P68">
            <v>0</v>
          </cell>
          <cell r="U68">
            <v>0</v>
          </cell>
          <cell r="Z68">
            <v>0</v>
          </cell>
          <cell r="AA68">
            <v>0</v>
          </cell>
        </row>
        <row r="69">
          <cell r="H69" t="str">
            <v>PPZ0A1</v>
          </cell>
          <cell r="I69" t="str">
            <v>Best CTO</v>
          </cell>
          <cell r="K69">
            <v>0</v>
          </cell>
          <cell r="L69">
            <v>0</v>
          </cell>
          <cell r="M69">
            <v>0</v>
          </cell>
          <cell r="N69">
            <v>24</v>
          </cell>
          <cell r="O69">
            <v>30</v>
          </cell>
          <cell r="P69">
            <v>54</v>
          </cell>
          <cell r="Q69">
            <v>32</v>
          </cell>
          <cell r="R69">
            <v>26</v>
          </cell>
          <cell r="S69">
            <v>31</v>
          </cell>
          <cell r="T69">
            <v>36</v>
          </cell>
          <cell r="U69">
            <v>125</v>
          </cell>
          <cell r="V69">
            <v>35</v>
          </cell>
          <cell r="W69">
            <v>35</v>
          </cell>
          <cell r="X69">
            <v>35</v>
          </cell>
          <cell r="Y69">
            <v>35</v>
          </cell>
          <cell r="Z69">
            <v>140</v>
          </cell>
          <cell r="AA69">
            <v>319</v>
          </cell>
        </row>
        <row r="70">
          <cell r="H70" t="str">
            <v>Total</v>
          </cell>
          <cell r="K70">
            <v>0</v>
          </cell>
          <cell r="L70">
            <v>0</v>
          </cell>
          <cell r="M70">
            <v>1122</v>
          </cell>
          <cell r="N70">
            <v>1042</v>
          </cell>
          <cell r="O70">
            <v>1875</v>
          </cell>
          <cell r="P70">
            <v>4039</v>
          </cell>
          <cell r="Q70">
            <v>457</v>
          </cell>
          <cell r="R70">
            <v>1158</v>
          </cell>
          <cell r="S70">
            <v>963</v>
          </cell>
          <cell r="T70">
            <v>1301</v>
          </cell>
          <cell r="U70">
            <v>3879</v>
          </cell>
          <cell r="V70">
            <v>2261</v>
          </cell>
          <cell r="W70">
            <v>1080</v>
          </cell>
          <cell r="X70">
            <v>1137</v>
          </cell>
          <cell r="Y70">
            <v>920</v>
          </cell>
          <cell r="Z70">
            <v>5398</v>
          </cell>
          <cell r="AA70">
            <v>13316</v>
          </cell>
        </row>
        <row r="71">
          <cell r="H71" t="str">
            <v>Cum Total</v>
          </cell>
          <cell r="K71">
            <v>0</v>
          </cell>
          <cell r="L71">
            <v>0</v>
          </cell>
          <cell r="M71">
            <v>1122</v>
          </cell>
          <cell r="N71">
            <v>2164</v>
          </cell>
          <cell r="O71">
            <v>4039</v>
          </cell>
          <cell r="Q71">
            <v>4496</v>
          </cell>
          <cell r="R71">
            <v>5654</v>
          </cell>
          <cell r="S71">
            <v>6617</v>
          </cell>
          <cell r="T71">
            <v>7918</v>
          </cell>
          <cell r="V71">
            <v>10179</v>
          </cell>
          <cell r="W71">
            <v>11259</v>
          </cell>
          <cell r="X71">
            <v>12396</v>
          </cell>
          <cell r="Y71">
            <v>13316</v>
          </cell>
        </row>
      </sheetData>
      <sheetData sheetId="5" refreshError="1">
        <row r="7">
          <cell r="H7" t="str">
            <v>PPM9427</v>
          </cell>
          <cell r="I7" t="str">
            <v>EDU BTR</v>
          </cell>
          <cell r="K7">
            <v>1000</v>
          </cell>
          <cell r="L7">
            <v>1000</v>
          </cell>
          <cell r="M7">
            <v>1000</v>
          </cell>
          <cell r="N7">
            <v>500</v>
          </cell>
          <cell r="O7">
            <v>500</v>
          </cell>
          <cell r="P7">
            <v>4000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4000</v>
          </cell>
        </row>
        <row r="8">
          <cell r="H8" t="str">
            <v>PPM9432</v>
          </cell>
          <cell r="I8" t="str">
            <v>5pk</v>
          </cell>
          <cell r="K8">
            <v>370</v>
          </cell>
          <cell r="L8">
            <v>370</v>
          </cell>
          <cell r="M8">
            <v>370</v>
          </cell>
          <cell r="N8">
            <v>370</v>
          </cell>
          <cell r="O8">
            <v>375</v>
          </cell>
          <cell r="P8">
            <v>1855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1855</v>
          </cell>
        </row>
        <row r="9">
          <cell r="H9" t="str">
            <v>PPM9420</v>
          </cell>
          <cell r="I9" t="str">
            <v>5pk/APX</v>
          </cell>
          <cell r="K9">
            <v>800</v>
          </cell>
          <cell r="L9">
            <v>800</v>
          </cell>
          <cell r="M9">
            <v>800</v>
          </cell>
          <cell r="N9">
            <v>800</v>
          </cell>
          <cell r="O9">
            <v>800</v>
          </cell>
          <cell r="P9">
            <v>4000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4000</v>
          </cell>
        </row>
        <row r="10">
          <cell r="H10" t="str">
            <v>PPK1625</v>
          </cell>
          <cell r="I10" t="str">
            <v>EDU NO-ODD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H11" t="str">
            <v>PPZ0A8</v>
          </cell>
          <cell r="I11" t="str">
            <v>EDU CTO</v>
          </cell>
          <cell r="K11">
            <v>500</v>
          </cell>
          <cell r="L11">
            <v>500</v>
          </cell>
          <cell r="M11">
            <v>500</v>
          </cell>
          <cell r="N11">
            <v>500</v>
          </cell>
          <cell r="O11">
            <v>500</v>
          </cell>
          <cell r="P11">
            <v>2500</v>
          </cell>
          <cell r="Q11">
            <v>500</v>
          </cell>
          <cell r="R11">
            <v>500</v>
          </cell>
          <cell r="S11">
            <v>500</v>
          </cell>
          <cell r="T11">
            <v>500</v>
          </cell>
          <cell r="U11">
            <v>2000</v>
          </cell>
          <cell r="V11">
            <v>500</v>
          </cell>
          <cell r="W11">
            <v>500</v>
          </cell>
          <cell r="X11">
            <v>0</v>
          </cell>
          <cell r="Y11">
            <v>0</v>
          </cell>
          <cell r="Z11">
            <v>1000</v>
          </cell>
          <cell r="AA11">
            <v>5500</v>
          </cell>
        </row>
        <row r="12">
          <cell r="H12" t="str">
            <v>PPM9426</v>
          </cell>
          <cell r="I12" t="str">
            <v>Good BTR</v>
          </cell>
          <cell r="K12">
            <v>3700</v>
          </cell>
          <cell r="L12">
            <v>3700</v>
          </cell>
          <cell r="M12">
            <v>3700</v>
          </cell>
          <cell r="N12">
            <v>3700</v>
          </cell>
          <cell r="O12">
            <v>3700</v>
          </cell>
          <cell r="P12">
            <v>18500</v>
          </cell>
          <cell r="Q12">
            <v>5050</v>
          </cell>
          <cell r="R12">
            <v>5050</v>
          </cell>
          <cell r="S12">
            <v>5050</v>
          </cell>
          <cell r="T12">
            <v>5050</v>
          </cell>
          <cell r="U12">
            <v>20200</v>
          </cell>
          <cell r="V12">
            <v>4850</v>
          </cell>
          <cell r="W12">
            <v>4795</v>
          </cell>
          <cell r="X12">
            <v>4895</v>
          </cell>
          <cell r="Y12">
            <v>0</v>
          </cell>
          <cell r="Z12">
            <v>14540</v>
          </cell>
          <cell r="AA12">
            <v>53240</v>
          </cell>
        </row>
        <row r="13">
          <cell r="H13" t="str">
            <v>PPM9564</v>
          </cell>
          <cell r="I13" t="str">
            <v>5pk/Combo/APX</v>
          </cell>
          <cell r="K13">
            <v>2000</v>
          </cell>
          <cell r="L13">
            <v>2000</v>
          </cell>
          <cell r="M13">
            <v>2000</v>
          </cell>
          <cell r="N13">
            <v>2000</v>
          </cell>
          <cell r="O13">
            <v>318</v>
          </cell>
          <cell r="P13">
            <v>8318</v>
          </cell>
          <cell r="Q13">
            <v>1250</v>
          </cell>
          <cell r="R13">
            <v>1250</v>
          </cell>
          <cell r="S13">
            <v>1250</v>
          </cell>
          <cell r="T13">
            <v>1250</v>
          </cell>
          <cell r="U13">
            <v>5000</v>
          </cell>
          <cell r="V13">
            <v>1000</v>
          </cell>
          <cell r="W13">
            <v>1000</v>
          </cell>
          <cell r="X13">
            <v>1000</v>
          </cell>
          <cell r="Y13">
            <v>0</v>
          </cell>
          <cell r="Z13">
            <v>3000</v>
          </cell>
          <cell r="AA13">
            <v>16318</v>
          </cell>
        </row>
        <row r="14">
          <cell r="H14" t="str">
            <v>PPZ0A7</v>
          </cell>
          <cell r="I14" t="str">
            <v>Good CTO</v>
          </cell>
          <cell r="K14">
            <v>3198</v>
          </cell>
          <cell r="L14">
            <v>3198</v>
          </cell>
          <cell r="M14">
            <v>3198</v>
          </cell>
          <cell r="N14">
            <v>3198</v>
          </cell>
          <cell r="O14">
            <v>3198</v>
          </cell>
          <cell r="P14">
            <v>15990</v>
          </cell>
          <cell r="Q14">
            <v>2198</v>
          </cell>
          <cell r="R14">
            <v>2198</v>
          </cell>
          <cell r="S14">
            <v>2198</v>
          </cell>
          <cell r="T14">
            <v>2198</v>
          </cell>
          <cell r="U14">
            <v>8792</v>
          </cell>
          <cell r="V14">
            <v>585</v>
          </cell>
          <cell r="W14">
            <v>585</v>
          </cell>
          <cell r="X14">
            <v>585</v>
          </cell>
          <cell r="Y14">
            <v>60</v>
          </cell>
          <cell r="Z14">
            <v>1815</v>
          </cell>
          <cell r="AA14">
            <v>26597</v>
          </cell>
        </row>
        <row r="15">
          <cell r="H15" t="str">
            <v>PPM9418</v>
          </cell>
          <cell r="I15" t="str">
            <v>Better BTR</v>
          </cell>
          <cell r="K15">
            <v>3750</v>
          </cell>
          <cell r="L15">
            <v>3250</v>
          </cell>
          <cell r="M15">
            <v>3250</v>
          </cell>
          <cell r="N15">
            <v>3250</v>
          </cell>
          <cell r="O15">
            <v>3250</v>
          </cell>
          <cell r="P15">
            <v>16750</v>
          </cell>
          <cell r="Q15">
            <v>2700</v>
          </cell>
          <cell r="R15">
            <v>2700</v>
          </cell>
          <cell r="S15">
            <v>2700</v>
          </cell>
          <cell r="T15">
            <v>2700</v>
          </cell>
          <cell r="U15">
            <v>10800</v>
          </cell>
          <cell r="V15">
            <v>3440</v>
          </cell>
          <cell r="W15">
            <v>2450</v>
          </cell>
          <cell r="X15">
            <v>2450</v>
          </cell>
          <cell r="Y15">
            <v>1200</v>
          </cell>
          <cell r="Z15">
            <v>9540</v>
          </cell>
          <cell r="AA15">
            <v>37090</v>
          </cell>
        </row>
        <row r="16">
          <cell r="H16" t="str">
            <v>PPZ0A0</v>
          </cell>
          <cell r="I16" t="str">
            <v>Better CTO</v>
          </cell>
          <cell r="K16">
            <v>885</v>
          </cell>
          <cell r="L16">
            <v>785</v>
          </cell>
          <cell r="M16">
            <v>785</v>
          </cell>
          <cell r="N16">
            <v>785</v>
          </cell>
          <cell r="O16">
            <v>785</v>
          </cell>
          <cell r="P16">
            <v>4025</v>
          </cell>
          <cell r="Q16">
            <v>885</v>
          </cell>
          <cell r="R16">
            <v>785</v>
          </cell>
          <cell r="S16">
            <v>785</v>
          </cell>
          <cell r="T16">
            <v>785</v>
          </cell>
          <cell r="U16">
            <v>3240</v>
          </cell>
          <cell r="V16">
            <v>785</v>
          </cell>
          <cell r="W16">
            <v>785</v>
          </cell>
          <cell r="X16">
            <v>785</v>
          </cell>
          <cell r="Y16">
            <v>0</v>
          </cell>
          <cell r="Z16">
            <v>2355</v>
          </cell>
          <cell r="AA16">
            <v>9620</v>
          </cell>
        </row>
        <row r="17">
          <cell r="H17" t="str">
            <v>PPM9419</v>
          </cell>
          <cell r="I17" t="str">
            <v>Best BTR</v>
          </cell>
          <cell r="K17">
            <v>1965</v>
          </cell>
          <cell r="L17">
            <v>1965</v>
          </cell>
          <cell r="M17">
            <v>1965</v>
          </cell>
          <cell r="N17">
            <v>1965</v>
          </cell>
          <cell r="O17">
            <v>1965</v>
          </cell>
          <cell r="P17">
            <v>9825</v>
          </cell>
          <cell r="Q17">
            <v>1775</v>
          </cell>
          <cell r="R17">
            <v>1775</v>
          </cell>
          <cell r="S17">
            <v>1775</v>
          </cell>
          <cell r="T17">
            <v>1775</v>
          </cell>
          <cell r="U17">
            <v>7100</v>
          </cell>
          <cell r="V17">
            <v>1765</v>
          </cell>
          <cell r="W17">
            <v>1735</v>
          </cell>
          <cell r="X17">
            <v>1265</v>
          </cell>
          <cell r="Y17">
            <v>0</v>
          </cell>
          <cell r="Z17">
            <v>4765</v>
          </cell>
          <cell r="AA17">
            <v>21690</v>
          </cell>
        </row>
        <row r="18">
          <cell r="H18" t="str">
            <v>PPM9619</v>
          </cell>
          <cell r="I18" t="str">
            <v>Ultimate BTR</v>
          </cell>
          <cell r="K18">
            <v>160</v>
          </cell>
          <cell r="L18">
            <v>160</v>
          </cell>
          <cell r="M18">
            <v>160</v>
          </cell>
          <cell r="N18">
            <v>160</v>
          </cell>
          <cell r="O18">
            <v>160</v>
          </cell>
          <cell r="P18">
            <v>800</v>
          </cell>
          <cell r="Q18">
            <v>160</v>
          </cell>
          <cell r="R18">
            <v>160</v>
          </cell>
          <cell r="S18">
            <v>160</v>
          </cell>
          <cell r="T18">
            <v>160</v>
          </cell>
          <cell r="U18">
            <v>640</v>
          </cell>
          <cell r="V18">
            <v>160</v>
          </cell>
          <cell r="W18">
            <v>160</v>
          </cell>
          <cell r="X18">
            <v>160</v>
          </cell>
          <cell r="Y18">
            <v>0</v>
          </cell>
          <cell r="Z18">
            <v>480</v>
          </cell>
          <cell r="AA18">
            <v>1920</v>
          </cell>
        </row>
        <row r="19">
          <cell r="H19" t="str">
            <v>PPZ0A1</v>
          </cell>
          <cell r="I19" t="str">
            <v>Best CTO</v>
          </cell>
          <cell r="K19">
            <v>700</v>
          </cell>
          <cell r="L19">
            <v>700</v>
          </cell>
          <cell r="M19">
            <v>700</v>
          </cell>
          <cell r="N19">
            <v>700</v>
          </cell>
          <cell r="O19">
            <v>700</v>
          </cell>
          <cell r="P19">
            <v>3500</v>
          </cell>
          <cell r="Q19">
            <v>700</v>
          </cell>
          <cell r="R19">
            <v>700</v>
          </cell>
          <cell r="S19">
            <v>700</v>
          </cell>
          <cell r="T19">
            <v>700</v>
          </cell>
          <cell r="U19">
            <v>2800</v>
          </cell>
          <cell r="V19">
            <v>700</v>
          </cell>
          <cell r="W19">
            <v>700</v>
          </cell>
          <cell r="X19">
            <v>470</v>
          </cell>
          <cell r="Y19">
            <v>0</v>
          </cell>
          <cell r="Z19">
            <v>1870</v>
          </cell>
          <cell r="AA19">
            <v>8170</v>
          </cell>
        </row>
        <row r="20">
          <cell r="H20" t="str">
            <v>Total</v>
          </cell>
          <cell r="K20">
            <v>19028</v>
          </cell>
          <cell r="L20">
            <v>18428</v>
          </cell>
          <cell r="M20">
            <v>18428</v>
          </cell>
          <cell r="N20">
            <v>17928</v>
          </cell>
          <cell r="O20">
            <v>16251</v>
          </cell>
          <cell r="P20">
            <v>90063</v>
          </cell>
          <cell r="Q20">
            <v>15218</v>
          </cell>
          <cell r="R20">
            <v>15118</v>
          </cell>
          <cell r="S20">
            <v>15118</v>
          </cell>
          <cell r="T20">
            <v>15118</v>
          </cell>
          <cell r="U20">
            <v>60572</v>
          </cell>
          <cell r="V20">
            <v>13785</v>
          </cell>
          <cell r="W20">
            <v>12710</v>
          </cell>
          <cell r="X20">
            <v>11610</v>
          </cell>
          <cell r="Y20">
            <v>1260</v>
          </cell>
          <cell r="Z20">
            <v>39365</v>
          </cell>
          <cell r="AA20">
            <v>190000</v>
          </cell>
        </row>
        <row r="21">
          <cell r="H21" t="str">
            <v>Cum Total</v>
          </cell>
          <cell r="K21">
            <v>19028</v>
          </cell>
          <cell r="L21">
            <v>37456</v>
          </cell>
          <cell r="M21">
            <v>55884</v>
          </cell>
          <cell r="N21">
            <v>73812</v>
          </cell>
          <cell r="O21">
            <v>90063</v>
          </cell>
          <cell r="Q21">
            <v>105281</v>
          </cell>
          <cell r="R21">
            <v>120399</v>
          </cell>
          <cell r="S21">
            <v>135517</v>
          </cell>
          <cell r="T21">
            <v>150635</v>
          </cell>
          <cell r="V21">
            <v>164420</v>
          </cell>
          <cell r="W21">
            <v>177130</v>
          </cell>
          <cell r="X21">
            <v>188740</v>
          </cell>
          <cell r="Y21">
            <v>190000</v>
          </cell>
        </row>
        <row r="24">
          <cell r="H24" t="str">
            <v>PPM9427</v>
          </cell>
          <cell r="I24" t="str">
            <v>EDU BTR</v>
          </cell>
          <cell r="K24">
            <v>1000</v>
          </cell>
          <cell r="L24">
            <v>1000</v>
          </cell>
          <cell r="M24">
            <v>1000</v>
          </cell>
          <cell r="N24">
            <v>500</v>
          </cell>
          <cell r="O24">
            <v>500</v>
          </cell>
          <cell r="P24">
            <v>4000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4000</v>
          </cell>
        </row>
        <row r="25">
          <cell r="H25" t="str">
            <v>PPM9432</v>
          </cell>
          <cell r="I25" t="str">
            <v>5pk</v>
          </cell>
          <cell r="K25">
            <v>370</v>
          </cell>
          <cell r="L25">
            <v>370</v>
          </cell>
          <cell r="M25">
            <v>370</v>
          </cell>
          <cell r="N25">
            <v>370</v>
          </cell>
          <cell r="O25">
            <v>375</v>
          </cell>
          <cell r="P25">
            <v>1855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1855</v>
          </cell>
        </row>
        <row r="26">
          <cell r="H26" t="str">
            <v>PPM9420</v>
          </cell>
          <cell r="I26" t="str">
            <v>5pk/APX</v>
          </cell>
          <cell r="K26">
            <v>800</v>
          </cell>
          <cell r="L26">
            <v>800</v>
          </cell>
          <cell r="M26">
            <v>800</v>
          </cell>
          <cell r="N26">
            <v>800</v>
          </cell>
          <cell r="O26">
            <v>800</v>
          </cell>
          <cell r="P26">
            <v>4000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4000</v>
          </cell>
        </row>
        <row r="27">
          <cell r="H27" t="str">
            <v>PPK1625</v>
          </cell>
          <cell r="I27" t="str">
            <v>EDU NO-ODD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H28" t="str">
            <v>PPZ0A8</v>
          </cell>
          <cell r="I28" t="str">
            <v>EDU CTO</v>
          </cell>
          <cell r="K28">
            <v>500</v>
          </cell>
          <cell r="L28">
            <v>500</v>
          </cell>
          <cell r="M28">
            <v>500</v>
          </cell>
          <cell r="N28">
            <v>500</v>
          </cell>
          <cell r="O28">
            <v>500</v>
          </cell>
          <cell r="P28">
            <v>2500</v>
          </cell>
          <cell r="Q28">
            <v>500</v>
          </cell>
          <cell r="R28">
            <v>500</v>
          </cell>
          <cell r="S28">
            <v>500</v>
          </cell>
          <cell r="T28">
            <v>500</v>
          </cell>
          <cell r="U28">
            <v>2000</v>
          </cell>
          <cell r="V28">
            <v>500</v>
          </cell>
          <cell r="W28">
            <v>500</v>
          </cell>
          <cell r="X28">
            <v>0</v>
          </cell>
          <cell r="Y28">
            <v>0</v>
          </cell>
          <cell r="Z28">
            <v>1000</v>
          </cell>
          <cell r="AA28">
            <v>5500</v>
          </cell>
        </row>
        <row r="29">
          <cell r="H29" t="str">
            <v>PPM9426</v>
          </cell>
          <cell r="I29" t="str">
            <v>Good BTR</v>
          </cell>
          <cell r="K29">
            <v>1000</v>
          </cell>
          <cell r="L29">
            <v>1000</v>
          </cell>
          <cell r="M29">
            <v>1000</v>
          </cell>
          <cell r="N29">
            <v>1000</v>
          </cell>
          <cell r="O29">
            <v>1000</v>
          </cell>
          <cell r="P29">
            <v>5000</v>
          </cell>
          <cell r="Q29">
            <v>2500</v>
          </cell>
          <cell r="R29">
            <v>2500</v>
          </cell>
          <cell r="S29">
            <v>2500</v>
          </cell>
          <cell r="T29">
            <v>2500</v>
          </cell>
          <cell r="U29">
            <v>10000</v>
          </cell>
          <cell r="V29">
            <v>2500</v>
          </cell>
          <cell r="W29">
            <v>2500</v>
          </cell>
          <cell r="X29">
            <v>2500</v>
          </cell>
          <cell r="Y29">
            <v>0</v>
          </cell>
          <cell r="Z29">
            <v>7500</v>
          </cell>
          <cell r="AA29">
            <v>22500</v>
          </cell>
        </row>
        <row r="30">
          <cell r="H30" t="str">
            <v>PPM9564</v>
          </cell>
          <cell r="I30" t="str">
            <v>5pk/Combo/APX</v>
          </cell>
          <cell r="K30">
            <v>2000</v>
          </cell>
          <cell r="L30">
            <v>2000</v>
          </cell>
          <cell r="M30">
            <v>2000</v>
          </cell>
          <cell r="N30">
            <v>2000</v>
          </cell>
          <cell r="O30">
            <v>318</v>
          </cell>
          <cell r="P30">
            <v>8318</v>
          </cell>
          <cell r="Q30">
            <v>1250</v>
          </cell>
          <cell r="R30">
            <v>1250</v>
          </cell>
          <cell r="S30">
            <v>1250</v>
          </cell>
          <cell r="T30">
            <v>1250</v>
          </cell>
          <cell r="U30">
            <v>5000</v>
          </cell>
          <cell r="V30">
            <v>1000</v>
          </cell>
          <cell r="W30">
            <v>1000</v>
          </cell>
          <cell r="X30">
            <v>1000</v>
          </cell>
          <cell r="Y30">
            <v>0</v>
          </cell>
          <cell r="Z30">
            <v>3000</v>
          </cell>
          <cell r="AA30">
            <v>16318</v>
          </cell>
        </row>
        <row r="31">
          <cell r="H31" t="str">
            <v>PPZ0A7</v>
          </cell>
          <cell r="I31" t="str">
            <v>Good CTO</v>
          </cell>
          <cell r="K31">
            <v>2613</v>
          </cell>
          <cell r="L31">
            <v>2613</v>
          </cell>
          <cell r="M31">
            <v>2613</v>
          </cell>
          <cell r="N31">
            <v>2613</v>
          </cell>
          <cell r="O31">
            <v>2613</v>
          </cell>
          <cell r="P31">
            <v>13065</v>
          </cell>
          <cell r="Q31">
            <v>1613</v>
          </cell>
          <cell r="R31">
            <v>1613</v>
          </cell>
          <cell r="S31">
            <v>1613</v>
          </cell>
          <cell r="T31">
            <v>1613</v>
          </cell>
          <cell r="U31">
            <v>6452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19517</v>
          </cell>
        </row>
        <row r="32">
          <cell r="H32" t="str">
            <v>PPM9418</v>
          </cell>
          <cell r="I32" t="str">
            <v>Better BTR</v>
          </cell>
          <cell r="K32">
            <v>2000</v>
          </cell>
          <cell r="L32">
            <v>1500</v>
          </cell>
          <cell r="M32">
            <v>1500</v>
          </cell>
          <cell r="N32">
            <v>1500</v>
          </cell>
          <cell r="O32">
            <v>1500</v>
          </cell>
          <cell r="P32">
            <v>8000</v>
          </cell>
          <cell r="Q32">
            <v>1000</v>
          </cell>
          <cell r="R32">
            <v>1000</v>
          </cell>
          <cell r="S32">
            <v>1000</v>
          </cell>
          <cell r="T32">
            <v>1000</v>
          </cell>
          <cell r="U32">
            <v>4000</v>
          </cell>
          <cell r="V32">
            <v>1000</v>
          </cell>
          <cell r="W32">
            <v>750</v>
          </cell>
          <cell r="X32">
            <v>750</v>
          </cell>
          <cell r="Y32">
            <v>0</v>
          </cell>
          <cell r="Z32">
            <v>2500</v>
          </cell>
          <cell r="AA32">
            <v>14500</v>
          </cell>
        </row>
        <row r="33">
          <cell r="H33" t="str">
            <v>PPZ0A0</v>
          </cell>
          <cell r="I33" t="str">
            <v>Better CTO</v>
          </cell>
          <cell r="K33">
            <v>500</v>
          </cell>
          <cell r="L33">
            <v>500</v>
          </cell>
          <cell r="M33">
            <v>500</v>
          </cell>
          <cell r="N33">
            <v>500</v>
          </cell>
          <cell r="O33">
            <v>500</v>
          </cell>
          <cell r="P33">
            <v>2500</v>
          </cell>
          <cell r="Q33">
            <v>500</v>
          </cell>
          <cell r="R33">
            <v>500</v>
          </cell>
          <cell r="S33">
            <v>500</v>
          </cell>
          <cell r="T33">
            <v>500</v>
          </cell>
          <cell r="U33">
            <v>2000</v>
          </cell>
          <cell r="V33">
            <v>500</v>
          </cell>
          <cell r="W33">
            <v>500</v>
          </cell>
          <cell r="X33">
            <v>500</v>
          </cell>
          <cell r="Y33">
            <v>0</v>
          </cell>
          <cell r="Z33">
            <v>1500</v>
          </cell>
          <cell r="AA33">
            <v>6000</v>
          </cell>
        </row>
        <row r="34">
          <cell r="H34" t="str">
            <v>PPM9419</v>
          </cell>
          <cell r="I34" t="str">
            <v>Best BTR</v>
          </cell>
          <cell r="K34">
            <v>1000</v>
          </cell>
          <cell r="L34">
            <v>1000</v>
          </cell>
          <cell r="M34">
            <v>1000</v>
          </cell>
          <cell r="N34">
            <v>1000</v>
          </cell>
          <cell r="O34">
            <v>1000</v>
          </cell>
          <cell r="P34">
            <v>5000</v>
          </cell>
          <cell r="Q34">
            <v>800</v>
          </cell>
          <cell r="R34">
            <v>800</v>
          </cell>
          <cell r="S34">
            <v>800</v>
          </cell>
          <cell r="T34">
            <v>800</v>
          </cell>
          <cell r="U34">
            <v>3200</v>
          </cell>
          <cell r="V34">
            <v>800</v>
          </cell>
          <cell r="W34">
            <v>800</v>
          </cell>
          <cell r="X34">
            <v>800</v>
          </cell>
          <cell r="Y34">
            <v>0</v>
          </cell>
          <cell r="Z34">
            <v>2400</v>
          </cell>
          <cell r="AA34">
            <v>10600</v>
          </cell>
        </row>
        <row r="35">
          <cell r="H35" t="str">
            <v>PPM9619</v>
          </cell>
          <cell r="I35" t="str">
            <v>Ultimate BTR</v>
          </cell>
          <cell r="K35">
            <v>150</v>
          </cell>
          <cell r="L35">
            <v>150</v>
          </cell>
          <cell r="M35">
            <v>150</v>
          </cell>
          <cell r="N35">
            <v>150</v>
          </cell>
          <cell r="O35">
            <v>150</v>
          </cell>
          <cell r="P35">
            <v>750</v>
          </cell>
          <cell r="Q35">
            <v>150</v>
          </cell>
          <cell r="R35">
            <v>150</v>
          </cell>
          <cell r="S35">
            <v>150</v>
          </cell>
          <cell r="T35">
            <v>150</v>
          </cell>
          <cell r="U35">
            <v>600</v>
          </cell>
          <cell r="V35">
            <v>150</v>
          </cell>
          <cell r="W35">
            <v>150</v>
          </cell>
          <cell r="X35">
            <v>150</v>
          </cell>
          <cell r="Y35">
            <v>0</v>
          </cell>
          <cell r="Z35">
            <v>450</v>
          </cell>
          <cell r="AA35">
            <v>1800</v>
          </cell>
        </row>
        <row r="36">
          <cell r="H36" t="str">
            <v>PPZ0A1</v>
          </cell>
          <cell r="I36" t="str">
            <v>Best CTO</v>
          </cell>
          <cell r="K36">
            <v>400</v>
          </cell>
          <cell r="L36">
            <v>400</v>
          </cell>
          <cell r="M36">
            <v>400</v>
          </cell>
          <cell r="N36">
            <v>400</v>
          </cell>
          <cell r="O36">
            <v>400</v>
          </cell>
          <cell r="P36">
            <v>2000</v>
          </cell>
          <cell r="Q36">
            <v>400</v>
          </cell>
          <cell r="R36">
            <v>400</v>
          </cell>
          <cell r="S36">
            <v>400</v>
          </cell>
          <cell r="T36">
            <v>400</v>
          </cell>
          <cell r="U36">
            <v>1600</v>
          </cell>
          <cell r="V36">
            <v>400</v>
          </cell>
          <cell r="W36">
            <v>400</v>
          </cell>
          <cell r="X36">
            <v>400</v>
          </cell>
          <cell r="Y36">
            <v>0</v>
          </cell>
          <cell r="Z36">
            <v>1200</v>
          </cell>
          <cell r="AA36">
            <v>4800</v>
          </cell>
        </row>
        <row r="37">
          <cell r="H37" t="str">
            <v>Total</v>
          </cell>
          <cell r="K37">
            <v>12333</v>
          </cell>
          <cell r="L37">
            <v>11833</v>
          </cell>
          <cell r="M37">
            <v>11833</v>
          </cell>
          <cell r="N37">
            <v>11333</v>
          </cell>
          <cell r="O37">
            <v>9656</v>
          </cell>
          <cell r="P37">
            <v>56988</v>
          </cell>
          <cell r="Q37">
            <v>8713</v>
          </cell>
          <cell r="R37">
            <v>8713</v>
          </cell>
          <cell r="S37">
            <v>8713</v>
          </cell>
          <cell r="T37">
            <v>8713</v>
          </cell>
          <cell r="U37">
            <v>34852</v>
          </cell>
          <cell r="V37">
            <v>6850</v>
          </cell>
          <cell r="W37">
            <v>6600</v>
          </cell>
          <cell r="X37">
            <v>6100</v>
          </cell>
          <cell r="Y37">
            <v>0</v>
          </cell>
          <cell r="Z37">
            <v>19550</v>
          </cell>
          <cell r="AA37">
            <v>111390</v>
          </cell>
        </row>
        <row r="38">
          <cell r="H38" t="str">
            <v>Cum Total</v>
          </cell>
          <cell r="K38">
            <v>12333</v>
          </cell>
          <cell r="L38">
            <v>24166</v>
          </cell>
          <cell r="M38">
            <v>35999</v>
          </cell>
          <cell r="N38">
            <v>47332</v>
          </cell>
          <cell r="O38">
            <v>56988</v>
          </cell>
          <cell r="Q38">
            <v>65701</v>
          </cell>
          <cell r="R38">
            <v>74414</v>
          </cell>
          <cell r="S38">
            <v>83127</v>
          </cell>
          <cell r="T38">
            <v>91840</v>
          </cell>
          <cell r="V38">
            <v>98690</v>
          </cell>
          <cell r="W38">
            <v>105290</v>
          </cell>
          <cell r="X38">
            <v>111390</v>
          </cell>
          <cell r="Y38">
            <v>111390</v>
          </cell>
        </row>
        <row r="41">
          <cell r="H41" t="str">
            <v>PPM9426</v>
          </cell>
          <cell r="I41" t="str">
            <v>Good BTR</v>
          </cell>
          <cell r="K41">
            <v>1400</v>
          </cell>
          <cell r="L41">
            <v>1400</v>
          </cell>
          <cell r="M41">
            <v>1400</v>
          </cell>
          <cell r="N41">
            <v>1400</v>
          </cell>
          <cell r="O41">
            <v>1400</v>
          </cell>
          <cell r="P41">
            <v>7000</v>
          </cell>
          <cell r="Q41">
            <v>1200</v>
          </cell>
          <cell r="R41">
            <v>1200</v>
          </cell>
          <cell r="S41">
            <v>1200</v>
          </cell>
          <cell r="T41">
            <v>1200</v>
          </cell>
          <cell r="U41">
            <v>4800</v>
          </cell>
          <cell r="V41">
            <v>1000</v>
          </cell>
          <cell r="W41">
            <v>945</v>
          </cell>
          <cell r="X41">
            <v>1045</v>
          </cell>
          <cell r="Y41">
            <v>0</v>
          </cell>
          <cell r="Z41">
            <v>2990</v>
          </cell>
          <cell r="AA41">
            <v>14790</v>
          </cell>
        </row>
        <row r="42">
          <cell r="H42" t="str">
            <v>PPZ0A7</v>
          </cell>
          <cell r="I42" t="str">
            <v>Good CTO</v>
          </cell>
          <cell r="K42">
            <v>225</v>
          </cell>
          <cell r="L42">
            <v>225</v>
          </cell>
          <cell r="M42">
            <v>225</v>
          </cell>
          <cell r="N42">
            <v>225</v>
          </cell>
          <cell r="O42">
            <v>225</v>
          </cell>
          <cell r="P42">
            <v>1125</v>
          </cell>
          <cell r="Q42">
            <v>225</v>
          </cell>
          <cell r="R42">
            <v>225</v>
          </cell>
          <cell r="S42">
            <v>225</v>
          </cell>
          <cell r="T42">
            <v>225</v>
          </cell>
          <cell r="U42">
            <v>900</v>
          </cell>
          <cell r="V42">
            <v>225</v>
          </cell>
          <cell r="W42">
            <v>225</v>
          </cell>
          <cell r="X42">
            <v>225</v>
          </cell>
          <cell r="Y42">
            <v>0</v>
          </cell>
          <cell r="Z42">
            <v>675</v>
          </cell>
          <cell r="AA42">
            <v>2700</v>
          </cell>
        </row>
        <row r="43">
          <cell r="H43" t="str">
            <v>PPM9418</v>
          </cell>
          <cell r="I43" t="str">
            <v>Better BTR</v>
          </cell>
          <cell r="K43">
            <v>1200</v>
          </cell>
          <cell r="L43">
            <v>1200</v>
          </cell>
          <cell r="M43">
            <v>1200</v>
          </cell>
          <cell r="N43">
            <v>1200</v>
          </cell>
          <cell r="O43">
            <v>1200</v>
          </cell>
          <cell r="P43">
            <v>6000</v>
          </cell>
          <cell r="Q43">
            <v>1200</v>
          </cell>
          <cell r="R43">
            <v>1200</v>
          </cell>
          <cell r="S43">
            <v>1200</v>
          </cell>
          <cell r="T43">
            <v>1200</v>
          </cell>
          <cell r="U43">
            <v>4800</v>
          </cell>
          <cell r="V43">
            <v>1940</v>
          </cell>
          <cell r="W43">
            <v>1200</v>
          </cell>
          <cell r="X43">
            <v>1200</v>
          </cell>
          <cell r="Y43">
            <v>1200</v>
          </cell>
          <cell r="Z43">
            <v>5540</v>
          </cell>
          <cell r="AA43">
            <v>16340</v>
          </cell>
        </row>
        <row r="44">
          <cell r="H44" t="str">
            <v>PPZ0A0</v>
          </cell>
          <cell r="I44" t="str">
            <v>Better CTO</v>
          </cell>
          <cell r="K44">
            <v>180</v>
          </cell>
          <cell r="L44">
            <v>180</v>
          </cell>
          <cell r="M44">
            <v>180</v>
          </cell>
          <cell r="N44">
            <v>180</v>
          </cell>
          <cell r="O44">
            <v>180</v>
          </cell>
          <cell r="P44">
            <v>900</v>
          </cell>
          <cell r="Q44">
            <v>180</v>
          </cell>
          <cell r="R44">
            <v>180</v>
          </cell>
          <cell r="S44">
            <v>180</v>
          </cell>
          <cell r="T44">
            <v>180</v>
          </cell>
          <cell r="U44">
            <v>720</v>
          </cell>
          <cell r="V44">
            <v>180</v>
          </cell>
          <cell r="W44">
            <v>180</v>
          </cell>
          <cell r="X44">
            <v>180</v>
          </cell>
          <cell r="Y44">
            <v>0</v>
          </cell>
          <cell r="Z44">
            <v>540</v>
          </cell>
          <cell r="AA44">
            <v>2160</v>
          </cell>
        </row>
        <row r="45">
          <cell r="H45" t="str">
            <v>PPM9419</v>
          </cell>
          <cell r="I45" t="str">
            <v>Best BTR</v>
          </cell>
          <cell r="K45">
            <v>500</v>
          </cell>
          <cell r="L45">
            <v>500</v>
          </cell>
          <cell r="M45">
            <v>500</v>
          </cell>
          <cell r="N45">
            <v>500</v>
          </cell>
          <cell r="O45">
            <v>500</v>
          </cell>
          <cell r="P45">
            <v>2500</v>
          </cell>
          <cell r="Q45">
            <v>500</v>
          </cell>
          <cell r="R45">
            <v>500</v>
          </cell>
          <cell r="S45">
            <v>500</v>
          </cell>
          <cell r="T45">
            <v>500</v>
          </cell>
          <cell r="U45">
            <v>2000</v>
          </cell>
          <cell r="V45">
            <v>500</v>
          </cell>
          <cell r="W45">
            <v>470</v>
          </cell>
          <cell r="X45">
            <v>0</v>
          </cell>
          <cell r="Y45">
            <v>0</v>
          </cell>
          <cell r="Z45">
            <v>970</v>
          </cell>
          <cell r="AA45">
            <v>5470</v>
          </cell>
        </row>
        <row r="46">
          <cell r="H46" t="str">
            <v>PPM9619</v>
          </cell>
          <cell r="I46" t="str">
            <v>Ultimate BTR</v>
          </cell>
          <cell r="P46">
            <v>0</v>
          </cell>
          <cell r="U46">
            <v>0</v>
          </cell>
          <cell r="Z46">
            <v>0</v>
          </cell>
          <cell r="AA46">
            <v>0</v>
          </cell>
        </row>
        <row r="47">
          <cell r="H47" t="str">
            <v>PPZ0A1</v>
          </cell>
          <cell r="I47" t="str">
            <v>Best CTO</v>
          </cell>
          <cell r="K47">
            <v>230</v>
          </cell>
          <cell r="L47">
            <v>230</v>
          </cell>
          <cell r="M47">
            <v>230</v>
          </cell>
          <cell r="N47">
            <v>230</v>
          </cell>
          <cell r="O47">
            <v>230</v>
          </cell>
          <cell r="P47">
            <v>1150</v>
          </cell>
          <cell r="Q47">
            <v>230</v>
          </cell>
          <cell r="R47">
            <v>230</v>
          </cell>
          <cell r="S47">
            <v>230</v>
          </cell>
          <cell r="T47">
            <v>230</v>
          </cell>
          <cell r="U47">
            <v>920</v>
          </cell>
          <cell r="V47">
            <v>230</v>
          </cell>
          <cell r="W47">
            <v>230</v>
          </cell>
          <cell r="X47">
            <v>0</v>
          </cell>
          <cell r="Y47">
            <v>0</v>
          </cell>
          <cell r="Z47">
            <v>460</v>
          </cell>
          <cell r="AA47">
            <v>2530</v>
          </cell>
        </row>
        <row r="48">
          <cell r="H48" t="str">
            <v>Total</v>
          </cell>
          <cell r="K48">
            <v>3735</v>
          </cell>
          <cell r="L48">
            <v>3735</v>
          </cell>
          <cell r="M48">
            <v>3735</v>
          </cell>
          <cell r="N48">
            <v>3735</v>
          </cell>
          <cell r="O48">
            <v>3735</v>
          </cell>
          <cell r="P48">
            <v>18675</v>
          </cell>
          <cell r="Q48">
            <v>3535</v>
          </cell>
          <cell r="R48">
            <v>3535</v>
          </cell>
          <cell r="S48">
            <v>3535</v>
          </cell>
          <cell r="T48">
            <v>3535</v>
          </cell>
          <cell r="U48">
            <v>14140</v>
          </cell>
          <cell r="V48">
            <v>4075</v>
          </cell>
          <cell r="W48">
            <v>3250</v>
          </cell>
          <cell r="X48">
            <v>2650</v>
          </cell>
          <cell r="Y48">
            <v>1200</v>
          </cell>
          <cell r="Z48">
            <v>11175</v>
          </cell>
          <cell r="AA48">
            <v>43990</v>
          </cell>
        </row>
        <row r="49">
          <cell r="H49" t="str">
            <v>Cum Total</v>
          </cell>
          <cell r="K49">
            <v>3735</v>
          </cell>
          <cell r="L49">
            <v>7470</v>
          </cell>
          <cell r="M49">
            <v>11205</v>
          </cell>
          <cell r="N49">
            <v>14940</v>
          </cell>
          <cell r="O49">
            <v>18675</v>
          </cell>
          <cell r="Q49">
            <v>22210</v>
          </cell>
          <cell r="R49">
            <v>25745</v>
          </cell>
          <cell r="S49">
            <v>29280</v>
          </cell>
          <cell r="T49">
            <v>32815</v>
          </cell>
          <cell r="V49">
            <v>36890</v>
          </cell>
          <cell r="W49">
            <v>40140</v>
          </cell>
          <cell r="X49">
            <v>42790</v>
          </cell>
          <cell r="Y49">
            <v>43990</v>
          </cell>
        </row>
        <row r="52">
          <cell r="H52" t="str">
            <v>PPM9426</v>
          </cell>
          <cell r="I52" t="str">
            <v>Good BTR</v>
          </cell>
          <cell r="K52">
            <v>800</v>
          </cell>
          <cell r="L52">
            <v>800</v>
          </cell>
          <cell r="M52">
            <v>800</v>
          </cell>
          <cell r="N52">
            <v>800</v>
          </cell>
          <cell r="O52">
            <v>800</v>
          </cell>
          <cell r="P52">
            <v>4000</v>
          </cell>
          <cell r="Q52">
            <v>850</v>
          </cell>
          <cell r="R52">
            <v>850</v>
          </cell>
          <cell r="S52">
            <v>850</v>
          </cell>
          <cell r="T52">
            <v>850</v>
          </cell>
          <cell r="U52">
            <v>3400</v>
          </cell>
          <cell r="V52">
            <v>850</v>
          </cell>
          <cell r="W52">
            <v>850</v>
          </cell>
          <cell r="X52">
            <v>850</v>
          </cell>
          <cell r="Y52">
            <v>0</v>
          </cell>
          <cell r="Z52">
            <v>2550</v>
          </cell>
          <cell r="AA52">
            <v>9950</v>
          </cell>
        </row>
        <row r="53">
          <cell r="H53" t="str">
            <v>PPZ0A7</v>
          </cell>
          <cell r="I53" t="str">
            <v>Good CTO</v>
          </cell>
          <cell r="K53">
            <v>300</v>
          </cell>
          <cell r="L53">
            <v>300</v>
          </cell>
          <cell r="M53">
            <v>300</v>
          </cell>
          <cell r="N53">
            <v>300</v>
          </cell>
          <cell r="O53">
            <v>300</v>
          </cell>
          <cell r="P53">
            <v>1500</v>
          </cell>
          <cell r="Q53">
            <v>300</v>
          </cell>
          <cell r="R53">
            <v>300</v>
          </cell>
          <cell r="S53">
            <v>300</v>
          </cell>
          <cell r="T53">
            <v>300</v>
          </cell>
          <cell r="U53">
            <v>1200</v>
          </cell>
          <cell r="V53">
            <v>300</v>
          </cell>
          <cell r="W53">
            <v>300</v>
          </cell>
          <cell r="X53">
            <v>300</v>
          </cell>
          <cell r="Y53">
            <v>0</v>
          </cell>
          <cell r="Z53">
            <v>900</v>
          </cell>
          <cell r="AA53">
            <v>3600</v>
          </cell>
        </row>
        <row r="54">
          <cell r="H54" t="str">
            <v>PPM9418</v>
          </cell>
          <cell r="I54" t="str">
            <v>Better BTR</v>
          </cell>
          <cell r="K54">
            <v>350</v>
          </cell>
          <cell r="L54">
            <v>350</v>
          </cell>
          <cell r="M54">
            <v>350</v>
          </cell>
          <cell r="N54">
            <v>350</v>
          </cell>
          <cell r="O54">
            <v>350</v>
          </cell>
          <cell r="P54">
            <v>1750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1200</v>
          </cell>
          <cell r="V54">
            <v>300</v>
          </cell>
          <cell r="W54">
            <v>300</v>
          </cell>
          <cell r="X54">
            <v>300</v>
          </cell>
          <cell r="Y54">
            <v>0</v>
          </cell>
          <cell r="Z54">
            <v>900</v>
          </cell>
          <cell r="AA54">
            <v>3850</v>
          </cell>
        </row>
        <row r="55">
          <cell r="H55" t="str">
            <v>PPZ0A0</v>
          </cell>
          <cell r="I55" t="str">
            <v>Better CTO</v>
          </cell>
          <cell r="K55">
            <v>200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600</v>
          </cell>
          <cell r="Q55">
            <v>200</v>
          </cell>
          <cell r="R55">
            <v>100</v>
          </cell>
          <cell r="S55">
            <v>100</v>
          </cell>
          <cell r="T55">
            <v>100</v>
          </cell>
          <cell r="U55">
            <v>500</v>
          </cell>
          <cell r="V55">
            <v>100</v>
          </cell>
          <cell r="W55">
            <v>100</v>
          </cell>
          <cell r="X55">
            <v>100</v>
          </cell>
          <cell r="Y55">
            <v>0</v>
          </cell>
          <cell r="Z55">
            <v>300</v>
          </cell>
          <cell r="AA55">
            <v>1400</v>
          </cell>
        </row>
        <row r="56">
          <cell r="H56" t="str">
            <v>PPM9419</v>
          </cell>
          <cell r="I56" t="str">
            <v>Best BTR</v>
          </cell>
          <cell r="K56">
            <v>300</v>
          </cell>
          <cell r="L56">
            <v>300</v>
          </cell>
          <cell r="M56">
            <v>300</v>
          </cell>
          <cell r="N56">
            <v>300</v>
          </cell>
          <cell r="O56">
            <v>300</v>
          </cell>
          <cell r="P56">
            <v>1500</v>
          </cell>
          <cell r="Q56">
            <v>310</v>
          </cell>
          <cell r="R56">
            <v>310</v>
          </cell>
          <cell r="S56">
            <v>310</v>
          </cell>
          <cell r="T56">
            <v>310</v>
          </cell>
          <cell r="U56">
            <v>1240</v>
          </cell>
          <cell r="V56">
            <v>300</v>
          </cell>
          <cell r="W56">
            <v>300</v>
          </cell>
          <cell r="X56">
            <v>300</v>
          </cell>
          <cell r="Y56">
            <v>0</v>
          </cell>
          <cell r="Z56">
            <v>900</v>
          </cell>
          <cell r="AA56">
            <v>3640</v>
          </cell>
        </row>
        <row r="57">
          <cell r="H57" t="str">
            <v>PPM9619</v>
          </cell>
          <cell r="I57" t="str">
            <v>Ultimate BTR</v>
          </cell>
          <cell r="K57">
            <v>10</v>
          </cell>
          <cell r="L57">
            <v>10</v>
          </cell>
          <cell r="M57">
            <v>10</v>
          </cell>
          <cell r="N57">
            <v>10</v>
          </cell>
          <cell r="O57">
            <v>10</v>
          </cell>
          <cell r="P57">
            <v>50</v>
          </cell>
          <cell r="Q57">
            <v>10</v>
          </cell>
          <cell r="R57">
            <v>10</v>
          </cell>
          <cell r="S57">
            <v>10</v>
          </cell>
          <cell r="T57">
            <v>10</v>
          </cell>
          <cell r="U57">
            <v>40</v>
          </cell>
          <cell r="V57">
            <v>10</v>
          </cell>
          <cell r="W57">
            <v>10</v>
          </cell>
          <cell r="X57">
            <v>10</v>
          </cell>
          <cell r="Y57">
            <v>0</v>
          </cell>
          <cell r="Z57">
            <v>30</v>
          </cell>
          <cell r="AA57">
            <v>120</v>
          </cell>
        </row>
        <row r="58">
          <cell r="H58" t="str">
            <v>PPZ0A1</v>
          </cell>
          <cell r="I58" t="str">
            <v>Best CTO</v>
          </cell>
          <cell r="K58">
            <v>60</v>
          </cell>
          <cell r="L58">
            <v>60</v>
          </cell>
          <cell r="M58">
            <v>60</v>
          </cell>
          <cell r="N58">
            <v>60</v>
          </cell>
          <cell r="O58">
            <v>60</v>
          </cell>
          <cell r="P58">
            <v>300</v>
          </cell>
          <cell r="Q58">
            <v>60</v>
          </cell>
          <cell r="R58">
            <v>60</v>
          </cell>
          <cell r="S58">
            <v>60</v>
          </cell>
          <cell r="T58">
            <v>60</v>
          </cell>
          <cell r="U58">
            <v>240</v>
          </cell>
          <cell r="V58">
            <v>60</v>
          </cell>
          <cell r="W58">
            <v>60</v>
          </cell>
          <cell r="X58">
            <v>60</v>
          </cell>
          <cell r="Y58">
            <v>0</v>
          </cell>
          <cell r="Z58">
            <v>180</v>
          </cell>
          <cell r="AA58">
            <v>720</v>
          </cell>
        </row>
        <row r="59">
          <cell r="H59" t="str">
            <v>Total</v>
          </cell>
          <cell r="K59">
            <v>2020</v>
          </cell>
          <cell r="L59">
            <v>1920</v>
          </cell>
          <cell r="M59">
            <v>1920</v>
          </cell>
          <cell r="N59">
            <v>1920</v>
          </cell>
          <cell r="O59">
            <v>1920</v>
          </cell>
          <cell r="P59">
            <v>9700</v>
          </cell>
          <cell r="Q59">
            <v>2030</v>
          </cell>
          <cell r="R59">
            <v>1930</v>
          </cell>
          <cell r="S59">
            <v>1930</v>
          </cell>
          <cell r="T59">
            <v>1930</v>
          </cell>
          <cell r="U59">
            <v>7820</v>
          </cell>
          <cell r="V59">
            <v>1920</v>
          </cell>
          <cell r="W59">
            <v>1920</v>
          </cell>
          <cell r="X59">
            <v>1920</v>
          </cell>
          <cell r="Y59">
            <v>0</v>
          </cell>
          <cell r="Z59">
            <v>5760</v>
          </cell>
          <cell r="AA59">
            <v>23280</v>
          </cell>
        </row>
        <row r="60">
          <cell r="H60" t="str">
            <v>Cum Total</v>
          </cell>
          <cell r="K60">
            <v>2020</v>
          </cell>
          <cell r="L60">
            <v>3940</v>
          </cell>
          <cell r="M60">
            <v>5860</v>
          </cell>
          <cell r="N60">
            <v>7780</v>
          </cell>
          <cell r="O60">
            <v>9700</v>
          </cell>
          <cell r="Q60">
            <v>11730</v>
          </cell>
          <cell r="R60">
            <v>13660</v>
          </cell>
          <cell r="S60">
            <v>15590</v>
          </cell>
          <cell r="T60">
            <v>17520</v>
          </cell>
          <cell r="V60">
            <v>19440</v>
          </cell>
          <cell r="W60">
            <v>21360</v>
          </cell>
          <cell r="X60">
            <v>23280</v>
          </cell>
          <cell r="Y60">
            <v>23280</v>
          </cell>
        </row>
        <row r="63">
          <cell r="H63" t="str">
            <v>PPM9426</v>
          </cell>
          <cell r="I63" t="str">
            <v>Good BTR</v>
          </cell>
          <cell r="K63">
            <v>500</v>
          </cell>
          <cell r="L63">
            <v>500</v>
          </cell>
          <cell r="M63">
            <v>500</v>
          </cell>
          <cell r="N63">
            <v>500</v>
          </cell>
          <cell r="O63">
            <v>500</v>
          </cell>
          <cell r="P63">
            <v>2500</v>
          </cell>
          <cell r="Q63">
            <v>500</v>
          </cell>
          <cell r="R63">
            <v>500</v>
          </cell>
          <cell r="S63">
            <v>500</v>
          </cell>
          <cell r="T63">
            <v>500</v>
          </cell>
          <cell r="U63">
            <v>2000</v>
          </cell>
          <cell r="V63">
            <v>500</v>
          </cell>
          <cell r="W63">
            <v>500</v>
          </cell>
          <cell r="X63">
            <v>500</v>
          </cell>
          <cell r="Y63">
            <v>0</v>
          </cell>
          <cell r="Z63">
            <v>1500</v>
          </cell>
          <cell r="AA63">
            <v>6000</v>
          </cell>
        </row>
        <row r="64">
          <cell r="H64" t="str">
            <v>PPZ0A7</v>
          </cell>
          <cell r="I64" t="str">
            <v>Good CTO</v>
          </cell>
          <cell r="K64">
            <v>60</v>
          </cell>
          <cell r="L64">
            <v>60</v>
          </cell>
          <cell r="M64">
            <v>60</v>
          </cell>
          <cell r="N64">
            <v>60</v>
          </cell>
          <cell r="O64">
            <v>60</v>
          </cell>
          <cell r="P64">
            <v>300</v>
          </cell>
          <cell r="Q64">
            <v>60</v>
          </cell>
          <cell r="R64">
            <v>60</v>
          </cell>
          <cell r="S64">
            <v>60</v>
          </cell>
          <cell r="T64">
            <v>60</v>
          </cell>
          <cell r="U64">
            <v>240</v>
          </cell>
          <cell r="V64">
            <v>60</v>
          </cell>
          <cell r="W64">
            <v>60</v>
          </cell>
          <cell r="X64">
            <v>60</v>
          </cell>
          <cell r="Y64">
            <v>60</v>
          </cell>
          <cell r="Z64">
            <v>240</v>
          </cell>
          <cell r="AA64">
            <v>780</v>
          </cell>
        </row>
        <row r="65">
          <cell r="H65" t="str">
            <v>PPM9418</v>
          </cell>
          <cell r="I65" t="str">
            <v>Better BTR</v>
          </cell>
          <cell r="K65">
            <v>200</v>
          </cell>
          <cell r="L65">
            <v>200</v>
          </cell>
          <cell r="M65">
            <v>200</v>
          </cell>
          <cell r="N65">
            <v>200</v>
          </cell>
          <cell r="O65">
            <v>200</v>
          </cell>
          <cell r="P65">
            <v>1000</v>
          </cell>
          <cell r="Q65">
            <v>200</v>
          </cell>
          <cell r="R65">
            <v>200</v>
          </cell>
          <cell r="S65">
            <v>200</v>
          </cell>
          <cell r="T65">
            <v>200</v>
          </cell>
          <cell r="U65">
            <v>800</v>
          </cell>
          <cell r="V65">
            <v>200</v>
          </cell>
          <cell r="W65">
            <v>200</v>
          </cell>
          <cell r="X65">
            <v>200</v>
          </cell>
          <cell r="Y65">
            <v>0</v>
          </cell>
          <cell r="Z65">
            <v>600</v>
          </cell>
          <cell r="AA65">
            <v>2400</v>
          </cell>
        </row>
        <row r="66">
          <cell r="H66" t="str">
            <v>PPZ0A0</v>
          </cell>
          <cell r="I66" t="str">
            <v>Better CTO</v>
          </cell>
          <cell r="K66">
            <v>5</v>
          </cell>
          <cell r="L66">
            <v>5</v>
          </cell>
          <cell r="M66">
            <v>5</v>
          </cell>
          <cell r="N66">
            <v>5</v>
          </cell>
          <cell r="O66">
            <v>5</v>
          </cell>
          <cell r="P66">
            <v>25</v>
          </cell>
          <cell r="Q66">
            <v>5</v>
          </cell>
          <cell r="R66">
            <v>5</v>
          </cell>
          <cell r="S66">
            <v>5</v>
          </cell>
          <cell r="T66">
            <v>5</v>
          </cell>
          <cell r="U66">
            <v>20</v>
          </cell>
          <cell r="V66">
            <v>5</v>
          </cell>
          <cell r="W66">
            <v>5</v>
          </cell>
          <cell r="X66">
            <v>5</v>
          </cell>
          <cell r="Y66">
            <v>0</v>
          </cell>
          <cell r="Z66">
            <v>15</v>
          </cell>
          <cell r="AA66">
            <v>60</v>
          </cell>
        </row>
        <row r="67">
          <cell r="H67" t="str">
            <v>PPM9419</v>
          </cell>
          <cell r="I67" t="str">
            <v>Best BTR</v>
          </cell>
          <cell r="K67">
            <v>165</v>
          </cell>
          <cell r="L67">
            <v>165</v>
          </cell>
          <cell r="M67">
            <v>165</v>
          </cell>
          <cell r="N67">
            <v>165</v>
          </cell>
          <cell r="O67">
            <v>165</v>
          </cell>
          <cell r="P67">
            <v>825</v>
          </cell>
          <cell r="Q67">
            <v>165</v>
          </cell>
          <cell r="R67">
            <v>165</v>
          </cell>
          <cell r="S67">
            <v>165</v>
          </cell>
          <cell r="T67">
            <v>165</v>
          </cell>
          <cell r="U67">
            <v>660</v>
          </cell>
          <cell r="V67">
            <v>165</v>
          </cell>
          <cell r="W67">
            <v>165</v>
          </cell>
          <cell r="X67">
            <v>165</v>
          </cell>
          <cell r="Y67">
            <v>0</v>
          </cell>
          <cell r="Z67">
            <v>495</v>
          </cell>
          <cell r="AA67">
            <v>1980</v>
          </cell>
        </row>
        <row r="68">
          <cell r="H68" t="str">
            <v>PPM9619</v>
          </cell>
          <cell r="I68" t="str">
            <v>Ultimate BTR</v>
          </cell>
          <cell r="P68">
            <v>0</v>
          </cell>
          <cell r="U68">
            <v>0</v>
          </cell>
          <cell r="Z68">
            <v>0</v>
          </cell>
          <cell r="AA68">
            <v>0</v>
          </cell>
        </row>
        <row r="69">
          <cell r="H69" t="str">
            <v>PPZ0A1</v>
          </cell>
          <cell r="I69" t="str">
            <v>Best CTO</v>
          </cell>
          <cell r="K69">
            <v>10</v>
          </cell>
          <cell r="L69">
            <v>10</v>
          </cell>
          <cell r="M69">
            <v>10</v>
          </cell>
          <cell r="N69">
            <v>10</v>
          </cell>
          <cell r="O69">
            <v>10</v>
          </cell>
          <cell r="P69">
            <v>50</v>
          </cell>
          <cell r="Q69">
            <v>10</v>
          </cell>
          <cell r="R69">
            <v>10</v>
          </cell>
          <cell r="S69">
            <v>10</v>
          </cell>
          <cell r="T69">
            <v>10</v>
          </cell>
          <cell r="U69">
            <v>40</v>
          </cell>
          <cell r="V69">
            <v>10</v>
          </cell>
          <cell r="W69">
            <v>10</v>
          </cell>
          <cell r="X69">
            <v>10</v>
          </cell>
          <cell r="Y69">
            <v>0</v>
          </cell>
          <cell r="Z69">
            <v>30</v>
          </cell>
          <cell r="AA69">
            <v>120</v>
          </cell>
        </row>
        <row r="70">
          <cell r="H70" t="str">
            <v>Total</v>
          </cell>
          <cell r="K70">
            <v>940</v>
          </cell>
          <cell r="L70">
            <v>940</v>
          </cell>
          <cell r="M70">
            <v>940</v>
          </cell>
          <cell r="N70">
            <v>940</v>
          </cell>
          <cell r="O70">
            <v>940</v>
          </cell>
          <cell r="P70">
            <v>4700</v>
          </cell>
          <cell r="Q70">
            <v>940</v>
          </cell>
          <cell r="R70">
            <v>940</v>
          </cell>
          <cell r="S70">
            <v>940</v>
          </cell>
          <cell r="T70">
            <v>940</v>
          </cell>
          <cell r="U70">
            <v>3760</v>
          </cell>
          <cell r="V70">
            <v>940</v>
          </cell>
          <cell r="W70">
            <v>940</v>
          </cell>
          <cell r="X70">
            <v>940</v>
          </cell>
          <cell r="Y70">
            <v>60</v>
          </cell>
          <cell r="Z70">
            <v>2880</v>
          </cell>
          <cell r="AA70">
            <v>11340</v>
          </cell>
        </row>
        <row r="71">
          <cell r="H71" t="str">
            <v>Cum Total</v>
          </cell>
          <cell r="K71">
            <v>940</v>
          </cell>
          <cell r="L71">
            <v>1880</v>
          </cell>
          <cell r="M71">
            <v>2820</v>
          </cell>
          <cell r="N71">
            <v>3760</v>
          </cell>
          <cell r="O71">
            <v>4700</v>
          </cell>
          <cell r="Q71">
            <v>5640</v>
          </cell>
          <cell r="R71">
            <v>6580</v>
          </cell>
          <cell r="S71">
            <v>7520</v>
          </cell>
          <cell r="T71">
            <v>8460</v>
          </cell>
          <cell r="V71">
            <v>9400</v>
          </cell>
          <cell r="W71">
            <v>10340</v>
          </cell>
          <cell r="X71">
            <v>11280</v>
          </cell>
          <cell r="Y71">
            <v>11340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NIDEC"/>
      <sheetName val="MAT"/>
      <sheetName val="NMB"/>
      <sheetName val="SPM-TTL"/>
      <sheetName val="SPM"/>
      <sheetName val="HDA"/>
      <sheetName val="単価(J)"/>
      <sheetName val="TTL(%)"/>
      <sheetName val="TTL"/>
      <sheetName val="000000"/>
      <sheetName val="初期値"/>
      <sheetName val="1440A"/>
      <sheetName val="Sheet1"/>
      <sheetName val="Cal_help"/>
      <sheetName val="SPMPLAN01A"/>
      <sheetName val="Management"/>
      <sheetName val="Unit Price"/>
      <sheetName val="125PIECE"/>
      <sheetName val="all dimension Machine"/>
      <sheetName val="BB MOTOR"/>
      <sheetName val="세부내용"/>
      <sheetName val="四半期"/>
      <sheetName val="HC"/>
      <sheetName val="OVERALL FINAL NG DATA"/>
      <sheetName val="Cover"/>
      <sheetName val="ST2 Assy"/>
      <sheetName val="OVERALL_FINAL_NG_DATA"/>
      <sheetName val="OVERALL_FINAL_NG_DATA1"/>
      <sheetName val="A"/>
      <sheetName val=" AE INTEGRAL VALUE MC 1"/>
      <sheetName val="APRIL"/>
      <sheetName val="HSA PMP"/>
      <sheetName val="両側規格のグラフ"/>
      <sheetName val="DAILY "/>
      <sheetName val="ST2_Assy"/>
      <sheetName val="_AE_INTEGRAL_VALUE_MC_1"/>
      <sheetName val="The2#"/>
      <sheetName val="cpk list"/>
      <sheetName val="4.ﾒｰｶｰ別ｱﾅﾛｸﾞ､ﾃﾞｼﾞﾀﾙ"/>
      <sheetName val="OUTPUT"/>
      <sheetName val="Weibull Continuous"/>
      <sheetName val="MGT"/>
      <sheetName val="TVMData"/>
      <sheetName val="Unit_Price"/>
      <sheetName val="all_dimension_Machine"/>
      <sheetName val="cpk_list"/>
      <sheetName val="4_ﾒｰｶｰ別ｱﾅﾛｸﾞ､ﾃﾞｼﾞﾀﾙ"/>
      <sheetName val="Unit_Price1"/>
      <sheetName val="all_dimension_Machine1"/>
      <sheetName val="cpk_list1"/>
      <sheetName val="4_ﾒｰｶｰ別ｱﾅﾛｸﾞ､ﾃﾞｼﾞﾀﾙ1"/>
      <sheetName val="DONT DELETE"/>
      <sheetName val="SampleHelp"/>
      <sheetName val="2_PL_U_S_ADJ__"/>
      <sheetName val="promo"/>
      <sheetName val="Unit_Price2"/>
      <sheetName val="all_dimension_Machine2"/>
      <sheetName val="cpk_list2"/>
      <sheetName val="4_ﾒｰｶｰ別ｱﾅﾛｸﾞ､ﾃﾞｼﾞﾀﾙ2"/>
      <sheetName val="Weibull_Continuous"/>
      <sheetName val="raw data"/>
      <sheetName val="AＴＬ"/>
      <sheetName val="OVERALL_FINAL_NG_DATA2"/>
      <sheetName val="MONTH"/>
      <sheetName val="1-1.BS"/>
      <sheetName val="CHOICES"/>
      <sheetName val="Input&amp;Output"/>
      <sheetName val="ST2_Assy1"/>
      <sheetName val="_AE_INTEGRAL_VALUE_MC_11"/>
      <sheetName val="OVERALL_FINAL_NG_DATA3"/>
      <sheetName val="BB_MOTOR"/>
      <sheetName val="raw_data"/>
      <sheetName val="bcompany fg endorsement"/>
      <sheetName val="データの羅列"/>
      <sheetName val="raw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k"/>
      <sheetName val="0000"/>
      <sheetName val="1000"/>
      <sheetName val="Process Flow"/>
      <sheetName val="HC Plan"/>
      <sheetName val="Fixture List"/>
      <sheetName val="Sing"/>
      <sheetName val="Sing 100"/>
      <sheetName val="SAC(NO HOTRAIL)"/>
      <sheetName val="SAC(HOTRAIL)"/>
      <sheetName val="iPhone TFB"/>
      <sheetName val="SAC(NO HOTR_x0001__x0015__x0000_"/>
      <sheetName val="Workings"/>
      <sheetName val="MLB"/>
      <sheetName val="机种list"/>
      <sheetName val="缺点list"/>
      <sheetName val="MPS Q3 FY04"/>
      <sheetName val="MPS Q4 FY04"/>
      <sheetName val="SAC(NO HOTRˆ_x0001__x0015__x0000_"/>
      <sheetName val="RMA"/>
      <sheetName val="Capacity Plan 2004---Q77-B"/>
      <sheetName val="SAC(NO HOTR_x0001__x0015_?"/>
      <sheetName val="SAC(NO HOTRˆ_x0001__x0015_?"/>
      <sheetName val="SAC(NO HOTR_x0001__x0015__"/>
      <sheetName val="SAC(NO HOTRˆ_x0001__x0015__"/>
      <sheetName val="Process_Flow"/>
      <sheetName val="HC_Plan"/>
      <sheetName val="Fixture_List"/>
      <sheetName val="Sing_100"/>
      <sheetName val="SAC(NO_HOTRAIL)"/>
      <sheetName val="iPhone_TFB"/>
      <sheetName val="SAC(NO_HOTR"/>
      <sheetName val="SAC(NO_HOTRˆ"/>
      <sheetName val="MPS_Q3_FY04"/>
      <sheetName val="MPS_Q4_FY04"/>
      <sheetName val="SAC(NO_HOTR?"/>
      <sheetName val="SAC(NO_HOTRˆ?"/>
      <sheetName val="Process_Flow1"/>
      <sheetName val="HC_Plan1"/>
      <sheetName val="Fixture_List1"/>
      <sheetName val="Sing_1001"/>
      <sheetName val="SAC(NO_HOTRAIL)1"/>
      <sheetName val="iPhone_TFB1"/>
      <sheetName val="Process_Flow2"/>
      <sheetName val="HC_Plan2"/>
      <sheetName val="Fixture_List2"/>
      <sheetName val="Sing_1002"/>
      <sheetName val="SAC(NO_HOTRAIL)2"/>
      <sheetName val="iPhone_TFB2"/>
      <sheetName val="Capacity_Plan_2004---Q77-B"/>
      <sheetName val="連帶報廢"/>
      <sheetName val="11&amp;12 Yield report&amp;Action"/>
      <sheetName val="K20 HOUSING"/>
      <sheetName val="Summary Packing "/>
      <sheetName val="Ɇixture List"/>
      <sheetName val="SAC(NO H䁏TRAIL)"/>
      <sheetName val="䁍PS Q3 FY04"/>
      <sheetName val="SAC(NO_HOTR_"/>
      <sheetName val="SAC(NO_HOTRˆ_"/>
      <sheetName val="Summary"/>
      <sheetName val="J1 BM"/>
      <sheetName val="J2 BM"/>
      <sheetName val="Sensor BM"/>
      <sheetName val="HTN BM"/>
      <sheetName val="X26"/>
      <sheetName val="Sensor"/>
      <sheetName val="HTN"/>
      <sheetName val="Assy fixture"/>
      <sheetName val="Sheet1"/>
      <sheetName val="Testing fixture"/>
      <sheetName val="物料規格"/>
      <sheetName val="Materials Quarterly"/>
      <sheetName val="Time_Scale"/>
      <sheetName val="Consumables"/>
      <sheetName val="Fab Summary"/>
      <sheetName val="TACT"/>
      <sheetName val="XL4Test5"/>
      <sheetName val="bal_sheet"/>
      <sheetName val="OQC Trend Chart "/>
      <sheetName val="Reporting"/>
      <sheetName val="Input commodity fallout"/>
      <sheetName val="Home"/>
      <sheetName val="report_20"/>
      <sheetName val="camera_30"/>
      <sheetName val="Sheet5"/>
      <sheetName val="Sheet6 (3)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FCT Test"/>
      <sheetName val="Bom(P1)"/>
      <sheetName val="九大件格式"/>
      <sheetName val="CLM-MP"/>
      <sheetName val="TONGKE3p "/>
      <sheetName val="TDTKP"/>
      <sheetName val="BOM簡化"/>
      <sheetName val="Process_Flow3"/>
      <sheetName val="HC_Plan3"/>
      <sheetName val="Fixture_List3"/>
      <sheetName val="Sing_1003"/>
      <sheetName val="SAC(NO_HOTRAIL)3"/>
      <sheetName val="iPhone_TFB3"/>
      <sheetName val="MPS_Q3_FY041"/>
      <sheetName val="MPS_Q4_FY041"/>
      <sheetName val="Capacity_Plan_2004---Q77-B1"/>
      <sheetName val="11&amp;12_Yield_report&amp;Action"/>
      <sheetName val="K20_HOUSING"/>
      <sheetName val="Summary_Packing_"/>
      <sheetName val="Ɇixture_List"/>
      <sheetName val="SAC(NO_H䁏TRAIL)"/>
      <sheetName val="䁍PS_Q3_FY04"/>
      <sheetName val="J1_BM"/>
      <sheetName val="J2_BM"/>
      <sheetName val="Sensor_BM"/>
      <sheetName val="HTN_BM"/>
      <sheetName val="Assy_fixture"/>
      <sheetName val="Testing_fixture"/>
      <sheetName val="Input_commodity_fallout"/>
      <sheetName val="Materials_Quarterly"/>
      <sheetName val="Fab_Summary"/>
      <sheetName val="OQC_Trend_Chart_"/>
      <sheetName val="Sheet6_(3)"/>
      <sheetName val="生產計劃"/>
      <sheetName val="FY'14 Accounting Calendar"/>
      <sheetName val="Results"/>
      <sheetName val="PLGroupings"/>
      <sheetName val="LCM(Optrex DPPM report)"/>
      <sheetName val="Sheet4"/>
      <sheetName val="Build Name(MR)"/>
      <sheetName val="SAC(NO HOTR_x005f_x0001__x005f_x0015__x000"/>
      <sheetName val="SAC(NO HOTRˆ_x005f_x0001__x005f_x0015__x000"/>
      <sheetName val="SAC(NO HOTR_x005f_x0001__x005f_x0015__"/>
      <sheetName val="SAC(NO HOTRˆ_x005f_x0001__x005f_x0015__"/>
      <sheetName val="WK3"/>
      <sheetName val="Mat Summary"/>
      <sheetName val="Item_ALL"/>
      <sheetName val="Item_HSA"/>
      <sheetName val="Macro1"/>
      <sheetName val="Cr+6(C-cover)"/>
      <sheetName val="參數"/>
      <sheetName val="New Model"/>
      <sheetName val="Hdqtrs by mgr"/>
      <sheetName val="Sacramento by mgr"/>
      <sheetName val="AMR"/>
      <sheetName val="Sacramento"/>
      <sheetName val="Europe"/>
      <sheetName val="Cork by mgr"/>
      <sheetName val="Singapore by mgr"/>
      <sheetName val="10.8.01 Open reqs"/>
      <sheetName val="Japan Sales"/>
      <sheetName val="Asia Pacific"/>
      <sheetName val="Process_Flow4"/>
      <sheetName val="HC_Plan4"/>
      <sheetName val="Fixture_List4"/>
      <sheetName val="Sing_1004"/>
      <sheetName val="SAC(NO_HOTRAIL)4"/>
      <sheetName val="iPhone_TFB4"/>
      <sheetName val="MPS_Q3_FY042"/>
      <sheetName val="MPS_Q4_FY042"/>
      <sheetName val="Capacity_Plan_2004---Q77-B2"/>
      <sheetName val="FA-LISTING"/>
      <sheetName val="Title Sheet"/>
      <sheetName val="ROA01單片金額"/>
      <sheetName val="SAC(NO HOTR_x005f_x0001__x005f_x0015_"/>
      <sheetName val="SAC(NO HOTRˆ_x005f_x0001__x005f_x0015_"/>
      <sheetName val="GS IH"/>
      <sheetName val="CAP"/>
      <sheetName val="11&amp;12_Yield_report&amp;Action1"/>
      <sheetName val="K20_HOUSING1"/>
      <sheetName val="Summary_Packing_1"/>
      <sheetName val="Ɇixture_List1"/>
      <sheetName val="SAC(NO_H䁏TRAIL)1"/>
      <sheetName val="䁍PS_Q3_FY041"/>
      <sheetName val="J1_BM1"/>
      <sheetName val="J2_BM1"/>
      <sheetName val="Sensor_BM1"/>
      <sheetName val="HTN_BM1"/>
      <sheetName val="Assy_fixture1"/>
      <sheetName val="Testing_fixture1"/>
      <sheetName val="Input_commodity_fallout1"/>
      <sheetName val="Materials_Quarterly1"/>
      <sheetName val="Fab_Summary1"/>
      <sheetName val="TONGKE3p_"/>
      <sheetName val="OQC_Trend_Chart_1"/>
      <sheetName val="LCM(Optrex_DPPM_report)"/>
      <sheetName val="Build_Name(MR)"/>
      <sheetName val="Sheet6_(3)1"/>
      <sheetName val="SAC(NO_HOTR_x005f_x0001__x005f_x0015__x000"/>
      <sheetName val="SAC(NO_HOTRˆ_x005f_x0001__x005f_x0015__x000"/>
      <sheetName val="SAC(NO_HOTR_x005f_x0001__x005f_x0015__"/>
      <sheetName val="SAC(NO_HOTRˆ_x005f_x0001__x005f_x0015__"/>
      <sheetName val="Mat_Summary"/>
      <sheetName val="FY'14_Accounting_Calendar"/>
      <sheetName val="FCT_Test"/>
      <sheetName val="Title_Sheet"/>
      <sheetName val="SAC(NO_HOTR_x005f_x0001__x005f_x0015_"/>
      <sheetName val="SAC(NO_HOTRˆ_x005f_x0001__x005f_x0015_"/>
      <sheetName val="Tri-mode BOM"/>
      <sheetName val="SAC(NO HOTR_x005f_x005f_x005f_x0001__x005f"/>
      <sheetName val="SAC(NO HOTRˆ_x005f_x005f_x005f_x0001__x005f"/>
      <sheetName val="Debug check list"/>
      <sheetName val="SAC(NO HOTR_x005f_x0001__x005f_x0015_?"/>
      <sheetName val="SAC(NO HOTRˆ_x005f_x0001__x005f_x0015_?"/>
      <sheetName val="Macro"/>
      <sheetName val="Cod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KH-Q1,Q2,01"/>
      <sheetName val="SAC(NO_HOTR_x005f_x005f_x005f_x0001__x005f"/>
      <sheetName val="SAC(NO_HOTRˆ_x005f_x005f_x005f_x0001__x005f"/>
      <sheetName val="SAC(NO HOTR_x005f_x005f_x005f_x005f_x005f_x005f_"/>
      <sheetName val="SAC(NO HOTRˆ_x005f_x005f_x005f_x005f_x005f_x005f_"/>
      <sheetName val="Rev Changes"/>
      <sheetName val="SAC(NO_HOTR_x005f_x005f_x005f_x005f_x005f_x005f_"/>
      <sheetName val="SAC(NO_HOTRˆ_x005f_x005f_x005f_x005f_x005f_x005f_"/>
      <sheetName val="TAMG"/>
      <sheetName val="Lookup Menu"/>
      <sheetName val="IPQC稽核&amp;抽檢重大異常Summary"/>
      <sheetName val="Module"/>
      <sheetName val="Equipment Info assumptions"/>
      <sheetName val="非機種"/>
      <sheetName val="SAC(NO HOTR_x0001__x0015__x000"/>
      <sheetName val="SAC(NO HOTRˆ_x0001__x0015__x000"/>
      <sheetName val="SAC(NO HOTR_x005f_x0001__x005f"/>
      <sheetName val="SAC(NO HOTRˆ_x005f_x0001__x005f"/>
      <sheetName val="Data Summary Mar. WK04"/>
      <sheetName val="ISRDATA"/>
      <sheetName val="본부별팀별9911"/>
      <sheetName val="교육계획"/>
      <sheetName val="투자-국내2"/>
      <sheetName val="SP-H700PartsList"/>
      <sheetName val="Q37 FATP EVT Workbook V1"/>
      <sheetName val="POWER ASSUMPTIONS"/>
      <sheetName val="Ramp"/>
      <sheetName val="人力成本結構(36hrs)_GL"/>
      <sheetName val="用工成本"/>
      <sheetName val="棉毛刷損耗及庫存監控"/>
      <sheetName val="卷紙馬達感應線月損耗及庫存監控"/>
      <sheetName val="點膠針頭月損耗及庫存監控"/>
      <sheetName val="N71-070815"/>
      <sheetName val="N71-070815wo Diecut&amp;fasterner "/>
      <sheetName val="N71-070215"/>
      <sheetName val="N71 All"/>
      <sheetName val="Commodity"/>
      <sheetName val="Cause li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k"/>
      <sheetName val="0000"/>
      <sheetName val="1000"/>
      <sheetName val="Process Flow"/>
      <sheetName val="HC Plan"/>
      <sheetName val="Fixture List"/>
      <sheetName val="Sing"/>
      <sheetName val="Sing 100"/>
      <sheetName val="SAC(NO HOTRAIL)"/>
      <sheetName val="SAC(HOTRAIL)"/>
      <sheetName val="iPhone TFB"/>
      <sheetName val="SAC(NO HOTR_x0001__x0015__x0000_"/>
      <sheetName val="Workings"/>
      <sheetName val="MLB"/>
      <sheetName val="机种list"/>
      <sheetName val="缺点list"/>
      <sheetName val="MPS Q3 FY04"/>
      <sheetName val="MPS Q4 FY04"/>
      <sheetName val="SAC(NO HOTRˆ_x0001__x0015__x0000_"/>
      <sheetName val="RMA"/>
      <sheetName val="Capacity Plan 2004---Q77-B"/>
      <sheetName val="SAC(NO HOTR_x0001__x0015_?"/>
      <sheetName val="SAC(NO HOTRˆ_x0001__x0015_?"/>
      <sheetName val="SAC(NO HOTR_x0001__x0015__"/>
      <sheetName val="SAC(NO HOTRˆ_x0001__x0015__"/>
      <sheetName val="Process_Flow"/>
      <sheetName val="HC_Plan"/>
      <sheetName val="Fixture_List"/>
      <sheetName val="Sing_100"/>
      <sheetName val="SAC(NO_HOTRAIL)"/>
      <sheetName val="iPhone_TFB"/>
      <sheetName val="SAC(NO_HOTR"/>
      <sheetName val="SAC(NO_HOTRˆ"/>
      <sheetName val="MPS_Q3_FY04"/>
      <sheetName val="MPS_Q4_FY04"/>
      <sheetName val="SAC(NO_HOTR?"/>
      <sheetName val="SAC(NO_HOTRˆ?"/>
      <sheetName val="Process_Flow1"/>
      <sheetName val="HC_Plan1"/>
      <sheetName val="Fixture_List1"/>
      <sheetName val="Sing_1001"/>
      <sheetName val="SAC(NO_HOTRAIL)1"/>
      <sheetName val="iPhone_TFB1"/>
      <sheetName val="Process_Flow2"/>
      <sheetName val="HC_Plan2"/>
      <sheetName val="Fixture_List2"/>
      <sheetName val="Sing_1002"/>
      <sheetName val="SAC(NO_HOTRAIL)2"/>
      <sheetName val="iPhone_TFB2"/>
      <sheetName val="Capacity_Plan_2004---Q77-B"/>
      <sheetName val="連帶報廢"/>
      <sheetName val="11&amp;12 Yield report&amp;Action"/>
      <sheetName val="K20 HOUSING"/>
      <sheetName val="Summary Packing "/>
      <sheetName val="Ɇixture List"/>
      <sheetName val="SAC(NO H䁏TRAIL)"/>
      <sheetName val="䁍PS Q3 FY04"/>
      <sheetName val="SAC(NO_HOTR_"/>
      <sheetName val="SAC(NO_HOTRˆ_"/>
      <sheetName val="Summary"/>
      <sheetName val="J1 BM"/>
      <sheetName val="J2 BM"/>
      <sheetName val="Sensor BM"/>
      <sheetName val="HTN BM"/>
      <sheetName val="X26"/>
      <sheetName val="Sensor"/>
      <sheetName val="HTN"/>
      <sheetName val="Assy fixture"/>
      <sheetName val="Sheet1"/>
      <sheetName val="Testing fixture"/>
      <sheetName val="物料規格"/>
      <sheetName val="Materials Quarterly"/>
      <sheetName val="Time_Scale"/>
      <sheetName val="Consumables"/>
      <sheetName val="Fab Summary"/>
      <sheetName val="TACT"/>
      <sheetName val="XL4Test5"/>
      <sheetName val="bal_sheet"/>
      <sheetName val="OQC Trend Chart "/>
      <sheetName val="Reporting"/>
      <sheetName val="Input commodity fallout"/>
      <sheetName val="Home"/>
      <sheetName val="report_20"/>
      <sheetName val="camera_30"/>
      <sheetName val="Sheet5"/>
      <sheetName val="Sheet6 (3)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FCT Test"/>
      <sheetName val="Bom(P1)"/>
      <sheetName val="九大件格式"/>
      <sheetName val="CLM-MP"/>
      <sheetName val="TONGKE3p "/>
      <sheetName val="TDTKP"/>
      <sheetName val="BOM簡化"/>
      <sheetName val="Process_Flow3"/>
      <sheetName val="HC_Plan3"/>
      <sheetName val="Fixture_List3"/>
      <sheetName val="Sing_1003"/>
      <sheetName val="SAC(NO_HOTRAIL)3"/>
      <sheetName val="iPhone_TFB3"/>
      <sheetName val="MPS_Q3_FY041"/>
      <sheetName val="MPS_Q4_FY041"/>
      <sheetName val="Capacity_Plan_2004---Q77-B1"/>
      <sheetName val="11&amp;12_Yield_report&amp;Action"/>
      <sheetName val="K20_HOUSING"/>
      <sheetName val="Summary_Packing_"/>
      <sheetName val="Ɇixture_List"/>
      <sheetName val="SAC(NO_H䁏TRAIL)"/>
      <sheetName val="䁍PS_Q3_FY04"/>
      <sheetName val="J1_BM"/>
      <sheetName val="J2_BM"/>
      <sheetName val="Sensor_BM"/>
      <sheetName val="HTN_BM"/>
      <sheetName val="Assy_fixture"/>
      <sheetName val="Testing_fixture"/>
      <sheetName val="Input_commodity_fallout"/>
      <sheetName val="Materials_Quarterly"/>
      <sheetName val="Fab_Summary"/>
      <sheetName val="OQC_Trend_Chart_"/>
      <sheetName val="Sheet6_(3)"/>
      <sheetName val="生產計劃"/>
      <sheetName val="FY'14 Accounting Calendar"/>
      <sheetName val="Results"/>
      <sheetName val="PLGroupings"/>
      <sheetName val="LCM(Optrex DPPM report)"/>
      <sheetName val="Sheet4"/>
      <sheetName val="Build Name(MR)"/>
      <sheetName val="SAC(NO HOTR_x005f_x0001__x005f_x0015__x000"/>
      <sheetName val="SAC(NO HOTRˆ_x005f_x0001__x005f_x0015__x000"/>
      <sheetName val="SAC(NO HOTR_x005f_x0001__x005f_x0015__"/>
      <sheetName val="SAC(NO HOTRˆ_x005f_x0001__x005f_x0015__"/>
      <sheetName val="WK3"/>
      <sheetName val="Mat Summary"/>
      <sheetName val="Item_ALL"/>
      <sheetName val="Item_HSA"/>
      <sheetName val="Macro1"/>
      <sheetName val="Cr+6(C-cover)"/>
      <sheetName val="參數"/>
      <sheetName val="New Model"/>
      <sheetName val="Hdqtrs by mgr"/>
      <sheetName val="Sacramento by mgr"/>
      <sheetName val="AMR"/>
      <sheetName val="Sacramento"/>
      <sheetName val="Europe"/>
      <sheetName val="Cork by mgr"/>
      <sheetName val="Singapore by mgr"/>
      <sheetName val="10.8.01 Open reqs"/>
      <sheetName val="Japan Sales"/>
      <sheetName val="Asia Pacific"/>
      <sheetName val="Process_Flow4"/>
      <sheetName val="HC_Plan4"/>
      <sheetName val="Fixture_List4"/>
      <sheetName val="Sing_1004"/>
      <sheetName val="SAC(NO_HOTRAIL)4"/>
      <sheetName val="iPhone_TFB4"/>
      <sheetName val="MPS_Q3_FY042"/>
      <sheetName val="MPS_Q4_FY042"/>
      <sheetName val="Capacity_Plan_2004---Q77-B2"/>
      <sheetName val="FA-LISTING"/>
      <sheetName val="Title Sheet"/>
      <sheetName val="ROA01單片金額"/>
      <sheetName val="SAC(NO HOTR_x005f_x0001__x005f_x0015_"/>
      <sheetName val="SAC(NO HOTRˆ_x005f_x0001__x005f_x0015_"/>
      <sheetName val="GS IH"/>
      <sheetName val="CAP"/>
      <sheetName val="11&amp;12_Yield_report&amp;Action1"/>
      <sheetName val="K20_HOUSING1"/>
      <sheetName val="Summary_Packing_1"/>
      <sheetName val="Ɇixture_List1"/>
      <sheetName val="SAC(NO_H䁏TRAIL)1"/>
      <sheetName val="䁍PS_Q3_FY041"/>
      <sheetName val="J1_BM1"/>
      <sheetName val="J2_BM1"/>
      <sheetName val="Sensor_BM1"/>
      <sheetName val="HTN_BM1"/>
      <sheetName val="Assy_fixture1"/>
      <sheetName val="Testing_fixture1"/>
      <sheetName val="Input_commodity_fallout1"/>
      <sheetName val="Materials_Quarterly1"/>
      <sheetName val="Fab_Summary1"/>
      <sheetName val="TONGKE3p_"/>
      <sheetName val="OQC_Trend_Chart_1"/>
      <sheetName val="LCM(Optrex_DPPM_report)"/>
      <sheetName val="Build_Name(MR)"/>
      <sheetName val="Sheet6_(3)1"/>
      <sheetName val="SAC(NO_HOTR_x005f_x0001__x005f_x0015__x000"/>
      <sheetName val="SAC(NO_HOTRˆ_x005f_x0001__x005f_x0015__x000"/>
      <sheetName val="SAC(NO_HOTR_x005f_x0001__x005f_x0015__"/>
      <sheetName val="SAC(NO_HOTRˆ_x005f_x0001__x005f_x0015__"/>
      <sheetName val="Mat_Summary"/>
      <sheetName val="FY'14_Accounting_Calendar"/>
      <sheetName val="FCT_Test"/>
      <sheetName val="Title_Sheet"/>
      <sheetName val="SAC(NO_HOTR_x005f_x0001__x005f_x0015_"/>
      <sheetName val="SAC(NO_HOTRˆ_x005f_x0001__x005f_x0015_"/>
      <sheetName val="Tri-mode BOM"/>
      <sheetName val="SAC(NO HOTR_x005f_x005f_x005f_x0001__x005f"/>
      <sheetName val="SAC(NO HOTRˆ_x005f_x005f_x005f_x0001__x005f"/>
      <sheetName val="Debug check list"/>
      <sheetName val="SAC(NO HOTR_x005f_x0001__x005f_x0015_?"/>
      <sheetName val="SAC(NO HOTRˆ_x005f_x0001__x005f_x0015_?"/>
      <sheetName val="Macro"/>
      <sheetName val="Cod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KH-Q1,Q2,01"/>
      <sheetName val="SAC(NO_HOTR_x005f_x005f_x005f_x0001__x005f"/>
      <sheetName val="SAC(NO_HOTRˆ_x005f_x005f_x005f_x0001__x005f"/>
      <sheetName val="SAC(NO HOTR_x005f_x005f_x005f_x005f_x005f_x005f_"/>
      <sheetName val="SAC(NO HOTRˆ_x005f_x005f_x005f_x005f_x005f_x005f_"/>
      <sheetName val="Rev Changes"/>
      <sheetName val="SAC(NO_HOTR_x005f_x005f_x005f_x005f_x005f_x005f_"/>
      <sheetName val="SAC(NO_HOTRˆ_x005f_x005f_x005f_x005f_x005f_x005f_"/>
      <sheetName val="TAMG"/>
      <sheetName val="Lookup Menu"/>
      <sheetName val="IPQC稽核&amp;抽檢重大異常Summary"/>
      <sheetName val="Module"/>
      <sheetName val="Equipment Info assumptions"/>
      <sheetName val="非機種"/>
      <sheetName val="SAC(NO HOTR_x0001__x0015__x000"/>
      <sheetName val="SAC(NO HOTRˆ_x0001__x0015__x000"/>
      <sheetName val="SAC(NO HOTR_x005f_x0001__x005f"/>
      <sheetName val="SAC(NO HOTRˆ_x005f_x0001__x005f"/>
      <sheetName val="Data Summary Mar. WK04"/>
      <sheetName val="ISRDATA"/>
      <sheetName val="본부별팀별9911"/>
      <sheetName val="교육계획"/>
      <sheetName val="투자-국내2"/>
      <sheetName val="SP-H700PartsList"/>
      <sheetName val="Q37 FATP EVT Workbook V1"/>
      <sheetName val="POWER ASSUMPTIONS"/>
      <sheetName val="Ramp"/>
      <sheetName val="人力成本結構(36hrs)_GL"/>
      <sheetName val="用工成本"/>
      <sheetName val="棉毛刷損耗及庫存監控"/>
      <sheetName val="卷紙馬達感應線月損耗及庫存監控"/>
      <sheetName val="點膠針頭月損耗及庫存監控"/>
      <sheetName val="N71-070815"/>
      <sheetName val="N71-070815wo Diecut&amp;fasterner "/>
      <sheetName val="N71-070215"/>
      <sheetName val="N71 All"/>
      <sheetName val="Commodity"/>
      <sheetName val="Cause list"/>
    </sheetNames>
    <sheetDataSet>
      <sheetData sheetId="0">
        <row r="12">
          <cell r="M12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2">
          <cell r="M12" t="str">
            <v xml:space="preserve"> </v>
          </cell>
        </row>
      </sheetData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commodity fallout"/>
      <sheetName val="Reporting"/>
      <sheetName val="Input"/>
      <sheetName val="Input Reject"/>
      <sheetName val="IP Downtime"/>
      <sheetName val="IP PPA "/>
      <sheetName val="IP CA"/>
      <sheetName val="Trend"/>
      <sheetName val="Test Equipments"/>
      <sheetName val="Apple Consign Equipment"/>
      <sheetName val="Cork"/>
      <sheetName val="Cover"/>
      <sheetName val="Sheet1"/>
      <sheetName val="FA-LISTING"/>
      <sheetName val="TFCSBU01"/>
      <sheetName val="標準工時資料庫"/>
      <sheetName val="RMA"/>
      <sheetName val="RawData_all"/>
      <sheetName val="抛光粉用量表格"/>
      <sheetName val="Workings"/>
      <sheetName val="營收公告"/>
      <sheetName val="公司2003年每月營收"/>
      <sheetName val="實績與預估營業額比較"/>
      <sheetName val="四季循環營運目標"/>
      <sheetName val="累計營業額比較"/>
      <sheetName val="3月份實績"/>
      <sheetName val="法人明細"/>
      <sheetName val="4月份實績(NTD'仟圓)"/>
      <sheetName val="4月份實績(NTD'佰萬圓)"/>
      <sheetName val="實績與修訂預估營業額差異"/>
      <sheetName val="5月份修訂預估營業額"/>
      <sheetName val="5月份原預估營業額"/>
      <sheetName val="4月份修訂預估營業額"/>
      <sheetName val="2003年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XL4Test5"/>
      <sheetName val="Input_commodity_fallout"/>
      <sheetName val="Input_Reject"/>
      <sheetName val="IP_Downtime"/>
      <sheetName val="IP_PPA_"/>
      <sheetName val="IP_CA"/>
      <sheetName val="Test_Equipments"/>
      <sheetName val="Apple_Consign_Equipment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0729(五)"/>
      <sheetName val="Q1, Q2, Q3, Q4"/>
      <sheetName val="DM 56"/>
      <sheetName val="姓名一览表"/>
      <sheetName val="FXFL020602A MFG REPORT v5.2.xls"/>
      <sheetName val="FXFL020602A MFG REPORT v5.2"/>
      <sheetName val="On-line FCT"/>
      <sheetName val="Molding Data"/>
      <sheetName val="Line Down"/>
      <sheetName val="連帶報廢"/>
      <sheetName val="U6_RF"/>
      <sheetName val="Histogram Chart"/>
      <sheetName val="K93-BM"/>
      <sheetName val="八.CG不良送修分析"/>
      <sheetName val="MPS Q3 FY04"/>
      <sheetName val="MPS Q4 FY04"/>
      <sheetName val="CS"/>
      <sheetName val="Fine polishing"/>
      <sheetName val="Summary"/>
      <sheetName val="Cost"/>
      <sheetName val="Imports - Exports"/>
      <sheetName val="Exports Source"/>
      <sheetName val="2012 TAT"/>
      <sheetName val="New data source"/>
      <sheetName val="Receipts"/>
      <sheetName val="Rcpts Source"/>
      <sheetName val="QSN Ship Pivot"/>
      <sheetName val="Quanta"/>
      <sheetName val="2011"/>
      <sheetName val="Input_commodity_fallout1"/>
      <sheetName val="Input_Reject1"/>
      <sheetName val="IP_Downtime1"/>
      <sheetName val="IP_PPA_1"/>
      <sheetName val="IP_CA1"/>
      <sheetName val="Test_Equipments1"/>
      <sheetName val="Apple_Consign_Equipment1"/>
      <sheetName val="2002_Q1_實績營業額加總1"/>
      <sheetName val="2002_Q2_實績營業額加總1"/>
      <sheetName val="2002_Q3_實績營業額加總1"/>
      <sheetName val="2002_Q4_實績營業額加總1"/>
      <sheetName val="2002_H1_實績營業額加總1"/>
      <sheetName val="2002_H2_實績營業額加總1"/>
      <sheetName val="Q1,_Q2,_Q3,_Q4"/>
      <sheetName val="DM_56"/>
      <sheetName val="FXFL020602A_MFG_REPORT_v5_2_xls"/>
      <sheetName val="FXFL020602A_MFG_REPORT_v5_2"/>
      <sheetName val="Line_Down"/>
      <sheetName val="On-line_FCT"/>
      <sheetName val="Molding_Data"/>
      <sheetName val="八_CG不良送修分析"/>
      <sheetName val="Imports_-_Exports"/>
      <sheetName val="Exports_Source"/>
      <sheetName val="2012_TAT"/>
      <sheetName val="New_data_source"/>
      <sheetName val="Rcpts_Source"/>
      <sheetName val="QSN_Ship_Pivot"/>
      <sheetName val="Trend "/>
      <sheetName val="FA-LISTIN"/>
      <sheetName val="N90 LFR"/>
      <sheetName val="Foxconn SI data-June"/>
      <sheetName val="IC Compare"/>
      <sheetName val="bs 05"/>
      <sheetName val="A15A K94 CT 0906"/>
      <sheetName val="Bom(P1)"/>
      <sheetName val=""/>
      <sheetName val="Call Down Data OLD"/>
      <sheetName val="614-BOM"/>
      <sheetName val="Sheet2"/>
      <sheetName val="Home"/>
      <sheetName val="full (2)"/>
      <sheetName val="11"/>
      <sheetName val="98종합"/>
      <sheetName val="FW &amp; EEE"/>
      <sheetName val="SheetMetal"/>
      <sheetName val="Defect code"/>
      <sheetName val="SHIFT VALUE"/>
      <sheetName val="Input_commodity_fallout2"/>
      <sheetName val="Input_Reject2"/>
      <sheetName val="IP_Downtime2"/>
      <sheetName val="IP_PPA_2"/>
      <sheetName val="IP_CA2"/>
      <sheetName val="Test_Equipments2"/>
      <sheetName val="Apple_Consign_Equipment2"/>
      <sheetName val="2002_Q1_實績營業額加總2"/>
      <sheetName val="2002_Q2_實績營業額加總2"/>
      <sheetName val="2002_Q3_實績營業額加總2"/>
      <sheetName val="2002_Q4_實績營業額加總2"/>
      <sheetName val="2002_H1_實績營業額加總2"/>
      <sheetName val="2002_H2_實績營業額加總2"/>
      <sheetName val="Q1,_Q2,_Q3,_Q41"/>
      <sheetName val="DM_561"/>
      <sheetName val="FXFL020602A_MFG_REPORT_v5_2_xl1"/>
      <sheetName val="FXFL020602A_MFG_REPORT_v5_21"/>
      <sheetName val="On-line_FCT1"/>
      <sheetName val="Molding_Data1"/>
      <sheetName val="Line_Down1"/>
      <sheetName val="MPS_Q3_FY04"/>
      <sheetName val="MPS_Q4_FY04"/>
      <sheetName val="Fine_polishing"/>
      <sheetName val="八_CG不良送修分析1"/>
      <sheetName val="Imports_-_Exports1"/>
      <sheetName val="Exports_Source1"/>
      <sheetName val="2012_TAT1"/>
      <sheetName val="New_data_source1"/>
      <sheetName val="Rcpts_Source1"/>
      <sheetName val="QSN_Ship_Pivot1"/>
      <sheetName val="Trend_"/>
      <sheetName val="bs_05"/>
      <sheetName val="Histogram_Chart"/>
      <sheetName val="N90_LFR"/>
      <sheetName val="Foxconn_SI_data-June"/>
      <sheetName val="IC_Compare"/>
      <sheetName val="full_(2)"/>
      <sheetName val="FW_&amp;_EEE"/>
      <sheetName val="A15A_K94_CT_0906"/>
      <sheetName val="Call_Down_Data_OLD"/>
      <sheetName val="\@\김돈학\새 폴더\Users\senghock\Docu"/>
      <sheetName val="FXFL020602A%20MFG%20REPORT%20v5"/>
      <sheetName val="\C\@\김돈학\새 폴더\Users\senghock\Do"/>
      <sheetName val="\C\C\@\김돈학\새 폴더\Users\senghock\"/>
      <sheetName val="\C\C\C\@\김돈학\새 폴더\Users\senghoc"/>
      <sheetName val="Data"/>
      <sheetName val="DVT Gap Data"/>
      <sheetName val="Sheet4"/>
      <sheetName val="Rule"/>
      <sheetName val="ohm변화"/>
      <sheetName val="\Users\Cindy\Library\Applicatio"/>
      <sheetName val="\C\Users\Cindy\Library\Applicat"/>
      <sheetName val="\C\C\Users\Cindy\Library\Applic"/>
      <sheetName val="2003 prod2"/>
      <sheetName val="2003 Target"/>
      <sheetName val="附件三"/>
      <sheetName val="Notes"/>
      <sheetName val="PI膠帶"/>
      <sheetName val="飽和度评估表"/>
      <sheetName val="Data lists"/>
      <sheetName val="Tracking"/>
      <sheetName val="非機種"/>
      <sheetName val="Parato data"/>
      <sheetName val="iPhone RMA "/>
      <sheetName val="Customize Your Invoice"/>
      <sheetName val="9_庫存 1"/>
      <sheetName val="9_庫存 2"/>
      <sheetName val="SI-1"/>
      <sheetName val="SI-2"/>
      <sheetName val="SMT-1"/>
      <sheetName val="SMT-2"/>
      <sheetName val="Customize_Your_Invoice"/>
      <sheetName val="事業群營收0304 (X1)"/>
      <sheetName val="原物料基本資料"/>
      <sheetName val="EXSEL線性回歸實例"/>
      <sheetName val="Performance"/>
      <sheetName val="2005MPS"/>
      <sheetName val="_@_김돈학_새 폴더_Users_senghock_Docu"/>
      <sheetName val="_C_@_김돈학_새 폴더_Users_senghock_Do"/>
      <sheetName val="Receiving Inspection"/>
      <sheetName val="DD96.1.18"/>
      <sheetName val="Variable"/>
      <sheetName val="SDE NUD &amp; High-Risk Tracker"/>
      <sheetName val="MTL(AG)"/>
      <sheetName val="Rev Changes"/>
      <sheetName val="KH-Q1,Q2,01"/>
      <sheetName val="주소(한문)"/>
      <sheetName val="MA溫濕度&amp;particle"/>
      <sheetName val="TONGKE3p "/>
      <sheetName val="TDTKP"/>
      <sheetName val="Issues List"/>
      <sheetName val="MTBF_check"/>
      <sheetName val="_x0000_F"/>
      <sheetName val="蘆竹"/>
      <sheetName val="TABLES"/>
      <sheetName val="VESA Tests"/>
      <sheetName val="Gamma Data"/>
      <sheetName val=".Lens Cover"/>
      <sheetName val="N71-070815"/>
      <sheetName val="N71-070815wo Diecut&amp;fasterner "/>
      <sheetName val="N71-070215"/>
      <sheetName val="N71 All"/>
      <sheetName val="Review Criteria"/>
      <sheetName val="5DX"/>
      <sheetName val="SMT"/>
      <sheetName val="ICT"/>
      <sheetName val="Plato"/>
      <sheetName val="PTH"/>
      <sheetName val="FTX-PCBU"/>
      <sheetName val="自定義"/>
      <sheetName val="Capacity By Modle"/>
      <sheetName val="Tracking1"/>
      <sheetName val="datos"/>
      <sheetName val="_C_C_@_김돈학_새 폴더_Users_senghock_"/>
      <sheetName val="_C_C_C_@_김돈학_새 폴더_Users_senghoc"/>
      <sheetName val="_Users_Cindy_Library_Applicatio"/>
      <sheetName val="_C_Users_Cindy_Library_Applicat"/>
      <sheetName val="_C_C_Users_Cindy_Library_Applic"/>
      <sheetName val="소유주(원)"/>
      <sheetName val="DFM History 2"/>
      <sheetName val="Shark L3"/>
      <sheetName val="Calculations"/>
      <sheetName val="asecl_fcst"/>
      <sheetName val="ASECL_OUTPUT_DATA"/>
      <sheetName val="PTR台손익"/>
      <sheetName val="CAUDIT"/>
      <sheetName val="전체현황"/>
      <sheetName val="투자-국내2"/>
      <sheetName val="교육계획"/>
      <sheetName val="SP-H700PartsList"/>
      <sheetName val="본부별팀별9911"/>
      <sheetName val="해외생산"/>
      <sheetName val="Freq error DATA"/>
      <sheetName val="Freq HISTOGRAM"/>
      <sheetName val="CLM-MP"/>
      <sheetName val="Tri-mode 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commodity fallout"/>
      <sheetName val="Reporting"/>
      <sheetName val="Input"/>
      <sheetName val="Input Reject"/>
      <sheetName val="IP Downtime"/>
      <sheetName val="IP PPA "/>
      <sheetName val="IP CA"/>
      <sheetName val="Trend"/>
      <sheetName val="Test Equipments"/>
      <sheetName val="Apple Consign Equipment"/>
      <sheetName val="Cork"/>
      <sheetName val="Cover"/>
      <sheetName val="Sheet1"/>
      <sheetName val="FA-LISTING"/>
      <sheetName val="TFCSBU01"/>
      <sheetName val="標準工時資料庫"/>
      <sheetName val="RMA"/>
      <sheetName val="RawData_all"/>
      <sheetName val="抛光粉用量表格"/>
      <sheetName val="Workings"/>
      <sheetName val="營收公告"/>
      <sheetName val="公司2003年每月營收"/>
      <sheetName val="實績與預估營業額比較"/>
      <sheetName val="四季循環營運目標"/>
      <sheetName val="累計營業額比較"/>
      <sheetName val="3月份實績"/>
      <sheetName val="法人明細"/>
      <sheetName val="4月份實績(NTD'仟圓)"/>
      <sheetName val="4月份實績(NTD'佰萬圓)"/>
      <sheetName val="實績與修訂預估營業額差異"/>
      <sheetName val="5月份修訂預估營業額"/>
      <sheetName val="5月份原預估營業額"/>
      <sheetName val="4月份修訂預估營業額"/>
      <sheetName val="2003年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XL4Test5"/>
      <sheetName val="Input_commodity_fallout"/>
      <sheetName val="Input_Reject"/>
      <sheetName val="IP_Downtime"/>
      <sheetName val="IP_PPA_"/>
      <sheetName val="IP_CA"/>
      <sheetName val="Test_Equipments"/>
      <sheetName val="Apple_Consign_Equipment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0729(五)"/>
      <sheetName val="Q1, Q2, Q3, Q4"/>
      <sheetName val="DM 56"/>
      <sheetName val="姓名一览表"/>
      <sheetName val="FXFL020602A MFG REPORT v5.2.xls"/>
      <sheetName val="FXFL020602A MFG REPORT v5.2"/>
      <sheetName val="On-line FCT"/>
      <sheetName val="Molding Data"/>
      <sheetName val="Line Down"/>
      <sheetName val="連帶報廢"/>
      <sheetName val="U6_RF"/>
      <sheetName val="Histogram Chart"/>
      <sheetName val="K93-BM"/>
      <sheetName val="八.CG不良送修分析"/>
      <sheetName val="MPS Q3 FY04"/>
      <sheetName val="MPS Q4 FY04"/>
      <sheetName val="CS"/>
      <sheetName val="Fine polishing"/>
      <sheetName val="Summary"/>
      <sheetName val="Cost"/>
      <sheetName val="Imports - Exports"/>
      <sheetName val="Exports Source"/>
      <sheetName val="2012 TAT"/>
      <sheetName val="New data source"/>
      <sheetName val="Receipts"/>
      <sheetName val="Rcpts Source"/>
      <sheetName val="QSN Ship Pivot"/>
      <sheetName val="Quanta"/>
      <sheetName val="2011"/>
      <sheetName val="Input_commodity_fallout1"/>
      <sheetName val="Input_Reject1"/>
      <sheetName val="IP_Downtime1"/>
      <sheetName val="IP_PPA_1"/>
      <sheetName val="IP_CA1"/>
      <sheetName val="Test_Equipments1"/>
      <sheetName val="Apple_Consign_Equipment1"/>
      <sheetName val="2002_Q1_實績營業額加總1"/>
      <sheetName val="2002_Q2_實績營業額加總1"/>
      <sheetName val="2002_Q3_實績營業額加總1"/>
      <sheetName val="2002_Q4_實績營業額加總1"/>
      <sheetName val="2002_H1_實績營業額加總1"/>
      <sheetName val="2002_H2_實績營業額加總1"/>
      <sheetName val="Q1,_Q2,_Q3,_Q4"/>
      <sheetName val="DM_56"/>
      <sheetName val="FXFL020602A_MFG_REPORT_v5_2_xls"/>
      <sheetName val="FXFL020602A_MFG_REPORT_v5_2"/>
      <sheetName val="Line_Down"/>
      <sheetName val="On-line_FCT"/>
      <sheetName val="Molding_Data"/>
      <sheetName val="八_CG不良送修分析"/>
      <sheetName val="Imports_-_Exports"/>
      <sheetName val="Exports_Source"/>
      <sheetName val="2012_TAT"/>
      <sheetName val="New_data_source"/>
      <sheetName val="Rcpts_Source"/>
      <sheetName val="QSN_Ship_Pivot"/>
      <sheetName val="Trend "/>
      <sheetName val="FA-LISTIN"/>
      <sheetName val="N90 LFR"/>
      <sheetName val="Foxconn SI data-June"/>
      <sheetName val="IC Compare"/>
      <sheetName val="bs 05"/>
      <sheetName val="A15A K94 CT 0906"/>
      <sheetName val="Bom(P1)"/>
      <sheetName val=""/>
      <sheetName val="Call Down Data OLD"/>
      <sheetName val="614-BOM"/>
      <sheetName val="Sheet2"/>
      <sheetName val="Home"/>
      <sheetName val="full (2)"/>
      <sheetName val="11"/>
      <sheetName val="98종합"/>
      <sheetName val="FW &amp; EEE"/>
      <sheetName val="SheetMetal"/>
      <sheetName val="Defect code"/>
      <sheetName val="SHIFT VALUE"/>
      <sheetName val="Input_commodity_fallout2"/>
      <sheetName val="Input_Reject2"/>
      <sheetName val="IP_Downtime2"/>
      <sheetName val="IP_PPA_2"/>
      <sheetName val="IP_CA2"/>
      <sheetName val="Test_Equipments2"/>
      <sheetName val="Apple_Consign_Equipment2"/>
      <sheetName val="2002_Q1_實績營業額加總2"/>
      <sheetName val="2002_Q2_實績營業額加總2"/>
      <sheetName val="2002_Q3_實績營業額加總2"/>
      <sheetName val="2002_Q4_實績營業額加總2"/>
      <sheetName val="2002_H1_實績營業額加總2"/>
      <sheetName val="2002_H2_實績營業額加總2"/>
      <sheetName val="Q1,_Q2,_Q3,_Q41"/>
      <sheetName val="DM_561"/>
      <sheetName val="FXFL020602A_MFG_REPORT_v5_2_xl1"/>
      <sheetName val="FXFL020602A_MFG_REPORT_v5_21"/>
      <sheetName val="On-line_FCT1"/>
      <sheetName val="Molding_Data1"/>
      <sheetName val="Line_Down1"/>
      <sheetName val="MPS_Q3_FY04"/>
      <sheetName val="MPS_Q4_FY04"/>
      <sheetName val="Fine_polishing"/>
      <sheetName val="八_CG不良送修分析1"/>
      <sheetName val="Imports_-_Exports1"/>
      <sheetName val="Exports_Source1"/>
      <sheetName val="2012_TAT1"/>
      <sheetName val="New_data_source1"/>
      <sheetName val="Rcpts_Source1"/>
      <sheetName val="QSN_Ship_Pivot1"/>
      <sheetName val="Trend_"/>
      <sheetName val="bs_05"/>
      <sheetName val="Histogram_Chart"/>
      <sheetName val="N90_LFR"/>
      <sheetName val="Foxconn_SI_data-June"/>
      <sheetName val="IC_Compare"/>
      <sheetName val="full_(2)"/>
      <sheetName val="FW_&amp;_EEE"/>
      <sheetName val="A15A_K94_CT_0906"/>
      <sheetName val="Call_Down_Data_OLD"/>
      <sheetName val="\@\김돈학\새 폴더\Users\senghock\Docu"/>
      <sheetName val="FXFL020602A%20MFG%20REPORT%20v5"/>
      <sheetName val="\C\@\김돈학\새 폴더\Users\senghock\Do"/>
      <sheetName val="\C\C\@\김돈학\새 폴더\Users\senghock\"/>
      <sheetName val="\C\C\C\@\김돈학\새 폴더\Users\senghoc"/>
      <sheetName val="Data"/>
      <sheetName val="DVT Gap Data"/>
      <sheetName val="Sheet4"/>
      <sheetName val="Rule"/>
      <sheetName val="ohm변화"/>
      <sheetName val="\Users\Cindy\Library\Applicatio"/>
      <sheetName val="\C\Users\Cindy\Library\Applicat"/>
      <sheetName val="\C\C\Users\Cindy\Library\Applic"/>
      <sheetName val="2003 prod2"/>
      <sheetName val="2003 Target"/>
      <sheetName val="附件三"/>
      <sheetName val="Notes"/>
      <sheetName val="PI膠帶"/>
      <sheetName val="飽和度评估表"/>
      <sheetName val="Data lists"/>
      <sheetName val="Tracking"/>
      <sheetName val="非機種"/>
      <sheetName val="Parato data"/>
      <sheetName val="iPhone RMA "/>
      <sheetName val="Customize Your Invoice"/>
      <sheetName val="9_庫存 1"/>
      <sheetName val="9_庫存 2"/>
      <sheetName val="SI-1"/>
      <sheetName val="SI-2"/>
      <sheetName val="SMT-1"/>
      <sheetName val="SMT-2"/>
      <sheetName val="Customize_Your_Invoice"/>
      <sheetName val="事業群營收0304 (X1)"/>
      <sheetName val="原物料基本資料"/>
      <sheetName val="EXSEL線性回歸實例"/>
      <sheetName val="Performance"/>
      <sheetName val="2005MPS"/>
      <sheetName val="_@_김돈학_새 폴더_Users_senghock_Docu"/>
      <sheetName val="_C_@_김돈학_새 폴더_Users_senghock_Do"/>
      <sheetName val="Receiving Inspection"/>
      <sheetName val="DD96.1.18"/>
      <sheetName val="Variable"/>
      <sheetName val="SDE NUD &amp; High-Risk Tracker"/>
      <sheetName val="MTL(AG)"/>
      <sheetName val="Rev Changes"/>
      <sheetName val="KH-Q1,Q2,01"/>
      <sheetName val="주소(한문)"/>
      <sheetName val="MA溫濕度&amp;particle"/>
      <sheetName val="TONGKE3p "/>
      <sheetName val="TDTKP"/>
      <sheetName val="Issues List"/>
      <sheetName val="MTBF_check"/>
      <sheetName val="_x0000_F"/>
      <sheetName val="蘆竹"/>
      <sheetName val="TABLES"/>
      <sheetName val="VESA Tests"/>
      <sheetName val="Gamma Data"/>
      <sheetName val=".Lens Cover"/>
      <sheetName val="N71-070815"/>
      <sheetName val="N71-070815wo Diecut&amp;fasterner "/>
      <sheetName val="N71-070215"/>
      <sheetName val="N71 All"/>
      <sheetName val="Review Criteria"/>
      <sheetName val="5DX"/>
      <sheetName val="SMT"/>
      <sheetName val="ICT"/>
      <sheetName val="Plato"/>
      <sheetName val="PTH"/>
      <sheetName val="FTX-PCBU"/>
      <sheetName val="自定義"/>
      <sheetName val="Capacity By Modle"/>
      <sheetName val="Tracking1"/>
      <sheetName val="datos"/>
      <sheetName val="_C_C_@_김돈학_새 폴더_Users_senghock_"/>
      <sheetName val="_C_C_C_@_김돈학_새 폴더_Users_senghoc"/>
      <sheetName val="_Users_Cindy_Library_Applicatio"/>
      <sheetName val="_C_Users_Cindy_Library_Applicat"/>
      <sheetName val="_C_C_Users_Cindy_Library_Applic"/>
      <sheetName val="소유주(원)"/>
      <sheetName val="DFM History 2"/>
      <sheetName val="Shark L3"/>
      <sheetName val="Calculations"/>
      <sheetName val="asecl_fcst"/>
      <sheetName val="ASECL_OUTPUT_DATA"/>
      <sheetName val="PTR台손익"/>
      <sheetName val="CAUDIT"/>
      <sheetName val="전체현황"/>
      <sheetName val="투자-국내2"/>
      <sheetName val="교육계획"/>
      <sheetName val="SP-H700PartsList"/>
      <sheetName val="본부별팀별9911"/>
      <sheetName val="해외생산"/>
      <sheetName val="Freq error DATA"/>
      <sheetName val="Freq HISTOGRAM"/>
      <sheetName val="CLM-MP"/>
      <sheetName val="Tri-mode BO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showGridLines="0" tabSelected="1" topLeftCell="A4" zoomScale="60" zoomScaleNormal="60" workbookViewId="0">
      <selection activeCell="BP18" sqref="BP18"/>
    </sheetView>
  </sheetViews>
  <sheetFormatPr defaultColWidth="6.85546875" defaultRowHeight="12.75"/>
  <cols>
    <col min="1" max="1" width="4.85546875" style="93" customWidth="1"/>
    <col min="2" max="2" width="11.7109375" style="137" customWidth="1"/>
    <col min="3" max="3" width="25.28515625" style="93" customWidth="1"/>
    <col min="4" max="7" width="12" style="138" customWidth="1"/>
    <col min="8" max="8" width="10.7109375" style="138" customWidth="1"/>
    <col min="9" max="26" width="5.7109375" style="93" hidden="1" customWidth="1"/>
    <col min="27" max="32" width="6.28515625" style="93" hidden="1" customWidth="1"/>
    <col min="33" max="33" width="10.85546875" style="93" hidden="1" customWidth="1"/>
    <col min="34" max="34" width="8.85546875" style="93" hidden="1" customWidth="1"/>
    <col min="35" max="35" width="9.28515625" style="93" hidden="1" customWidth="1"/>
    <col min="36" max="36" width="6.28515625" style="93" hidden="1" customWidth="1"/>
    <col min="37" max="37" width="10" style="93" hidden="1" customWidth="1"/>
    <col min="38" max="38" width="6.28515625" style="93" hidden="1" customWidth="1"/>
    <col min="39" max="39" width="10.85546875" style="93" hidden="1" customWidth="1"/>
    <col min="40" max="40" width="8.28515625" style="93" hidden="1" customWidth="1"/>
    <col min="41" max="42" width="6.28515625" style="93" hidden="1" customWidth="1"/>
    <col min="43" max="56" width="10.7109375" style="93" hidden="1" customWidth="1"/>
    <col min="57" max="57" width="9" style="93" hidden="1" customWidth="1"/>
    <col min="58" max="58" width="8.85546875" style="93" hidden="1" customWidth="1"/>
    <col min="59" max="59" width="7.7109375" style="93" hidden="1" customWidth="1"/>
    <col min="60" max="60" width="10.7109375" style="93" hidden="1" customWidth="1"/>
    <col min="61" max="61" width="7.5703125" style="93" hidden="1" customWidth="1"/>
    <col min="62" max="64" width="6.85546875" style="70" hidden="1" customWidth="1"/>
    <col min="65" max="65" width="11.28515625" style="70" hidden="1" customWidth="1"/>
    <col min="66" max="73" width="6.85546875" style="70" customWidth="1"/>
    <col min="74" max="81" width="6.85546875" style="70"/>
    <col min="82" max="82" width="7.5703125" style="70" customWidth="1"/>
    <col min="83" max="83" width="9.85546875" style="70" bestFit="1" customWidth="1"/>
    <col min="84" max="16384" width="6.85546875" style="70"/>
  </cols>
  <sheetData>
    <row r="1" spans="1:101" s="87" customFormat="1">
      <c r="A1" s="84"/>
      <c r="B1" s="85"/>
      <c r="C1" s="84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</row>
    <row r="2" spans="1:101" s="87" customFormat="1">
      <c r="A2" s="88"/>
      <c r="B2" s="88"/>
      <c r="C2" s="88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</row>
    <row r="3" spans="1:101" s="87" customFormat="1">
      <c r="A3" s="88"/>
      <c r="B3" s="84"/>
      <c r="C3" s="84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 t="s">
        <v>550</v>
      </c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M3" s="152" t="s">
        <v>550</v>
      </c>
      <c r="BV3" s="87" t="s">
        <v>559</v>
      </c>
    </row>
    <row r="4" spans="1:101" s="87" customFormat="1">
      <c r="A4" s="89"/>
      <c r="B4" s="90"/>
      <c r="C4" s="181" t="s">
        <v>566</v>
      </c>
      <c r="D4" s="212"/>
      <c r="E4" s="209"/>
      <c r="F4" s="175"/>
      <c r="G4" s="209"/>
      <c r="H4" s="175"/>
      <c r="I4" s="92">
        <v>43766</v>
      </c>
      <c r="J4" s="92">
        <v>43767</v>
      </c>
      <c r="K4" s="92">
        <v>43768</v>
      </c>
      <c r="L4" s="92">
        <v>43769</v>
      </c>
      <c r="M4" s="92">
        <v>43770</v>
      </c>
      <c r="N4" s="92">
        <v>43771</v>
      </c>
      <c r="O4" s="92">
        <v>43772</v>
      </c>
      <c r="P4" s="92">
        <v>43773</v>
      </c>
      <c r="Q4" s="92">
        <v>43774</v>
      </c>
      <c r="R4" s="92">
        <v>43775</v>
      </c>
      <c r="S4" s="92">
        <v>43776</v>
      </c>
      <c r="T4" s="92">
        <v>43777</v>
      </c>
      <c r="U4" s="92">
        <v>43778</v>
      </c>
      <c r="V4" s="92">
        <v>43779</v>
      </c>
      <c r="W4" s="92">
        <v>43780</v>
      </c>
      <c r="X4" s="92">
        <v>43781</v>
      </c>
      <c r="Y4" s="92">
        <v>43782</v>
      </c>
      <c r="Z4" s="92">
        <v>43783</v>
      </c>
      <c r="AA4" s="92">
        <v>43784</v>
      </c>
      <c r="AB4" s="92">
        <v>43785</v>
      </c>
      <c r="AC4" s="92">
        <v>43786</v>
      </c>
      <c r="AD4" s="92">
        <v>43787</v>
      </c>
      <c r="AE4" s="92">
        <v>43788</v>
      </c>
      <c r="AF4" s="92">
        <v>43789</v>
      </c>
      <c r="AG4" s="92">
        <v>43790</v>
      </c>
      <c r="AH4" s="92">
        <v>43791</v>
      </c>
      <c r="AI4" s="92">
        <v>43792</v>
      </c>
      <c r="AJ4" s="145">
        <v>43793</v>
      </c>
      <c r="AK4" s="143">
        <v>43794</v>
      </c>
      <c r="AL4" s="92">
        <v>43795</v>
      </c>
      <c r="AM4" s="92">
        <v>43796</v>
      </c>
      <c r="AN4" s="92">
        <v>43797</v>
      </c>
      <c r="AO4" s="92">
        <v>43798</v>
      </c>
      <c r="AP4" s="92">
        <v>43799</v>
      </c>
      <c r="AQ4" s="92">
        <v>43800</v>
      </c>
      <c r="AR4" s="92">
        <v>43801</v>
      </c>
      <c r="AS4" s="92">
        <v>43802</v>
      </c>
      <c r="AT4" s="92">
        <v>43803</v>
      </c>
      <c r="AU4" s="92">
        <v>43804</v>
      </c>
      <c r="AV4" s="92">
        <v>43805</v>
      </c>
      <c r="AW4" s="92">
        <v>43806</v>
      </c>
      <c r="AX4" s="92">
        <v>43807</v>
      </c>
      <c r="AY4" s="92">
        <v>43808</v>
      </c>
      <c r="AZ4" s="92">
        <v>43809</v>
      </c>
      <c r="BA4" s="92">
        <v>43810</v>
      </c>
      <c r="BB4" s="92">
        <v>43811</v>
      </c>
      <c r="BC4" s="92">
        <v>43812</v>
      </c>
      <c r="BD4" s="92">
        <v>43813</v>
      </c>
      <c r="BE4" s="92">
        <v>43814</v>
      </c>
      <c r="BF4" s="92">
        <v>43815</v>
      </c>
      <c r="BG4" s="92">
        <v>43816</v>
      </c>
      <c r="BH4" s="92">
        <v>43817</v>
      </c>
      <c r="BI4" s="92">
        <v>43818</v>
      </c>
      <c r="BJ4" s="92">
        <v>43819</v>
      </c>
      <c r="BK4" s="92">
        <v>43820</v>
      </c>
      <c r="BL4" s="92">
        <v>43821</v>
      </c>
      <c r="BM4" s="92">
        <v>43822</v>
      </c>
      <c r="BN4" s="92">
        <v>43823</v>
      </c>
      <c r="BO4" s="92">
        <v>43824</v>
      </c>
      <c r="BP4" s="92">
        <v>43825</v>
      </c>
      <c r="BQ4" s="92">
        <v>43826</v>
      </c>
      <c r="BR4" s="92">
        <v>43827</v>
      </c>
      <c r="BS4" s="92">
        <v>43828</v>
      </c>
      <c r="BT4" s="92">
        <v>43829</v>
      </c>
      <c r="BU4" s="92">
        <v>43830</v>
      </c>
      <c r="BV4" s="92">
        <v>43831</v>
      </c>
      <c r="BW4" s="92">
        <v>43832</v>
      </c>
      <c r="BX4" s="92">
        <v>43833</v>
      </c>
      <c r="BY4" s="92">
        <v>43834</v>
      </c>
      <c r="BZ4" s="92">
        <v>43835</v>
      </c>
      <c r="CA4" s="92">
        <v>43836</v>
      </c>
      <c r="CB4" s="92">
        <v>43837</v>
      </c>
      <c r="CC4" s="92">
        <v>43838</v>
      </c>
      <c r="CD4" s="92">
        <v>43839</v>
      </c>
      <c r="CE4" s="92">
        <v>43840</v>
      </c>
      <c r="CF4" s="92">
        <v>43841</v>
      </c>
      <c r="CG4" s="92">
        <v>43842</v>
      </c>
      <c r="CH4" s="92">
        <v>43843</v>
      </c>
      <c r="CI4" s="92">
        <v>43844</v>
      </c>
      <c r="CJ4" s="92">
        <v>43845</v>
      </c>
      <c r="CK4" s="92">
        <v>43846</v>
      </c>
      <c r="CL4" s="92">
        <v>43847</v>
      </c>
      <c r="CM4" s="92">
        <v>43848</v>
      </c>
      <c r="CN4" s="92">
        <v>43849</v>
      </c>
      <c r="CO4" s="92">
        <v>43850</v>
      </c>
      <c r="CP4" s="92">
        <v>43851</v>
      </c>
      <c r="CQ4" s="92">
        <v>43852</v>
      </c>
      <c r="CR4" s="92">
        <v>43853</v>
      </c>
      <c r="CS4" s="92">
        <v>43854</v>
      </c>
      <c r="CT4" s="92">
        <v>43855</v>
      </c>
      <c r="CU4" s="92">
        <v>43856</v>
      </c>
      <c r="CV4" s="92">
        <v>43857</v>
      </c>
      <c r="CW4" s="92">
        <v>43858</v>
      </c>
    </row>
    <row r="5" spans="1:101">
      <c r="B5" s="94" t="s">
        <v>504</v>
      </c>
      <c r="C5" s="182">
        <v>43820</v>
      </c>
      <c r="D5" s="213"/>
      <c r="E5" s="210"/>
      <c r="F5" s="176"/>
      <c r="G5" s="210"/>
      <c r="H5" s="176"/>
      <c r="I5" s="96">
        <f t="shared" ref="I5:BT5" si="0">I4</f>
        <v>43766</v>
      </c>
      <c r="J5" s="96">
        <f t="shared" si="0"/>
        <v>43767</v>
      </c>
      <c r="K5" s="96">
        <f t="shared" si="0"/>
        <v>43768</v>
      </c>
      <c r="L5" s="96">
        <f t="shared" si="0"/>
        <v>43769</v>
      </c>
      <c r="M5" s="96">
        <f t="shared" si="0"/>
        <v>43770</v>
      </c>
      <c r="N5" s="96">
        <f t="shared" si="0"/>
        <v>43771</v>
      </c>
      <c r="O5" s="96">
        <f t="shared" si="0"/>
        <v>43772</v>
      </c>
      <c r="P5" s="96">
        <f t="shared" si="0"/>
        <v>43773</v>
      </c>
      <c r="Q5" s="96">
        <f t="shared" si="0"/>
        <v>43774</v>
      </c>
      <c r="R5" s="96">
        <f t="shared" si="0"/>
        <v>43775</v>
      </c>
      <c r="S5" s="96">
        <f t="shared" si="0"/>
        <v>43776</v>
      </c>
      <c r="T5" s="96">
        <f t="shared" si="0"/>
        <v>43777</v>
      </c>
      <c r="U5" s="96">
        <f t="shared" si="0"/>
        <v>43778</v>
      </c>
      <c r="V5" s="96">
        <f t="shared" si="0"/>
        <v>43779</v>
      </c>
      <c r="W5" s="96">
        <f t="shared" si="0"/>
        <v>43780</v>
      </c>
      <c r="X5" s="96">
        <f t="shared" si="0"/>
        <v>43781</v>
      </c>
      <c r="Y5" s="96">
        <f t="shared" si="0"/>
        <v>43782</v>
      </c>
      <c r="Z5" s="96">
        <f t="shared" si="0"/>
        <v>43783</v>
      </c>
      <c r="AA5" s="96">
        <f t="shared" si="0"/>
        <v>43784</v>
      </c>
      <c r="AB5" s="96">
        <f t="shared" si="0"/>
        <v>43785</v>
      </c>
      <c r="AC5" s="96">
        <f t="shared" si="0"/>
        <v>43786</v>
      </c>
      <c r="AD5" s="96">
        <f t="shared" si="0"/>
        <v>43787</v>
      </c>
      <c r="AE5" s="96">
        <f t="shared" si="0"/>
        <v>43788</v>
      </c>
      <c r="AF5" s="96">
        <f t="shared" si="0"/>
        <v>43789</v>
      </c>
      <c r="AG5" s="96">
        <f t="shared" si="0"/>
        <v>43790</v>
      </c>
      <c r="AH5" s="96">
        <f t="shared" si="0"/>
        <v>43791</v>
      </c>
      <c r="AI5" s="96">
        <f t="shared" si="0"/>
        <v>43792</v>
      </c>
      <c r="AJ5" s="146">
        <f t="shared" si="0"/>
        <v>43793</v>
      </c>
      <c r="AK5" s="144">
        <f t="shared" si="0"/>
        <v>43794</v>
      </c>
      <c r="AL5" s="96">
        <f t="shared" si="0"/>
        <v>43795</v>
      </c>
      <c r="AM5" s="96">
        <f t="shared" si="0"/>
        <v>43796</v>
      </c>
      <c r="AN5" s="96">
        <f t="shared" si="0"/>
        <v>43797</v>
      </c>
      <c r="AO5" s="96">
        <f t="shared" si="0"/>
        <v>43798</v>
      </c>
      <c r="AP5" s="96">
        <f t="shared" si="0"/>
        <v>43799</v>
      </c>
      <c r="AQ5" s="96">
        <f t="shared" si="0"/>
        <v>43800</v>
      </c>
      <c r="AR5" s="96">
        <f t="shared" si="0"/>
        <v>43801</v>
      </c>
      <c r="AS5" s="96">
        <f t="shared" si="0"/>
        <v>43802</v>
      </c>
      <c r="AT5" s="96">
        <f t="shared" si="0"/>
        <v>43803</v>
      </c>
      <c r="AU5" s="96">
        <f t="shared" si="0"/>
        <v>43804</v>
      </c>
      <c r="AV5" s="96">
        <f t="shared" si="0"/>
        <v>43805</v>
      </c>
      <c r="AW5" s="96">
        <f t="shared" si="0"/>
        <v>43806</v>
      </c>
      <c r="AX5" s="96">
        <f t="shared" si="0"/>
        <v>43807</v>
      </c>
      <c r="AY5" s="96">
        <f t="shared" si="0"/>
        <v>43808</v>
      </c>
      <c r="AZ5" s="96">
        <f t="shared" si="0"/>
        <v>43809</v>
      </c>
      <c r="BA5" s="96">
        <f t="shared" si="0"/>
        <v>43810</v>
      </c>
      <c r="BB5" s="96">
        <f t="shared" si="0"/>
        <v>43811</v>
      </c>
      <c r="BC5" s="96">
        <f t="shared" si="0"/>
        <v>43812</v>
      </c>
      <c r="BD5" s="96">
        <f t="shared" si="0"/>
        <v>43813</v>
      </c>
      <c r="BE5" s="96">
        <f t="shared" si="0"/>
        <v>43814</v>
      </c>
      <c r="BF5" s="96">
        <f t="shared" si="0"/>
        <v>43815</v>
      </c>
      <c r="BG5" s="96">
        <f t="shared" si="0"/>
        <v>43816</v>
      </c>
      <c r="BH5" s="96">
        <f t="shared" si="0"/>
        <v>43817</v>
      </c>
      <c r="BI5" s="96">
        <f t="shared" si="0"/>
        <v>43818</v>
      </c>
      <c r="BJ5" s="96">
        <f t="shared" si="0"/>
        <v>43819</v>
      </c>
      <c r="BK5" s="96">
        <f t="shared" si="0"/>
        <v>43820</v>
      </c>
      <c r="BL5" s="96">
        <f t="shared" si="0"/>
        <v>43821</v>
      </c>
      <c r="BM5" s="96">
        <f t="shared" si="0"/>
        <v>43822</v>
      </c>
      <c r="BN5" s="96">
        <f t="shared" si="0"/>
        <v>43823</v>
      </c>
      <c r="BO5" s="96">
        <f t="shared" si="0"/>
        <v>43824</v>
      </c>
      <c r="BP5" s="96">
        <f t="shared" si="0"/>
        <v>43825</v>
      </c>
      <c r="BQ5" s="96">
        <f t="shared" si="0"/>
        <v>43826</v>
      </c>
      <c r="BR5" s="96">
        <f t="shared" si="0"/>
        <v>43827</v>
      </c>
      <c r="BS5" s="96">
        <f t="shared" si="0"/>
        <v>43828</v>
      </c>
      <c r="BT5" s="96">
        <f t="shared" si="0"/>
        <v>43829</v>
      </c>
      <c r="BU5" s="96">
        <f t="shared" ref="BU5:CW5" si="1">BU4</f>
        <v>43830</v>
      </c>
      <c r="BV5" s="96">
        <f t="shared" si="1"/>
        <v>43831</v>
      </c>
      <c r="BW5" s="96">
        <f t="shared" si="1"/>
        <v>43832</v>
      </c>
      <c r="BX5" s="96">
        <f t="shared" si="1"/>
        <v>43833</v>
      </c>
      <c r="BY5" s="96">
        <f t="shared" si="1"/>
        <v>43834</v>
      </c>
      <c r="BZ5" s="96">
        <f t="shared" si="1"/>
        <v>43835</v>
      </c>
      <c r="CA5" s="96">
        <f t="shared" si="1"/>
        <v>43836</v>
      </c>
      <c r="CB5" s="96">
        <f t="shared" si="1"/>
        <v>43837</v>
      </c>
      <c r="CC5" s="96">
        <f t="shared" si="1"/>
        <v>43838</v>
      </c>
      <c r="CD5" s="96">
        <f t="shared" si="1"/>
        <v>43839</v>
      </c>
      <c r="CE5" s="96">
        <f t="shared" si="1"/>
        <v>43840</v>
      </c>
      <c r="CF5" s="96">
        <f t="shared" si="1"/>
        <v>43841</v>
      </c>
      <c r="CG5" s="96">
        <f t="shared" si="1"/>
        <v>43842</v>
      </c>
      <c r="CH5" s="96">
        <f t="shared" si="1"/>
        <v>43843</v>
      </c>
      <c r="CI5" s="96">
        <f t="shared" si="1"/>
        <v>43844</v>
      </c>
      <c r="CJ5" s="96">
        <f t="shared" si="1"/>
        <v>43845</v>
      </c>
      <c r="CK5" s="96">
        <f t="shared" si="1"/>
        <v>43846</v>
      </c>
      <c r="CL5" s="96">
        <f t="shared" si="1"/>
        <v>43847</v>
      </c>
      <c r="CM5" s="96">
        <f t="shared" si="1"/>
        <v>43848</v>
      </c>
      <c r="CN5" s="96">
        <f t="shared" si="1"/>
        <v>43849</v>
      </c>
      <c r="CO5" s="96">
        <f t="shared" si="1"/>
        <v>43850</v>
      </c>
      <c r="CP5" s="96">
        <f t="shared" si="1"/>
        <v>43851</v>
      </c>
      <c r="CQ5" s="96">
        <f t="shared" si="1"/>
        <v>43852</v>
      </c>
      <c r="CR5" s="96">
        <f t="shared" si="1"/>
        <v>43853</v>
      </c>
      <c r="CS5" s="96">
        <f t="shared" si="1"/>
        <v>43854</v>
      </c>
      <c r="CT5" s="96">
        <f t="shared" si="1"/>
        <v>43855</v>
      </c>
      <c r="CU5" s="96">
        <f t="shared" si="1"/>
        <v>43856</v>
      </c>
      <c r="CV5" s="96">
        <f t="shared" si="1"/>
        <v>43857</v>
      </c>
      <c r="CW5" s="96">
        <f t="shared" si="1"/>
        <v>43858</v>
      </c>
    </row>
    <row r="6" spans="1:101" s="104" customFormat="1" ht="25.5">
      <c r="A6" s="97"/>
      <c r="B6" s="214" t="s">
        <v>530</v>
      </c>
      <c r="C6" s="215"/>
      <c r="D6" s="150"/>
      <c r="E6" s="155"/>
      <c r="F6" s="155"/>
      <c r="G6" s="155"/>
      <c r="H6" s="98"/>
      <c r="I6" s="183"/>
      <c r="J6" s="183"/>
      <c r="K6" s="183"/>
      <c r="L6" s="183"/>
      <c r="M6" s="183"/>
      <c r="N6" s="183"/>
      <c r="O6" s="184"/>
      <c r="P6" s="183"/>
      <c r="Q6" s="183"/>
      <c r="R6" s="183"/>
      <c r="S6" s="101"/>
      <c r="T6" s="102"/>
      <c r="U6" s="183"/>
      <c r="V6" s="185"/>
      <c r="W6" s="183"/>
      <c r="X6" s="183"/>
      <c r="Y6" s="183"/>
      <c r="Z6" s="186"/>
      <c r="AA6" s="186"/>
      <c r="AB6" s="186"/>
      <c r="AC6" s="186"/>
      <c r="AD6" s="186"/>
      <c r="AE6" s="183"/>
      <c r="AF6" s="183"/>
      <c r="AG6" s="187" t="s">
        <v>568</v>
      </c>
      <c r="AH6" s="186"/>
      <c r="AI6" s="186"/>
      <c r="AJ6" s="186"/>
      <c r="AK6" s="187" t="s">
        <v>543</v>
      </c>
      <c r="AL6" s="183"/>
      <c r="AM6" s="183"/>
      <c r="AN6" s="186"/>
      <c r="AO6" s="186"/>
      <c r="AP6" s="186"/>
      <c r="AQ6" s="186"/>
      <c r="AR6" s="186" t="s">
        <v>545</v>
      </c>
      <c r="AS6" s="186" t="s">
        <v>546</v>
      </c>
      <c r="AT6" s="183"/>
      <c r="AU6" s="188" t="s">
        <v>544</v>
      </c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6"/>
      <c r="BH6" s="183"/>
      <c r="BI6" s="189"/>
      <c r="BJ6" s="189"/>
      <c r="BK6" s="189"/>
      <c r="BL6" s="189"/>
      <c r="BM6" s="189"/>
      <c r="BN6" s="189"/>
      <c r="BO6" s="190"/>
      <c r="BP6" s="189"/>
      <c r="BQ6" s="190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91" t="s">
        <v>564</v>
      </c>
      <c r="CF6" s="189"/>
      <c r="CG6" s="189"/>
      <c r="CH6" s="189"/>
      <c r="CI6" s="189"/>
      <c r="CJ6" s="189"/>
      <c r="CK6" s="189"/>
      <c r="CL6" s="189"/>
      <c r="CM6" s="189"/>
      <c r="CN6" s="189"/>
      <c r="CP6" s="189"/>
      <c r="CQ6" s="189"/>
      <c r="CR6" s="189"/>
      <c r="CS6" s="189"/>
      <c r="CT6" s="189"/>
      <c r="CU6" s="189"/>
      <c r="CV6" s="189"/>
      <c r="CW6" s="189"/>
    </row>
    <row r="7" spans="1:101" s="109" customFormat="1" ht="15.75">
      <c r="A7" s="93"/>
      <c r="B7" s="105" t="s">
        <v>505</v>
      </c>
      <c r="C7" s="106">
        <v>2</v>
      </c>
      <c r="D7" s="107"/>
      <c r="E7" s="108"/>
      <c r="F7" s="108"/>
      <c r="G7" s="108"/>
      <c r="H7" s="108"/>
      <c r="I7" s="75">
        <v>420</v>
      </c>
      <c r="J7" s="75">
        <v>420</v>
      </c>
      <c r="K7" s="75">
        <v>420</v>
      </c>
      <c r="L7" s="75">
        <v>420</v>
      </c>
      <c r="M7" s="75">
        <v>420</v>
      </c>
      <c r="N7" s="75">
        <v>420</v>
      </c>
      <c r="O7" s="81"/>
      <c r="P7" s="75"/>
      <c r="Q7" s="75"/>
      <c r="R7" s="75"/>
      <c r="S7" s="75"/>
      <c r="T7" s="75"/>
      <c r="U7" s="75"/>
      <c r="V7" s="81"/>
      <c r="W7" s="75"/>
      <c r="X7" s="75"/>
      <c r="Y7" s="75"/>
      <c r="Z7" s="75"/>
      <c r="AB7" s="75"/>
      <c r="AC7" s="75"/>
      <c r="AD7" s="75"/>
      <c r="AE7" s="216" t="s">
        <v>569</v>
      </c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8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5"/>
      <c r="BC7" s="75"/>
      <c r="BD7" s="75"/>
      <c r="BE7" s="219" t="s">
        <v>567</v>
      </c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0"/>
      <c r="CL7" s="220"/>
      <c r="CM7" s="221"/>
      <c r="CN7" s="192"/>
      <c r="CO7" s="192"/>
      <c r="CP7" s="192"/>
      <c r="CQ7" s="192"/>
      <c r="CR7" s="192"/>
      <c r="CS7" s="192"/>
      <c r="CT7" s="192"/>
      <c r="CU7" s="192"/>
      <c r="CV7" s="192"/>
      <c r="CW7" s="192"/>
    </row>
    <row r="8" spans="1:101" s="116" customFormat="1" ht="25.5">
      <c r="A8" s="110"/>
      <c r="B8" s="222" t="s">
        <v>570</v>
      </c>
      <c r="C8" s="223"/>
      <c r="D8" s="111" t="s">
        <v>529</v>
      </c>
      <c r="E8" s="111" t="s">
        <v>611</v>
      </c>
      <c r="F8" s="111" t="s">
        <v>612</v>
      </c>
      <c r="G8" s="111" t="s">
        <v>613</v>
      </c>
      <c r="H8" s="111" t="s">
        <v>531</v>
      </c>
      <c r="I8" s="193"/>
      <c r="J8" s="193"/>
      <c r="K8" s="193"/>
      <c r="L8" s="113"/>
      <c r="M8" s="193"/>
      <c r="N8" s="193"/>
      <c r="O8" s="194"/>
      <c r="P8" s="113"/>
      <c r="Q8" s="193"/>
      <c r="R8" s="193"/>
      <c r="S8" s="193"/>
      <c r="T8" s="193"/>
      <c r="U8" s="193"/>
      <c r="V8" s="194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3"/>
      <c r="BN8" s="193"/>
      <c r="BO8" s="193"/>
      <c r="BP8" s="193"/>
      <c r="BQ8" s="193"/>
      <c r="BR8" s="193"/>
      <c r="BS8" s="193"/>
      <c r="BT8" s="193"/>
      <c r="BU8" s="193"/>
      <c r="BV8" s="193"/>
      <c r="BW8" s="193"/>
      <c r="BX8" s="193"/>
      <c r="BY8" s="193"/>
      <c r="BZ8" s="193"/>
      <c r="CA8" s="193"/>
      <c r="CB8" s="193"/>
      <c r="CC8" s="193"/>
      <c r="CD8" s="193"/>
      <c r="CE8" s="193"/>
      <c r="CF8" s="193"/>
      <c r="CG8" s="193"/>
      <c r="CH8" s="193"/>
      <c r="CI8" s="193"/>
      <c r="CJ8" s="193"/>
      <c r="CK8" s="193"/>
      <c r="CL8" s="193"/>
      <c r="CM8" s="193"/>
      <c r="CN8" s="193"/>
      <c r="CO8" s="193"/>
      <c r="CP8" s="193"/>
      <c r="CQ8" s="193"/>
      <c r="CR8" s="193"/>
      <c r="CS8" s="193"/>
      <c r="CT8" s="193"/>
      <c r="CU8" s="193"/>
      <c r="CV8" s="193"/>
      <c r="CW8" s="193"/>
    </row>
    <row r="9" spans="1:101" s="68" customFormat="1" ht="25.5" customHeight="1">
      <c r="A9" s="117"/>
      <c r="B9" s="76"/>
      <c r="C9" s="82" t="s">
        <v>610</v>
      </c>
      <c r="D9" s="125">
        <v>1</v>
      </c>
      <c r="F9" s="156"/>
      <c r="G9" s="156"/>
      <c r="H9" s="195"/>
      <c r="I9" s="113"/>
      <c r="J9" s="113"/>
      <c r="K9" s="113"/>
      <c r="L9" s="113"/>
      <c r="M9" s="113"/>
      <c r="N9" s="113"/>
      <c r="O9" s="120"/>
      <c r="P9" s="113"/>
      <c r="Q9" s="113"/>
      <c r="R9" s="113"/>
      <c r="S9" s="113"/>
      <c r="T9" s="113"/>
      <c r="U9" s="113"/>
      <c r="V9" s="120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48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</row>
    <row r="10" spans="1:101" s="68" customFormat="1" ht="25.5">
      <c r="A10" s="117"/>
      <c r="B10" s="76"/>
      <c r="C10" s="82" t="s">
        <v>571</v>
      </c>
      <c r="D10" s="170">
        <v>0.93</v>
      </c>
      <c r="E10" s="233">
        <f>846+1178</f>
        <v>2024</v>
      </c>
      <c r="F10" s="156">
        <v>180</v>
      </c>
      <c r="G10" s="156">
        <f>+F10*1.5*20</f>
        <v>5400</v>
      </c>
      <c r="H10" s="195">
        <f>SUM(BN10:CT10)</f>
        <v>10110</v>
      </c>
      <c r="I10" s="113">
        <f t="shared" ref="I10:N10" si="2">I7</f>
        <v>420</v>
      </c>
      <c r="J10" s="113">
        <f t="shared" si="2"/>
        <v>420</v>
      </c>
      <c r="K10" s="113">
        <f t="shared" si="2"/>
        <v>420</v>
      </c>
      <c r="L10" s="113">
        <f t="shared" si="2"/>
        <v>420</v>
      </c>
      <c r="M10" s="113">
        <f t="shared" si="2"/>
        <v>420</v>
      </c>
      <c r="N10" s="113">
        <f t="shared" si="2"/>
        <v>420</v>
      </c>
      <c r="O10" s="120"/>
      <c r="P10" s="113"/>
      <c r="Q10" s="113"/>
      <c r="R10" s="113"/>
      <c r="S10" s="113"/>
      <c r="T10" s="113"/>
      <c r="U10" s="113"/>
      <c r="V10" s="120"/>
      <c r="W10" s="113"/>
      <c r="X10" s="113"/>
      <c r="Y10" s="113"/>
      <c r="Z10" s="113"/>
      <c r="AA10" s="113"/>
      <c r="AB10" s="113"/>
      <c r="AC10" s="113"/>
      <c r="AD10" s="113"/>
      <c r="AE10" s="113">
        <f>AE11/D10</f>
        <v>550.53763440860212</v>
      </c>
      <c r="AF10" s="113">
        <f>AF11/D10</f>
        <v>862.36559139784947</v>
      </c>
      <c r="AG10" s="113"/>
      <c r="AH10" s="113">
        <f>AH11/D10</f>
        <v>217.2043010752688</v>
      </c>
      <c r="AI10" s="148">
        <f>AI11/D10</f>
        <v>0</v>
      </c>
      <c r="AJ10" s="113"/>
      <c r="AK10" s="113">
        <f>AK11/D10</f>
        <v>193.54838709677418</v>
      </c>
      <c r="AL10" s="113"/>
      <c r="AM10" s="113">
        <f>AM11/D10</f>
        <v>765.59139784946228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>
        <v>855</v>
      </c>
      <c r="BU10" s="121">
        <v>1255</v>
      </c>
      <c r="BV10" s="121">
        <v>2000</v>
      </c>
      <c r="BW10" s="121">
        <v>2000</v>
      </c>
      <c r="BX10" s="121">
        <v>2000</v>
      </c>
      <c r="BY10" s="121">
        <v>2000</v>
      </c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</row>
    <row r="11" spans="1:101" s="68" customFormat="1" ht="25.5">
      <c r="A11" s="117"/>
      <c r="B11" s="76"/>
      <c r="C11" s="82" t="s">
        <v>561</v>
      </c>
      <c r="D11" s="170">
        <v>0.8</v>
      </c>
      <c r="E11" s="233">
        <v>165</v>
      </c>
      <c r="F11" s="156">
        <v>294</v>
      </c>
      <c r="G11" s="156">
        <f>+F11*1*20</f>
        <v>5880</v>
      </c>
      <c r="H11" s="195">
        <f t="shared" ref="H11:H32" si="3">SUM(BN11:CT11)</f>
        <v>9436.67</v>
      </c>
      <c r="I11" s="113">
        <f>I10*D10</f>
        <v>390.6</v>
      </c>
      <c r="J11" s="113">
        <f>J10*D10</f>
        <v>390.6</v>
      </c>
      <c r="K11" s="113">
        <f>K10*D10</f>
        <v>390.6</v>
      </c>
      <c r="L11" s="113">
        <f>L10*D10</f>
        <v>390.6</v>
      </c>
      <c r="M11" s="113">
        <f>M10*D10</f>
        <v>390.6</v>
      </c>
      <c r="N11" s="113">
        <f>N10*D10</f>
        <v>390.6</v>
      </c>
      <c r="O11" s="120"/>
      <c r="P11" s="113"/>
      <c r="Q11" s="113"/>
      <c r="R11" s="113"/>
      <c r="S11" s="113"/>
      <c r="T11" s="113"/>
      <c r="U11" s="113"/>
      <c r="V11" s="120"/>
      <c r="W11" s="113"/>
      <c r="X11" s="113"/>
      <c r="Y11" s="113"/>
      <c r="Z11" s="113"/>
      <c r="AA11" s="113"/>
      <c r="AB11" s="113"/>
      <c r="AC11" s="113"/>
      <c r="AD11" s="113"/>
      <c r="AE11" s="113">
        <v>512</v>
      </c>
      <c r="AF11" s="113">
        <v>802</v>
      </c>
      <c r="AG11" s="113"/>
      <c r="AH11" s="113">
        <v>202</v>
      </c>
      <c r="AI11" s="113"/>
      <c r="AJ11" s="113"/>
      <c r="AK11" s="113">
        <v>180</v>
      </c>
      <c r="AL11" s="113"/>
      <c r="AM11" s="113">
        <v>712</v>
      </c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>
        <v>491</v>
      </c>
      <c r="BV11" s="121">
        <f>+(BU10+BT10-BU11)*$D$10</f>
        <v>1505.67</v>
      </c>
      <c r="BW11" s="121">
        <f>BV10*$D$10</f>
        <v>1860</v>
      </c>
      <c r="BX11" s="121">
        <f>(BW10+BX10)*$D$10</f>
        <v>3720</v>
      </c>
      <c r="BY11" s="121">
        <f>BY10*$D$10</f>
        <v>1860</v>
      </c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</row>
    <row r="12" spans="1:101" s="68" customFormat="1" ht="25.5">
      <c r="A12" s="117"/>
      <c r="B12" s="76"/>
      <c r="C12" s="82" t="s">
        <v>552</v>
      </c>
      <c r="D12" s="125">
        <v>1</v>
      </c>
      <c r="E12" s="125"/>
      <c r="F12" s="156">
        <v>180</v>
      </c>
      <c r="G12" s="156">
        <f>+F12*1*20</f>
        <v>3600</v>
      </c>
      <c r="H12" s="195">
        <f t="shared" si="3"/>
        <v>7549.3360000000002</v>
      </c>
      <c r="I12" s="113"/>
      <c r="J12" s="113"/>
      <c r="K12" s="113"/>
      <c r="L12" s="113"/>
      <c r="M12" s="113"/>
      <c r="N12" s="113"/>
      <c r="O12" s="120"/>
      <c r="P12" s="113"/>
      <c r="Q12" s="113"/>
      <c r="R12" s="113"/>
      <c r="S12" s="113"/>
      <c r="T12" s="113"/>
      <c r="U12" s="113"/>
      <c r="V12" s="120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>
        <v>260.66666666666669</v>
      </c>
      <c r="BW12" s="121">
        <v>521.33333333333337</v>
      </c>
      <c r="BX12" s="121">
        <v>782</v>
      </c>
      <c r="BY12" s="121">
        <v>2580</v>
      </c>
      <c r="BZ12" s="121">
        <v>2580</v>
      </c>
      <c r="CA12" s="121">
        <v>825.33600000000024</v>
      </c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</row>
    <row r="13" spans="1:101" s="68" customFormat="1" ht="25.5">
      <c r="A13" s="117"/>
      <c r="B13" s="76"/>
      <c r="C13" s="82" t="s">
        <v>572</v>
      </c>
      <c r="D13" s="125">
        <v>1</v>
      </c>
      <c r="E13" s="125"/>
      <c r="F13" s="156">
        <v>180</v>
      </c>
      <c r="G13" s="156">
        <f>+F13*1*20</f>
        <v>3600</v>
      </c>
      <c r="H13" s="195">
        <f t="shared" si="3"/>
        <v>9113.3359999999993</v>
      </c>
      <c r="I13" s="113"/>
      <c r="J13" s="113"/>
      <c r="K13" s="113"/>
      <c r="L13" s="113"/>
      <c r="M13" s="113"/>
      <c r="N13" s="113"/>
      <c r="O13" s="120"/>
      <c r="P13" s="113"/>
      <c r="Q13" s="113"/>
      <c r="R13" s="113"/>
      <c r="S13" s="113"/>
      <c r="T13" s="113"/>
      <c r="U13" s="113"/>
      <c r="V13" s="120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21"/>
      <c r="BJ13" s="121"/>
      <c r="BK13" s="121"/>
      <c r="BL13" s="121"/>
      <c r="BM13" s="121"/>
      <c r="BN13" s="121"/>
      <c r="BO13" s="121"/>
      <c r="BP13" s="121">
        <v>1564</v>
      </c>
      <c r="BQ13" s="121"/>
      <c r="BR13" s="121"/>
      <c r="BS13" s="121"/>
      <c r="BT13" s="121"/>
      <c r="BU13" s="121"/>
      <c r="BV13" s="121">
        <v>260.66666666666669</v>
      </c>
      <c r="BW13" s="121">
        <v>521.33333333333337</v>
      </c>
      <c r="BX13" s="121">
        <v>782</v>
      </c>
      <c r="BY13" s="121">
        <v>2580</v>
      </c>
      <c r="BZ13" s="121">
        <v>2580</v>
      </c>
      <c r="CA13" s="121">
        <v>825.33600000000024</v>
      </c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</row>
    <row r="14" spans="1:101" s="68" customFormat="1" ht="24">
      <c r="A14" s="117"/>
      <c r="B14" s="76"/>
      <c r="C14" s="139" t="s">
        <v>560</v>
      </c>
      <c r="D14" s="170">
        <v>0.9</v>
      </c>
      <c r="E14" s="125"/>
      <c r="F14" s="156">
        <v>43</v>
      </c>
      <c r="G14" s="156">
        <f>F14*3*20</f>
        <v>2580</v>
      </c>
      <c r="H14" s="195">
        <f t="shared" si="3"/>
        <v>-1564</v>
      </c>
      <c r="I14" s="113"/>
      <c r="J14" s="113">
        <v>150</v>
      </c>
      <c r="K14" s="113">
        <v>150</v>
      </c>
      <c r="L14" s="113">
        <v>200</v>
      </c>
      <c r="M14" s="113">
        <v>200</v>
      </c>
      <c r="N14" s="113">
        <v>250</v>
      </c>
      <c r="O14" s="120"/>
      <c r="P14" s="113">
        <v>250</v>
      </c>
      <c r="Q14" s="113">
        <v>300</v>
      </c>
      <c r="R14" s="113">
        <v>300</v>
      </c>
      <c r="S14" s="113">
        <v>300</v>
      </c>
      <c r="T14" s="113">
        <v>300</v>
      </c>
      <c r="U14" s="113">
        <v>115</v>
      </c>
      <c r="V14" s="120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>
        <v>49</v>
      </c>
      <c r="AH14" s="113">
        <v>16</v>
      </c>
      <c r="AI14" s="113">
        <v>95</v>
      </c>
      <c r="AJ14" s="113">
        <v>446</v>
      </c>
      <c r="AK14" s="113"/>
      <c r="AL14" s="113">
        <v>400</v>
      </c>
      <c r="AM14" s="113">
        <v>249</v>
      </c>
      <c r="AN14" s="113">
        <v>250</v>
      </c>
      <c r="AO14" s="113">
        <v>400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21"/>
      <c r="BJ14" s="121"/>
      <c r="BK14" s="121"/>
      <c r="BL14" s="121"/>
      <c r="BM14" s="121"/>
      <c r="BN14" s="121"/>
      <c r="BO14" s="121"/>
      <c r="BP14" s="121">
        <f>+BP12-BP13</f>
        <v>-1564</v>
      </c>
      <c r="BQ14" s="121"/>
      <c r="BR14" s="121"/>
      <c r="BS14" s="196" t="s">
        <v>608</v>
      </c>
      <c r="BT14" s="121"/>
      <c r="BU14" s="121"/>
      <c r="BV14" s="121"/>
      <c r="BW14" s="121">
        <v>260.66666666666669</v>
      </c>
      <c r="BX14" s="121">
        <f>260.666666666667*2</f>
        <v>521.33333333333337</v>
      </c>
      <c r="BY14" s="121">
        <v>782</v>
      </c>
      <c r="BZ14" s="121">
        <v>2580</v>
      </c>
      <c r="CA14" s="121">
        <v>2580</v>
      </c>
      <c r="CB14" s="121">
        <f>+BP14-BZ14-CA14</f>
        <v>-6724</v>
      </c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</row>
    <row r="15" spans="1:101" s="68" customFormat="1" ht="25.5">
      <c r="A15" s="117"/>
      <c r="B15" s="76"/>
      <c r="C15" s="82" t="s">
        <v>536</v>
      </c>
      <c r="D15" s="125">
        <v>0.98</v>
      </c>
      <c r="E15" s="125"/>
      <c r="F15" s="156">
        <v>200</v>
      </c>
      <c r="G15" s="156">
        <f>+F15*1*20</f>
        <v>4000</v>
      </c>
      <c r="H15" s="195">
        <f t="shared" si="3"/>
        <v>0</v>
      </c>
      <c r="I15" s="113"/>
      <c r="J15" s="113">
        <f t="shared" ref="J15:J21" si="4">J14*D14</f>
        <v>135</v>
      </c>
      <c r="K15" s="113">
        <f t="shared" ref="K15:K21" si="5">K14*D14</f>
        <v>135</v>
      </c>
      <c r="L15" s="113">
        <f t="shared" ref="L15:L21" si="6">L14*D14</f>
        <v>180</v>
      </c>
      <c r="M15" s="113">
        <f t="shared" ref="M15:M21" si="7">M14*D14</f>
        <v>180</v>
      </c>
      <c r="N15" s="113">
        <f t="shared" ref="N15:N21" si="8">N14*D14</f>
        <v>225</v>
      </c>
      <c r="O15" s="120"/>
      <c r="P15" s="113">
        <f t="shared" ref="P15:P21" si="9">P14*D14</f>
        <v>225</v>
      </c>
      <c r="Q15" s="113">
        <f t="shared" ref="Q15:Q21" si="10">Q14*D14</f>
        <v>270</v>
      </c>
      <c r="R15" s="113">
        <f t="shared" ref="R15:R21" si="11">R14*D14</f>
        <v>270</v>
      </c>
      <c r="S15" s="113">
        <f t="shared" ref="S15:S21" si="12">S14*D14</f>
        <v>270</v>
      </c>
      <c r="T15" s="113">
        <f t="shared" ref="T15:T21" si="13">T14*D14</f>
        <v>270</v>
      </c>
      <c r="U15" s="113">
        <f>U14*D14</f>
        <v>103.5</v>
      </c>
      <c r="V15" s="120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>
        <f>AG14*D14</f>
        <v>44.1</v>
      </c>
      <c r="AH15" s="113">
        <f>AH14*$D$14</f>
        <v>14.4</v>
      </c>
      <c r="AI15" s="113">
        <f>AI14*D14</f>
        <v>85.5</v>
      </c>
      <c r="AJ15" s="113">
        <f>AJ14*D14</f>
        <v>401.40000000000003</v>
      </c>
      <c r="AK15" s="113"/>
      <c r="AL15" s="113">
        <f>AL14*$D$14</f>
        <v>360</v>
      </c>
      <c r="AM15" s="113">
        <f>AM14*$D$14</f>
        <v>224.1</v>
      </c>
      <c r="AN15" s="147">
        <f>AN14*$D$14</f>
        <v>225</v>
      </c>
      <c r="AO15" s="113">
        <f>AO14*$D$14</f>
        <v>360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>
        <f>BT14*$D$14</f>
        <v>0</v>
      </c>
      <c r="BU15" s="121">
        <f t="shared" ref="BU15:BY15" si="14">BU14*$D$14</f>
        <v>0</v>
      </c>
      <c r="BV15" s="121">
        <f t="shared" si="14"/>
        <v>0</v>
      </c>
      <c r="BW15" s="121">
        <f t="shared" si="14"/>
        <v>234.60000000000002</v>
      </c>
      <c r="BX15" s="121">
        <f t="shared" si="14"/>
        <v>469.20000000000005</v>
      </c>
      <c r="BY15" s="121">
        <f t="shared" si="14"/>
        <v>703.80000000000007</v>
      </c>
      <c r="BZ15" s="121">
        <f>BZ14*$D$14</f>
        <v>2322</v>
      </c>
      <c r="CA15" s="121">
        <f>CA14*$D$14</f>
        <v>2322</v>
      </c>
      <c r="CB15" s="121">
        <f>CB14*$D$14</f>
        <v>-6051.6</v>
      </c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</row>
    <row r="16" spans="1:101" s="68" customFormat="1" ht="25.5">
      <c r="A16" s="117"/>
      <c r="B16" s="76"/>
      <c r="C16" s="82" t="s">
        <v>537</v>
      </c>
      <c r="D16" s="125">
        <v>0.98</v>
      </c>
      <c r="E16" s="125"/>
      <c r="F16" s="156">
        <v>180</v>
      </c>
      <c r="G16" s="156">
        <f>+F16*4*20</f>
        <v>14400</v>
      </c>
      <c r="H16" s="195">
        <f t="shared" si="3"/>
        <v>0</v>
      </c>
      <c r="I16" s="113"/>
      <c r="J16" s="113">
        <f t="shared" si="4"/>
        <v>132.30000000000001</v>
      </c>
      <c r="K16" s="113">
        <f t="shared" si="5"/>
        <v>132.30000000000001</v>
      </c>
      <c r="L16" s="113">
        <f t="shared" si="6"/>
        <v>176.4</v>
      </c>
      <c r="M16" s="113">
        <f t="shared" si="7"/>
        <v>176.4</v>
      </c>
      <c r="N16" s="113">
        <f t="shared" si="8"/>
        <v>220.5</v>
      </c>
      <c r="O16" s="120"/>
      <c r="P16" s="113">
        <f t="shared" si="9"/>
        <v>220.5</v>
      </c>
      <c r="Q16" s="113">
        <f t="shared" si="10"/>
        <v>264.60000000000002</v>
      </c>
      <c r="R16" s="113">
        <f t="shared" si="11"/>
        <v>264.60000000000002</v>
      </c>
      <c r="S16" s="113">
        <f t="shared" si="12"/>
        <v>264.60000000000002</v>
      </c>
      <c r="T16" s="122">
        <f t="shared" si="13"/>
        <v>264.60000000000002</v>
      </c>
      <c r="U16" s="113">
        <f>U15*D15</f>
        <v>101.42999999999999</v>
      </c>
      <c r="V16" s="120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>
        <f t="shared" ref="AG16:AG20" si="15">AG15*D15</f>
        <v>43.218000000000004</v>
      </c>
      <c r="AH16" s="113">
        <f t="shared" ref="AH16:AH22" si="16">AH15*$D$14</f>
        <v>12.96</v>
      </c>
      <c r="AI16" s="113">
        <f t="shared" ref="AI16:AI20" si="17">AI15*D15</f>
        <v>83.789999999999992</v>
      </c>
      <c r="AJ16" s="113">
        <f t="shared" ref="AJ16:AJ20" si="18">AJ15*D15</f>
        <v>393.37200000000001</v>
      </c>
      <c r="AK16" s="113"/>
      <c r="AL16" s="113">
        <f>AL15*$D$15</f>
        <v>352.8</v>
      </c>
      <c r="AM16" s="113">
        <f>AM15*$D$15</f>
        <v>219.61799999999999</v>
      </c>
      <c r="AN16" s="147">
        <f>AN15*$D$15</f>
        <v>220.5</v>
      </c>
      <c r="AO16" s="113">
        <f>AO15*$D$15</f>
        <v>352.8</v>
      </c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>
        <f t="shared" ref="BT16:BY16" si="19">BT15*$D$15</f>
        <v>0</v>
      </c>
      <c r="BU16" s="121">
        <f t="shared" si="19"/>
        <v>0</v>
      </c>
      <c r="BV16" s="121">
        <f t="shared" si="19"/>
        <v>0</v>
      </c>
      <c r="BW16" s="121">
        <f t="shared" si="19"/>
        <v>229.90800000000002</v>
      </c>
      <c r="BX16" s="121">
        <f t="shared" si="19"/>
        <v>459.81600000000003</v>
      </c>
      <c r="BY16" s="121">
        <f t="shared" si="19"/>
        <v>689.72400000000005</v>
      </c>
      <c r="BZ16" s="121">
        <f>BZ15*$D$15</f>
        <v>2275.56</v>
      </c>
      <c r="CA16" s="121">
        <f>CA15*$D$15</f>
        <v>2275.56</v>
      </c>
      <c r="CB16" s="121">
        <f>CB15*$D$15</f>
        <v>-5930.5680000000002</v>
      </c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</row>
    <row r="17" spans="1:101" s="68" customFormat="1" ht="25.5">
      <c r="A17" s="117"/>
      <c r="B17" s="76"/>
      <c r="C17" s="123" t="s">
        <v>573</v>
      </c>
      <c r="D17" s="125">
        <v>1</v>
      </c>
      <c r="E17" s="125"/>
      <c r="F17" s="156">
        <v>360</v>
      </c>
      <c r="G17" s="156">
        <f>F17*2*20</f>
        <v>14400</v>
      </c>
      <c r="H17" s="195">
        <f t="shared" si="3"/>
        <v>0</v>
      </c>
      <c r="I17" s="113"/>
      <c r="J17" s="113">
        <f t="shared" si="4"/>
        <v>129.654</v>
      </c>
      <c r="K17" s="113">
        <f t="shared" si="5"/>
        <v>129.654</v>
      </c>
      <c r="L17" s="113">
        <f t="shared" si="6"/>
        <v>172.87200000000001</v>
      </c>
      <c r="M17" s="113">
        <f t="shared" si="7"/>
        <v>172.87200000000001</v>
      </c>
      <c r="N17" s="113">
        <f t="shared" si="8"/>
        <v>216.09</v>
      </c>
      <c r="O17" s="120"/>
      <c r="P17" s="113">
        <f t="shared" si="9"/>
        <v>216.09</v>
      </c>
      <c r="Q17" s="113">
        <f t="shared" si="10"/>
        <v>259.30799999999999</v>
      </c>
      <c r="R17" s="113">
        <f t="shared" si="11"/>
        <v>259.30799999999999</v>
      </c>
      <c r="S17" s="113">
        <f t="shared" si="12"/>
        <v>259.30799999999999</v>
      </c>
      <c r="T17" s="113">
        <f t="shared" si="13"/>
        <v>259.30799999999999</v>
      </c>
      <c r="U17" s="113">
        <f t="shared" ref="U17:U21" si="20">U16*D16</f>
        <v>99.401399999999995</v>
      </c>
      <c r="V17" s="120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>
        <f t="shared" si="15"/>
        <v>42.353640000000006</v>
      </c>
      <c r="AH17" s="113">
        <f t="shared" si="16"/>
        <v>11.664000000000001</v>
      </c>
      <c r="AI17" s="113">
        <f t="shared" si="17"/>
        <v>82.114199999999997</v>
      </c>
      <c r="AJ17" s="113">
        <f t="shared" si="18"/>
        <v>385.50456000000003</v>
      </c>
      <c r="AK17" s="113"/>
      <c r="AL17" s="113">
        <f>AL16*$D$16</f>
        <v>345.74400000000003</v>
      </c>
      <c r="AM17" s="113">
        <f>AM16*$D$16</f>
        <v>215.22564</v>
      </c>
      <c r="AN17" s="147">
        <f>AN16*$D$16</f>
        <v>216.09</v>
      </c>
      <c r="AO17" s="113">
        <f>AO16*$D$16</f>
        <v>345.74400000000003</v>
      </c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>
        <f t="shared" ref="BT17:BY17" si="21">BT16*$D$16</f>
        <v>0</v>
      </c>
      <c r="BU17" s="121">
        <f t="shared" si="21"/>
        <v>0</v>
      </c>
      <c r="BV17" s="121">
        <f t="shared" si="21"/>
        <v>0</v>
      </c>
      <c r="BW17" s="121">
        <f t="shared" si="21"/>
        <v>225.30984000000001</v>
      </c>
      <c r="BX17" s="121">
        <f t="shared" si="21"/>
        <v>450.61968000000002</v>
      </c>
      <c r="BY17" s="121">
        <f t="shared" si="21"/>
        <v>675.92952000000002</v>
      </c>
      <c r="BZ17" s="121">
        <f>BZ16*$D$16</f>
        <v>2230.0488</v>
      </c>
      <c r="CA17" s="121">
        <f>CA16*$D$16</f>
        <v>2230.0488</v>
      </c>
      <c r="CB17" s="121">
        <f>CB16*$D$16</f>
        <v>-5811.9566400000003</v>
      </c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</row>
    <row r="18" spans="1:101" s="68" customFormat="1" ht="25.5">
      <c r="A18" s="117"/>
      <c r="B18" s="76"/>
      <c r="C18" s="82" t="s">
        <v>563</v>
      </c>
      <c r="D18" s="125">
        <v>0.98</v>
      </c>
      <c r="E18" s="125"/>
      <c r="F18" s="156">
        <v>88</v>
      </c>
      <c r="G18" s="156">
        <f>F18*6*20</f>
        <v>10560</v>
      </c>
      <c r="H18" s="195">
        <f t="shared" si="3"/>
        <v>0</v>
      </c>
      <c r="I18" s="113"/>
      <c r="J18" s="113">
        <f t="shared" si="4"/>
        <v>129.654</v>
      </c>
      <c r="K18" s="113">
        <f t="shared" si="5"/>
        <v>129.654</v>
      </c>
      <c r="L18" s="113">
        <f t="shared" si="6"/>
        <v>172.87200000000001</v>
      </c>
      <c r="M18" s="113">
        <f t="shared" si="7"/>
        <v>172.87200000000001</v>
      </c>
      <c r="N18" s="113">
        <f t="shared" si="8"/>
        <v>216.09</v>
      </c>
      <c r="O18" s="120"/>
      <c r="P18" s="113">
        <f t="shared" si="9"/>
        <v>216.09</v>
      </c>
      <c r="Q18" s="113">
        <f t="shared" si="10"/>
        <v>259.30799999999999</v>
      </c>
      <c r="R18" s="113">
        <f t="shared" si="11"/>
        <v>259.30799999999999</v>
      </c>
      <c r="S18" s="113">
        <f t="shared" si="12"/>
        <v>259.30799999999999</v>
      </c>
      <c r="T18" s="113">
        <f t="shared" si="13"/>
        <v>259.30799999999999</v>
      </c>
      <c r="U18" s="113">
        <f t="shared" si="20"/>
        <v>99.401399999999995</v>
      </c>
      <c r="V18" s="120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>
        <f t="shared" ref="AG18:AJ18" si="22">AG17*$D$17</f>
        <v>42.353640000000006</v>
      </c>
      <c r="AH18" s="113">
        <f t="shared" si="16"/>
        <v>10.497600000000002</v>
      </c>
      <c r="AI18" s="113">
        <f t="shared" si="22"/>
        <v>82.114199999999997</v>
      </c>
      <c r="AJ18" s="113">
        <f t="shared" si="22"/>
        <v>385.50456000000003</v>
      </c>
      <c r="AK18" s="113"/>
      <c r="AL18" s="113">
        <f>AL17*$D$17</f>
        <v>345.74400000000003</v>
      </c>
      <c r="AM18" s="113">
        <f>AM17*$D$17</f>
        <v>215.22564</v>
      </c>
      <c r="AN18" s="147">
        <f>AN17*$D$17</f>
        <v>216.09</v>
      </c>
      <c r="AO18" s="113">
        <f>AO17*$D$17</f>
        <v>345.74400000000003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>
        <f t="shared" ref="BT18:BY18" si="23">BT17*$D$17</f>
        <v>0</v>
      </c>
      <c r="BU18" s="121">
        <f t="shared" si="23"/>
        <v>0</v>
      </c>
      <c r="BV18" s="121">
        <f t="shared" si="23"/>
        <v>0</v>
      </c>
      <c r="BW18" s="121">
        <f t="shared" si="23"/>
        <v>225.30984000000001</v>
      </c>
      <c r="BX18" s="121">
        <f t="shared" si="23"/>
        <v>450.61968000000002</v>
      </c>
      <c r="BY18" s="121">
        <f t="shared" si="23"/>
        <v>675.92952000000002</v>
      </c>
      <c r="BZ18" s="121">
        <f>BZ17*$D$17</f>
        <v>2230.0488</v>
      </c>
      <c r="CA18" s="121">
        <f>CA17*$D$17</f>
        <v>2230.0488</v>
      </c>
      <c r="CB18" s="121">
        <f>CB17*$D$17</f>
        <v>-5811.9566400000003</v>
      </c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</row>
    <row r="19" spans="1:101" s="68" customFormat="1" ht="25.5">
      <c r="A19" s="117"/>
      <c r="B19" s="76"/>
      <c r="C19" s="82" t="s">
        <v>539</v>
      </c>
      <c r="D19" s="125">
        <v>0.98</v>
      </c>
      <c r="E19" s="125"/>
      <c r="F19" s="156">
        <v>480</v>
      </c>
      <c r="G19" s="156">
        <f>+F19*1*20</f>
        <v>9600</v>
      </c>
      <c r="H19" s="195">
        <f t="shared" si="3"/>
        <v>0</v>
      </c>
      <c r="I19" s="113"/>
      <c r="J19" s="113">
        <f t="shared" si="4"/>
        <v>127.06092</v>
      </c>
      <c r="K19" s="113">
        <f t="shared" si="5"/>
        <v>127.06092</v>
      </c>
      <c r="L19" s="113">
        <f t="shared" si="6"/>
        <v>169.41456000000002</v>
      </c>
      <c r="M19" s="113">
        <f t="shared" si="7"/>
        <v>169.41456000000002</v>
      </c>
      <c r="N19" s="113">
        <f t="shared" si="8"/>
        <v>211.76820000000001</v>
      </c>
      <c r="O19" s="120"/>
      <c r="P19" s="113">
        <f t="shared" si="9"/>
        <v>211.76820000000001</v>
      </c>
      <c r="Q19" s="113">
        <f t="shared" si="10"/>
        <v>254.12183999999999</v>
      </c>
      <c r="R19" s="113">
        <f t="shared" si="11"/>
        <v>254.12183999999999</v>
      </c>
      <c r="S19" s="113">
        <f t="shared" si="12"/>
        <v>254.12183999999999</v>
      </c>
      <c r="T19" s="113">
        <f t="shared" si="13"/>
        <v>254.12183999999999</v>
      </c>
      <c r="U19" s="113">
        <f t="shared" si="20"/>
        <v>97.413371999999995</v>
      </c>
      <c r="V19" s="120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>
        <f t="shared" si="15"/>
        <v>41.506567200000006</v>
      </c>
      <c r="AH19" s="113">
        <f t="shared" si="16"/>
        <v>9.4478400000000029</v>
      </c>
      <c r="AI19" s="113">
        <f t="shared" si="17"/>
        <v>80.471915999999993</v>
      </c>
      <c r="AJ19" s="113">
        <f t="shared" si="18"/>
        <v>377.7944688</v>
      </c>
      <c r="AK19" s="113"/>
      <c r="AL19" s="113">
        <f>AL18*$D$18</f>
        <v>338.82912000000005</v>
      </c>
      <c r="AM19" s="113">
        <f>AM18*$D$18</f>
        <v>210.9211272</v>
      </c>
      <c r="AN19" s="147">
        <f>AN18*$D$18</f>
        <v>211.76820000000001</v>
      </c>
      <c r="AO19" s="113">
        <f>AO18*$D$18</f>
        <v>338.82912000000005</v>
      </c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>
        <f t="shared" ref="BT19:BY19" si="24">BT18*$D$18</f>
        <v>0</v>
      </c>
      <c r="BU19" s="121">
        <f t="shared" si="24"/>
        <v>0</v>
      </c>
      <c r="BV19" s="121">
        <f t="shared" si="24"/>
        <v>0</v>
      </c>
      <c r="BW19" s="121">
        <f t="shared" si="24"/>
        <v>220.80364320000001</v>
      </c>
      <c r="BX19" s="121">
        <f t="shared" si="24"/>
        <v>441.60728640000002</v>
      </c>
      <c r="BY19" s="121">
        <f t="shared" si="24"/>
        <v>662.41092960000003</v>
      </c>
      <c r="BZ19" s="121">
        <f>BZ18*$D$18</f>
        <v>2185.4478239999999</v>
      </c>
      <c r="CA19" s="121">
        <f>CA18*$D$18</f>
        <v>2185.4478239999999</v>
      </c>
      <c r="CB19" s="121">
        <f>CB18*$D$18</f>
        <v>-5695.7175072</v>
      </c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</row>
    <row r="20" spans="1:101" s="69" customFormat="1" ht="25.5">
      <c r="A20" s="117"/>
      <c r="B20" s="76"/>
      <c r="C20" s="82" t="s">
        <v>540</v>
      </c>
      <c r="D20" s="125">
        <v>0.98</v>
      </c>
      <c r="E20" s="125"/>
      <c r="F20" s="156">
        <v>480</v>
      </c>
      <c r="G20" s="156">
        <f>+F20*1*20</f>
        <v>9600</v>
      </c>
      <c r="H20" s="195">
        <f t="shared" si="3"/>
        <v>0</v>
      </c>
      <c r="I20" s="113"/>
      <c r="J20" s="113">
        <f t="shared" si="4"/>
        <v>124.51970159999999</v>
      </c>
      <c r="K20" s="113">
        <f t="shared" si="5"/>
        <v>124.51970159999999</v>
      </c>
      <c r="L20" s="113">
        <f t="shared" si="6"/>
        <v>166.02626880000003</v>
      </c>
      <c r="M20" s="113">
        <f t="shared" si="7"/>
        <v>166.02626880000003</v>
      </c>
      <c r="N20" s="113">
        <f t="shared" si="8"/>
        <v>207.532836</v>
      </c>
      <c r="O20" s="120"/>
      <c r="P20" s="113">
        <f t="shared" si="9"/>
        <v>207.532836</v>
      </c>
      <c r="Q20" s="113">
        <f t="shared" si="10"/>
        <v>249.03940319999998</v>
      </c>
      <c r="R20" s="113">
        <f t="shared" si="11"/>
        <v>249.03940319999998</v>
      </c>
      <c r="S20" s="113">
        <f t="shared" si="12"/>
        <v>249.03940319999998</v>
      </c>
      <c r="T20" s="113">
        <f t="shared" si="13"/>
        <v>249.03940319999998</v>
      </c>
      <c r="U20" s="113">
        <f t="shared" si="20"/>
        <v>95.46510456</v>
      </c>
      <c r="V20" s="120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>
        <f t="shared" si="15"/>
        <v>40.676435856000005</v>
      </c>
      <c r="AH20" s="113">
        <f t="shared" si="16"/>
        <v>8.5030560000000026</v>
      </c>
      <c r="AI20" s="113">
        <f t="shared" si="17"/>
        <v>78.862477679999998</v>
      </c>
      <c r="AJ20" s="113">
        <f t="shared" si="18"/>
        <v>370.23857942400002</v>
      </c>
      <c r="AK20" s="113"/>
      <c r="AL20" s="113">
        <f>AL19*$D$19</f>
        <v>332.05253760000005</v>
      </c>
      <c r="AM20" s="113">
        <f>AM19*$D$19</f>
        <v>206.70270465600001</v>
      </c>
      <c r="AN20" s="147">
        <f>AN19*$D$19</f>
        <v>207.532836</v>
      </c>
      <c r="AO20" s="113">
        <f>AO19*$D$19</f>
        <v>332.05253760000005</v>
      </c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>
        <f t="shared" ref="BT20:BY20" si="25">BT19*$D$19</f>
        <v>0</v>
      </c>
      <c r="BU20" s="121">
        <f t="shared" si="25"/>
        <v>0</v>
      </c>
      <c r="BV20" s="121">
        <f t="shared" si="25"/>
        <v>0</v>
      </c>
      <c r="BW20" s="121">
        <f t="shared" si="25"/>
        <v>216.38757033600001</v>
      </c>
      <c r="BX20" s="121">
        <f t="shared" si="25"/>
        <v>432.77514067200002</v>
      </c>
      <c r="BY20" s="121">
        <f t="shared" si="25"/>
        <v>649.16271100799997</v>
      </c>
      <c r="BZ20" s="121">
        <f>BZ19*$D$19</f>
        <v>2141.73886752</v>
      </c>
      <c r="CA20" s="121">
        <f>CA19*$D$19</f>
        <v>2141.73886752</v>
      </c>
      <c r="CB20" s="121">
        <f>CB19*$D$19</f>
        <v>-5581.8031570559997</v>
      </c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</row>
    <row r="21" spans="1:101" s="68" customFormat="1" ht="25.5">
      <c r="A21" s="117"/>
      <c r="B21" s="76"/>
      <c r="C21" s="82" t="s">
        <v>541</v>
      </c>
      <c r="D21" s="125">
        <v>0.98</v>
      </c>
      <c r="E21" s="125"/>
      <c r="F21" s="156">
        <v>450</v>
      </c>
      <c r="G21" s="156">
        <f>+F21*1*20</f>
        <v>9000</v>
      </c>
      <c r="H21" s="195">
        <f t="shared" si="3"/>
        <v>0</v>
      </c>
      <c r="I21" s="113"/>
      <c r="J21" s="113">
        <f t="shared" si="4"/>
        <v>122.02930756799999</v>
      </c>
      <c r="K21" s="113">
        <f t="shared" si="5"/>
        <v>122.02930756799999</v>
      </c>
      <c r="L21" s="113">
        <f t="shared" si="6"/>
        <v>162.70574342400002</v>
      </c>
      <c r="M21" s="113">
        <f t="shared" si="7"/>
        <v>162.70574342400002</v>
      </c>
      <c r="N21" s="113">
        <f t="shared" si="8"/>
        <v>203.38217928</v>
      </c>
      <c r="O21" s="120"/>
      <c r="P21" s="113">
        <f t="shared" si="9"/>
        <v>203.38217928</v>
      </c>
      <c r="Q21" s="113">
        <f t="shared" si="10"/>
        <v>244.05861513599999</v>
      </c>
      <c r="R21" s="113">
        <f t="shared" si="11"/>
        <v>244.05861513599999</v>
      </c>
      <c r="S21" s="113">
        <f t="shared" si="12"/>
        <v>244.05861513599999</v>
      </c>
      <c r="T21" s="113">
        <f t="shared" si="13"/>
        <v>244.05861513599999</v>
      </c>
      <c r="U21" s="113">
        <f t="shared" si="20"/>
        <v>93.555802468799996</v>
      </c>
      <c r="V21" s="120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>
        <f t="shared" ref="AG21:AJ21" si="26">AG20*$D$20</f>
        <v>39.862907138880004</v>
      </c>
      <c r="AH21" s="113">
        <f t="shared" si="16"/>
        <v>7.6527504000000022</v>
      </c>
      <c r="AI21" s="113">
        <f t="shared" si="26"/>
        <v>77.2852281264</v>
      </c>
      <c r="AJ21" s="113">
        <f t="shared" si="26"/>
        <v>362.83380783552002</v>
      </c>
      <c r="AK21" s="113"/>
      <c r="AL21" s="113">
        <f>AL20*$D$20</f>
        <v>325.41148684800004</v>
      </c>
      <c r="AM21" s="113">
        <f>AM20*$D$20</f>
        <v>202.56865056288001</v>
      </c>
      <c r="AN21" s="147">
        <f>AN20*$D$20</f>
        <v>203.38217928</v>
      </c>
      <c r="AO21" s="113">
        <f>AO20*$D$20</f>
        <v>325.41148684800004</v>
      </c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>
        <f t="shared" ref="BT21:BY21" si="27">BT20*$D$20</f>
        <v>0</v>
      </c>
      <c r="BU21" s="121">
        <f t="shared" si="27"/>
        <v>0</v>
      </c>
      <c r="BV21" s="121">
        <f t="shared" si="27"/>
        <v>0</v>
      </c>
      <c r="BW21" s="121">
        <f t="shared" si="27"/>
        <v>212.05981892928</v>
      </c>
      <c r="BX21" s="121">
        <f t="shared" si="27"/>
        <v>424.11963785856</v>
      </c>
      <c r="BY21" s="121">
        <f t="shared" si="27"/>
        <v>636.17945678783997</v>
      </c>
      <c r="BZ21" s="121">
        <f>BZ20*$D$20</f>
        <v>2098.9040901695998</v>
      </c>
      <c r="CA21" s="121">
        <f>CA20*$D$20</f>
        <v>2098.9040901695998</v>
      </c>
      <c r="CB21" s="121">
        <f>CB20*$D$20</f>
        <v>-5470.1670939148798</v>
      </c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</row>
    <row r="22" spans="1:101" s="68" customFormat="1" ht="25.5">
      <c r="A22" s="117"/>
      <c r="B22" s="149"/>
      <c r="C22" s="82" t="s">
        <v>574</v>
      </c>
      <c r="D22" s="125">
        <v>0.92</v>
      </c>
      <c r="E22" s="125"/>
      <c r="F22" s="156">
        <v>72</v>
      </c>
      <c r="G22" s="156">
        <f>+F22*8*3.33333333333333</f>
        <v>1920</v>
      </c>
      <c r="H22" s="195">
        <f t="shared" si="3"/>
        <v>0</v>
      </c>
      <c r="I22" s="113"/>
      <c r="J22" s="113"/>
      <c r="K22" s="113"/>
      <c r="L22" s="113"/>
      <c r="M22" s="113"/>
      <c r="N22" s="113"/>
      <c r="O22" s="120"/>
      <c r="P22" s="113"/>
      <c r="Q22" s="113"/>
      <c r="R22" s="113"/>
      <c r="S22" s="113"/>
      <c r="T22" s="113"/>
      <c r="U22" s="113"/>
      <c r="V22" s="126"/>
      <c r="W22" s="127"/>
      <c r="X22" s="113"/>
      <c r="Y22" s="113"/>
      <c r="Z22" s="113"/>
      <c r="AA22" s="113"/>
      <c r="AB22" s="113"/>
      <c r="AC22" s="113"/>
      <c r="AD22" s="113"/>
      <c r="AE22" s="113"/>
      <c r="AF22" s="113"/>
      <c r="AG22" s="113">
        <f t="shared" ref="AG22:AJ22" si="28">AG21*$D$21</f>
        <v>39.065648996102404</v>
      </c>
      <c r="AH22" s="113">
        <f t="shared" si="16"/>
        <v>6.8874753600000025</v>
      </c>
      <c r="AI22" s="113">
        <f t="shared" si="28"/>
        <v>75.739523563871998</v>
      </c>
      <c r="AJ22" s="113">
        <f t="shared" si="28"/>
        <v>355.57713167880962</v>
      </c>
      <c r="AK22" s="113"/>
      <c r="AL22" s="113">
        <f>AL21*$D$21</f>
        <v>318.90325711104003</v>
      </c>
      <c r="AM22" s="113">
        <f>AM21*$D$21</f>
        <v>198.51727755162241</v>
      </c>
      <c r="AN22" s="147">
        <f>AN21*$D$21</f>
        <v>199.31453569440001</v>
      </c>
      <c r="AO22" s="113">
        <f>AO21*$D$21</f>
        <v>318.90325711104003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>
        <f t="shared" ref="BT22:BY22" si="29">BT21*$D$21</f>
        <v>0</v>
      </c>
      <c r="BU22" s="121">
        <f t="shared" si="29"/>
        <v>0</v>
      </c>
      <c r="BV22" s="121">
        <f t="shared" si="29"/>
        <v>0</v>
      </c>
      <c r="BW22" s="121">
        <f t="shared" si="29"/>
        <v>207.81862255069439</v>
      </c>
      <c r="BX22" s="121">
        <f t="shared" si="29"/>
        <v>415.63724510138877</v>
      </c>
      <c r="BY22" s="121">
        <f t="shared" si="29"/>
        <v>623.45586765208316</v>
      </c>
      <c r="BZ22" s="121">
        <f>BZ21*$D$21</f>
        <v>2056.926008366208</v>
      </c>
      <c r="CA22" s="121">
        <f>CA21*$D$21</f>
        <v>2056.926008366208</v>
      </c>
      <c r="CB22" s="121">
        <f>CB21*$D$21</f>
        <v>-5360.7637520365824</v>
      </c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</row>
    <row r="23" spans="1:101" s="68" customFormat="1" ht="25.5">
      <c r="A23" s="117"/>
      <c r="B23" s="76"/>
      <c r="C23" s="82" t="s">
        <v>547</v>
      </c>
      <c r="D23" s="125">
        <v>1</v>
      </c>
      <c r="E23" s="125"/>
      <c r="F23" s="156">
        <v>957</v>
      </c>
      <c r="G23" s="156">
        <f>+F23</f>
        <v>957</v>
      </c>
      <c r="H23" s="195">
        <f t="shared" si="3"/>
        <v>0</v>
      </c>
      <c r="I23" s="113"/>
      <c r="J23" s="113"/>
      <c r="K23" s="113"/>
      <c r="L23" s="113"/>
      <c r="M23" s="113"/>
      <c r="N23" s="113"/>
      <c r="O23" s="120"/>
      <c r="P23" s="113"/>
      <c r="Q23" s="113"/>
      <c r="R23" s="113"/>
      <c r="S23" s="113"/>
      <c r="T23" s="113"/>
      <c r="U23" s="113"/>
      <c r="V23" s="126"/>
      <c r="W23" s="127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>
        <v>54</v>
      </c>
      <c r="AI23" s="113">
        <v>48</v>
      </c>
      <c r="AJ23" s="113">
        <v>169</v>
      </c>
      <c r="AK23" s="113"/>
      <c r="AL23" s="113">
        <v>107</v>
      </c>
      <c r="AM23" s="113">
        <f>AL22*$D$22</f>
        <v>293.39099654215687</v>
      </c>
      <c r="AN23" s="113">
        <f>AM22*$D$22</f>
        <v>182.63589534749264</v>
      </c>
      <c r="AO23" s="113">
        <f>AN22*$D$22</f>
        <v>183.36937283884802</v>
      </c>
      <c r="AP23" s="113">
        <f>AO22*D22</f>
        <v>293.39099654215687</v>
      </c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>
        <f t="shared" ref="BU23:CA23" si="30">BT22*$D$22</f>
        <v>0</v>
      </c>
      <c r="BV23" s="121">
        <f t="shared" si="30"/>
        <v>0</v>
      </c>
      <c r="BW23" s="121">
        <f t="shared" si="30"/>
        <v>0</v>
      </c>
      <c r="BX23" s="121">
        <f t="shared" si="30"/>
        <v>191.19313274663884</v>
      </c>
      <c r="BY23" s="121">
        <f t="shared" si="30"/>
        <v>382.38626549327768</v>
      </c>
      <c r="BZ23" s="121">
        <f t="shared" si="30"/>
        <v>573.57939823991649</v>
      </c>
      <c r="CA23" s="121">
        <f t="shared" si="30"/>
        <v>1892.3719276969114</v>
      </c>
      <c r="CB23" s="121">
        <f>CA22*$D$22</f>
        <v>1892.3719276969114</v>
      </c>
      <c r="CC23" s="121">
        <f>CB22*$D$22</f>
        <v>-4931.9026518736564</v>
      </c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</row>
    <row r="24" spans="1:101" ht="25.5">
      <c r="A24" s="117"/>
      <c r="B24" s="76"/>
      <c r="C24" s="82" t="s">
        <v>555</v>
      </c>
      <c r="D24" s="125">
        <v>0.88</v>
      </c>
      <c r="E24" s="125"/>
      <c r="F24" s="156">
        <v>72</v>
      </c>
      <c r="G24" s="156">
        <f>+F24*8*3.33333333333333</f>
        <v>1920</v>
      </c>
      <c r="H24" s="195">
        <f t="shared" si="3"/>
        <v>0</v>
      </c>
      <c r="I24" s="113"/>
      <c r="J24" s="113"/>
      <c r="K24" s="113" t="e">
        <f>#REF!*#REF!</f>
        <v>#REF!</v>
      </c>
      <c r="L24" s="113" t="e">
        <f>#REF!*#REF!</f>
        <v>#REF!</v>
      </c>
      <c r="M24" s="113" t="e">
        <f>#REF!*#REF!</f>
        <v>#REF!</v>
      </c>
      <c r="N24" s="113" t="e">
        <f>#REF!*#REF!</f>
        <v>#REF!</v>
      </c>
      <c r="O24" s="120"/>
      <c r="P24" s="113" t="e">
        <f>#REF!*#REF!</f>
        <v>#REF!</v>
      </c>
      <c r="Q24" s="113" t="e">
        <f>#REF!*#REF!</f>
        <v>#REF!</v>
      </c>
      <c r="R24" s="113" t="e">
        <f>#REF!*#REF!</f>
        <v>#REF!</v>
      </c>
      <c r="S24" s="113" t="e">
        <f>#REF!*#REF!</f>
        <v>#REF!</v>
      </c>
      <c r="T24" s="113" t="e">
        <f>#REF!*#REF!</f>
        <v>#REF!</v>
      </c>
      <c r="U24" s="113" t="e">
        <f>#REF!*#REF!</f>
        <v>#REF!</v>
      </c>
      <c r="V24" s="126"/>
      <c r="W24" s="127">
        <v>42.603698845925365</v>
      </c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>
        <v>200</v>
      </c>
      <c r="AO24" s="113">
        <v>300</v>
      </c>
      <c r="AP24" s="113">
        <v>500</v>
      </c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>
        <f t="shared" ref="BU24:BY24" si="31">BU23*$D$23</f>
        <v>0</v>
      </c>
      <c r="BV24" s="121">
        <f t="shared" si="31"/>
        <v>0</v>
      </c>
      <c r="BW24" s="121">
        <f t="shared" si="31"/>
        <v>0</v>
      </c>
      <c r="BX24" s="121">
        <f t="shared" si="31"/>
        <v>191.19313274663884</v>
      </c>
      <c r="BY24" s="121">
        <f t="shared" si="31"/>
        <v>382.38626549327768</v>
      </c>
      <c r="BZ24" s="121">
        <f>BZ23*$D$23</f>
        <v>573.57939823991649</v>
      </c>
      <c r="CA24" s="121">
        <f>CA23*$D$23</f>
        <v>1892.3719276969114</v>
      </c>
      <c r="CB24" s="121">
        <f>CB23*$D$23</f>
        <v>1892.3719276969114</v>
      </c>
      <c r="CC24" s="121">
        <f>CC23*$D$23</f>
        <v>-4931.9026518736564</v>
      </c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</row>
    <row r="25" spans="1:101" ht="25.5">
      <c r="A25" s="117"/>
      <c r="B25" s="76"/>
      <c r="C25" s="82" t="s">
        <v>614</v>
      </c>
      <c r="D25" s="125">
        <v>0.9</v>
      </c>
      <c r="E25" s="125"/>
      <c r="F25" s="156">
        <v>450</v>
      </c>
      <c r="G25" s="156">
        <f>F25*20/2</f>
        <v>4500</v>
      </c>
      <c r="H25" s="195">
        <f t="shared" si="3"/>
        <v>0</v>
      </c>
      <c r="I25" s="113"/>
      <c r="J25" s="113"/>
      <c r="K25" s="113"/>
      <c r="L25" s="113"/>
      <c r="M25" s="113"/>
      <c r="N25" s="113"/>
      <c r="O25" s="120"/>
      <c r="P25" s="113"/>
      <c r="Q25" s="113"/>
      <c r="R25" s="113"/>
      <c r="S25" s="113"/>
      <c r="T25" s="113"/>
      <c r="U25" s="113"/>
      <c r="V25" s="126"/>
      <c r="W25" s="127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>
        <f t="shared" ref="BU25:BY25" si="32">BU24*$D$24</f>
        <v>0</v>
      </c>
      <c r="BV25" s="121">
        <f t="shared" si="32"/>
        <v>0</v>
      </c>
      <c r="BW25" s="121">
        <f>BW24*$D$24</f>
        <v>0</v>
      </c>
      <c r="BX25" s="121">
        <f>BX24*$D$24</f>
        <v>168.24995681704218</v>
      </c>
      <c r="BY25" s="121">
        <f t="shared" si="32"/>
        <v>336.49991363408435</v>
      </c>
      <c r="BZ25" s="121">
        <f>BZ24*$D$24</f>
        <v>504.74987045112653</v>
      </c>
      <c r="CA25" s="121">
        <f>CA24*$D$24</f>
        <v>1665.2872963732821</v>
      </c>
      <c r="CB25" s="121">
        <f>CB24*$D$24</f>
        <v>1665.2872963732821</v>
      </c>
      <c r="CC25" s="121">
        <f>CC24*$D$24</f>
        <v>-4340.0743336488176</v>
      </c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</row>
    <row r="26" spans="1:101" ht="25.5">
      <c r="A26" s="117"/>
      <c r="B26" s="76"/>
      <c r="C26" s="82" t="s">
        <v>548</v>
      </c>
      <c r="D26" s="125">
        <v>0.95</v>
      </c>
      <c r="E26" s="125"/>
      <c r="F26" s="156"/>
      <c r="G26" s="156"/>
      <c r="H26" s="195">
        <f t="shared" si="3"/>
        <v>0</v>
      </c>
      <c r="I26" s="113"/>
      <c r="J26" s="113"/>
      <c r="K26" s="113"/>
      <c r="L26" s="113"/>
      <c r="M26" s="113"/>
      <c r="N26" s="113"/>
      <c r="O26" s="120"/>
      <c r="P26" s="113"/>
      <c r="Q26" s="113"/>
      <c r="R26" s="113"/>
      <c r="S26" s="113"/>
      <c r="T26" s="113"/>
      <c r="U26" s="113"/>
      <c r="V26" s="126"/>
      <c r="W26" s="127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42">
        <f>AI24*$D$24</f>
        <v>0</v>
      </c>
      <c r="AK26" s="142"/>
      <c r="AL26" s="142">
        <f>AJ24*$D$24</f>
        <v>0</v>
      </c>
      <c r="AM26" s="142">
        <v>278</v>
      </c>
      <c r="AN26" s="142">
        <v>200</v>
      </c>
      <c r="AO26" s="142">
        <v>300</v>
      </c>
      <c r="AP26" s="142">
        <v>300</v>
      </c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>
        <f t="shared" ref="BV26:CD26" si="33">BU25*$D$25</f>
        <v>0</v>
      </c>
      <c r="BW26" s="121">
        <f t="shared" si="33"/>
        <v>0</v>
      </c>
      <c r="BX26" s="121">
        <f t="shared" si="33"/>
        <v>0</v>
      </c>
      <c r="BY26" s="121">
        <f t="shared" si="33"/>
        <v>151.42496113533795</v>
      </c>
      <c r="BZ26" s="121">
        <f t="shared" si="33"/>
        <v>302.8499222706759</v>
      </c>
      <c r="CA26" s="121">
        <f t="shared" si="33"/>
        <v>454.27488340601388</v>
      </c>
      <c r="CB26" s="121">
        <f t="shared" si="33"/>
        <v>1498.758566735954</v>
      </c>
      <c r="CC26" s="121">
        <f t="shared" si="33"/>
        <v>1498.758566735954</v>
      </c>
      <c r="CD26" s="121">
        <f t="shared" si="33"/>
        <v>-3906.0669002839359</v>
      </c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</row>
    <row r="27" spans="1:101" ht="25.5">
      <c r="A27" s="117"/>
      <c r="B27" s="76"/>
      <c r="C27" s="82" t="s">
        <v>556</v>
      </c>
      <c r="D27" s="125">
        <v>0.96</v>
      </c>
      <c r="E27" s="125"/>
      <c r="F27" s="156">
        <v>72</v>
      </c>
      <c r="G27" s="156">
        <f>+F27*8*3.33333333333333</f>
        <v>1920</v>
      </c>
      <c r="H27" s="195">
        <f t="shared" si="3"/>
        <v>0</v>
      </c>
      <c r="I27" s="113"/>
      <c r="J27" s="113"/>
      <c r="K27" s="113"/>
      <c r="L27" s="113"/>
      <c r="M27" s="113"/>
      <c r="N27" s="113"/>
      <c r="O27" s="120"/>
      <c r="P27" s="113"/>
      <c r="Q27" s="113"/>
      <c r="R27" s="113"/>
      <c r="S27" s="113"/>
      <c r="T27" s="113"/>
      <c r="U27" s="113"/>
      <c r="V27" s="126"/>
      <c r="W27" s="127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42" t="e">
        <f>#REF!*$D$26</f>
        <v>#REF!</v>
      </c>
      <c r="AK27" s="142"/>
      <c r="AL27" s="142" t="e">
        <f>#REF!*$D$26</f>
        <v>#REF!</v>
      </c>
      <c r="AM27" s="142" t="e">
        <f>#REF!*$D$26</f>
        <v>#REF!</v>
      </c>
      <c r="AN27" s="142" t="e">
        <f>#REF!*$D$26</f>
        <v>#REF!</v>
      </c>
      <c r="AO27" s="142" t="e">
        <f>#REF!*#REF!</f>
        <v>#REF!</v>
      </c>
      <c r="AP27" s="142" t="e">
        <f>#REF!*$D$26</f>
        <v>#REF!</v>
      </c>
      <c r="AQ27" s="113" t="e">
        <f>#REF!*#REF!</f>
        <v>#REF!</v>
      </c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>
        <f t="shared" ref="BW27:CD27" si="34">BV26*$D$26</f>
        <v>0</v>
      </c>
      <c r="BX27" s="121">
        <f t="shared" si="34"/>
        <v>0</v>
      </c>
      <c r="BY27" s="121">
        <f t="shared" si="34"/>
        <v>0</v>
      </c>
      <c r="BZ27" s="121">
        <f t="shared" si="34"/>
        <v>143.85371307857105</v>
      </c>
      <c r="CA27" s="121">
        <f t="shared" si="34"/>
        <v>287.70742615714209</v>
      </c>
      <c r="CB27" s="121">
        <f t="shared" si="34"/>
        <v>431.56113923571314</v>
      </c>
      <c r="CC27" s="121">
        <f t="shared" si="34"/>
        <v>1423.8206383991562</v>
      </c>
      <c r="CD27" s="121">
        <f t="shared" si="34"/>
        <v>1423.8206383991562</v>
      </c>
      <c r="CE27" s="121">
        <f>CD26*$D$26</f>
        <v>-3710.7635552697388</v>
      </c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</row>
    <row r="28" spans="1:101" ht="25.5">
      <c r="A28" s="117"/>
      <c r="B28" s="76"/>
      <c r="C28" s="82" t="s">
        <v>615</v>
      </c>
      <c r="D28" s="125">
        <v>0.98</v>
      </c>
      <c r="E28" s="125"/>
      <c r="F28" s="156">
        <v>450</v>
      </c>
      <c r="G28" s="156">
        <f>F28*20/2</f>
        <v>4500</v>
      </c>
      <c r="H28" s="195">
        <f t="shared" si="3"/>
        <v>2012.5097668461126</v>
      </c>
      <c r="I28" s="113"/>
      <c r="J28" s="113"/>
      <c r="K28" s="113"/>
      <c r="L28" s="113"/>
      <c r="M28" s="113"/>
      <c r="N28" s="113"/>
      <c r="O28" s="120"/>
      <c r="P28" s="113"/>
      <c r="Q28" s="113"/>
      <c r="R28" s="113"/>
      <c r="S28" s="113"/>
      <c r="T28" s="113"/>
      <c r="U28" s="113"/>
      <c r="V28" s="126"/>
      <c r="W28" s="127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>
        <f t="shared" ref="BU28:BY28" si="35">BU27*$D$24</f>
        <v>0</v>
      </c>
      <c r="BV28" s="121">
        <f t="shared" si="35"/>
        <v>0</v>
      </c>
      <c r="BW28" s="121">
        <f>BW27*$D$24</f>
        <v>0</v>
      </c>
      <c r="BX28" s="121">
        <f>BX27*$D$24</f>
        <v>0</v>
      </c>
      <c r="BY28" s="121">
        <f t="shared" si="35"/>
        <v>0</v>
      </c>
      <c r="BZ28" s="121">
        <f>BZ27*$D$24</f>
        <v>126.59126750914253</v>
      </c>
      <c r="CA28" s="121">
        <f>CA27*$D$24</f>
        <v>253.18253501828505</v>
      </c>
      <c r="CB28" s="121">
        <f>CB27*$D$24</f>
        <v>379.77380252742756</v>
      </c>
      <c r="CC28" s="121">
        <f>CC27*$D$24</f>
        <v>1252.9621617912576</v>
      </c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</row>
    <row r="29" spans="1:101" ht="24">
      <c r="A29" s="117"/>
      <c r="B29" s="76"/>
      <c r="C29" s="151" t="s">
        <v>558</v>
      </c>
      <c r="D29" s="125">
        <v>0.92</v>
      </c>
      <c r="E29" s="125"/>
      <c r="F29" s="156">
        <v>900</v>
      </c>
      <c r="G29" s="156"/>
      <c r="H29" s="195">
        <f t="shared" si="3"/>
        <v>4900.7244131541565</v>
      </c>
      <c r="I29" s="113"/>
      <c r="J29" s="113"/>
      <c r="K29" s="113"/>
      <c r="L29" s="113"/>
      <c r="M29" s="113"/>
      <c r="N29" s="113"/>
      <c r="O29" s="120"/>
      <c r="P29" s="113"/>
      <c r="Q29" s="113"/>
      <c r="R29" s="113"/>
      <c r="S29" s="113"/>
      <c r="T29" s="113"/>
      <c r="U29" s="113"/>
      <c r="V29" s="126"/>
      <c r="W29" s="127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42" t="e">
        <f>AJ27*$D$26</f>
        <v>#REF!</v>
      </c>
      <c r="AK29" s="142"/>
      <c r="AL29" s="142" t="e">
        <f>AL27*$D$26</f>
        <v>#REF!</v>
      </c>
      <c r="AM29" s="142" t="e">
        <f>AM27*$D$26</f>
        <v>#REF!</v>
      </c>
      <c r="AN29" s="142"/>
      <c r="AO29" s="142"/>
      <c r="AP29" s="142">
        <v>500</v>
      </c>
      <c r="AQ29" s="113">
        <v>500</v>
      </c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>
        <f>BW27*$D$27</f>
        <v>0</v>
      </c>
      <c r="BX29" s="121">
        <f>BX27*$D$27</f>
        <v>0</v>
      </c>
      <c r="BY29" s="121">
        <f>BY27*$D$27</f>
        <v>0</v>
      </c>
      <c r="BZ29" s="121">
        <f>BZ27*$D$27</f>
        <v>138.0995645554282</v>
      </c>
      <c r="CA29" s="121">
        <f t="shared" ref="CA29:CB29" si="36">CA27*$D$27</f>
        <v>276.1991291108564</v>
      </c>
      <c r="CB29" s="121">
        <f t="shared" si="36"/>
        <v>414.29869366628458</v>
      </c>
      <c r="CC29" s="121">
        <f>CC27*$D$26</f>
        <v>1352.6296064791984</v>
      </c>
      <c r="CD29" s="121">
        <f>CD27*$D$26</f>
        <v>1352.6296064791984</v>
      </c>
      <c r="CE29" s="121">
        <f>CD27*$D$27</f>
        <v>1366.86781286319</v>
      </c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</row>
    <row r="30" spans="1:101">
      <c r="B30" s="76"/>
      <c r="C30" s="82" t="s">
        <v>532</v>
      </c>
      <c r="D30" s="125">
        <f>PRODUCT(D9:D29)</f>
        <v>0.35538054532466057</v>
      </c>
      <c r="E30" s="125"/>
      <c r="F30" s="156"/>
      <c r="G30" s="156"/>
      <c r="H30" s="195">
        <f t="shared" si="3"/>
        <v>4576.7250866173035</v>
      </c>
      <c r="I30" s="113"/>
      <c r="J30" s="113"/>
      <c r="K30" s="113"/>
      <c r="L30" s="113"/>
      <c r="M30" s="113"/>
      <c r="N30" s="113"/>
      <c r="O30" s="120"/>
      <c r="P30" s="113"/>
      <c r="Q30" s="113"/>
      <c r="R30" s="113"/>
      <c r="S30" s="113"/>
      <c r="T30" s="113"/>
      <c r="U30" s="128"/>
      <c r="V30" s="129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 t="e">
        <f>AJ29*$D$29</f>
        <v>#REF!</v>
      </c>
      <c r="AK30" s="128"/>
      <c r="AL30" s="128" t="e">
        <f t="shared" ref="AL30:AM30" si="37">AL29*$D$29</f>
        <v>#REF!</v>
      </c>
      <c r="AM30" s="128" t="e">
        <f t="shared" si="37"/>
        <v>#REF!</v>
      </c>
      <c r="AN30" s="128"/>
      <c r="AO30" s="142"/>
      <c r="AP30" s="142"/>
      <c r="AQ30" s="113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1"/>
      <c r="BW30" s="121">
        <f>BW29*$D$29</f>
        <v>0</v>
      </c>
      <c r="BX30" s="121">
        <f>BX29*$D$29</f>
        <v>0</v>
      </c>
      <c r="BY30" s="128">
        <f>BY29*$D$29</f>
        <v>0</v>
      </c>
      <c r="BZ30" s="128">
        <f>BZ29*$D$29</f>
        <v>127.05159939099396</v>
      </c>
      <c r="CA30" s="128">
        <f t="shared" ref="CA30:CB30" si="38">CA29*$D$29</f>
        <v>254.10319878198791</v>
      </c>
      <c r="CB30" s="128">
        <f t="shared" si="38"/>
        <v>381.15479817298183</v>
      </c>
      <c r="CC30" s="121">
        <f>CC29*$D$26</f>
        <v>1284.9981261552384</v>
      </c>
      <c r="CD30" s="121">
        <f>CD29*$D$26</f>
        <v>1284.9981261552384</v>
      </c>
      <c r="CE30" s="121">
        <f>CD29*$D$29</f>
        <v>1244.4192379608626</v>
      </c>
      <c r="CF30" s="121"/>
      <c r="CG30" s="121"/>
      <c r="CH30" s="121"/>
      <c r="CI30" s="121"/>
      <c r="CJ30" s="121"/>
      <c r="CK30" s="121"/>
      <c r="CL30" s="121"/>
      <c r="CM30" s="121"/>
      <c r="CN30" s="128"/>
      <c r="CO30" s="128"/>
      <c r="CP30" s="128"/>
      <c r="CQ30" s="128"/>
      <c r="CR30" s="128"/>
      <c r="CS30" s="128"/>
      <c r="CT30" s="128"/>
      <c r="CU30" s="128"/>
      <c r="CV30" s="128"/>
      <c r="CW30" s="128"/>
    </row>
    <row r="31" spans="1:101">
      <c r="B31" s="76"/>
      <c r="C31" s="82" t="s">
        <v>575</v>
      </c>
      <c r="D31" s="125"/>
      <c r="E31" s="125"/>
      <c r="F31" s="156"/>
      <c r="G31" s="156"/>
      <c r="H31" s="195">
        <f t="shared" si="3"/>
        <v>0</v>
      </c>
      <c r="I31" s="127"/>
      <c r="J31" s="127"/>
      <c r="K31" s="127"/>
      <c r="L31" s="127"/>
      <c r="M31" s="127"/>
      <c r="N31" s="127">
        <v>259</v>
      </c>
      <c r="O31" s="126"/>
      <c r="P31" s="127"/>
      <c r="Q31" s="127"/>
      <c r="R31" s="127"/>
      <c r="S31" s="127"/>
      <c r="T31" s="127"/>
      <c r="U31" s="130"/>
      <c r="V31" s="131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  <c r="CT31" s="130"/>
      <c r="CU31" s="130"/>
      <c r="CV31" s="130"/>
      <c r="CW31" s="130"/>
    </row>
    <row r="32" spans="1:101">
      <c r="B32" s="79"/>
      <c r="C32" s="82" t="s">
        <v>534</v>
      </c>
      <c r="D32" s="125"/>
      <c r="E32" s="125"/>
      <c r="F32" s="156"/>
      <c r="G32" s="156"/>
      <c r="H32" s="195">
        <f t="shared" si="3"/>
        <v>0</v>
      </c>
      <c r="I32" s="132"/>
      <c r="J32" s="132"/>
      <c r="K32" s="132"/>
      <c r="L32" s="132"/>
      <c r="M32" s="132"/>
      <c r="N32" s="133" t="e">
        <f>N31-#REF!</f>
        <v>#REF!</v>
      </c>
      <c r="O32" s="134"/>
      <c r="P32" s="132"/>
      <c r="Q32" s="132"/>
      <c r="R32" s="132"/>
      <c r="S32" s="132"/>
      <c r="T32" s="132"/>
      <c r="U32" s="135"/>
      <c r="V32" s="136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</row>
    <row r="34" spans="4:70">
      <c r="D34" s="138" t="s">
        <v>549</v>
      </c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</row>
    <row r="35" spans="4:70" ht="12.75" customHeight="1"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BR35" s="234"/>
    </row>
    <row r="36" spans="4:70" ht="12.75" customHeight="1"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</row>
  </sheetData>
  <mergeCells count="6">
    <mergeCell ref="H34:AR36"/>
    <mergeCell ref="D4:D5"/>
    <mergeCell ref="B6:C6"/>
    <mergeCell ref="AE7:AQ7"/>
    <mergeCell ref="BE7:CM7"/>
    <mergeCell ref="B8:C8"/>
  </mergeCells>
  <phoneticPr fontId="56" type="noConversion"/>
  <conditionalFormatting sqref="I4:AI5 AK5:BF5 AK4:CW4">
    <cfRule type="expression" dxfId="93" priority="3">
      <formula>TEXT(I4,"ddd")="Sun"</formula>
    </cfRule>
  </conditionalFormatting>
  <conditionalFormatting sqref="BG5">
    <cfRule type="expression" dxfId="92" priority="2">
      <formula>TEXT(BG5,"ddd")="Sun"</formula>
    </cfRule>
  </conditionalFormatting>
  <conditionalFormatting sqref="BH5:CW5">
    <cfRule type="expression" dxfId="91" priority="1">
      <formula>TEXT(BH5,"ddd")="Sun"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U34"/>
  <sheetViews>
    <sheetView showGridLines="0" zoomScale="50" zoomScaleNormal="50" workbookViewId="0">
      <pane xSplit="4" ySplit="8" topLeftCell="E21" activePane="bottomRight" state="frozen"/>
      <selection activeCell="A2" sqref="A2"/>
      <selection pane="topRight" activeCell="E2" sqref="E2"/>
      <selection pane="bottomLeft" activeCell="A10" sqref="A10"/>
      <selection pane="bottomRight" activeCell="BX28" sqref="BX28"/>
    </sheetView>
  </sheetViews>
  <sheetFormatPr defaultColWidth="6.85546875" defaultRowHeight="14.25"/>
  <cols>
    <col min="1" max="1" width="4.85546875" style="93" customWidth="1"/>
    <col min="2" max="2" width="11.7109375" style="137" customWidth="1"/>
    <col min="3" max="3" width="25.28515625" style="93" customWidth="1"/>
    <col min="4" max="5" width="12" style="138" customWidth="1"/>
    <col min="6" max="6" width="10.7109375" style="138" customWidth="1"/>
    <col min="7" max="24" width="5.7109375" style="93" hidden="1" customWidth="1"/>
    <col min="25" max="30" width="6.28515625" style="93" hidden="1" customWidth="1"/>
    <col min="31" max="31" width="10.85546875" style="93" hidden="1" customWidth="1"/>
    <col min="32" max="32" width="8.85546875" style="93" hidden="1" customWidth="1"/>
    <col min="33" max="33" width="9.28515625" style="93" hidden="1" customWidth="1"/>
    <col min="34" max="34" width="6.28515625" style="93" hidden="1" customWidth="1"/>
    <col min="35" max="35" width="10" style="93" hidden="1" customWidth="1"/>
    <col min="36" max="36" width="6.28515625" style="93" hidden="1" customWidth="1"/>
    <col min="37" max="37" width="10.85546875" style="93" hidden="1" customWidth="1"/>
    <col min="38" max="38" width="8.28515625" style="93" hidden="1" customWidth="1"/>
    <col min="39" max="40" width="6.28515625" style="93" hidden="1" customWidth="1"/>
    <col min="41" max="54" width="10.7109375" style="93" hidden="1" customWidth="1"/>
    <col min="55" max="55" width="9" style="93" hidden="1" customWidth="1"/>
    <col min="56" max="56" width="8.85546875" style="93" hidden="1" customWidth="1"/>
    <col min="57" max="57" width="7.7109375" style="93" hidden="1" customWidth="1"/>
    <col min="58" max="58" width="10.7109375" style="93" hidden="1" customWidth="1"/>
    <col min="59" max="59" width="7.5703125" style="93" customWidth="1"/>
    <col min="60" max="62" width="6.85546875" style="70" customWidth="1"/>
    <col min="63" max="63" width="11.28515625" style="70" customWidth="1"/>
    <col min="64" max="69" width="6.85546875" style="70" customWidth="1"/>
    <col min="70" max="88" width="8.140625" style="169" customWidth="1"/>
    <col min="89" max="89" width="9" style="70" bestFit="1" customWidth="1"/>
    <col min="90" max="16384" width="6.85546875" style="70"/>
  </cols>
  <sheetData>
    <row r="1" spans="1:99" s="87" customFormat="1" ht="25.5" customHeight="1">
      <c r="A1" s="84"/>
      <c r="B1" s="85"/>
      <c r="C1" s="84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</row>
    <row r="2" spans="1:99" s="87" customFormat="1" ht="12" customHeight="1">
      <c r="A2" s="88"/>
      <c r="B2" s="88"/>
      <c r="C2" s="88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</row>
    <row r="3" spans="1:99" s="87" customFormat="1" ht="24" customHeight="1">
      <c r="A3" s="88"/>
      <c r="B3" s="84"/>
      <c r="C3" s="84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 t="s">
        <v>550</v>
      </c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K3" s="152" t="s">
        <v>565</v>
      </c>
      <c r="BR3" s="159"/>
      <c r="BS3" s="159"/>
      <c r="BT3" s="159" t="s">
        <v>559</v>
      </c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</row>
    <row r="4" spans="1:99" s="87" customFormat="1" ht="38.25" customHeight="1">
      <c r="A4" s="89"/>
      <c r="B4" s="90"/>
      <c r="C4" s="171" t="s">
        <v>566</v>
      </c>
      <c r="D4" s="212"/>
      <c r="E4" s="153"/>
      <c r="F4" s="91"/>
      <c r="G4" s="92">
        <v>43766</v>
      </c>
      <c r="H4" s="92">
        <v>43767</v>
      </c>
      <c r="I4" s="92">
        <v>43768</v>
      </c>
      <c r="J4" s="92">
        <v>43769</v>
      </c>
      <c r="K4" s="92">
        <v>43770</v>
      </c>
      <c r="L4" s="92">
        <v>43771</v>
      </c>
      <c r="M4" s="92">
        <v>43772</v>
      </c>
      <c r="N4" s="92">
        <v>43773</v>
      </c>
      <c r="O4" s="92">
        <v>43774</v>
      </c>
      <c r="P4" s="92">
        <v>43775</v>
      </c>
      <c r="Q4" s="92">
        <v>43776</v>
      </c>
      <c r="R4" s="92">
        <v>43777</v>
      </c>
      <c r="S4" s="92">
        <v>43778</v>
      </c>
      <c r="T4" s="92">
        <v>43779</v>
      </c>
      <c r="U4" s="92">
        <v>43780</v>
      </c>
      <c r="V4" s="92">
        <v>43781</v>
      </c>
      <c r="W4" s="92">
        <v>43782</v>
      </c>
      <c r="X4" s="92">
        <v>43783</v>
      </c>
      <c r="Y4" s="92">
        <v>43784</v>
      </c>
      <c r="Z4" s="92">
        <v>43785</v>
      </c>
      <c r="AA4" s="92">
        <v>43786</v>
      </c>
      <c r="AB4" s="92">
        <v>43787</v>
      </c>
      <c r="AC4" s="92">
        <v>43788</v>
      </c>
      <c r="AD4" s="92">
        <v>43789</v>
      </c>
      <c r="AE4" s="92">
        <v>43790</v>
      </c>
      <c r="AF4" s="92">
        <v>43791</v>
      </c>
      <c r="AG4" s="92">
        <v>43792</v>
      </c>
      <c r="AH4" s="145">
        <v>43793</v>
      </c>
      <c r="AI4" s="143">
        <v>43794</v>
      </c>
      <c r="AJ4" s="92">
        <v>43795</v>
      </c>
      <c r="AK4" s="92">
        <v>43796</v>
      </c>
      <c r="AL4" s="92">
        <v>43797</v>
      </c>
      <c r="AM4" s="92">
        <v>43798</v>
      </c>
      <c r="AN4" s="92">
        <v>43799</v>
      </c>
      <c r="AO4" s="92">
        <v>43800</v>
      </c>
      <c r="AP4" s="92">
        <v>43801</v>
      </c>
      <c r="AQ4" s="92">
        <v>43802</v>
      </c>
      <c r="AR4" s="92">
        <v>43803</v>
      </c>
      <c r="AS4" s="92">
        <v>43804</v>
      </c>
      <c r="AT4" s="92">
        <v>43805</v>
      </c>
      <c r="AU4" s="92">
        <v>43806</v>
      </c>
      <c r="AV4" s="92">
        <v>43807</v>
      </c>
      <c r="AW4" s="92">
        <v>43808</v>
      </c>
      <c r="AX4" s="92">
        <v>43809</v>
      </c>
      <c r="AY4" s="92">
        <v>43810</v>
      </c>
      <c r="AZ4" s="92">
        <v>43811</v>
      </c>
      <c r="BA4" s="92">
        <v>43812</v>
      </c>
      <c r="BB4" s="92">
        <v>43813</v>
      </c>
      <c r="BC4" s="92">
        <v>43814</v>
      </c>
      <c r="BD4" s="92">
        <v>43815</v>
      </c>
      <c r="BE4" s="92">
        <v>43816</v>
      </c>
      <c r="BF4" s="92">
        <v>43817</v>
      </c>
      <c r="BG4" s="92">
        <v>43818</v>
      </c>
      <c r="BH4" s="92">
        <v>43819</v>
      </c>
      <c r="BI4" s="92">
        <v>43820</v>
      </c>
      <c r="BJ4" s="92">
        <v>43821</v>
      </c>
      <c r="BK4" s="92">
        <v>43822</v>
      </c>
      <c r="BL4" s="92">
        <v>43823</v>
      </c>
      <c r="BM4" s="92">
        <v>43824</v>
      </c>
      <c r="BN4" s="92">
        <v>43825</v>
      </c>
      <c r="BO4" s="92">
        <v>43826</v>
      </c>
      <c r="BP4" s="92">
        <v>43827</v>
      </c>
      <c r="BQ4" s="92">
        <v>43828</v>
      </c>
      <c r="BR4" s="160">
        <v>43829</v>
      </c>
      <c r="BS4" s="160">
        <v>43830</v>
      </c>
      <c r="BT4" s="160">
        <v>43831</v>
      </c>
      <c r="BU4" s="160">
        <v>43832</v>
      </c>
      <c r="BV4" s="160">
        <v>43833</v>
      </c>
      <c r="BW4" s="160">
        <v>43834</v>
      </c>
      <c r="BX4" s="160">
        <v>43835</v>
      </c>
      <c r="BY4" s="160">
        <v>43836</v>
      </c>
      <c r="BZ4" s="160">
        <v>43837</v>
      </c>
      <c r="CA4" s="160">
        <v>43838</v>
      </c>
      <c r="CB4" s="160">
        <v>43839</v>
      </c>
      <c r="CC4" s="160">
        <v>43840</v>
      </c>
      <c r="CD4" s="160">
        <v>43841</v>
      </c>
      <c r="CE4" s="160">
        <v>43842</v>
      </c>
      <c r="CF4" s="160">
        <v>43843</v>
      </c>
      <c r="CG4" s="160">
        <v>43844</v>
      </c>
      <c r="CH4" s="160">
        <v>43845</v>
      </c>
      <c r="CI4" s="160">
        <v>43846</v>
      </c>
      <c r="CJ4" s="160">
        <v>43847</v>
      </c>
      <c r="CK4" s="179">
        <v>43848</v>
      </c>
      <c r="CL4" s="92">
        <v>43849</v>
      </c>
      <c r="CM4" s="92">
        <v>43850</v>
      </c>
      <c r="CN4" s="92">
        <v>43851</v>
      </c>
      <c r="CO4" s="92">
        <v>43852</v>
      </c>
      <c r="CP4" s="92">
        <v>43853</v>
      </c>
      <c r="CQ4" s="92">
        <v>43854</v>
      </c>
      <c r="CR4" s="92">
        <v>43855</v>
      </c>
      <c r="CS4" s="92">
        <v>43856</v>
      </c>
      <c r="CT4" s="92">
        <v>43857</v>
      </c>
      <c r="CU4" s="92">
        <v>43858</v>
      </c>
    </row>
    <row r="5" spans="1:99" ht="20.25" customHeight="1">
      <c r="B5" s="94" t="s">
        <v>504</v>
      </c>
      <c r="C5" s="172">
        <v>43820</v>
      </c>
      <c r="D5" s="213"/>
      <c r="E5" s="154"/>
      <c r="F5" s="95"/>
      <c r="G5" s="96">
        <f t="shared" ref="G5:BR5" si="0">G4</f>
        <v>43766</v>
      </c>
      <c r="H5" s="96">
        <f t="shared" si="0"/>
        <v>43767</v>
      </c>
      <c r="I5" s="96">
        <f t="shared" si="0"/>
        <v>43768</v>
      </c>
      <c r="J5" s="96">
        <f t="shared" si="0"/>
        <v>43769</v>
      </c>
      <c r="K5" s="96">
        <f t="shared" si="0"/>
        <v>43770</v>
      </c>
      <c r="L5" s="96">
        <f t="shared" si="0"/>
        <v>43771</v>
      </c>
      <c r="M5" s="96">
        <f t="shared" si="0"/>
        <v>43772</v>
      </c>
      <c r="N5" s="96">
        <f t="shared" si="0"/>
        <v>43773</v>
      </c>
      <c r="O5" s="96">
        <f t="shared" si="0"/>
        <v>43774</v>
      </c>
      <c r="P5" s="96">
        <f t="shared" si="0"/>
        <v>43775</v>
      </c>
      <c r="Q5" s="96">
        <f t="shared" si="0"/>
        <v>43776</v>
      </c>
      <c r="R5" s="96">
        <f t="shared" si="0"/>
        <v>43777</v>
      </c>
      <c r="S5" s="96">
        <f t="shared" si="0"/>
        <v>43778</v>
      </c>
      <c r="T5" s="96">
        <f t="shared" si="0"/>
        <v>43779</v>
      </c>
      <c r="U5" s="96">
        <f t="shared" si="0"/>
        <v>43780</v>
      </c>
      <c r="V5" s="96">
        <f t="shared" si="0"/>
        <v>43781</v>
      </c>
      <c r="W5" s="96">
        <f t="shared" si="0"/>
        <v>43782</v>
      </c>
      <c r="X5" s="96">
        <f t="shared" si="0"/>
        <v>43783</v>
      </c>
      <c r="Y5" s="96">
        <f t="shared" si="0"/>
        <v>43784</v>
      </c>
      <c r="Z5" s="96">
        <f t="shared" si="0"/>
        <v>43785</v>
      </c>
      <c r="AA5" s="96">
        <f t="shared" si="0"/>
        <v>43786</v>
      </c>
      <c r="AB5" s="96">
        <f t="shared" si="0"/>
        <v>43787</v>
      </c>
      <c r="AC5" s="96">
        <f t="shared" si="0"/>
        <v>43788</v>
      </c>
      <c r="AD5" s="96">
        <f t="shared" si="0"/>
        <v>43789</v>
      </c>
      <c r="AE5" s="96">
        <f t="shared" si="0"/>
        <v>43790</v>
      </c>
      <c r="AF5" s="96">
        <f t="shared" si="0"/>
        <v>43791</v>
      </c>
      <c r="AG5" s="96">
        <f t="shared" si="0"/>
        <v>43792</v>
      </c>
      <c r="AH5" s="146">
        <f t="shared" si="0"/>
        <v>43793</v>
      </c>
      <c r="AI5" s="144">
        <f t="shared" si="0"/>
        <v>43794</v>
      </c>
      <c r="AJ5" s="96">
        <f t="shared" si="0"/>
        <v>43795</v>
      </c>
      <c r="AK5" s="96">
        <f t="shared" si="0"/>
        <v>43796</v>
      </c>
      <c r="AL5" s="96">
        <f t="shared" si="0"/>
        <v>43797</v>
      </c>
      <c r="AM5" s="96">
        <f t="shared" si="0"/>
        <v>43798</v>
      </c>
      <c r="AN5" s="96">
        <f t="shared" si="0"/>
        <v>43799</v>
      </c>
      <c r="AO5" s="96">
        <f t="shared" si="0"/>
        <v>43800</v>
      </c>
      <c r="AP5" s="96">
        <f t="shared" si="0"/>
        <v>43801</v>
      </c>
      <c r="AQ5" s="96">
        <f t="shared" si="0"/>
        <v>43802</v>
      </c>
      <c r="AR5" s="96">
        <f t="shared" si="0"/>
        <v>43803</v>
      </c>
      <c r="AS5" s="96">
        <f t="shared" si="0"/>
        <v>43804</v>
      </c>
      <c r="AT5" s="96">
        <f t="shared" si="0"/>
        <v>43805</v>
      </c>
      <c r="AU5" s="96">
        <f t="shared" si="0"/>
        <v>43806</v>
      </c>
      <c r="AV5" s="96">
        <f t="shared" si="0"/>
        <v>43807</v>
      </c>
      <c r="AW5" s="96">
        <f t="shared" si="0"/>
        <v>43808</v>
      </c>
      <c r="AX5" s="96">
        <f t="shared" si="0"/>
        <v>43809</v>
      </c>
      <c r="AY5" s="96">
        <f t="shared" si="0"/>
        <v>43810</v>
      </c>
      <c r="AZ5" s="96">
        <f t="shared" si="0"/>
        <v>43811</v>
      </c>
      <c r="BA5" s="96">
        <f t="shared" si="0"/>
        <v>43812</v>
      </c>
      <c r="BB5" s="96">
        <f t="shared" si="0"/>
        <v>43813</v>
      </c>
      <c r="BC5" s="96">
        <f t="shared" si="0"/>
        <v>43814</v>
      </c>
      <c r="BD5" s="96">
        <f t="shared" si="0"/>
        <v>43815</v>
      </c>
      <c r="BE5" s="96">
        <f t="shared" si="0"/>
        <v>43816</v>
      </c>
      <c r="BF5" s="96">
        <f t="shared" si="0"/>
        <v>43817</v>
      </c>
      <c r="BG5" s="96">
        <f t="shared" si="0"/>
        <v>43818</v>
      </c>
      <c r="BH5" s="96">
        <f t="shared" si="0"/>
        <v>43819</v>
      </c>
      <c r="BI5" s="96">
        <f t="shared" si="0"/>
        <v>43820</v>
      </c>
      <c r="BJ5" s="96">
        <f t="shared" si="0"/>
        <v>43821</v>
      </c>
      <c r="BK5" s="96">
        <f t="shared" si="0"/>
        <v>43822</v>
      </c>
      <c r="BL5" s="96">
        <f t="shared" si="0"/>
        <v>43823</v>
      </c>
      <c r="BM5" s="96">
        <f t="shared" si="0"/>
        <v>43824</v>
      </c>
      <c r="BN5" s="96">
        <f t="shared" si="0"/>
        <v>43825</v>
      </c>
      <c r="BO5" s="96">
        <f t="shared" si="0"/>
        <v>43826</v>
      </c>
      <c r="BP5" s="96">
        <f t="shared" si="0"/>
        <v>43827</v>
      </c>
      <c r="BQ5" s="96">
        <f t="shared" si="0"/>
        <v>43828</v>
      </c>
      <c r="BR5" s="161">
        <f t="shared" si="0"/>
        <v>43829</v>
      </c>
      <c r="BS5" s="161">
        <f t="shared" ref="BS5:BY5" si="1">BS4</f>
        <v>43830</v>
      </c>
      <c r="BT5" s="161">
        <f t="shared" si="1"/>
        <v>43831</v>
      </c>
      <c r="BU5" s="161">
        <f t="shared" si="1"/>
        <v>43832</v>
      </c>
      <c r="BV5" s="161">
        <f t="shared" si="1"/>
        <v>43833</v>
      </c>
      <c r="BW5" s="161">
        <f t="shared" si="1"/>
        <v>43834</v>
      </c>
      <c r="BX5" s="161">
        <f t="shared" si="1"/>
        <v>43835</v>
      </c>
      <c r="BY5" s="161">
        <f t="shared" si="1"/>
        <v>43836</v>
      </c>
      <c r="BZ5" s="161">
        <f t="shared" ref="BZ5:CU5" si="2">BZ4</f>
        <v>43837</v>
      </c>
      <c r="CA5" s="161">
        <f t="shared" si="2"/>
        <v>43838</v>
      </c>
      <c r="CB5" s="161">
        <f t="shared" si="2"/>
        <v>43839</v>
      </c>
      <c r="CC5" s="161">
        <f t="shared" si="2"/>
        <v>43840</v>
      </c>
      <c r="CD5" s="161">
        <f t="shared" si="2"/>
        <v>43841</v>
      </c>
      <c r="CE5" s="161">
        <f t="shared" si="2"/>
        <v>43842</v>
      </c>
      <c r="CF5" s="161">
        <f t="shared" si="2"/>
        <v>43843</v>
      </c>
      <c r="CG5" s="161">
        <f t="shared" si="2"/>
        <v>43844</v>
      </c>
      <c r="CH5" s="161">
        <f t="shared" si="2"/>
        <v>43845</v>
      </c>
      <c r="CI5" s="161">
        <f t="shared" si="2"/>
        <v>43846</v>
      </c>
      <c r="CJ5" s="161">
        <f t="shared" si="2"/>
        <v>43847</v>
      </c>
      <c r="CK5" s="180">
        <f t="shared" si="2"/>
        <v>43848</v>
      </c>
      <c r="CL5" s="96">
        <f t="shared" si="2"/>
        <v>43849</v>
      </c>
      <c r="CM5" s="96">
        <f t="shared" si="2"/>
        <v>43850</v>
      </c>
      <c r="CN5" s="96">
        <f t="shared" si="2"/>
        <v>43851</v>
      </c>
      <c r="CO5" s="96">
        <f t="shared" si="2"/>
        <v>43852</v>
      </c>
      <c r="CP5" s="96">
        <f t="shared" si="2"/>
        <v>43853</v>
      </c>
      <c r="CQ5" s="96">
        <f t="shared" si="2"/>
        <v>43854</v>
      </c>
      <c r="CR5" s="96">
        <f t="shared" si="2"/>
        <v>43855</v>
      </c>
      <c r="CS5" s="96">
        <f t="shared" si="2"/>
        <v>43856</v>
      </c>
      <c r="CT5" s="96">
        <f t="shared" si="2"/>
        <v>43857</v>
      </c>
      <c r="CU5" s="96">
        <f t="shared" si="2"/>
        <v>43858</v>
      </c>
    </row>
    <row r="6" spans="1:99" s="104" customFormat="1" ht="31.5" customHeight="1">
      <c r="A6" s="97"/>
      <c r="B6" s="214" t="s">
        <v>530</v>
      </c>
      <c r="C6" s="215"/>
      <c r="D6" s="150"/>
      <c r="E6" s="155"/>
      <c r="F6" s="98"/>
      <c r="G6" s="99"/>
      <c r="H6" s="99"/>
      <c r="I6" s="99"/>
      <c r="J6" s="99"/>
      <c r="K6" s="99"/>
      <c r="L6" s="99"/>
      <c r="M6" s="100"/>
      <c r="N6" s="99"/>
      <c r="O6" s="99"/>
      <c r="P6" s="99"/>
      <c r="Q6" s="101"/>
      <c r="R6" s="102"/>
      <c r="S6" s="99"/>
      <c r="T6" s="80"/>
      <c r="U6" s="99"/>
      <c r="V6" s="99"/>
      <c r="W6" s="99"/>
      <c r="X6" s="77"/>
      <c r="Y6" s="77"/>
      <c r="Z6" s="77"/>
      <c r="AA6" s="77"/>
      <c r="AB6" s="77"/>
      <c r="AC6" s="99"/>
      <c r="AD6" s="99"/>
      <c r="AE6" s="141" t="s">
        <v>542</v>
      </c>
      <c r="AF6" s="77"/>
      <c r="AG6" s="77"/>
      <c r="AH6" s="77"/>
      <c r="AI6" s="141" t="s">
        <v>543</v>
      </c>
      <c r="AJ6" s="99"/>
      <c r="AK6" s="99"/>
      <c r="AL6" s="77"/>
      <c r="AM6" s="77"/>
      <c r="AN6" s="77"/>
      <c r="AO6" s="77"/>
      <c r="AP6" s="77" t="s">
        <v>545</v>
      </c>
      <c r="AQ6" s="77" t="s">
        <v>546</v>
      </c>
      <c r="AR6" s="99"/>
      <c r="AS6" s="140" t="s">
        <v>544</v>
      </c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77"/>
      <c r="BF6" s="99"/>
      <c r="BG6" s="103"/>
      <c r="BH6" s="103"/>
      <c r="BI6" s="103"/>
      <c r="BJ6" s="103"/>
      <c r="BK6" s="103"/>
      <c r="BL6" s="103"/>
      <c r="BM6" s="157"/>
      <c r="BN6" s="103"/>
      <c r="BO6" s="157"/>
      <c r="BP6" s="103"/>
      <c r="BQ6" s="103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3" t="s">
        <v>564</v>
      </c>
      <c r="CD6" s="162"/>
      <c r="CE6" s="162"/>
      <c r="CF6" s="162"/>
      <c r="CG6" s="162"/>
      <c r="CH6" s="162"/>
      <c r="CI6" s="162"/>
      <c r="CJ6" s="162"/>
      <c r="CK6" s="103"/>
      <c r="CL6" s="103"/>
      <c r="CN6" s="103"/>
      <c r="CO6" s="103"/>
      <c r="CP6" s="103"/>
      <c r="CQ6" s="103"/>
      <c r="CR6" s="103"/>
      <c r="CS6" s="103"/>
      <c r="CT6" s="103"/>
      <c r="CU6" s="103"/>
    </row>
    <row r="7" spans="1:99" s="109" customFormat="1" ht="16.5" customHeight="1">
      <c r="A7" s="93"/>
      <c r="B7" s="105" t="s">
        <v>505</v>
      </c>
      <c r="C7" s="106">
        <v>2</v>
      </c>
      <c r="D7" s="107"/>
      <c r="E7" s="108"/>
      <c r="F7" s="108"/>
      <c r="G7" s="75">
        <v>420</v>
      </c>
      <c r="H7" s="75">
        <v>420</v>
      </c>
      <c r="I7" s="75">
        <v>420</v>
      </c>
      <c r="J7" s="75">
        <v>420</v>
      </c>
      <c r="K7" s="75">
        <v>420</v>
      </c>
      <c r="L7" s="75">
        <v>420</v>
      </c>
      <c r="M7" s="81"/>
      <c r="N7" s="75"/>
      <c r="O7" s="75"/>
      <c r="P7" s="75"/>
      <c r="Q7" s="75"/>
      <c r="R7" s="75"/>
      <c r="S7" s="75"/>
      <c r="T7" s="81"/>
      <c r="U7" s="75"/>
      <c r="V7" s="75"/>
      <c r="W7" s="75"/>
      <c r="X7" s="75"/>
      <c r="Z7" s="75"/>
      <c r="AA7" s="75"/>
      <c r="AB7" s="75"/>
      <c r="AC7" s="216" t="s">
        <v>551</v>
      </c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8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5"/>
      <c r="BA7" s="75"/>
      <c r="BB7" s="75"/>
      <c r="BC7" s="219" t="s">
        <v>567</v>
      </c>
      <c r="BD7" s="220"/>
      <c r="BE7" s="220"/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1"/>
      <c r="CL7" s="78"/>
      <c r="CM7" s="78"/>
      <c r="CN7" s="78"/>
      <c r="CO7" s="78"/>
      <c r="CP7" s="78"/>
      <c r="CQ7" s="78"/>
      <c r="CR7" s="78"/>
      <c r="CS7" s="78"/>
      <c r="CT7" s="78"/>
      <c r="CU7" s="78"/>
    </row>
    <row r="8" spans="1:99" s="116" customFormat="1" ht="15" customHeight="1">
      <c r="A8" s="110"/>
      <c r="B8" s="222" t="s">
        <v>562</v>
      </c>
      <c r="C8" s="223"/>
      <c r="D8" s="111" t="s">
        <v>529</v>
      </c>
      <c r="E8" s="111"/>
      <c r="F8" s="111" t="s">
        <v>531</v>
      </c>
      <c r="G8" s="112"/>
      <c r="H8" s="112"/>
      <c r="I8" s="112"/>
      <c r="J8" s="113"/>
      <c r="K8" s="112"/>
      <c r="L8" s="112"/>
      <c r="M8" s="114"/>
      <c r="N8" s="113"/>
      <c r="O8" s="112"/>
      <c r="P8" s="112"/>
      <c r="Q8" s="112"/>
      <c r="R8" s="112"/>
      <c r="S8" s="112"/>
      <c r="T8" s="114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64"/>
      <c r="CC8" s="164"/>
      <c r="CD8" s="164"/>
      <c r="CE8" s="164"/>
      <c r="CF8" s="164"/>
      <c r="CG8" s="164"/>
      <c r="CH8" s="164"/>
      <c r="CI8" s="164"/>
      <c r="CJ8" s="164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</row>
    <row r="9" spans="1:99" s="68" customFormat="1" ht="32.25" customHeight="1">
      <c r="A9" s="117"/>
      <c r="B9" s="76"/>
      <c r="C9" s="82" t="s">
        <v>535</v>
      </c>
      <c r="D9" s="118">
        <v>0.99</v>
      </c>
      <c r="E9" s="156">
        <v>180</v>
      </c>
      <c r="F9" s="173">
        <f>SUM(BK9:CR9)</f>
        <v>17500</v>
      </c>
      <c r="G9" s="113">
        <f t="shared" ref="G9:L9" si="3">G7</f>
        <v>420</v>
      </c>
      <c r="H9" s="113">
        <f t="shared" si="3"/>
        <v>420</v>
      </c>
      <c r="I9" s="113">
        <f t="shared" si="3"/>
        <v>420</v>
      </c>
      <c r="J9" s="113">
        <f t="shared" si="3"/>
        <v>420</v>
      </c>
      <c r="K9" s="113">
        <f t="shared" si="3"/>
        <v>420</v>
      </c>
      <c r="L9" s="113">
        <f t="shared" si="3"/>
        <v>420</v>
      </c>
      <c r="M9" s="120"/>
      <c r="N9" s="113"/>
      <c r="O9" s="113"/>
      <c r="P9" s="113"/>
      <c r="Q9" s="113"/>
      <c r="R9" s="113"/>
      <c r="S9" s="113"/>
      <c r="T9" s="120"/>
      <c r="U9" s="113"/>
      <c r="V9" s="113"/>
      <c r="W9" s="113"/>
      <c r="X9" s="113"/>
      <c r="Y9" s="113"/>
      <c r="Z9" s="113"/>
      <c r="AA9" s="113"/>
      <c r="AB9" s="113"/>
      <c r="AC9" s="113">
        <f>AC10/D9</f>
        <v>517.17171717171721</v>
      </c>
      <c r="AD9" s="113">
        <f>AD10/D9</f>
        <v>810.10101010101016</v>
      </c>
      <c r="AE9" s="113"/>
      <c r="AF9" s="113">
        <f>AF10/D9</f>
        <v>204.04040404040404</v>
      </c>
      <c r="AG9" s="148">
        <f>AG10/D9</f>
        <v>0</v>
      </c>
      <c r="AH9" s="113"/>
      <c r="AI9" s="113">
        <f>AI10/D9</f>
        <v>181.81818181818181</v>
      </c>
      <c r="AJ9" s="113"/>
      <c r="AK9" s="113">
        <f>AK10/D9</f>
        <v>719.19191919191917</v>
      </c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>
        <v>3500</v>
      </c>
      <c r="BT9" s="121">
        <v>3500</v>
      </c>
      <c r="BU9" s="121">
        <v>3500</v>
      </c>
      <c r="BV9" s="121">
        <v>3500</v>
      </c>
      <c r="BW9" s="121">
        <v>3500</v>
      </c>
      <c r="BX9" s="121"/>
      <c r="BY9" s="121"/>
      <c r="BZ9" s="121"/>
      <c r="CA9" s="165"/>
      <c r="CB9" s="165"/>
      <c r="CC9" s="165"/>
      <c r="CD9" s="165"/>
      <c r="CE9" s="165"/>
      <c r="CF9" s="165"/>
      <c r="CG9" s="165"/>
      <c r="CH9" s="165"/>
      <c r="CI9" s="165"/>
      <c r="CJ9" s="165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</row>
    <row r="10" spans="1:99" s="68" customFormat="1" ht="28.5" customHeight="1">
      <c r="A10" s="117"/>
      <c r="B10" s="76"/>
      <c r="C10" s="82" t="s">
        <v>561</v>
      </c>
      <c r="D10" s="118">
        <v>0.97</v>
      </c>
      <c r="E10" s="156">
        <v>294</v>
      </c>
      <c r="F10" s="174">
        <f t="shared" ref="F10:F30" si="4">SUM(BK10:CR10)</f>
        <v>17325</v>
      </c>
      <c r="G10" s="113">
        <f>G9*D9</f>
        <v>415.8</v>
      </c>
      <c r="H10" s="113">
        <f>H9*D9</f>
        <v>415.8</v>
      </c>
      <c r="I10" s="113">
        <f>I9*D9</f>
        <v>415.8</v>
      </c>
      <c r="J10" s="113">
        <f>J9*D9</f>
        <v>415.8</v>
      </c>
      <c r="K10" s="113">
        <f>K9*D9</f>
        <v>415.8</v>
      </c>
      <c r="L10" s="113">
        <f>L9*D9</f>
        <v>415.8</v>
      </c>
      <c r="M10" s="120"/>
      <c r="N10" s="113"/>
      <c r="O10" s="113"/>
      <c r="P10" s="113"/>
      <c r="Q10" s="113"/>
      <c r="R10" s="113"/>
      <c r="S10" s="113"/>
      <c r="T10" s="120"/>
      <c r="U10" s="113"/>
      <c r="V10" s="113"/>
      <c r="W10" s="113"/>
      <c r="X10" s="113"/>
      <c r="Y10" s="113"/>
      <c r="Z10" s="113"/>
      <c r="AA10" s="113"/>
      <c r="AB10" s="113"/>
      <c r="AC10" s="113">
        <v>512</v>
      </c>
      <c r="AD10" s="113">
        <v>802</v>
      </c>
      <c r="AE10" s="113"/>
      <c r="AF10" s="113">
        <v>202</v>
      </c>
      <c r="AG10" s="113"/>
      <c r="AH10" s="113"/>
      <c r="AI10" s="113">
        <v>180</v>
      </c>
      <c r="AJ10" s="113"/>
      <c r="AK10" s="113">
        <v>712</v>
      </c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>
        <f>BP9*$D$9</f>
        <v>0</v>
      </c>
      <c r="BQ10" s="121">
        <f t="shared" ref="BQ10:BV10" si="5">BQ9*$D$9</f>
        <v>0</v>
      </c>
      <c r="BR10" s="121">
        <f t="shared" si="5"/>
        <v>0</v>
      </c>
      <c r="BS10" s="121">
        <f t="shared" si="5"/>
        <v>3465</v>
      </c>
      <c r="BT10" s="121">
        <f t="shared" si="5"/>
        <v>3465</v>
      </c>
      <c r="BU10" s="121">
        <f t="shared" si="5"/>
        <v>3465</v>
      </c>
      <c r="BV10" s="121">
        <f t="shared" si="5"/>
        <v>3465</v>
      </c>
      <c r="BW10" s="121">
        <f t="shared" ref="BW10" si="6">BW9*$D$9</f>
        <v>3465</v>
      </c>
      <c r="BX10" s="121"/>
      <c r="BY10" s="121"/>
      <c r="BZ10" s="121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</row>
    <row r="11" spans="1:99" s="68" customFormat="1" ht="28.5" customHeight="1">
      <c r="A11" s="117"/>
      <c r="B11" s="76"/>
      <c r="C11" s="82" t="s">
        <v>552</v>
      </c>
      <c r="D11" s="118">
        <v>1</v>
      </c>
      <c r="E11" s="156">
        <v>138</v>
      </c>
      <c r="F11" s="174">
        <f t="shared" si="4"/>
        <v>16805.25</v>
      </c>
      <c r="G11" s="113"/>
      <c r="H11" s="113"/>
      <c r="I11" s="113"/>
      <c r="J11" s="113"/>
      <c r="K11" s="113"/>
      <c r="L11" s="113"/>
      <c r="M11" s="120"/>
      <c r="N11" s="113"/>
      <c r="O11" s="113"/>
      <c r="P11" s="113"/>
      <c r="Q11" s="113"/>
      <c r="R11" s="113"/>
      <c r="S11" s="113"/>
      <c r="T11" s="120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>
        <f>BP10*$D$10</f>
        <v>0</v>
      </c>
      <c r="BQ11" s="121">
        <f t="shared" ref="BQ11:BV11" si="7">BQ10*$D$10</f>
        <v>0</v>
      </c>
      <c r="BR11" s="121">
        <f t="shared" si="7"/>
        <v>0</v>
      </c>
      <c r="BS11" s="121">
        <f t="shared" si="7"/>
        <v>3361.0499999999997</v>
      </c>
      <c r="BT11" s="121">
        <f t="shared" si="7"/>
        <v>3361.0499999999997</v>
      </c>
      <c r="BU11" s="121">
        <f t="shared" si="7"/>
        <v>3361.0499999999997</v>
      </c>
      <c r="BV11" s="121">
        <f t="shared" si="7"/>
        <v>3361.0499999999997</v>
      </c>
      <c r="BW11" s="121">
        <f t="shared" ref="BW11" si="8">BW10*$D$10</f>
        <v>3361.0499999999997</v>
      </c>
      <c r="BX11" s="121"/>
      <c r="BY11" s="121"/>
      <c r="BZ11" s="121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</row>
    <row r="12" spans="1:99" s="68" customFormat="1" ht="28.5" customHeight="1">
      <c r="A12" s="117"/>
      <c r="B12" s="76"/>
      <c r="C12" s="82" t="s">
        <v>553</v>
      </c>
      <c r="D12" s="118">
        <v>1</v>
      </c>
      <c r="E12" s="156">
        <v>138</v>
      </c>
      <c r="F12" s="174">
        <f t="shared" si="4"/>
        <v>16805.25</v>
      </c>
      <c r="G12" s="113"/>
      <c r="H12" s="113"/>
      <c r="I12" s="113"/>
      <c r="J12" s="113"/>
      <c r="K12" s="113"/>
      <c r="L12" s="113"/>
      <c r="M12" s="120"/>
      <c r="N12" s="113"/>
      <c r="O12" s="113"/>
      <c r="P12" s="113"/>
      <c r="Q12" s="113"/>
      <c r="R12" s="113"/>
      <c r="S12" s="113"/>
      <c r="T12" s="120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>
        <f>BP11*$D$11</f>
        <v>0</v>
      </c>
      <c r="BQ12" s="121">
        <f t="shared" ref="BQ12:BV12" si="9">BQ11*$D$11</f>
        <v>0</v>
      </c>
      <c r="BR12" s="121">
        <f t="shared" si="9"/>
        <v>0</v>
      </c>
      <c r="BS12" s="121">
        <f t="shared" si="9"/>
        <v>3361.0499999999997</v>
      </c>
      <c r="BT12" s="121">
        <f t="shared" si="9"/>
        <v>3361.0499999999997</v>
      </c>
      <c r="BU12" s="121">
        <f t="shared" si="9"/>
        <v>3361.0499999999997</v>
      </c>
      <c r="BV12" s="121">
        <f t="shared" si="9"/>
        <v>3361.0499999999997</v>
      </c>
      <c r="BW12" s="121">
        <f t="shared" ref="BW12" si="10">BW11*$D$11</f>
        <v>3361.0499999999997</v>
      </c>
      <c r="BX12" s="121"/>
      <c r="BY12" s="121"/>
      <c r="BZ12" s="121"/>
      <c r="CA12" s="165"/>
      <c r="CB12" s="165"/>
      <c r="CC12" s="165"/>
      <c r="CD12" s="165"/>
      <c r="CE12" s="165"/>
      <c r="CF12" s="165"/>
      <c r="CG12" s="165"/>
      <c r="CH12" s="165"/>
      <c r="CI12" s="165"/>
      <c r="CJ12" s="165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</row>
    <row r="13" spans="1:99" s="68" customFormat="1" ht="46.5" customHeight="1">
      <c r="A13" s="117"/>
      <c r="B13" s="76"/>
      <c r="C13" s="139" t="s">
        <v>560</v>
      </c>
      <c r="D13" s="118">
        <v>0.98</v>
      </c>
      <c r="E13" s="156">
        <v>43</v>
      </c>
      <c r="F13" s="174">
        <f t="shared" si="4"/>
        <v>17314</v>
      </c>
      <c r="G13" s="113"/>
      <c r="H13" s="113">
        <v>150</v>
      </c>
      <c r="I13" s="113">
        <v>150</v>
      </c>
      <c r="J13" s="113">
        <v>200</v>
      </c>
      <c r="K13" s="113">
        <v>200</v>
      </c>
      <c r="L13" s="113">
        <v>250</v>
      </c>
      <c r="M13" s="120"/>
      <c r="N13" s="113">
        <v>250</v>
      </c>
      <c r="O13" s="113">
        <v>300</v>
      </c>
      <c r="P13" s="113">
        <v>300</v>
      </c>
      <c r="Q13" s="113">
        <v>300</v>
      </c>
      <c r="R13" s="113">
        <v>300</v>
      </c>
      <c r="S13" s="113">
        <v>115</v>
      </c>
      <c r="T13" s="120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>
        <v>49</v>
      </c>
      <c r="AF13" s="113">
        <v>16</v>
      </c>
      <c r="AG13" s="113">
        <v>95</v>
      </c>
      <c r="AH13" s="113">
        <v>446</v>
      </c>
      <c r="AI13" s="113"/>
      <c r="AJ13" s="113">
        <v>400</v>
      </c>
      <c r="AK13" s="113">
        <v>249</v>
      </c>
      <c r="AL13" s="113">
        <v>250</v>
      </c>
      <c r="AM13" s="113">
        <v>400</v>
      </c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65"/>
      <c r="BS13" s="165">
        <v>782</v>
      </c>
      <c r="BT13" s="165">
        <v>782</v>
      </c>
      <c r="BU13" s="165">
        <v>1050</v>
      </c>
      <c r="BV13" s="165">
        <v>1050</v>
      </c>
      <c r="BW13" s="165">
        <v>1050</v>
      </c>
      <c r="BX13" s="165">
        <v>1050</v>
      </c>
      <c r="BY13" s="165">
        <v>1050</v>
      </c>
      <c r="BZ13" s="165">
        <v>1050</v>
      </c>
      <c r="CA13" s="165">
        <v>1050</v>
      </c>
      <c r="CB13" s="165">
        <v>1050</v>
      </c>
      <c r="CC13" s="165">
        <v>1050</v>
      </c>
      <c r="CD13" s="165">
        <v>1050</v>
      </c>
      <c r="CE13" s="165">
        <v>1050</v>
      </c>
      <c r="CF13" s="165">
        <v>1050</v>
      </c>
      <c r="CG13" s="165">
        <v>1050</v>
      </c>
      <c r="CH13" s="206">
        <v>1050</v>
      </c>
      <c r="CI13" s="206">
        <v>1050</v>
      </c>
      <c r="CJ13" s="206"/>
      <c r="CK13" s="207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</row>
    <row r="14" spans="1:99" s="68" customFormat="1" ht="31.5" customHeight="1">
      <c r="A14" s="117"/>
      <c r="B14" s="76"/>
      <c r="C14" s="82" t="s">
        <v>536</v>
      </c>
      <c r="D14" s="118">
        <v>0.98</v>
      </c>
      <c r="E14" s="156"/>
      <c r="F14" s="174">
        <f t="shared" si="4"/>
        <v>16967.72</v>
      </c>
      <c r="G14" s="113"/>
      <c r="H14" s="113">
        <f t="shared" ref="H14:H20" si="11">H13*D13</f>
        <v>147</v>
      </c>
      <c r="I14" s="113">
        <f t="shared" ref="I14:I20" si="12">I13*D13</f>
        <v>147</v>
      </c>
      <c r="J14" s="113">
        <f t="shared" ref="J14:J20" si="13">J13*D13</f>
        <v>196</v>
      </c>
      <c r="K14" s="113">
        <f t="shared" ref="K14:K20" si="14">K13*D13</f>
        <v>196</v>
      </c>
      <c r="L14" s="113">
        <f t="shared" ref="L14:L20" si="15">L13*D13</f>
        <v>245</v>
      </c>
      <c r="M14" s="120"/>
      <c r="N14" s="113">
        <f t="shared" ref="N14:N20" si="16">N13*D13</f>
        <v>245</v>
      </c>
      <c r="O14" s="113">
        <f t="shared" ref="O14:O20" si="17">O13*D13</f>
        <v>294</v>
      </c>
      <c r="P14" s="113">
        <f t="shared" ref="P14:P20" si="18">P13*D13</f>
        <v>294</v>
      </c>
      <c r="Q14" s="113">
        <f t="shared" ref="Q14:Q20" si="19">Q13*D13</f>
        <v>294</v>
      </c>
      <c r="R14" s="113">
        <f t="shared" ref="R14:R20" si="20">R13*D13</f>
        <v>294</v>
      </c>
      <c r="S14" s="113">
        <f>S13*D13</f>
        <v>112.7</v>
      </c>
      <c r="T14" s="120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>
        <f>AE13*D13</f>
        <v>48.019999999999996</v>
      </c>
      <c r="AF14" s="113">
        <f>AF13*$D$13</f>
        <v>15.68</v>
      </c>
      <c r="AG14" s="113">
        <f>AG13*D13</f>
        <v>93.1</v>
      </c>
      <c r="AH14" s="113">
        <f>AH13*D13</f>
        <v>437.08</v>
      </c>
      <c r="AI14" s="113"/>
      <c r="AJ14" s="113">
        <f>AJ13*$D$13</f>
        <v>392</v>
      </c>
      <c r="AK14" s="113">
        <f>AK13*$D$13</f>
        <v>244.01999999999998</v>
      </c>
      <c r="AL14" s="147">
        <f>AL13*$D$13</f>
        <v>245</v>
      </c>
      <c r="AM14" s="113">
        <f>AM13*$D$13</f>
        <v>392</v>
      </c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21"/>
      <c r="BH14" s="121"/>
      <c r="BI14" s="121"/>
      <c r="BJ14" s="121"/>
      <c r="BK14" s="121"/>
      <c r="BL14" s="121"/>
      <c r="BM14" s="121"/>
      <c r="BN14" s="121"/>
      <c r="BO14" s="121">
        <f>BO13*$D$13</f>
        <v>0</v>
      </c>
      <c r="BP14" s="121">
        <f t="shared" ref="BP14:BT14" si="21">BP13*$D$13</f>
        <v>0</v>
      </c>
      <c r="BQ14" s="121">
        <f t="shared" si="21"/>
        <v>0</v>
      </c>
      <c r="BR14" s="165">
        <f t="shared" ref="BR14" si="22">BR13*$D$13</f>
        <v>0</v>
      </c>
      <c r="BS14" s="165">
        <f t="shared" si="21"/>
        <v>766.36</v>
      </c>
      <c r="BT14" s="165">
        <f t="shared" si="21"/>
        <v>766.36</v>
      </c>
      <c r="BU14" s="165">
        <f t="shared" ref="BU14:CB14" si="23">BU13*$D$13</f>
        <v>1029</v>
      </c>
      <c r="BV14" s="165">
        <f t="shared" si="23"/>
        <v>1029</v>
      </c>
      <c r="BW14" s="165">
        <f t="shared" si="23"/>
        <v>1029</v>
      </c>
      <c r="BX14" s="165">
        <f t="shared" si="23"/>
        <v>1029</v>
      </c>
      <c r="BY14" s="165">
        <f t="shared" si="23"/>
        <v>1029</v>
      </c>
      <c r="BZ14" s="165">
        <f t="shared" si="23"/>
        <v>1029</v>
      </c>
      <c r="CA14" s="165">
        <f t="shared" si="23"/>
        <v>1029</v>
      </c>
      <c r="CB14" s="165">
        <f t="shared" si="23"/>
        <v>1029</v>
      </c>
      <c r="CC14" s="165">
        <f t="shared" ref="CC14:CJ14" si="24">CC13*$D$13</f>
        <v>1029</v>
      </c>
      <c r="CD14" s="165">
        <f t="shared" si="24"/>
        <v>1029</v>
      </c>
      <c r="CE14" s="165">
        <f t="shared" si="24"/>
        <v>1029</v>
      </c>
      <c r="CF14" s="165">
        <f t="shared" si="24"/>
        <v>1029</v>
      </c>
      <c r="CG14" s="165">
        <f t="shared" si="24"/>
        <v>1029</v>
      </c>
      <c r="CH14" s="206">
        <f t="shared" si="24"/>
        <v>1029</v>
      </c>
      <c r="CI14" s="206">
        <f t="shared" si="24"/>
        <v>1029</v>
      </c>
      <c r="CJ14" s="206">
        <f t="shared" si="24"/>
        <v>0</v>
      </c>
      <c r="CK14" s="207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</row>
    <row r="15" spans="1:99" s="68" customFormat="1" ht="30" customHeight="1">
      <c r="A15" s="117"/>
      <c r="B15" s="76"/>
      <c r="C15" s="82" t="s">
        <v>537</v>
      </c>
      <c r="D15" s="118">
        <v>0.98</v>
      </c>
      <c r="E15" s="156">
        <v>180</v>
      </c>
      <c r="F15" s="174">
        <f t="shared" si="4"/>
        <v>16628.365600000001</v>
      </c>
      <c r="G15" s="113"/>
      <c r="H15" s="113">
        <f t="shared" si="11"/>
        <v>144.06</v>
      </c>
      <c r="I15" s="113">
        <f t="shared" si="12"/>
        <v>144.06</v>
      </c>
      <c r="J15" s="113">
        <f t="shared" si="13"/>
        <v>192.07999999999998</v>
      </c>
      <c r="K15" s="113">
        <f t="shared" si="14"/>
        <v>192.07999999999998</v>
      </c>
      <c r="L15" s="113">
        <f t="shared" si="15"/>
        <v>240.1</v>
      </c>
      <c r="M15" s="120"/>
      <c r="N15" s="113">
        <f t="shared" si="16"/>
        <v>240.1</v>
      </c>
      <c r="O15" s="113">
        <f t="shared" si="17"/>
        <v>288.12</v>
      </c>
      <c r="P15" s="113">
        <f t="shared" si="18"/>
        <v>288.12</v>
      </c>
      <c r="Q15" s="113">
        <f t="shared" si="19"/>
        <v>288.12</v>
      </c>
      <c r="R15" s="122">
        <f t="shared" si="20"/>
        <v>288.12</v>
      </c>
      <c r="S15" s="113">
        <f>S14*D14</f>
        <v>110.446</v>
      </c>
      <c r="T15" s="120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>
        <f t="shared" ref="AE15:AE19" si="25">AE14*D14</f>
        <v>47.059599999999996</v>
      </c>
      <c r="AF15" s="113">
        <f t="shared" ref="AF15:AF21" si="26">AF14*$D$13</f>
        <v>15.366399999999999</v>
      </c>
      <c r="AG15" s="113">
        <f t="shared" ref="AG15:AG19" si="27">AG14*D14</f>
        <v>91.238</v>
      </c>
      <c r="AH15" s="113">
        <f t="shared" ref="AH15:AH19" si="28">AH14*D14</f>
        <v>428.33839999999998</v>
      </c>
      <c r="AI15" s="113"/>
      <c r="AJ15" s="113">
        <f>AJ14*$D$14</f>
        <v>384.15999999999997</v>
      </c>
      <c r="AK15" s="113">
        <f>AK14*$D$14</f>
        <v>239.13959999999997</v>
      </c>
      <c r="AL15" s="147">
        <f>AL14*$D$14</f>
        <v>240.1</v>
      </c>
      <c r="AM15" s="113">
        <f>AM14*$D$14</f>
        <v>384.15999999999997</v>
      </c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21"/>
      <c r="BH15" s="121"/>
      <c r="BI15" s="121"/>
      <c r="BJ15" s="121"/>
      <c r="BK15" s="121"/>
      <c r="BL15" s="121"/>
      <c r="BM15" s="121"/>
      <c r="BN15" s="121"/>
      <c r="BO15" s="121">
        <f t="shared" ref="BO15:BT15" si="29">BO14*$D$14</f>
        <v>0</v>
      </c>
      <c r="BP15" s="121">
        <f t="shared" si="29"/>
        <v>0</v>
      </c>
      <c r="BQ15" s="121">
        <f t="shared" si="29"/>
        <v>0</v>
      </c>
      <c r="BR15" s="165">
        <f t="shared" ref="BR15" si="30">BR14*$D$14</f>
        <v>0</v>
      </c>
      <c r="BS15" s="165">
        <f t="shared" si="29"/>
        <v>751.03279999999995</v>
      </c>
      <c r="BT15" s="165">
        <f t="shared" si="29"/>
        <v>751.03279999999995</v>
      </c>
      <c r="BU15" s="165">
        <f t="shared" ref="BU15:CB15" si="31">BU14*$D$14</f>
        <v>1008.42</v>
      </c>
      <c r="BV15" s="165">
        <f t="shared" si="31"/>
        <v>1008.42</v>
      </c>
      <c r="BW15" s="165">
        <f t="shared" si="31"/>
        <v>1008.42</v>
      </c>
      <c r="BX15" s="165">
        <f t="shared" si="31"/>
        <v>1008.42</v>
      </c>
      <c r="BY15" s="165">
        <f t="shared" si="31"/>
        <v>1008.42</v>
      </c>
      <c r="BZ15" s="165">
        <f t="shared" si="31"/>
        <v>1008.42</v>
      </c>
      <c r="CA15" s="165">
        <f t="shared" si="31"/>
        <v>1008.42</v>
      </c>
      <c r="CB15" s="165">
        <f t="shared" si="31"/>
        <v>1008.42</v>
      </c>
      <c r="CC15" s="165">
        <f t="shared" ref="CC15:CJ15" si="32">CC14*$D$14</f>
        <v>1008.42</v>
      </c>
      <c r="CD15" s="165">
        <f t="shared" si="32"/>
        <v>1008.42</v>
      </c>
      <c r="CE15" s="165">
        <f t="shared" si="32"/>
        <v>1008.42</v>
      </c>
      <c r="CF15" s="165">
        <f t="shared" si="32"/>
        <v>1008.42</v>
      </c>
      <c r="CG15" s="165">
        <f t="shared" si="32"/>
        <v>1008.42</v>
      </c>
      <c r="CH15" s="206">
        <f t="shared" si="32"/>
        <v>1008.42</v>
      </c>
      <c r="CI15" s="206">
        <f t="shared" si="32"/>
        <v>1008.42</v>
      </c>
      <c r="CJ15" s="206">
        <f t="shared" si="32"/>
        <v>0</v>
      </c>
      <c r="CK15" s="207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</row>
    <row r="16" spans="1:99" s="68" customFormat="1" ht="28.5" customHeight="1">
      <c r="A16" s="117"/>
      <c r="B16" s="76"/>
      <c r="C16" s="123" t="s">
        <v>538</v>
      </c>
      <c r="D16" s="118">
        <v>1</v>
      </c>
      <c r="E16" s="156">
        <v>324</v>
      </c>
      <c r="F16" s="174">
        <f t="shared" si="4"/>
        <v>16295.798287999994</v>
      </c>
      <c r="G16" s="113"/>
      <c r="H16" s="113">
        <f t="shared" si="11"/>
        <v>141.1788</v>
      </c>
      <c r="I16" s="113">
        <f t="shared" si="12"/>
        <v>141.1788</v>
      </c>
      <c r="J16" s="113">
        <f t="shared" si="13"/>
        <v>188.23839999999998</v>
      </c>
      <c r="K16" s="113">
        <f t="shared" si="14"/>
        <v>188.23839999999998</v>
      </c>
      <c r="L16" s="113">
        <f t="shared" si="15"/>
        <v>235.298</v>
      </c>
      <c r="M16" s="120"/>
      <c r="N16" s="113">
        <f t="shared" si="16"/>
        <v>235.298</v>
      </c>
      <c r="O16" s="113">
        <f t="shared" si="17"/>
        <v>282.35759999999999</v>
      </c>
      <c r="P16" s="113">
        <f t="shared" si="18"/>
        <v>282.35759999999999</v>
      </c>
      <c r="Q16" s="113">
        <f t="shared" si="19"/>
        <v>282.35759999999999</v>
      </c>
      <c r="R16" s="113">
        <f t="shared" si="20"/>
        <v>282.35759999999999</v>
      </c>
      <c r="S16" s="113">
        <f t="shared" ref="S16:S20" si="33">S15*D15</f>
        <v>108.23707999999999</v>
      </c>
      <c r="T16" s="120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>
        <f t="shared" si="25"/>
        <v>46.118407999999995</v>
      </c>
      <c r="AF16" s="113">
        <f t="shared" si="26"/>
        <v>15.059071999999999</v>
      </c>
      <c r="AG16" s="113">
        <f t="shared" si="27"/>
        <v>89.413240000000002</v>
      </c>
      <c r="AH16" s="113">
        <f t="shared" si="28"/>
        <v>419.77163199999995</v>
      </c>
      <c r="AI16" s="113"/>
      <c r="AJ16" s="113">
        <f>AJ15*$D$15</f>
        <v>376.47679999999997</v>
      </c>
      <c r="AK16" s="113">
        <f>AK15*$D$15</f>
        <v>234.35680799999997</v>
      </c>
      <c r="AL16" s="147">
        <f>AL15*$D$15</f>
        <v>235.298</v>
      </c>
      <c r="AM16" s="113">
        <f>AM15*$D$15</f>
        <v>376.47679999999997</v>
      </c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21"/>
      <c r="BH16" s="121"/>
      <c r="BI16" s="121"/>
      <c r="BJ16" s="121"/>
      <c r="BK16" s="121"/>
      <c r="BL16" s="121"/>
      <c r="BM16" s="121"/>
      <c r="BN16" s="121"/>
      <c r="BO16" s="121">
        <f t="shared" ref="BO16:BT16" si="34">BO15*$D$15</f>
        <v>0</v>
      </c>
      <c r="BP16" s="121">
        <f t="shared" si="34"/>
        <v>0</v>
      </c>
      <c r="BQ16" s="121">
        <f t="shared" si="34"/>
        <v>0</v>
      </c>
      <c r="BR16" s="165">
        <f t="shared" ref="BR16" si="35">BR15*$D$15</f>
        <v>0</v>
      </c>
      <c r="BS16" s="165">
        <f t="shared" si="34"/>
        <v>736.01214399999992</v>
      </c>
      <c r="BT16" s="165">
        <f t="shared" si="34"/>
        <v>736.01214399999992</v>
      </c>
      <c r="BU16" s="165">
        <f t="shared" ref="BU16:CB16" si="36">BU15*$D$15</f>
        <v>988.25159999999994</v>
      </c>
      <c r="BV16" s="165">
        <f t="shared" si="36"/>
        <v>988.25159999999994</v>
      </c>
      <c r="BW16" s="165">
        <f t="shared" si="36"/>
        <v>988.25159999999994</v>
      </c>
      <c r="BX16" s="165">
        <f t="shared" si="36"/>
        <v>988.25159999999994</v>
      </c>
      <c r="BY16" s="165">
        <f t="shared" si="36"/>
        <v>988.25159999999994</v>
      </c>
      <c r="BZ16" s="165">
        <f t="shared" si="36"/>
        <v>988.25159999999994</v>
      </c>
      <c r="CA16" s="165">
        <f t="shared" si="36"/>
        <v>988.25159999999994</v>
      </c>
      <c r="CB16" s="165">
        <f t="shared" si="36"/>
        <v>988.25159999999994</v>
      </c>
      <c r="CC16" s="165">
        <f t="shared" ref="CC16:CJ16" si="37">CC15*$D$15</f>
        <v>988.25159999999994</v>
      </c>
      <c r="CD16" s="165">
        <f t="shared" si="37"/>
        <v>988.25159999999994</v>
      </c>
      <c r="CE16" s="165">
        <f t="shared" si="37"/>
        <v>988.25159999999994</v>
      </c>
      <c r="CF16" s="165">
        <f t="shared" si="37"/>
        <v>988.25159999999994</v>
      </c>
      <c r="CG16" s="165">
        <f t="shared" si="37"/>
        <v>988.25159999999994</v>
      </c>
      <c r="CH16" s="206">
        <f t="shared" si="37"/>
        <v>988.25159999999994</v>
      </c>
      <c r="CI16" s="206">
        <f t="shared" si="37"/>
        <v>988.25159999999994</v>
      </c>
      <c r="CJ16" s="206">
        <f t="shared" si="37"/>
        <v>0</v>
      </c>
      <c r="CK16" s="207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</row>
    <row r="17" spans="1:99" s="68" customFormat="1" ht="27.75" customHeight="1">
      <c r="A17" s="117"/>
      <c r="B17" s="76"/>
      <c r="C17" s="82" t="s">
        <v>563</v>
      </c>
      <c r="D17" s="118">
        <v>0.98</v>
      </c>
      <c r="E17" s="156">
        <v>88</v>
      </c>
      <c r="F17" s="174">
        <f t="shared" si="4"/>
        <v>16295.798287999994</v>
      </c>
      <c r="G17" s="113"/>
      <c r="H17" s="113">
        <f t="shared" si="11"/>
        <v>141.1788</v>
      </c>
      <c r="I17" s="113">
        <f t="shared" si="12"/>
        <v>141.1788</v>
      </c>
      <c r="J17" s="113">
        <f t="shared" si="13"/>
        <v>188.23839999999998</v>
      </c>
      <c r="K17" s="113">
        <f t="shared" si="14"/>
        <v>188.23839999999998</v>
      </c>
      <c r="L17" s="113">
        <f t="shared" si="15"/>
        <v>235.298</v>
      </c>
      <c r="M17" s="120"/>
      <c r="N17" s="113">
        <f t="shared" si="16"/>
        <v>235.298</v>
      </c>
      <c r="O17" s="113">
        <f t="shared" si="17"/>
        <v>282.35759999999999</v>
      </c>
      <c r="P17" s="113">
        <f t="shared" si="18"/>
        <v>282.35759999999999</v>
      </c>
      <c r="Q17" s="113">
        <f t="shared" si="19"/>
        <v>282.35759999999999</v>
      </c>
      <c r="R17" s="113">
        <f t="shared" si="20"/>
        <v>282.35759999999999</v>
      </c>
      <c r="S17" s="113">
        <f t="shared" si="33"/>
        <v>108.23707999999999</v>
      </c>
      <c r="T17" s="120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>
        <f t="shared" ref="AE17:AH17" si="38">AE16*$D$16</f>
        <v>46.118407999999995</v>
      </c>
      <c r="AF17" s="113">
        <f t="shared" si="26"/>
        <v>14.757890559999998</v>
      </c>
      <c r="AG17" s="113">
        <f t="shared" si="38"/>
        <v>89.413240000000002</v>
      </c>
      <c r="AH17" s="113">
        <f t="shared" si="38"/>
        <v>419.77163199999995</v>
      </c>
      <c r="AI17" s="113"/>
      <c r="AJ17" s="113">
        <f>AJ16*$D$16</f>
        <v>376.47679999999997</v>
      </c>
      <c r="AK17" s="113">
        <f>AK16*$D$16</f>
        <v>234.35680799999997</v>
      </c>
      <c r="AL17" s="147">
        <f>AL16*$D$16</f>
        <v>235.298</v>
      </c>
      <c r="AM17" s="113">
        <f>AM16*$D$16</f>
        <v>376.47679999999997</v>
      </c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21"/>
      <c r="BH17" s="121"/>
      <c r="BI17" s="121"/>
      <c r="BJ17" s="121"/>
      <c r="BK17" s="121"/>
      <c r="BL17" s="121"/>
      <c r="BM17" s="121"/>
      <c r="BN17" s="121"/>
      <c r="BO17" s="121">
        <f t="shared" ref="BO17:BT17" si="39">BO16*$D$16</f>
        <v>0</v>
      </c>
      <c r="BP17" s="121">
        <f t="shared" si="39"/>
        <v>0</v>
      </c>
      <c r="BQ17" s="121">
        <f t="shared" si="39"/>
        <v>0</v>
      </c>
      <c r="BR17" s="165">
        <f t="shared" ref="BR17" si="40">BR16*$D$16</f>
        <v>0</v>
      </c>
      <c r="BS17" s="165">
        <f t="shared" si="39"/>
        <v>736.01214399999992</v>
      </c>
      <c r="BT17" s="165">
        <f t="shared" si="39"/>
        <v>736.01214399999992</v>
      </c>
      <c r="BU17" s="165">
        <f t="shared" ref="BU17:CB17" si="41">BU16*$D$16</f>
        <v>988.25159999999994</v>
      </c>
      <c r="BV17" s="165">
        <f t="shared" si="41"/>
        <v>988.25159999999994</v>
      </c>
      <c r="BW17" s="165">
        <f t="shared" si="41"/>
        <v>988.25159999999994</v>
      </c>
      <c r="BX17" s="165">
        <f t="shared" si="41"/>
        <v>988.25159999999994</v>
      </c>
      <c r="BY17" s="165">
        <f t="shared" si="41"/>
        <v>988.25159999999994</v>
      </c>
      <c r="BZ17" s="165">
        <f t="shared" si="41"/>
        <v>988.25159999999994</v>
      </c>
      <c r="CA17" s="165">
        <f t="shared" si="41"/>
        <v>988.25159999999994</v>
      </c>
      <c r="CB17" s="165">
        <f t="shared" si="41"/>
        <v>988.25159999999994</v>
      </c>
      <c r="CC17" s="165">
        <f t="shared" ref="CC17:CJ17" si="42">CC16*$D$16</f>
        <v>988.25159999999994</v>
      </c>
      <c r="CD17" s="165">
        <f t="shared" si="42"/>
        <v>988.25159999999994</v>
      </c>
      <c r="CE17" s="165">
        <f t="shared" si="42"/>
        <v>988.25159999999994</v>
      </c>
      <c r="CF17" s="165">
        <f t="shared" si="42"/>
        <v>988.25159999999994</v>
      </c>
      <c r="CG17" s="165">
        <f t="shared" si="42"/>
        <v>988.25159999999994</v>
      </c>
      <c r="CH17" s="206">
        <f t="shared" si="42"/>
        <v>988.25159999999994</v>
      </c>
      <c r="CI17" s="206">
        <f t="shared" si="42"/>
        <v>988.25159999999994</v>
      </c>
      <c r="CJ17" s="206">
        <f t="shared" si="42"/>
        <v>0</v>
      </c>
      <c r="CK17" s="207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</row>
    <row r="18" spans="1:99" s="68" customFormat="1" ht="27.75" customHeight="1">
      <c r="A18" s="117"/>
      <c r="B18" s="76"/>
      <c r="C18" s="124" t="s">
        <v>539</v>
      </c>
      <c r="D18" s="118">
        <v>0.98</v>
      </c>
      <c r="E18" s="156">
        <v>480</v>
      </c>
      <c r="F18" s="174">
        <f t="shared" si="4"/>
        <v>15969.882322240002</v>
      </c>
      <c r="G18" s="113"/>
      <c r="H18" s="113">
        <f t="shared" si="11"/>
        <v>138.35522399999999</v>
      </c>
      <c r="I18" s="113">
        <f t="shared" si="12"/>
        <v>138.35522399999999</v>
      </c>
      <c r="J18" s="113">
        <f t="shared" si="13"/>
        <v>184.47363199999998</v>
      </c>
      <c r="K18" s="113">
        <f t="shared" si="14"/>
        <v>184.47363199999998</v>
      </c>
      <c r="L18" s="113">
        <f t="shared" si="15"/>
        <v>230.59204</v>
      </c>
      <c r="M18" s="120"/>
      <c r="N18" s="113">
        <f t="shared" si="16"/>
        <v>230.59204</v>
      </c>
      <c r="O18" s="113">
        <f t="shared" si="17"/>
        <v>276.71044799999999</v>
      </c>
      <c r="P18" s="113">
        <f t="shared" si="18"/>
        <v>276.71044799999999</v>
      </c>
      <c r="Q18" s="113">
        <f t="shared" si="19"/>
        <v>276.71044799999999</v>
      </c>
      <c r="R18" s="113">
        <f t="shared" si="20"/>
        <v>276.71044799999999</v>
      </c>
      <c r="S18" s="113">
        <f t="shared" si="33"/>
        <v>106.07233839999999</v>
      </c>
      <c r="T18" s="120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>
        <f t="shared" si="25"/>
        <v>45.196039839999997</v>
      </c>
      <c r="AF18" s="113">
        <f t="shared" si="26"/>
        <v>14.462732748799997</v>
      </c>
      <c r="AG18" s="113">
        <f t="shared" si="27"/>
        <v>87.624975199999994</v>
      </c>
      <c r="AH18" s="113">
        <f t="shared" si="28"/>
        <v>411.37619935999993</v>
      </c>
      <c r="AI18" s="113"/>
      <c r="AJ18" s="113">
        <f>AJ17*$D$17</f>
        <v>368.94726399999996</v>
      </c>
      <c r="AK18" s="113">
        <f>AK17*$D$17</f>
        <v>229.66967183999998</v>
      </c>
      <c r="AL18" s="147">
        <f>AL17*$D$17</f>
        <v>230.59204</v>
      </c>
      <c r="AM18" s="113">
        <f>AM17*$D$17</f>
        <v>368.94726399999996</v>
      </c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21"/>
      <c r="BH18" s="121"/>
      <c r="BI18" s="121"/>
      <c r="BJ18" s="121"/>
      <c r="BK18" s="121"/>
      <c r="BL18" s="121"/>
      <c r="BM18" s="121"/>
      <c r="BN18" s="121"/>
      <c r="BO18" s="121">
        <f t="shared" ref="BO18:BT18" si="43">BO17*$D$17</f>
        <v>0</v>
      </c>
      <c r="BP18" s="121">
        <f t="shared" si="43"/>
        <v>0</v>
      </c>
      <c r="BQ18" s="121">
        <f t="shared" si="43"/>
        <v>0</v>
      </c>
      <c r="BR18" s="165">
        <f t="shared" ref="BR18" si="44">BR17*$D$17</f>
        <v>0</v>
      </c>
      <c r="BS18" s="165">
        <f t="shared" si="43"/>
        <v>721.29190111999992</v>
      </c>
      <c r="BT18" s="165">
        <f t="shared" si="43"/>
        <v>721.29190111999992</v>
      </c>
      <c r="BU18" s="165">
        <f t="shared" ref="BU18:CB18" si="45">BU17*$D$17</f>
        <v>968.48656799999992</v>
      </c>
      <c r="BV18" s="165">
        <f t="shared" si="45"/>
        <v>968.48656799999992</v>
      </c>
      <c r="BW18" s="165">
        <f t="shared" si="45"/>
        <v>968.48656799999992</v>
      </c>
      <c r="BX18" s="165">
        <f t="shared" si="45"/>
        <v>968.48656799999992</v>
      </c>
      <c r="BY18" s="165">
        <f t="shared" si="45"/>
        <v>968.48656799999992</v>
      </c>
      <c r="BZ18" s="165">
        <f t="shared" si="45"/>
        <v>968.48656799999992</v>
      </c>
      <c r="CA18" s="165">
        <f t="shared" si="45"/>
        <v>968.48656799999992</v>
      </c>
      <c r="CB18" s="165">
        <f t="shared" si="45"/>
        <v>968.48656799999992</v>
      </c>
      <c r="CC18" s="165">
        <f t="shared" ref="CC18:CJ18" si="46">CC17*$D$17</f>
        <v>968.48656799999992</v>
      </c>
      <c r="CD18" s="165">
        <f t="shared" si="46"/>
        <v>968.48656799999992</v>
      </c>
      <c r="CE18" s="165">
        <f t="shared" si="46"/>
        <v>968.48656799999992</v>
      </c>
      <c r="CF18" s="165">
        <f t="shared" si="46"/>
        <v>968.48656799999992</v>
      </c>
      <c r="CG18" s="165">
        <f t="shared" si="46"/>
        <v>968.48656799999992</v>
      </c>
      <c r="CH18" s="206">
        <f t="shared" si="46"/>
        <v>968.48656799999992</v>
      </c>
      <c r="CI18" s="206">
        <f t="shared" si="46"/>
        <v>968.48656799999992</v>
      </c>
      <c r="CJ18" s="206">
        <f t="shared" si="46"/>
        <v>0</v>
      </c>
      <c r="CK18" s="207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</row>
    <row r="19" spans="1:99" s="69" customFormat="1" ht="28.5" customHeight="1">
      <c r="A19" s="117"/>
      <c r="B19" s="76"/>
      <c r="C19" s="82" t="s">
        <v>540</v>
      </c>
      <c r="D19" s="118">
        <v>0.98</v>
      </c>
      <c r="E19" s="156">
        <v>462</v>
      </c>
      <c r="F19" s="174">
        <f t="shared" si="4"/>
        <v>15650.484675795196</v>
      </c>
      <c r="G19" s="113"/>
      <c r="H19" s="113">
        <f t="shared" si="11"/>
        <v>135.58811951999999</v>
      </c>
      <c r="I19" s="113">
        <f t="shared" si="12"/>
        <v>135.58811951999999</v>
      </c>
      <c r="J19" s="113">
        <f t="shared" si="13"/>
        <v>180.78415935999999</v>
      </c>
      <c r="K19" s="113">
        <f t="shared" si="14"/>
        <v>180.78415935999999</v>
      </c>
      <c r="L19" s="113">
        <f t="shared" si="15"/>
        <v>225.98019919999999</v>
      </c>
      <c r="M19" s="120"/>
      <c r="N19" s="113">
        <f t="shared" si="16"/>
        <v>225.98019919999999</v>
      </c>
      <c r="O19" s="113">
        <f t="shared" si="17"/>
        <v>271.17623903999998</v>
      </c>
      <c r="P19" s="113">
        <f t="shared" si="18"/>
        <v>271.17623903999998</v>
      </c>
      <c r="Q19" s="113">
        <f t="shared" si="19"/>
        <v>271.17623903999998</v>
      </c>
      <c r="R19" s="113">
        <f t="shared" si="20"/>
        <v>271.17623903999998</v>
      </c>
      <c r="S19" s="113">
        <f t="shared" si="33"/>
        <v>103.95089163199999</v>
      </c>
      <c r="T19" s="120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>
        <f t="shared" si="25"/>
        <v>44.292119043199996</v>
      </c>
      <c r="AF19" s="113">
        <f t="shared" si="26"/>
        <v>14.173478093823997</v>
      </c>
      <c r="AG19" s="113">
        <f t="shared" si="27"/>
        <v>85.872475695999995</v>
      </c>
      <c r="AH19" s="113">
        <f t="shared" si="28"/>
        <v>403.14867537279991</v>
      </c>
      <c r="AI19" s="113"/>
      <c r="AJ19" s="113">
        <f>AJ18*$D$18</f>
        <v>361.56831871999998</v>
      </c>
      <c r="AK19" s="113">
        <f>AK18*$D$18</f>
        <v>225.07627840319998</v>
      </c>
      <c r="AL19" s="147">
        <f>AL18*$D$18</f>
        <v>225.98019919999999</v>
      </c>
      <c r="AM19" s="113">
        <f>AM18*$D$18</f>
        <v>361.56831871999998</v>
      </c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21"/>
      <c r="BH19" s="121"/>
      <c r="BI19" s="121"/>
      <c r="BJ19" s="121"/>
      <c r="BK19" s="121"/>
      <c r="BL19" s="121"/>
      <c r="BM19" s="121"/>
      <c r="BN19" s="121"/>
      <c r="BO19" s="121">
        <f t="shared" ref="BO19:BT19" si="47">BO18*$D$18</f>
        <v>0</v>
      </c>
      <c r="BP19" s="121">
        <f t="shared" si="47"/>
        <v>0</v>
      </c>
      <c r="BQ19" s="121">
        <f t="shared" si="47"/>
        <v>0</v>
      </c>
      <c r="BR19" s="165">
        <f t="shared" ref="BR19" si="48">BR18*$D$18</f>
        <v>0</v>
      </c>
      <c r="BS19" s="165">
        <f t="shared" si="47"/>
        <v>706.86606309759986</v>
      </c>
      <c r="BT19" s="165">
        <f t="shared" si="47"/>
        <v>706.86606309759986</v>
      </c>
      <c r="BU19" s="165">
        <f t="shared" ref="BU19:CB19" si="49">BU18*$D$18</f>
        <v>949.11683663999986</v>
      </c>
      <c r="BV19" s="165">
        <f t="shared" si="49"/>
        <v>949.11683663999986</v>
      </c>
      <c r="BW19" s="165">
        <f t="shared" si="49"/>
        <v>949.11683663999986</v>
      </c>
      <c r="BX19" s="165">
        <f t="shared" si="49"/>
        <v>949.11683663999986</v>
      </c>
      <c r="BY19" s="165">
        <f t="shared" si="49"/>
        <v>949.11683663999986</v>
      </c>
      <c r="BZ19" s="165">
        <f t="shared" si="49"/>
        <v>949.11683663999986</v>
      </c>
      <c r="CA19" s="165">
        <f t="shared" si="49"/>
        <v>949.11683663999986</v>
      </c>
      <c r="CB19" s="165">
        <f t="shared" si="49"/>
        <v>949.11683663999986</v>
      </c>
      <c r="CC19" s="165">
        <f t="shared" ref="CC19:CJ19" si="50">CC18*$D$18</f>
        <v>949.11683663999986</v>
      </c>
      <c r="CD19" s="165">
        <f t="shared" si="50"/>
        <v>949.11683663999986</v>
      </c>
      <c r="CE19" s="165">
        <f t="shared" si="50"/>
        <v>949.11683663999986</v>
      </c>
      <c r="CF19" s="165">
        <f t="shared" si="50"/>
        <v>949.11683663999986</v>
      </c>
      <c r="CG19" s="165">
        <f t="shared" si="50"/>
        <v>949.11683663999986</v>
      </c>
      <c r="CH19" s="206">
        <f t="shared" si="50"/>
        <v>949.11683663999986</v>
      </c>
      <c r="CI19" s="206">
        <f t="shared" si="50"/>
        <v>949.11683663999986</v>
      </c>
      <c r="CJ19" s="206">
        <f t="shared" si="50"/>
        <v>0</v>
      </c>
      <c r="CK19" s="207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</row>
    <row r="20" spans="1:99" s="68" customFormat="1" ht="28.5" customHeight="1">
      <c r="A20" s="117"/>
      <c r="B20" s="76"/>
      <c r="C20" s="82" t="s">
        <v>541</v>
      </c>
      <c r="D20" s="125">
        <v>0.98</v>
      </c>
      <c r="E20" s="156">
        <v>648</v>
      </c>
      <c r="F20" s="174">
        <f t="shared" si="4"/>
        <v>15337.474982279287</v>
      </c>
      <c r="G20" s="113"/>
      <c r="H20" s="113">
        <f t="shared" si="11"/>
        <v>132.8763571296</v>
      </c>
      <c r="I20" s="113">
        <f t="shared" si="12"/>
        <v>132.8763571296</v>
      </c>
      <c r="J20" s="113">
        <f t="shared" si="13"/>
        <v>177.16847617279998</v>
      </c>
      <c r="K20" s="113">
        <f t="shared" si="14"/>
        <v>177.16847617279998</v>
      </c>
      <c r="L20" s="113">
        <f t="shared" si="15"/>
        <v>221.46059521599997</v>
      </c>
      <c r="M20" s="120"/>
      <c r="N20" s="113">
        <f t="shared" si="16"/>
        <v>221.46059521599997</v>
      </c>
      <c r="O20" s="113">
        <f t="shared" si="17"/>
        <v>265.75271425919999</v>
      </c>
      <c r="P20" s="113">
        <f t="shared" si="18"/>
        <v>265.75271425919999</v>
      </c>
      <c r="Q20" s="113">
        <f t="shared" si="19"/>
        <v>265.75271425919999</v>
      </c>
      <c r="R20" s="113">
        <f t="shared" si="20"/>
        <v>265.75271425919999</v>
      </c>
      <c r="S20" s="113">
        <f t="shared" si="33"/>
        <v>101.87187379935999</v>
      </c>
      <c r="T20" s="120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>
        <f t="shared" ref="AE20:AH20" si="51">AE19*$D$19</f>
        <v>43.406276662335998</v>
      </c>
      <c r="AF20" s="113">
        <f t="shared" si="26"/>
        <v>13.890008531947517</v>
      </c>
      <c r="AG20" s="113">
        <f t="shared" si="51"/>
        <v>84.155026182079993</v>
      </c>
      <c r="AH20" s="113">
        <f t="shared" si="51"/>
        <v>395.08570186534394</v>
      </c>
      <c r="AI20" s="113"/>
      <c r="AJ20" s="113">
        <f>AJ19*$D$19</f>
        <v>354.33695234559997</v>
      </c>
      <c r="AK20" s="113">
        <f>AK19*$D$19</f>
        <v>220.57475283513597</v>
      </c>
      <c r="AL20" s="147">
        <f>AL19*$D$19</f>
        <v>221.46059521599997</v>
      </c>
      <c r="AM20" s="113">
        <f>AM19*$D$19</f>
        <v>354.33695234559997</v>
      </c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21"/>
      <c r="BH20" s="121"/>
      <c r="BI20" s="121"/>
      <c r="BJ20" s="121"/>
      <c r="BK20" s="121"/>
      <c r="BL20" s="121"/>
      <c r="BM20" s="121"/>
      <c r="BN20" s="121"/>
      <c r="BO20" s="121">
        <f t="shared" ref="BO20:BT20" si="52">BO19*$D$19</f>
        <v>0</v>
      </c>
      <c r="BP20" s="121">
        <f t="shared" si="52"/>
        <v>0</v>
      </c>
      <c r="BQ20" s="121">
        <f t="shared" si="52"/>
        <v>0</v>
      </c>
      <c r="BR20" s="165">
        <f t="shared" ref="BR20" si="53">BR19*$D$19</f>
        <v>0</v>
      </c>
      <c r="BS20" s="165">
        <f t="shared" si="52"/>
        <v>692.72874183564784</v>
      </c>
      <c r="BT20" s="165">
        <f t="shared" si="52"/>
        <v>692.72874183564784</v>
      </c>
      <c r="BU20" s="165">
        <f t="shared" ref="BU20:CB20" si="54">BU19*$D$19</f>
        <v>930.13449990719982</v>
      </c>
      <c r="BV20" s="165">
        <f t="shared" si="54"/>
        <v>930.13449990719982</v>
      </c>
      <c r="BW20" s="165">
        <f t="shared" si="54"/>
        <v>930.13449990719982</v>
      </c>
      <c r="BX20" s="165">
        <f t="shared" si="54"/>
        <v>930.13449990719982</v>
      </c>
      <c r="BY20" s="165">
        <f t="shared" si="54"/>
        <v>930.13449990719982</v>
      </c>
      <c r="BZ20" s="165">
        <f t="shared" si="54"/>
        <v>930.13449990719982</v>
      </c>
      <c r="CA20" s="165">
        <f t="shared" si="54"/>
        <v>930.13449990719982</v>
      </c>
      <c r="CB20" s="165">
        <f t="shared" si="54"/>
        <v>930.13449990719982</v>
      </c>
      <c r="CC20" s="165">
        <f t="shared" ref="CC20:CJ20" si="55">CC19*$D$19</f>
        <v>930.13449990719982</v>
      </c>
      <c r="CD20" s="165">
        <f t="shared" si="55"/>
        <v>930.13449990719982</v>
      </c>
      <c r="CE20" s="165">
        <f t="shared" si="55"/>
        <v>930.13449990719982</v>
      </c>
      <c r="CF20" s="165">
        <f t="shared" si="55"/>
        <v>930.13449990719982</v>
      </c>
      <c r="CG20" s="165">
        <f t="shared" si="55"/>
        <v>930.13449990719982</v>
      </c>
      <c r="CH20" s="206">
        <f t="shared" si="55"/>
        <v>930.13449990719982</v>
      </c>
      <c r="CI20" s="206">
        <f t="shared" si="55"/>
        <v>930.13449990719982</v>
      </c>
      <c r="CJ20" s="206">
        <f t="shared" si="55"/>
        <v>0</v>
      </c>
      <c r="CK20" s="207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</row>
    <row r="21" spans="1:99" s="68" customFormat="1" ht="28.5" customHeight="1">
      <c r="A21" s="117"/>
      <c r="B21" s="149"/>
      <c r="C21" s="83" t="s">
        <v>554</v>
      </c>
      <c r="D21" s="118">
        <v>0.8</v>
      </c>
      <c r="E21" s="156">
        <v>72</v>
      </c>
      <c r="F21" s="174">
        <f t="shared" si="4"/>
        <v>15030.72548263371</v>
      </c>
      <c r="G21" s="113"/>
      <c r="H21" s="113"/>
      <c r="I21" s="113"/>
      <c r="J21" s="113"/>
      <c r="K21" s="113"/>
      <c r="L21" s="113"/>
      <c r="M21" s="120"/>
      <c r="N21" s="113"/>
      <c r="O21" s="113"/>
      <c r="P21" s="113"/>
      <c r="Q21" s="113"/>
      <c r="R21" s="113"/>
      <c r="S21" s="113"/>
      <c r="T21" s="126"/>
      <c r="U21" s="127"/>
      <c r="V21" s="113"/>
      <c r="W21" s="113"/>
      <c r="X21" s="113"/>
      <c r="Y21" s="113"/>
      <c r="Z21" s="113"/>
      <c r="AA21" s="113"/>
      <c r="AB21" s="113"/>
      <c r="AC21" s="113"/>
      <c r="AD21" s="113"/>
      <c r="AE21" s="113">
        <f t="shared" ref="AE21:AH21" si="56">AE20*$D$20</f>
        <v>42.538151129089279</v>
      </c>
      <c r="AF21" s="113">
        <f t="shared" si="26"/>
        <v>13.612208361308566</v>
      </c>
      <c r="AG21" s="113">
        <f t="shared" si="56"/>
        <v>82.471925658438394</v>
      </c>
      <c r="AH21" s="113">
        <f t="shared" si="56"/>
        <v>387.18398782803706</v>
      </c>
      <c r="AI21" s="113"/>
      <c r="AJ21" s="113">
        <f>AJ20*$D$20</f>
        <v>347.25021329868798</v>
      </c>
      <c r="AK21" s="113">
        <f>AK20*$D$20</f>
        <v>216.16325777843323</v>
      </c>
      <c r="AL21" s="147">
        <f>AL20*$D$20</f>
        <v>217.03138331167997</v>
      </c>
      <c r="AM21" s="113">
        <f>AM20*$D$20</f>
        <v>347.25021329868798</v>
      </c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21"/>
      <c r="BH21" s="121"/>
      <c r="BI21" s="121"/>
      <c r="BJ21" s="121"/>
      <c r="BK21" s="121"/>
      <c r="BL21" s="121"/>
      <c r="BM21" s="121"/>
      <c r="BN21" s="121"/>
      <c r="BO21" s="121">
        <f t="shared" ref="BO21:BT21" si="57">BO20*$D$20</f>
        <v>0</v>
      </c>
      <c r="BP21" s="121">
        <f t="shared" si="57"/>
        <v>0</v>
      </c>
      <c r="BQ21" s="121">
        <f t="shared" si="57"/>
        <v>0</v>
      </c>
      <c r="BR21" s="165">
        <f t="shared" ref="BR21" si="58">BR20*$D$20</f>
        <v>0</v>
      </c>
      <c r="BS21" s="165">
        <f t="shared" si="57"/>
        <v>678.87416699893492</v>
      </c>
      <c r="BT21" s="165">
        <f t="shared" si="57"/>
        <v>678.87416699893492</v>
      </c>
      <c r="BU21" s="165">
        <f t="shared" ref="BU21:CB21" si="59">BU20*$D$20</f>
        <v>911.53180990905582</v>
      </c>
      <c r="BV21" s="165">
        <f t="shared" si="59"/>
        <v>911.53180990905582</v>
      </c>
      <c r="BW21" s="165">
        <f t="shared" si="59"/>
        <v>911.53180990905582</v>
      </c>
      <c r="BX21" s="165">
        <f t="shared" si="59"/>
        <v>911.53180990905582</v>
      </c>
      <c r="BY21" s="165">
        <f t="shared" si="59"/>
        <v>911.53180990905582</v>
      </c>
      <c r="BZ21" s="165">
        <f t="shared" si="59"/>
        <v>911.53180990905582</v>
      </c>
      <c r="CA21" s="165">
        <f t="shared" si="59"/>
        <v>911.53180990905582</v>
      </c>
      <c r="CB21" s="165">
        <f t="shared" si="59"/>
        <v>911.53180990905582</v>
      </c>
      <c r="CC21" s="165">
        <f t="shared" ref="CC21:CJ21" si="60">CC20*$D$20</f>
        <v>911.53180990905582</v>
      </c>
      <c r="CD21" s="165">
        <f t="shared" si="60"/>
        <v>911.53180990905582</v>
      </c>
      <c r="CE21" s="165">
        <f t="shared" si="60"/>
        <v>911.53180990905582</v>
      </c>
      <c r="CF21" s="165">
        <f t="shared" si="60"/>
        <v>911.53180990905582</v>
      </c>
      <c r="CG21" s="165">
        <f t="shared" si="60"/>
        <v>911.53180990905582</v>
      </c>
      <c r="CH21" s="206">
        <f t="shared" si="60"/>
        <v>911.53180990905582</v>
      </c>
      <c r="CI21" s="206">
        <f t="shared" si="60"/>
        <v>911.53180990905582</v>
      </c>
      <c r="CJ21" s="206">
        <f t="shared" si="60"/>
        <v>0</v>
      </c>
      <c r="CK21" s="207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</row>
    <row r="22" spans="1:99" s="68" customFormat="1" ht="28.5" customHeight="1">
      <c r="A22" s="117"/>
      <c r="B22" s="76"/>
      <c r="C22" s="83" t="s">
        <v>547</v>
      </c>
      <c r="D22" s="118">
        <v>1</v>
      </c>
      <c r="E22" s="156">
        <v>957</v>
      </c>
      <c r="F22" s="174">
        <f t="shared" si="4"/>
        <v>12024.580386106971</v>
      </c>
      <c r="G22" s="113"/>
      <c r="H22" s="113"/>
      <c r="I22" s="113"/>
      <c r="J22" s="113"/>
      <c r="K22" s="113"/>
      <c r="L22" s="113"/>
      <c r="M22" s="120"/>
      <c r="N22" s="113"/>
      <c r="O22" s="113"/>
      <c r="P22" s="113"/>
      <c r="Q22" s="113"/>
      <c r="R22" s="113"/>
      <c r="S22" s="113"/>
      <c r="T22" s="126"/>
      <c r="U22" s="127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>
        <v>54</v>
      </c>
      <c r="AG22" s="113">
        <v>48</v>
      </c>
      <c r="AH22" s="113">
        <v>169</v>
      </c>
      <c r="AI22" s="113"/>
      <c r="AJ22" s="113">
        <v>107</v>
      </c>
      <c r="AK22" s="113">
        <f>AJ21*$D$21</f>
        <v>277.80017063895042</v>
      </c>
      <c r="AL22" s="113">
        <f>AK21*$D$21</f>
        <v>172.9306062227466</v>
      </c>
      <c r="AM22" s="113">
        <f>AL21*$D$21</f>
        <v>173.62510664934399</v>
      </c>
      <c r="AN22" s="113">
        <f>AM21*D21</f>
        <v>277.80017063895042</v>
      </c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>
        <f>BO21*$D$21</f>
        <v>0</v>
      </c>
      <c r="BQ22" s="121">
        <f>BP21*$D$21</f>
        <v>0</v>
      </c>
      <c r="BR22" s="165">
        <f>BQ21*$D$21</f>
        <v>0</v>
      </c>
      <c r="BS22" s="165">
        <f>BR21*$D$21</f>
        <v>0</v>
      </c>
      <c r="BT22" s="165">
        <f>BS21*$D$21</f>
        <v>543.09933359914794</v>
      </c>
      <c r="BU22" s="165">
        <f t="shared" ref="BU22:CJ22" si="61">BT21*$D$21</f>
        <v>543.09933359914794</v>
      </c>
      <c r="BV22" s="165">
        <f t="shared" si="61"/>
        <v>729.22544792724466</v>
      </c>
      <c r="BW22" s="165">
        <f t="shared" si="61"/>
        <v>729.22544792724466</v>
      </c>
      <c r="BX22" s="165">
        <f t="shared" si="61"/>
        <v>729.22544792724466</v>
      </c>
      <c r="BY22" s="165">
        <f t="shared" si="61"/>
        <v>729.22544792724466</v>
      </c>
      <c r="BZ22" s="165">
        <f t="shared" si="61"/>
        <v>729.22544792724466</v>
      </c>
      <c r="CA22" s="165">
        <f t="shared" si="61"/>
        <v>729.22544792724466</v>
      </c>
      <c r="CB22" s="165">
        <f t="shared" si="61"/>
        <v>729.22544792724466</v>
      </c>
      <c r="CC22" s="165">
        <f t="shared" si="61"/>
        <v>729.22544792724466</v>
      </c>
      <c r="CD22" s="165">
        <f t="shared" si="61"/>
        <v>729.22544792724466</v>
      </c>
      <c r="CE22" s="165">
        <f t="shared" si="61"/>
        <v>729.22544792724466</v>
      </c>
      <c r="CF22" s="165">
        <f t="shared" si="61"/>
        <v>729.22544792724466</v>
      </c>
      <c r="CG22" s="165">
        <f t="shared" si="61"/>
        <v>729.22544792724466</v>
      </c>
      <c r="CH22" s="206">
        <f t="shared" si="61"/>
        <v>729.22544792724466</v>
      </c>
      <c r="CI22" s="206">
        <f t="shared" si="61"/>
        <v>729.22544792724466</v>
      </c>
      <c r="CJ22" s="206">
        <f t="shared" si="61"/>
        <v>729.22544792724466</v>
      </c>
      <c r="CK22" s="207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</row>
    <row r="23" spans="1:99" ht="30.75" customHeight="1">
      <c r="A23" s="117"/>
      <c r="B23" s="76"/>
      <c r="C23" s="82" t="s">
        <v>555</v>
      </c>
      <c r="D23" s="125">
        <v>0.7</v>
      </c>
      <c r="E23" s="156">
        <v>72</v>
      </c>
      <c r="F23" s="174">
        <f t="shared" si="4"/>
        <v>12024.580386106971</v>
      </c>
      <c r="G23" s="113"/>
      <c r="H23" s="113"/>
      <c r="I23" s="113" t="e">
        <f>#REF!*#REF!</f>
        <v>#REF!</v>
      </c>
      <c r="J23" s="113" t="e">
        <f>#REF!*#REF!</f>
        <v>#REF!</v>
      </c>
      <c r="K23" s="113" t="e">
        <f>#REF!*#REF!</f>
        <v>#REF!</v>
      </c>
      <c r="L23" s="113" t="e">
        <f>#REF!*#REF!</f>
        <v>#REF!</v>
      </c>
      <c r="M23" s="120"/>
      <c r="N23" s="113" t="e">
        <f>#REF!*#REF!</f>
        <v>#REF!</v>
      </c>
      <c r="O23" s="113" t="e">
        <f>#REF!*#REF!</f>
        <v>#REF!</v>
      </c>
      <c r="P23" s="113" t="e">
        <f>#REF!*#REF!</f>
        <v>#REF!</v>
      </c>
      <c r="Q23" s="113" t="e">
        <f>#REF!*#REF!</f>
        <v>#REF!</v>
      </c>
      <c r="R23" s="113" t="e">
        <f>#REF!*#REF!</f>
        <v>#REF!</v>
      </c>
      <c r="S23" s="113" t="e">
        <f>#REF!*#REF!</f>
        <v>#REF!</v>
      </c>
      <c r="T23" s="126"/>
      <c r="U23" s="127">
        <v>42.603698845925365</v>
      </c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>
        <v>200</v>
      </c>
      <c r="AM23" s="113">
        <v>300</v>
      </c>
      <c r="AN23" s="113">
        <v>500</v>
      </c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>
        <f t="shared" ref="BP23:BT23" si="62">BP22*$D$22</f>
        <v>0</v>
      </c>
      <c r="BQ23" s="121">
        <f t="shared" si="62"/>
        <v>0</v>
      </c>
      <c r="BR23" s="165">
        <f t="shared" ref="BR23" si="63">BR22*$D$22</f>
        <v>0</v>
      </c>
      <c r="BS23" s="165">
        <f t="shared" si="62"/>
        <v>0</v>
      </c>
      <c r="BT23" s="165">
        <f t="shared" si="62"/>
        <v>543.09933359914794</v>
      </c>
      <c r="BU23" s="165">
        <f t="shared" ref="BU23:CB23" si="64">BU22*$D$22</f>
        <v>543.09933359914794</v>
      </c>
      <c r="BV23" s="165">
        <f t="shared" si="64"/>
        <v>729.22544792724466</v>
      </c>
      <c r="BW23" s="165">
        <f t="shared" si="64"/>
        <v>729.22544792724466</v>
      </c>
      <c r="BX23" s="165">
        <f t="shared" si="64"/>
        <v>729.22544792724466</v>
      </c>
      <c r="BY23" s="165">
        <f t="shared" si="64"/>
        <v>729.22544792724466</v>
      </c>
      <c r="BZ23" s="165">
        <f t="shared" si="64"/>
        <v>729.22544792724466</v>
      </c>
      <c r="CA23" s="165">
        <f t="shared" si="64"/>
        <v>729.22544792724466</v>
      </c>
      <c r="CB23" s="165">
        <f t="shared" si="64"/>
        <v>729.22544792724466</v>
      </c>
      <c r="CC23" s="165">
        <f t="shared" ref="CC23:CJ23" si="65">CC22*$D$22</f>
        <v>729.22544792724466</v>
      </c>
      <c r="CD23" s="165">
        <f t="shared" si="65"/>
        <v>729.22544792724466</v>
      </c>
      <c r="CE23" s="165">
        <f t="shared" si="65"/>
        <v>729.22544792724466</v>
      </c>
      <c r="CF23" s="165">
        <f t="shared" si="65"/>
        <v>729.22544792724466</v>
      </c>
      <c r="CG23" s="165">
        <f t="shared" si="65"/>
        <v>729.22544792724466</v>
      </c>
      <c r="CH23" s="206">
        <f t="shared" si="65"/>
        <v>729.22544792724466</v>
      </c>
      <c r="CI23" s="206">
        <f t="shared" si="65"/>
        <v>729.22544792724466</v>
      </c>
      <c r="CJ23" s="206">
        <f t="shared" si="65"/>
        <v>729.22544792724466</v>
      </c>
      <c r="CK23" s="207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</row>
    <row r="24" spans="1:99" ht="30.75" customHeight="1">
      <c r="A24" s="117"/>
      <c r="B24" s="76"/>
      <c r="C24" s="82" t="s">
        <v>557</v>
      </c>
      <c r="D24" s="125">
        <v>0.5</v>
      </c>
      <c r="E24" s="156"/>
      <c r="F24" s="174">
        <f t="shared" si="4"/>
        <v>8417.2062702748735</v>
      </c>
      <c r="G24" s="113"/>
      <c r="H24" s="113"/>
      <c r="I24" s="113"/>
      <c r="J24" s="113"/>
      <c r="K24" s="113"/>
      <c r="L24" s="113"/>
      <c r="M24" s="120"/>
      <c r="N24" s="113"/>
      <c r="O24" s="113"/>
      <c r="P24" s="113"/>
      <c r="Q24" s="113"/>
      <c r="R24" s="113"/>
      <c r="S24" s="113"/>
      <c r="T24" s="126"/>
      <c r="U24" s="127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>
        <f t="shared" ref="BP24:BT24" si="66">BP23*$D$23</f>
        <v>0</v>
      </c>
      <c r="BQ24" s="121">
        <f t="shared" si="66"/>
        <v>0</v>
      </c>
      <c r="BR24" s="165">
        <f>BR23*$D$23</f>
        <v>0</v>
      </c>
      <c r="BS24" s="165">
        <f>BS23*$D$23</f>
        <v>0</v>
      </c>
      <c r="BT24" s="165">
        <f t="shared" si="66"/>
        <v>380.16953351940356</v>
      </c>
      <c r="BU24" s="165">
        <f t="shared" ref="BU24:CB24" si="67">BU23*$D$23</f>
        <v>380.16953351940356</v>
      </c>
      <c r="BV24" s="165">
        <f t="shared" si="67"/>
        <v>510.4578135490712</v>
      </c>
      <c r="BW24" s="165">
        <f t="shared" si="67"/>
        <v>510.4578135490712</v>
      </c>
      <c r="BX24" s="165">
        <f t="shared" si="67"/>
        <v>510.4578135490712</v>
      </c>
      <c r="BY24" s="165">
        <f t="shared" si="67"/>
        <v>510.4578135490712</v>
      </c>
      <c r="BZ24" s="165">
        <f t="shared" si="67"/>
        <v>510.4578135490712</v>
      </c>
      <c r="CA24" s="165">
        <f t="shared" si="67"/>
        <v>510.4578135490712</v>
      </c>
      <c r="CB24" s="165">
        <f t="shared" si="67"/>
        <v>510.4578135490712</v>
      </c>
      <c r="CC24" s="165">
        <f t="shared" ref="CC24:CJ24" si="68">CC23*$D$23</f>
        <v>510.4578135490712</v>
      </c>
      <c r="CD24" s="165">
        <f t="shared" si="68"/>
        <v>510.4578135490712</v>
      </c>
      <c r="CE24" s="165">
        <f t="shared" si="68"/>
        <v>510.4578135490712</v>
      </c>
      <c r="CF24" s="165">
        <f t="shared" si="68"/>
        <v>510.4578135490712</v>
      </c>
      <c r="CG24" s="165">
        <f t="shared" si="68"/>
        <v>510.4578135490712</v>
      </c>
      <c r="CH24" s="206">
        <f t="shared" si="68"/>
        <v>510.4578135490712</v>
      </c>
      <c r="CI24" s="206">
        <f t="shared" si="68"/>
        <v>510.4578135490712</v>
      </c>
      <c r="CJ24" s="206">
        <f t="shared" si="68"/>
        <v>510.4578135490712</v>
      </c>
      <c r="CK24" s="207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</row>
    <row r="25" spans="1:99" ht="30.75" customHeight="1">
      <c r="A25" s="117"/>
      <c r="B25" s="76"/>
      <c r="C25" s="83" t="s">
        <v>548</v>
      </c>
      <c r="D25" s="118">
        <v>0.95</v>
      </c>
      <c r="E25" s="156"/>
      <c r="F25" s="174">
        <f t="shared" si="4"/>
        <v>3953.3742283629012</v>
      </c>
      <c r="G25" s="113"/>
      <c r="H25" s="113"/>
      <c r="I25" s="113"/>
      <c r="J25" s="113"/>
      <c r="K25" s="113"/>
      <c r="L25" s="113"/>
      <c r="M25" s="120"/>
      <c r="N25" s="113"/>
      <c r="O25" s="113"/>
      <c r="P25" s="113"/>
      <c r="Q25" s="113"/>
      <c r="R25" s="113"/>
      <c r="S25" s="113"/>
      <c r="T25" s="126"/>
      <c r="U25" s="127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42">
        <f>AG23*$D$23</f>
        <v>0</v>
      </c>
      <c r="AI25" s="142"/>
      <c r="AJ25" s="142">
        <f>AH23*$D$23</f>
        <v>0</v>
      </c>
      <c r="AK25" s="142">
        <v>278</v>
      </c>
      <c r="AL25" s="142">
        <v>200</v>
      </c>
      <c r="AM25" s="142">
        <v>300</v>
      </c>
      <c r="AN25" s="142">
        <v>300</v>
      </c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>
        <f>BP24*$D$24</f>
        <v>0</v>
      </c>
      <c r="BR25" s="165">
        <f>BQ24*$D$24</f>
        <v>0</v>
      </c>
      <c r="BS25" s="165">
        <f>BR24*$D$24</f>
        <v>0</v>
      </c>
      <c r="BT25" s="165">
        <f>BS24*$D$24</f>
        <v>0</v>
      </c>
      <c r="BU25" s="165">
        <f t="shared" ref="BU25:CJ25" si="69">BT24*$D$24</f>
        <v>190.08476675970178</v>
      </c>
      <c r="BV25" s="165">
        <f t="shared" si="69"/>
        <v>190.08476675970178</v>
      </c>
      <c r="BW25" s="165">
        <f t="shared" si="69"/>
        <v>255.2289067745356</v>
      </c>
      <c r="BX25" s="165">
        <f t="shared" si="69"/>
        <v>255.2289067745356</v>
      </c>
      <c r="BY25" s="165">
        <f t="shared" si="69"/>
        <v>255.2289067745356</v>
      </c>
      <c r="BZ25" s="165">
        <f t="shared" si="69"/>
        <v>255.2289067745356</v>
      </c>
      <c r="CA25" s="165">
        <f t="shared" si="69"/>
        <v>255.2289067745356</v>
      </c>
      <c r="CB25" s="165">
        <f t="shared" si="69"/>
        <v>255.2289067745356</v>
      </c>
      <c r="CC25" s="165">
        <f t="shared" si="69"/>
        <v>255.2289067745356</v>
      </c>
      <c r="CD25" s="165">
        <f t="shared" si="69"/>
        <v>255.2289067745356</v>
      </c>
      <c r="CE25" s="165">
        <f t="shared" si="69"/>
        <v>255.2289067745356</v>
      </c>
      <c r="CF25" s="165">
        <f t="shared" si="69"/>
        <v>255.2289067745356</v>
      </c>
      <c r="CG25" s="165">
        <f t="shared" si="69"/>
        <v>255.2289067745356</v>
      </c>
      <c r="CH25" s="206">
        <f t="shared" si="69"/>
        <v>255.2289067745356</v>
      </c>
      <c r="CI25" s="206">
        <f t="shared" si="69"/>
        <v>255.2289067745356</v>
      </c>
      <c r="CJ25" s="206">
        <f t="shared" si="69"/>
        <v>255.2289067745356</v>
      </c>
      <c r="CK25" s="207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</row>
    <row r="26" spans="1:99" ht="30.75" customHeight="1">
      <c r="A26" s="117"/>
      <c r="B26" s="76"/>
      <c r="C26" s="83" t="s">
        <v>556</v>
      </c>
      <c r="D26" s="118">
        <v>0.7</v>
      </c>
      <c r="E26" s="156">
        <v>72</v>
      </c>
      <c r="F26" s="174">
        <f t="shared" si="4"/>
        <v>3755.7055169447558</v>
      </c>
      <c r="G26" s="113"/>
      <c r="H26" s="113"/>
      <c r="I26" s="113"/>
      <c r="J26" s="113"/>
      <c r="K26" s="113"/>
      <c r="L26" s="113"/>
      <c r="M26" s="120"/>
      <c r="N26" s="113"/>
      <c r="O26" s="113"/>
      <c r="P26" s="113"/>
      <c r="Q26" s="113"/>
      <c r="R26" s="113"/>
      <c r="S26" s="113"/>
      <c r="T26" s="126"/>
      <c r="U26" s="127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42" t="e">
        <f>#REF!*$D$25</f>
        <v>#REF!</v>
      </c>
      <c r="AI26" s="142"/>
      <c r="AJ26" s="142" t="e">
        <f>#REF!*$D$25</f>
        <v>#REF!</v>
      </c>
      <c r="AK26" s="142" t="e">
        <f>#REF!*$D$25</f>
        <v>#REF!</v>
      </c>
      <c r="AL26" s="142" t="e">
        <f>#REF!*$D$25</f>
        <v>#REF!</v>
      </c>
      <c r="AM26" s="142" t="e">
        <f>#REF!*#REF!</f>
        <v>#REF!</v>
      </c>
      <c r="AN26" s="142" t="e">
        <f>#REF!*$D$25</f>
        <v>#REF!</v>
      </c>
      <c r="AO26" s="113" t="e">
        <f>#REF!*#REF!</f>
        <v>#REF!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65">
        <f>BQ25*$D$25</f>
        <v>0</v>
      </c>
      <c r="BS26" s="165">
        <f>BR25*$D$25</f>
        <v>0</v>
      </c>
      <c r="BT26" s="165">
        <f>BS25*$D$25</f>
        <v>0</v>
      </c>
      <c r="BU26" s="165">
        <f t="shared" ref="BU26:CK26" si="70">BT25*$D$25</f>
        <v>0</v>
      </c>
      <c r="BV26" s="165">
        <f t="shared" si="70"/>
        <v>180.58052842171668</v>
      </c>
      <c r="BW26" s="165">
        <f t="shared" si="70"/>
        <v>180.58052842171668</v>
      </c>
      <c r="BX26" s="165">
        <f t="shared" si="70"/>
        <v>242.46746143580881</v>
      </c>
      <c r="BY26" s="165">
        <f t="shared" si="70"/>
        <v>242.46746143580881</v>
      </c>
      <c r="BZ26" s="165">
        <f t="shared" si="70"/>
        <v>242.46746143580881</v>
      </c>
      <c r="CA26" s="165">
        <f t="shared" si="70"/>
        <v>242.46746143580881</v>
      </c>
      <c r="CB26" s="165">
        <f t="shared" si="70"/>
        <v>242.46746143580881</v>
      </c>
      <c r="CC26" s="165">
        <f t="shared" si="70"/>
        <v>242.46746143580881</v>
      </c>
      <c r="CD26" s="165">
        <f t="shared" si="70"/>
        <v>242.46746143580881</v>
      </c>
      <c r="CE26" s="165">
        <f t="shared" si="70"/>
        <v>242.46746143580881</v>
      </c>
      <c r="CF26" s="165">
        <f t="shared" si="70"/>
        <v>242.46746143580881</v>
      </c>
      <c r="CG26" s="165">
        <f t="shared" si="70"/>
        <v>242.46746143580881</v>
      </c>
      <c r="CH26" s="206">
        <f t="shared" si="70"/>
        <v>242.46746143580881</v>
      </c>
      <c r="CI26" s="206">
        <f t="shared" si="70"/>
        <v>242.46746143580881</v>
      </c>
      <c r="CJ26" s="206">
        <f t="shared" si="70"/>
        <v>242.46746143580881</v>
      </c>
      <c r="CK26" s="206">
        <f t="shared" si="70"/>
        <v>242.46746143580881</v>
      </c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</row>
    <row r="27" spans="1:99" ht="30.75" customHeight="1">
      <c r="A27" s="117"/>
      <c r="B27" s="76"/>
      <c r="C27" s="151" t="s">
        <v>558</v>
      </c>
      <c r="D27" s="118">
        <v>0.92</v>
      </c>
      <c r="E27" s="156">
        <v>900</v>
      </c>
      <c r="F27" s="174">
        <f t="shared" si="4"/>
        <v>2628.9938618613301</v>
      </c>
      <c r="G27" s="113"/>
      <c r="H27" s="113"/>
      <c r="I27" s="113"/>
      <c r="J27" s="113"/>
      <c r="K27" s="113"/>
      <c r="L27" s="113"/>
      <c r="M27" s="120"/>
      <c r="N27" s="113"/>
      <c r="O27" s="113"/>
      <c r="P27" s="113"/>
      <c r="Q27" s="113"/>
      <c r="R27" s="113"/>
      <c r="S27" s="113"/>
      <c r="T27" s="126"/>
      <c r="U27" s="127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42" t="e">
        <f>AH26*$D$25</f>
        <v>#REF!</v>
      </c>
      <c r="AI27" s="142"/>
      <c r="AJ27" s="142" t="e">
        <f>AJ26*$D$25</f>
        <v>#REF!</v>
      </c>
      <c r="AK27" s="142" t="e">
        <f>AK26*$D$25</f>
        <v>#REF!</v>
      </c>
      <c r="AL27" s="142"/>
      <c r="AM27" s="142"/>
      <c r="AN27" s="142">
        <v>500</v>
      </c>
      <c r="AO27" s="113">
        <v>500</v>
      </c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65">
        <f>BR26*$D$26</f>
        <v>0</v>
      </c>
      <c r="BS27" s="165">
        <f>BS26*$D$26</f>
        <v>0</v>
      </c>
      <c r="BT27" s="165">
        <f>BT26*$D$26</f>
        <v>0</v>
      </c>
      <c r="BU27" s="165">
        <f t="shared" ref="BU27:CC27" si="71">BU26*$D$26</f>
        <v>0</v>
      </c>
      <c r="BV27" s="165">
        <f t="shared" si="71"/>
        <v>126.40636989520166</v>
      </c>
      <c r="BW27" s="165">
        <f t="shared" si="71"/>
        <v>126.40636989520166</v>
      </c>
      <c r="BX27" s="165">
        <f t="shared" si="71"/>
        <v>169.72722300506615</v>
      </c>
      <c r="BY27" s="165">
        <f t="shared" si="71"/>
        <v>169.72722300506615</v>
      </c>
      <c r="BZ27" s="165">
        <f t="shared" si="71"/>
        <v>169.72722300506615</v>
      </c>
      <c r="CA27" s="165">
        <f t="shared" si="71"/>
        <v>169.72722300506615</v>
      </c>
      <c r="CB27" s="165">
        <f t="shared" si="71"/>
        <v>169.72722300506615</v>
      </c>
      <c r="CC27" s="165">
        <f t="shared" si="71"/>
        <v>169.72722300506615</v>
      </c>
      <c r="CD27" s="165">
        <f t="shared" ref="CD27" si="72">CD26*$D$26</f>
        <v>169.72722300506615</v>
      </c>
      <c r="CE27" s="165">
        <f t="shared" ref="CE27" si="73">CE26*$D$26</f>
        <v>169.72722300506615</v>
      </c>
      <c r="CF27" s="165">
        <f t="shared" ref="CF27" si="74">CF26*$D$26</f>
        <v>169.72722300506615</v>
      </c>
      <c r="CG27" s="165">
        <f t="shared" ref="CG27" si="75">CG26*$D$26</f>
        <v>169.72722300506615</v>
      </c>
      <c r="CH27" s="206">
        <f t="shared" ref="CH27" si="76">CH26*$D$26</f>
        <v>169.72722300506615</v>
      </c>
      <c r="CI27" s="206">
        <f t="shared" ref="CI27" si="77">CI26*$D$26</f>
        <v>169.72722300506615</v>
      </c>
      <c r="CJ27" s="206">
        <f t="shared" ref="CJ27:CK27" si="78">CJ26*$D$26</f>
        <v>169.72722300506615</v>
      </c>
      <c r="CK27" s="206">
        <f t="shared" si="78"/>
        <v>169.72722300506615</v>
      </c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</row>
    <row r="28" spans="1:99" ht="20.25" customHeight="1">
      <c r="B28" s="76"/>
      <c r="C28" s="82" t="s">
        <v>532</v>
      </c>
      <c r="D28" s="170">
        <f>PRODUCT(D13:D27)</f>
        <v>0.14871337634729606</v>
      </c>
      <c r="E28" s="156"/>
      <c r="F28" s="174">
        <f t="shared" si="4"/>
        <v>2418.6743529124237</v>
      </c>
      <c r="G28" s="113"/>
      <c r="H28" s="113"/>
      <c r="I28" s="113"/>
      <c r="J28" s="113"/>
      <c r="K28" s="113"/>
      <c r="L28" s="113"/>
      <c r="M28" s="120"/>
      <c r="N28" s="113"/>
      <c r="O28" s="113"/>
      <c r="P28" s="113"/>
      <c r="Q28" s="113"/>
      <c r="R28" s="113"/>
      <c r="S28" s="128"/>
      <c r="T28" s="129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 t="e">
        <f>AH27*$D$27</f>
        <v>#REF!</v>
      </c>
      <c r="AI28" s="128"/>
      <c r="AJ28" s="128" t="e">
        <f t="shared" ref="AJ28:AK28" si="79">AJ27*$D$27</f>
        <v>#REF!</v>
      </c>
      <c r="AK28" s="128" t="e">
        <f t="shared" si="79"/>
        <v>#REF!</v>
      </c>
      <c r="AL28" s="128"/>
      <c r="AM28" s="142"/>
      <c r="AN28" s="142"/>
      <c r="AO28" s="113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1"/>
      <c r="BR28" s="165">
        <f>BR27*$D$27</f>
        <v>0</v>
      </c>
      <c r="BS28" s="165">
        <f>BS27*$D$27</f>
        <v>0</v>
      </c>
      <c r="BT28" s="166">
        <f>BT27*$D$27</f>
        <v>0</v>
      </c>
      <c r="BU28" s="166">
        <f t="shared" ref="BU28:CC28" si="80">BU27*$D$27</f>
        <v>0</v>
      </c>
      <c r="BV28" s="166">
        <f t="shared" si="80"/>
        <v>116.29386030358553</v>
      </c>
      <c r="BW28" s="166">
        <f t="shared" si="80"/>
        <v>116.29386030358553</v>
      </c>
      <c r="BX28" s="166">
        <f t="shared" si="80"/>
        <v>156.14904516466086</v>
      </c>
      <c r="BY28" s="166">
        <f t="shared" si="80"/>
        <v>156.14904516466086</v>
      </c>
      <c r="BZ28" s="166">
        <f t="shared" si="80"/>
        <v>156.14904516466086</v>
      </c>
      <c r="CA28" s="166">
        <f t="shared" si="80"/>
        <v>156.14904516466086</v>
      </c>
      <c r="CB28" s="166">
        <f t="shared" si="80"/>
        <v>156.14904516466086</v>
      </c>
      <c r="CC28" s="166">
        <f t="shared" si="80"/>
        <v>156.14904516466086</v>
      </c>
      <c r="CD28" s="166">
        <f t="shared" ref="CD28" si="81">CD27*$D$27</f>
        <v>156.14904516466086</v>
      </c>
      <c r="CE28" s="166">
        <f t="shared" ref="CE28" si="82">CE27*$D$27</f>
        <v>156.14904516466086</v>
      </c>
      <c r="CF28" s="166">
        <f t="shared" ref="CF28" si="83">CF27*$D$27</f>
        <v>156.14904516466086</v>
      </c>
      <c r="CG28" s="166">
        <f t="shared" ref="CG28" si="84">CG27*$D$27</f>
        <v>156.14904516466086</v>
      </c>
      <c r="CH28" s="208">
        <f t="shared" ref="CH28" si="85">CH27*$D$27</f>
        <v>156.14904516466086</v>
      </c>
      <c r="CI28" s="208">
        <f t="shared" ref="CI28" si="86">CI27*$D$27</f>
        <v>156.14904516466086</v>
      </c>
      <c r="CJ28" s="208">
        <f t="shared" ref="CJ28:CK28" si="87">CJ27*$D$27</f>
        <v>156.14904516466086</v>
      </c>
      <c r="CK28" s="208">
        <f t="shared" si="87"/>
        <v>156.14904516466086</v>
      </c>
      <c r="CL28" s="128"/>
      <c r="CM28" s="128"/>
      <c r="CN28" s="128"/>
      <c r="CO28" s="128"/>
      <c r="CP28" s="128"/>
      <c r="CQ28" s="128"/>
      <c r="CR28" s="128"/>
      <c r="CS28" s="128"/>
      <c r="CT28" s="128"/>
      <c r="CU28" s="128"/>
    </row>
    <row r="29" spans="1:99" ht="20.25" customHeight="1">
      <c r="B29" s="76"/>
      <c r="C29" s="83" t="s">
        <v>533</v>
      </c>
      <c r="D29" s="118"/>
      <c r="E29" s="156"/>
      <c r="F29" s="119">
        <f t="shared" si="4"/>
        <v>0</v>
      </c>
      <c r="G29" s="127"/>
      <c r="H29" s="127"/>
      <c r="I29" s="127"/>
      <c r="J29" s="127"/>
      <c r="K29" s="127"/>
      <c r="L29" s="127">
        <v>259</v>
      </c>
      <c r="M29" s="126"/>
      <c r="N29" s="127"/>
      <c r="O29" s="127"/>
      <c r="P29" s="127"/>
      <c r="Q29" s="127"/>
      <c r="R29" s="127"/>
      <c r="S29" s="130"/>
      <c r="T29" s="131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</row>
    <row r="30" spans="1:99" ht="20.25" customHeight="1">
      <c r="B30" s="79"/>
      <c r="C30" s="83" t="s">
        <v>534</v>
      </c>
      <c r="D30" s="118"/>
      <c r="E30" s="156"/>
      <c r="F30" s="119">
        <f t="shared" si="4"/>
        <v>0</v>
      </c>
      <c r="G30" s="132"/>
      <c r="H30" s="132"/>
      <c r="I30" s="132"/>
      <c r="J30" s="132"/>
      <c r="K30" s="132"/>
      <c r="L30" s="133" t="e">
        <f>L29-#REF!</f>
        <v>#REF!</v>
      </c>
      <c r="M30" s="134"/>
      <c r="N30" s="132"/>
      <c r="O30" s="132"/>
      <c r="P30" s="132"/>
      <c r="Q30" s="132"/>
      <c r="R30" s="132"/>
      <c r="S30" s="135"/>
      <c r="T30" s="136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</row>
    <row r="31" spans="1:99" ht="20.25" customHeight="1">
      <c r="BR31" s="158">
        <f>BQ31+BR28</f>
        <v>0</v>
      </c>
      <c r="BS31" s="158">
        <f t="shared" ref="BS31:CK31" si="88">BR31+BS28</f>
        <v>0</v>
      </c>
      <c r="BT31" s="158">
        <f t="shared" si="88"/>
        <v>0</v>
      </c>
      <c r="BU31" s="158">
        <f t="shared" si="88"/>
        <v>0</v>
      </c>
      <c r="BV31" s="158">
        <f t="shared" si="88"/>
        <v>116.29386030358553</v>
      </c>
      <c r="BW31" s="158">
        <f t="shared" si="88"/>
        <v>232.58772060717106</v>
      </c>
      <c r="BX31" s="158">
        <f t="shared" si="88"/>
        <v>388.73676577183193</v>
      </c>
      <c r="BY31" s="158">
        <f t="shared" si="88"/>
        <v>544.88581093649282</v>
      </c>
      <c r="BZ31" s="158">
        <f t="shared" si="88"/>
        <v>701.03485610115365</v>
      </c>
      <c r="CA31" s="158">
        <f t="shared" si="88"/>
        <v>857.18390126581448</v>
      </c>
      <c r="CB31" s="158">
        <f t="shared" si="88"/>
        <v>1013.3329464304753</v>
      </c>
      <c r="CC31" s="178">
        <f t="shared" si="88"/>
        <v>1169.4819915951362</v>
      </c>
      <c r="CD31" s="158">
        <f t="shared" si="88"/>
        <v>1325.6310367597971</v>
      </c>
      <c r="CE31" s="158">
        <f t="shared" si="88"/>
        <v>1481.780081924458</v>
      </c>
      <c r="CF31" s="158">
        <f t="shared" si="88"/>
        <v>1637.929127089119</v>
      </c>
      <c r="CG31" s="158">
        <f t="shared" si="88"/>
        <v>1794.0781722537799</v>
      </c>
      <c r="CH31" s="158">
        <f t="shared" si="88"/>
        <v>1950.2272174184409</v>
      </c>
      <c r="CI31" s="158">
        <f t="shared" si="88"/>
        <v>2106.3762625831018</v>
      </c>
      <c r="CJ31" s="177">
        <f t="shared" si="88"/>
        <v>2262.5253077477628</v>
      </c>
      <c r="CK31" s="177">
        <f t="shared" si="88"/>
        <v>2418.6743529124237</v>
      </c>
    </row>
    <row r="32" spans="1:99" ht="175.5" customHeight="1">
      <c r="D32" s="138" t="s">
        <v>549</v>
      </c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</row>
    <row r="33" spans="6:42" ht="12.75" customHeight="1"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</row>
    <row r="34" spans="6:42" ht="12.75" customHeight="1"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</row>
  </sheetData>
  <mergeCells count="6">
    <mergeCell ref="F32:AP34"/>
    <mergeCell ref="BC7:CK7"/>
    <mergeCell ref="D4:D5"/>
    <mergeCell ref="B6:C6"/>
    <mergeCell ref="B8:C8"/>
    <mergeCell ref="AC7:AO7"/>
  </mergeCells>
  <phoneticPr fontId="56" type="noConversion"/>
  <conditionalFormatting sqref="G4:AG5 AI5:BD5 AI4:CU4">
    <cfRule type="expression" dxfId="90" priority="47">
      <formula>TEXT(G4,"ddd")="Sun"</formula>
    </cfRule>
  </conditionalFormatting>
  <conditionalFormatting sqref="BE5">
    <cfRule type="expression" dxfId="89" priority="6">
      <formula>TEXT(BE5,"ddd")="Sun"</formula>
    </cfRule>
  </conditionalFormatting>
  <conditionalFormatting sqref="BF5:CU5">
    <cfRule type="expression" dxfId="88" priority="5">
      <formula>TEXT(BF5,"ddd")="Sun"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4"/>
  <sheetViews>
    <sheetView showGridLines="0" topLeftCell="A13" zoomScale="60" zoomScaleNormal="60" workbookViewId="0">
      <selection activeCell="BM22" sqref="BM22"/>
    </sheetView>
  </sheetViews>
  <sheetFormatPr defaultColWidth="6.85546875" defaultRowHeight="12.75"/>
  <cols>
    <col min="1" max="1" width="4.85546875" style="93" customWidth="1"/>
    <col min="2" max="2" width="11.7109375" style="137" customWidth="1"/>
    <col min="3" max="3" width="25.28515625" style="93" customWidth="1"/>
    <col min="4" max="5" width="12" style="138" customWidth="1"/>
    <col min="6" max="6" width="10.7109375" style="138" customWidth="1"/>
    <col min="7" max="24" width="5.7109375" style="93" hidden="1" customWidth="1"/>
    <col min="25" max="30" width="6.28515625" style="93" hidden="1" customWidth="1"/>
    <col min="31" max="31" width="10.85546875" style="93" hidden="1" customWidth="1"/>
    <col min="32" max="32" width="8.85546875" style="93" hidden="1" customWidth="1"/>
    <col min="33" max="33" width="9.28515625" style="93" hidden="1" customWidth="1"/>
    <col min="34" max="34" width="6.28515625" style="93" hidden="1" customWidth="1"/>
    <col min="35" max="35" width="10" style="93" hidden="1" customWidth="1"/>
    <col min="36" max="36" width="6.28515625" style="93" hidden="1" customWidth="1"/>
    <col min="37" max="37" width="10.85546875" style="93" hidden="1" customWidth="1"/>
    <col min="38" max="38" width="8.28515625" style="93" hidden="1" customWidth="1"/>
    <col min="39" max="40" width="6.28515625" style="93" hidden="1" customWidth="1"/>
    <col min="41" max="54" width="10.7109375" style="93" hidden="1" customWidth="1"/>
    <col min="55" max="55" width="9" style="93" hidden="1" customWidth="1"/>
    <col min="56" max="56" width="8.85546875" style="93" hidden="1" customWidth="1"/>
    <col min="57" max="57" width="7.7109375" style="93" hidden="1" customWidth="1"/>
    <col min="58" max="58" width="10.7109375" style="93" hidden="1" customWidth="1"/>
    <col min="59" max="59" width="7.5703125" style="93" hidden="1" customWidth="1"/>
    <col min="60" max="62" width="6.85546875" style="70" hidden="1" customWidth="1"/>
    <col min="63" max="63" width="11.28515625" style="70" hidden="1" customWidth="1"/>
    <col min="64" max="71" width="6.85546875" style="70" customWidth="1"/>
    <col min="72" max="79" width="6.85546875" style="70"/>
    <col min="80" max="80" width="7.5703125" style="70" customWidth="1"/>
    <col min="81" max="16384" width="6.85546875" style="70"/>
  </cols>
  <sheetData>
    <row r="1" spans="1:99" s="87" customFormat="1">
      <c r="A1" s="84"/>
      <c r="B1" s="85"/>
      <c r="C1" s="84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</row>
    <row r="2" spans="1:99" s="87" customFormat="1">
      <c r="A2" s="88"/>
      <c r="B2" s="88"/>
      <c r="C2" s="88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</row>
    <row r="3" spans="1:99" s="87" customFormat="1">
      <c r="A3" s="88"/>
      <c r="B3" s="84"/>
      <c r="C3" s="84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 t="s">
        <v>576</v>
      </c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K3" s="152" t="s">
        <v>577</v>
      </c>
      <c r="BT3" s="87" t="s">
        <v>578</v>
      </c>
    </row>
    <row r="4" spans="1:99" s="87" customFormat="1">
      <c r="A4" s="89"/>
      <c r="B4" s="90"/>
      <c r="C4" s="181" t="s">
        <v>580</v>
      </c>
      <c r="D4" s="212"/>
      <c r="E4" s="175"/>
      <c r="F4" s="175"/>
      <c r="G4" s="92">
        <v>43766</v>
      </c>
      <c r="H4" s="92">
        <v>43767</v>
      </c>
      <c r="I4" s="92">
        <v>43768</v>
      </c>
      <c r="J4" s="92">
        <v>43769</v>
      </c>
      <c r="K4" s="92">
        <v>43770</v>
      </c>
      <c r="L4" s="92">
        <v>43771</v>
      </c>
      <c r="M4" s="92">
        <v>43772</v>
      </c>
      <c r="N4" s="92">
        <v>43773</v>
      </c>
      <c r="O4" s="92">
        <v>43774</v>
      </c>
      <c r="P4" s="92">
        <v>43775</v>
      </c>
      <c r="Q4" s="92">
        <v>43776</v>
      </c>
      <c r="R4" s="92">
        <v>43777</v>
      </c>
      <c r="S4" s="92">
        <v>43778</v>
      </c>
      <c r="T4" s="92">
        <v>43779</v>
      </c>
      <c r="U4" s="92">
        <v>43780</v>
      </c>
      <c r="V4" s="92">
        <v>43781</v>
      </c>
      <c r="W4" s="92">
        <v>43782</v>
      </c>
      <c r="X4" s="92">
        <v>43783</v>
      </c>
      <c r="Y4" s="92">
        <v>43784</v>
      </c>
      <c r="Z4" s="92">
        <v>43785</v>
      </c>
      <c r="AA4" s="92">
        <v>43786</v>
      </c>
      <c r="AB4" s="92">
        <v>43787</v>
      </c>
      <c r="AC4" s="92">
        <v>43788</v>
      </c>
      <c r="AD4" s="92">
        <v>43789</v>
      </c>
      <c r="AE4" s="92">
        <v>43790</v>
      </c>
      <c r="AF4" s="92">
        <v>43791</v>
      </c>
      <c r="AG4" s="92">
        <v>43792</v>
      </c>
      <c r="AH4" s="145">
        <v>43793</v>
      </c>
      <c r="AI4" s="143">
        <v>43794</v>
      </c>
      <c r="AJ4" s="92">
        <v>43795</v>
      </c>
      <c r="AK4" s="92">
        <v>43796</v>
      </c>
      <c r="AL4" s="92">
        <v>43797</v>
      </c>
      <c r="AM4" s="92">
        <v>43798</v>
      </c>
      <c r="AN4" s="92">
        <v>43799</v>
      </c>
      <c r="AO4" s="92">
        <v>43800</v>
      </c>
      <c r="AP4" s="92">
        <v>43801</v>
      </c>
      <c r="AQ4" s="92">
        <v>43802</v>
      </c>
      <c r="AR4" s="92">
        <v>43803</v>
      </c>
      <c r="AS4" s="92">
        <v>43804</v>
      </c>
      <c r="AT4" s="92">
        <v>43805</v>
      </c>
      <c r="AU4" s="92">
        <v>43806</v>
      </c>
      <c r="AV4" s="92">
        <v>43807</v>
      </c>
      <c r="AW4" s="92">
        <v>43808</v>
      </c>
      <c r="AX4" s="92">
        <v>43809</v>
      </c>
      <c r="AY4" s="92">
        <v>43810</v>
      </c>
      <c r="AZ4" s="92">
        <v>43811</v>
      </c>
      <c r="BA4" s="92">
        <v>43812</v>
      </c>
      <c r="BB4" s="92">
        <v>43813</v>
      </c>
      <c r="BC4" s="92">
        <v>43814</v>
      </c>
      <c r="BD4" s="92">
        <v>43815</v>
      </c>
      <c r="BE4" s="92">
        <v>43816</v>
      </c>
      <c r="BF4" s="92">
        <v>43817</v>
      </c>
      <c r="BG4" s="92">
        <v>43818</v>
      </c>
      <c r="BH4" s="92">
        <v>43819</v>
      </c>
      <c r="BI4" s="92">
        <v>43820</v>
      </c>
      <c r="BJ4" s="92">
        <v>43821</v>
      </c>
      <c r="BK4" s="92">
        <v>43822</v>
      </c>
      <c r="BL4" s="92">
        <v>43823</v>
      </c>
      <c r="BM4" s="92">
        <v>43824</v>
      </c>
      <c r="BN4" s="92">
        <v>43825</v>
      </c>
      <c r="BO4" s="92">
        <v>43826</v>
      </c>
      <c r="BP4" s="92">
        <v>43827</v>
      </c>
      <c r="BQ4" s="92">
        <v>43828</v>
      </c>
      <c r="BR4" s="92">
        <v>43829</v>
      </c>
      <c r="BS4" s="92">
        <v>43830</v>
      </c>
      <c r="BT4" s="92">
        <v>43831</v>
      </c>
      <c r="BU4" s="92">
        <v>43832</v>
      </c>
      <c r="BV4" s="92">
        <v>43833</v>
      </c>
      <c r="BW4" s="92">
        <v>43834</v>
      </c>
      <c r="BX4" s="92">
        <v>43835</v>
      </c>
      <c r="BY4" s="92">
        <v>43836</v>
      </c>
      <c r="BZ4" s="92">
        <v>43837</v>
      </c>
      <c r="CA4" s="92">
        <v>43838</v>
      </c>
      <c r="CB4" s="92">
        <v>43839</v>
      </c>
      <c r="CC4" s="92">
        <v>43840</v>
      </c>
      <c r="CD4" s="92">
        <v>43841</v>
      </c>
      <c r="CE4" s="92">
        <v>43842</v>
      </c>
      <c r="CF4" s="92">
        <v>43843</v>
      </c>
      <c r="CG4" s="92">
        <v>43844</v>
      </c>
      <c r="CH4" s="92">
        <v>43845</v>
      </c>
      <c r="CI4" s="92">
        <v>43846</v>
      </c>
      <c r="CJ4" s="92">
        <v>43847</v>
      </c>
      <c r="CK4" s="92">
        <v>43848</v>
      </c>
      <c r="CL4" s="92">
        <v>43849</v>
      </c>
      <c r="CM4" s="92">
        <v>43850</v>
      </c>
      <c r="CN4" s="92">
        <v>43851</v>
      </c>
      <c r="CO4" s="92">
        <v>43852</v>
      </c>
      <c r="CP4" s="92">
        <v>43853</v>
      </c>
      <c r="CQ4" s="92">
        <v>43854</v>
      </c>
      <c r="CR4" s="92">
        <v>43855</v>
      </c>
      <c r="CS4" s="92">
        <v>43856</v>
      </c>
      <c r="CT4" s="92">
        <v>43857</v>
      </c>
      <c r="CU4" s="92">
        <v>43858</v>
      </c>
    </row>
    <row r="5" spans="1:99">
      <c r="B5" s="94" t="s">
        <v>581</v>
      </c>
      <c r="C5" s="182">
        <v>43817</v>
      </c>
      <c r="D5" s="213"/>
      <c r="E5" s="176"/>
      <c r="F5" s="176"/>
      <c r="G5" s="96">
        <f t="shared" ref="G5:BR5" si="0">G4</f>
        <v>43766</v>
      </c>
      <c r="H5" s="96">
        <f t="shared" si="0"/>
        <v>43767</v>
      </c>
      <c r="I5" s="96">
        <f t="shared" si="0"/>
        <v>43768</v>
      </c>
      <c r="J5" s="96">
        <f t="shared" si="0"/>
        <v>43769</v>
      </c>
      <c r="K5" s="96">
        <f t="shared" si="0"/>
        <v>43770</v>
      </c>
      <c r="L5" s="96">
        <f t="shared" si="0"/>
        <v>43771</v>
      </c>
      <c r="M5" s="96">
        <f t="shared" si="0"/>
        <v>43772</v>
      </c>
      <c r="N5" s="96">
        <f t="shared" si="0"/>
        <v>43773</v>
      </c>
      <c r="O5" s="96">
        <f t="shared" si="0"/>
        <v>43774</v>
      </c>
      <c r="P5" s="96">
        <f t="shared" si="0"/>
        <v>43775</v>
      </c>
      <c r="Q5" s="96">
        <f t="shared" si="0"/>
        <v>43776</v>
      </c>
      <c r="R5" s="96">
        <f t="shared" si="0"/>
        <v>43777</v>
      </c>
      <c r="S5" s="96">
        <f t="shared" si="0"/>
        <v>43778</v>
      </c>
      <c r="T5" s="96">
        <f t="shared" si="0"/>
        <v>43779</v>
      </c>
      <c r="U5" s="96">
        <f t="shared" si="0"/>
        <v>43780</v>
      </c>
      <c r="V5" s="96">
        <f t="shared" si="0"/>
        <v>43781</v>
      </c>
      <c r="W5" s="96">
        <f t="shared" si="0"/>
        <v>43782</v>
      </c>
      <c r="X5" s="96">
        <f t="shared" si="0"/>
        <v>43783</v>
      </c>
      <c r="Y5" s="96">
        <f t="shared" si="0"/>
        <v>43784</v>
      </c>
      <c r="Z5" s="96">
        <f t="shared" si="0"/>
        <v>43785</v>
      </c>
      <c r="AA5" s="96">
        <f t="shared" si="0"/>
        <v>43786</v>
      </c>
      <c r="AB5" s="96">
        <f t="shared" si="0"/>
        <v>43787</v>
      </c>
      <c r="AC5" s="96">
        <f t="shared" si="0"/>
        <v>43788</v>
      </c>
      <c r="AD5" s="96">
        <f t="shared" si="0"/>
        <v>43789</v>
      </c>
      <c r="AE5" s="96">
        <f t="shared" si="0"/>
        <v>43790</v>
      </c>
      <c r="AF5" s="96">
        <f t="shared" si="0"/>
        <v>43791</v>
      </c>
      <c r="AG5" s="96">
        <f t="shared" si="0"/>
        <v>43792</v>
      </c>
      <c r="AH5" s="146">
        <f t="shared" si="0"/>
        <v>43793</v>
      </c>
      <c r="AI5" s="144">
        <f t="shared" si="0"/>
        <v>43794</v>
      </c>
      <c r="AJ5" s="96">
        <f t="shared" si="0"/>
        <v>43795</v>
      </c>
      <c r="AK5" s="96">
        <f t="shared" si="0"/>
        <v>43796</v>
      </c>
      <c r="AL5" s="96">
        <f t="shared" si="0"/>
        <v>43797</v>
      </c>
      <c r="AM5" s="96">
        <f t="shared" si="0"/>
        <v>43798</v>
      </c>
      <c r="AN5" s="96">
        <f t="shared" si="0"/>
        <v>43799</v>
      </c>
      <c r="AO5" s="96">
        <f t="shared" si="0"/>
        <v>43800</v>
      </c>
      <c r="AP5" s="96">
        <f t="shared" si="0"/>
        <v>43801</v>
      </c>
      <c r="AQ5" s="96">
        <f t="shared" si="0"/>
        <v>43802</v>
      </c>
      <c r="AR5" s="96">
        <f t="shared" si="0"/>
        <v>43803</v>
      </c>
      <c r="AS5" s="96">
        <f t="shared" si="0"/>
        <v>43804</v>
      </c>
      <c r="AT5" s="96">
        <f t="shared" si="0"/>
        <v>43805</v>
      </c>
      <c r="AU5" s="96">
        <f t="shared" si="0"/>
        <v>43806</v>
      </c>
      <c r="AV5" s="96">
        <f t="shared" si="0"/>
        <v>43807</v>
      </c>
      <c r="AW5" s="96">
        <f t="shared" si="0"/>
        <v>43808</v>
      </c>
      <c r="AX5" s="96">
        <f t="shared" si="0"/>
        <v>43809</v>
      </c>
      <c r="AY5" s="96">
        <f t="shared" si="0"/>
        <v>43810</v>
      </c>
      <c r="AZ5" s="96">
        <f t="shared" si="0"/>
        <v>43811</v>
      </c>
      <c r="BA5" s="96">
        <f t="shared" si="0"/>
        <v>43812</v>
      </c>
      <c r="BB5" s="96">
        <f t="shared" si="0"/>
        <v>43813</v>
      </c>
      <c r="BC5" s="96">
        <f t="shared" si="0"/>
        <v>43814</v>
      </c>
      <c r="BD5" s="96">
        <f t="shared" si="0"/>
        <v>43815</v>
      </c>
      <c r="BE5" s="96">
        <f t="shared" si="0"/>
        <v>43816</v>
      </c>
      <c r="BF5" s="96">
        <f t="shared" si="0"/>
        <v>43817</v>
      </c>
      <c r="BG5" s="96">
        <f t="shared" si="0"/>
        <v>43818</v>
      </c>
      <c r="BH5" s="96">
        <f t="shared" si="0"/>
        <v>43819</v>
      </c>
      <c r="BI5" s="96">
        <f t="shared" si="0"/>
        <v>43820</v>
      </c>
      <c r="BJ5" s="96">
        <f t="shared" si="0"/>
        <v>43821</v>
      </c>
      <c r="BK5" s="96">
        <f t="shared" si="0"/>
        <v>43822</v>
      </c>
      <c r="BL5" s="96">
        <f t="shared" si="0"/>
        <v>43823</v>
      </c>
      <c r="BM5" s="96">
        <f t="shared" si="0"/>
        <v>43824</v>
      </c>
      <c r="BN5" s="96">
        <f t="shared" si="0"/>
        <v>43825</v>
      </c>
      <c r="BO5" s="96">
        <f t="shared" si="0"/>
        <v>43826</v>
      </c>
      <c r="BP5" s="96">
        <f t="shared" si="0"/>
        <v>43827</v>
      </c>
      <c r="BQ5" s="96">
        <f t="shared" si="0"/>
        <v>43828</v>
      </c>
      <c r="BR5" s="96">
        <f t="shared" si="0"/>
        <v>43829</v>
      </c>
      <c r="BS5" s="96">
        <f t="shared" ref="BS5:CU5" si="1">BS4</f>
        <v>43830</v>
      </c>
      <c r="BT5" s="96">
        <f t="shared" si="1"/>
        <v>43831</v>
      </c>
      <c r="BU5" s="96">
        <f t="shared" si="1"/>
        <v>43832</v>
      </c>
      <c r="BV5" s="96">
        <f t="shared" si="1"/>
        <v>43833</v>
      </c>
      <c r="BW5" s="96">
        <f t="shared" si="1"/>
        <v>43834</v>
      </c>
      <c r="BX5" s="96">
        <f t="shared" si="1"/>
        <v>43835</v>
      </c>
      <c r="BY5" s="96">
        <f t="shared" si="1"/>
        <v>43836</v>
      </c>
      <c r="BZ5" s="96">
        <f t="shared" si="1"/>
        <v>43837</v>
      </c>
      <c r="CA5" s="96">
        <f t="shared" si="1"/>
        <v>43838</v>
      </c>
      <c r="CB5" s="96">
        <f t="shared" si="1"/>
        <v>43839</v>
      </c>
      <c r="CC5" s="96">
        <f t="shared" si="1"/>
        <v>43840</v>
      </c>
      <c r="CD5" s="96">
        <f t="shared" si="1"/>
        <v>43841</v>
      </c>
      <c r="CE5" s="96">
        <f t="shared" si="1"/>
        <v>43842</v>
      </c>
      <c r="CF5" s="96">
        <f t="shared" si="1"/>
        <v>43843</v>
      </c>
      <c r="CG5" s="96">
        <f t="shared" si="1"/>
        <v>43844</v>
      </c>
      <c r="CH5" s="96">
        <f t="shared" si="1"/>
        <v>43845</v>
      </c>
      <c r="CI5" s="96">
        <f t="shared" si="1"/>
        <v>43846</v>
      </c>
      <c r="CJ5" s="96">
        <f t="shared" si="1"/>
        <v>43847</v>
      </c>
      <c r="CK5" s="96">
        <f t="shared" si="1"/>
        <v>43848</v>
      </c>
      <c r="CL5" s="96">
        <f t="shared" si="1"/>
        <v>43849</v>
      </c>
      <c r="CM5" s="96">
        <f t="shared" si="1"/>
        <v>43850</v>
      </c>
      <c r="CN5" s="96">
        <f t="shared" si="1"/>
        <v>43851</v>
      </c>
      <c r="CO5" s="96">
        <f t="shared" si="1"/>
        <v>43852</v>
      </c>
      <c r="CP5" s="96">
        <f t="shared" si="1"/>
        <v>43853</v>
      </c>
      <c r="CQ5" s="96">
        <f t="shared" si="1"/>
        <v>43854</v>
      </c>
      <c r="CR5" s="96">
        <f t="shared" si="1"/>
        <v>43855</v>
      </c>
      <c r="CS5" s="96">
        <f t="shared" si="1"/>
        <v>43856</v>
      </c>
      <c r="CT5" s="96">
        <f t="shared" si="1"/>
        <v>43857</v>
      </c>
      <c r="CU5" s="96">
        <f t="shared" si="1"/>
        <v>43858</v>
      </c>
    </row>
    <row r="6" spans="1:99" s="104" customFormat="1" ht="25.5">
      <c r="A6" s="97"/>
      <c r="B6" s="214" t="s">
        <v>582</v>
      </c>
      <c r="C6" s="215"/>
      <c r="D6" s="150"/>
      <c r="E6" s="155"/>
      <c r="F6" s="98"/>
      <c r="G6" s="183"/>
      <c r="H6" s="183"/>
      <c r="I6" s="183"/>
      <c r="J6" s="183"/>
      <c r="K6" s="183"/>
      <c r="L6" s="183"/>
      <c r="M6" s="184"/>
      <c r="N6" s="183"/>
      <c r="O6" s="183"/>
      <c r="P6" s="183"/>
      <c r="Q6" s="101"/>
      <c r="R6" s="102"/>
      <c r="S6" s="183"/>
      <c r="T6" s="185"/>
      <c r="U6" s="183"/>
      <c r="V6" s="183"/>
      <c r="W6" s="183"/>
      <c r="X6" s="186"/>
      <c r="Y6" s="186"/>
      <c r="Z6" s="186"/>
      <c r="AA6" s="186"/>
      <c r="AB6" s="186"/>
      <c r="AC6" s="183"/>
      <c r="AD6" s="183"/>
      <c r="AE6" s="187" t="s">
        <v>583</v>
      </c>
      <c r="AF6" s="186"/>
      <c r="AG6" s="186"/>
      <c r="AH6" s="186"/>
      <c r="AI6" s="187" t="s">
        <v>584</v>
      </c>
      <c r="AJ6" s="183"/>
      <c r="AK6" s="183"/>
      <c r="AL6" s="186"/>
      <c r="AM6" s="186"/>
      <c r="AN6" s="186"/>
      <c r="AO6" s="186"/>
      <c r="AP6" s="186" t="s">
        <v>585</v>
      </c>
      <c r="AQ6" s="186" t="s">
        <v>586</v>
      </c>
      <c r="AR6" s="183"/>
      <c r="AS6" s="188" t="s">
        <v>587</v>
      </c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6"/>
      <c r="BF6" s="183"/>
      <c r="BG6" s="189"/>
      <c r="BH6" s="189"/>
      <c r="BI6" s="189"/>
      <c r="BJ6" s="189"/>
      <c r="BK6" s="189"/>
      <c r="BL6" s="189"/>
      <c r="BM6" s="197" t="s">
        <v>588</v>
      </c>
      <c r="BN6" s="189"/>
      <c r="BO6" s="198" t="s">
        <v>589</v>
      </c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91" t="s">
        <v>590</v>
      </c>
      <c r="CN6" s="189"/>
      <c r="CO6" s="189"/>
      <c r="CP6" s="189"/>
      <c r="CQ6" s="189"/>
      <c r="CR6" s="189"/>
      <c r="CS6" s="189"/>
      <c r="CT6" s="189"/>
      <c r="CU6" s="189"/>
    </row>
    <row r="7" spans="1:99" s="109" customFormat="1" ht="15.75">
      <c r="A7" s="93"/>
      <c r="B7" s="105" t="s">
        <v>591</v>
      </c>
      <c r="C7" s="106">
        <v>2</v>
      </c>
      <c r="D7" s="107"/>
      <c r="E7" s="108"/>
      <c r="F7" s="108"/>
      <c r="G7" s="75">
        <v>420</v>
      </c>
      <c r="H7" s="75">
        <v>420</v>
      </c>
      <c r="I7" s="75">
        <v>420</v>
      </c>
      <c r="J7" s="75">
        <v>420</v>
      </c>
      <c r="K7" s="75">
        <v>420</v>
      </c>
      <c r="L7" s="75">
        <v>420</v>
      </c>
      <c r="M7" s="81"/>
      <c r="N7" s="75"/>
      <c r="O7" s="75"/>
      <c r="P7" s="75"/>
      <c r="Q7" s="75"/>
      <c r="R7" s="75"/>
      <c r="S7" s="75"/>
      <c r="T7" s="81"/>
      <c r="U7" s="75"/>
      <c r="V7" s="75"/>
      <c r="W7" s="75"/>
      <c r="X7" s="75"/>
      <c r="Z7" s="75"/>
      <c r="AA7" s="75"/>
      <c r="AB7" s="75"/>
      <c r="AC7" s="216" t="s">
        <v>592</v>
      </c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8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5"/>
      <c r="BA7" s="75"/>
      <c r="BB7" s="75"/>
      <c r="BC7" s="219" t="s">
        <v>593</v>
      </c>
      <c r="BD7" s="220"/>
      <c r="BE7" s="220"/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1"/>
      <c r="CL7" s="192"/>
      <c r="CM7" s="192"/>
      <c r="CN7" s="192"/>
      <c r="CO7" s="192"/>
      <c r="CP7" s="192"/>
      <c r="CQ7" s="192"/>
      <c r="CR7" s="192"/>
      <c r="CS7" s="192"/>
      <c r="CT7" s="192"/>
      <c r="CU7" s="192"/>
    </row>
    <row r="8" spans="1:99" s="116" customFormat="1">
      <c r="A8" s="110"/>
      <c r="B8" s="222" t="s">
        <v>594</v>
      </c>
      <c r="C8" s="223"/>
      <c r="D8" s="111" t="s">
        <v>595</v>
      </c>
      <c r="E8" s="111"/>
      <c r="F8" s="111" t="s">
        <v>596</v>
      </c>
      <c r="G8" s="193"/>
      <c r="H8" s="193"/>
      <c r="I8" s="193"/>
      <c r="J8" s="113"/>
      <c r="K8" s="193"/>
      <c r="L8" s="193"/>
      <c r="M8" s="194"/>
      <c r="N8" s="113"/>
      <c r="O8" s="193"/>
      <c r="P8" s="193"/>
      <c r="Q8" s="193"/>
      <c r="R8" s="193"/>
      <c r="S8" s="193"/>
      <c r="T8" s="194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3"/>
      <c r="BN8" s="193"/>
      <c r="BO8" s="193"/>
      <c r="BP8" s="193"/>
      <c r="BQ8" s="193"/>
      <c r="BR8" s="193"/>
      <c r="BS8" s="193"/>
      <c r="BT8" s="193"/>
      <c r="BU8" s="193"/>
      <c r="BV8" s="193"/>
      <c r="BW8" s="193"/>
      <c r="BX8" s="193"/>
      <c r="BY8" s="193"/>
      <c r="BZ8" s="193"/>
      <c r="CA8" s="193"/>
      <c r="CB8" s="193"/>
      <c r="CC8" s="193"/>
      <c r="CD8" s="193"/>
      <c r="CE8" s="193"/>
      <c r="CF8" s="193"/>
      <c r="CG8" s="193"/>
      <c r="CH8" s="193"/>
      <c r="CI8" s="193"/>
      <c r="CJ8" s="193"/>
      <c r="CK8" s="193"/>
      <c r="CL8" s="193"/>
      <c r="CM8" s="193"/>
      <c r="CN8" s="193"/>
      <c r="CO8" s="193"/>
      <c r="CP8" s="193"/>
      <c r="CQ8" s="193"/>
      <c r="CR8" s="193"/>
      <c r="CS8" s="193"/>
      <c r="CT8" s="193"/>
      <c r="CU8" s="193"/>
    </row>
    <row r="9" spans="1:99" s="68" customFormat="1" ht="25.5">
      <c r="A9" s="117"/>
      <c r="B9" s="76"/>
      <c r="C9" s="82" t="s">
        <v>597</v>
      </c>
      <c r="D9" s="125">
        <v>0.99</v>
      </c>
      <c r="E9" s="156">
        <v>180</v>
      </c>
      <c r="F9" s="195">
        <f>SUM(BK9:CR9)</f>
        <v>6250</v>
      </c>
      <c r="G9" s="113">
        <f t="shared" ref="G9:L9" si="2">G7</f>
        <v>420</v>
      </c>
      <c r="H9" s="113">
        <f t="shared" si="2"/>
        <v>420</v>
      </c>
      <c r="I9" s="113">
        <f t="shared" si="2"/>
        <v>420</v>
      </c>
      <c r="J9" s="113">
        <f t="shared" si="2"/>
        <v>420</v>
      </c>
      <c r="K9" s="113">
        <f t="shared" si="2"/>
        <v>420</v>
      </c>
      <c r="L9" s="113">
        <f t="shared" si="2"/>
        <v>420</v>
      </c>
      <c r="M9" s="120"/>
      <c r="N9" s="113"/>
      <c r="O9" s="113"/>
      <c r="P9" s="113"/>
      <c r="Q9" s="113"/>
      <c r="R9" s="113"/>
      <c r="S9" s="113"/>
      <c r="T9" s="120"/>
      <c r="U9" s="113"/>
      <c r="V9" s="113"/>
      <c r="W9" s="113"/>
      <c r="X9" s="113"/>
      <c r="Y9" s="113"/>
      <c r="Z9" s="113"/>
      <c r="AA9" s="113"/>
      <c r="AB9" s="113"/>
      <c r="AC9" s="113">
        <f>AC10/D9</f>
        <v>517.17171717171721</v>
      </c>
      <c r="AD9" s="113">
        <f>AD10/D9</f>
        <v>810.10101010101016</v>
      </c>
      <c r="AE9" s="113"/>
      <c r="AF9" s="113">
        <f>AF10/D9</f>
        <v>204.04040404040404</v>
      </c>
      <c r="AG9" s="148">
        <f>AG10/D9</f>
        <v>0</v>
      </c>
      <c r="AH9" s="113"/>
      <c r="AI9" s="113">
        <f>AI10/D9</f>
        <v>181.81818181818181</v>
      </c>
      <c r="AJ9" s="113"/>
      <c r="AK9" s="113">
        <f>AK10/D9</f>
        <v>719.19191919191917</v>
      </c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>
        <v>3125</v>
      </c>
      <c r="CA9" s="121">
        <v>3125</v>
      </c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</row>
    <row r="10" spans="1:99" s="68" customFormat="1" ht="25.5">
      <c r="A10" s="117"/>
      <c r="B10" s="76"/>
      <c r="C10" s="82" t="s">
        <v>598</v>
      </c>
      <c r="D10" s="125">
        <v>0.97</v>
      </c>
      <c r="E10" s="156">
        <v>294</v>
      </c>
      <c r="F10" s="195">
        <f t="shared" ref="F10:F30" si="3">SUM(BK10:CR10)</f>
        <v>6187.5</v>
      </c>
      <c r="G10" s="113">
        <f>G9*D9</f>
        <v>415.8</v>
      </c>
      <c r="H10" s="113">
        <f>H9*D9</f>
        <v>415.8</v>
      </c>
      <c r="I10" s="113">
        <f>I9*D9</f>
        <v>415.8</v>
      </c>
      <c r="J10" s="113">
        <f>J9*D9</f>
        <v>415.8</v>
      </c>
      <c r="K10" s="113">
        <f>K9*D9</f>
        <v>415.8</v>
      </c>
      <c r="L10" s="113">
        <f>L9*D9</f>
        <v>415.8</v>
      </c>
      <c r="M10" s="120"/>
      <c r="N10" s="113"/>
      <c r="O10" s="113"/>
      <c r="P10" s="113"/>
      <c r="Q10" s="113"/>
      <c r="R10" s="113"/>
      <c r="S10" s="113"/>
      <c r="T10" s="120"/>
      <c r="U10" s="113"/>
      <c r="V10" s="113"/>
      <c r="W10" s="113"/>
      <c r="X10" s="113"/>
      <c r="Y10" s="113"/>
      <c r="Z10" s="113"/>
      <c r="AA10" s="113"/>
      <c r="AB10" s="113"/>
      <c r="AC10" s="113">
        <v>512</v>
      </c>
      <c r="AD10" s="113">
        <v>802</v>
      </c>
      <c r="AE10" s="113"/>
      <c r="AF10" s="113">
        <v>202</v>
      </c>
      <c r="AG10" s="113"/>
      <c r="AH10" s="113"/>
      <c r="AI10" s="113">
        <v>180</v>
      </c>
      <c r="AJ10" s="113"/>
      <c r="AK10" s="113">
        <v>712</v>
      </c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>
        <f>BZ9*$D$9</f>
        <v>3093.75</v>
      </c>
      <c r="CA10" s="121">
        <f>CA9*$D$9</f>
        <v>3093.75</v>
      </c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</row>
    <row r="11" spans="1:99" s="68" customFormat="1" ht="25.5">
      <c r="A11" s="117"/>
      <c r="B11" s="76"/>
      <c r="C11" s="82" t="s">
        <v>552</v>
      </c>
      <c r="D11" s="125">
        <v>1</v>
      </c>
      <c r="E11" s="156"/>
      <c r="F11" s="195">
        <f t="shared" si="3"/>
        <v>6001.875</v>
      </c>
      <c r="G11" s="113"/>
      <c r="H11" s="113"/>
      <c r="I11" s="113"/>
      <c r="J11" s="113"/>
      <c r="K11" s="113"/>
      <c r="L11" s="113"/>
      <c r="M11" s="120"/>
      <c r="N11" s="113"/>
      <c r="O11" s="113"/>
      <c r="P11" s="113"/>
      <c r="Q11" s="113"/>
      <c r="R11" s="113"/>
      <c r="S11" s="113"/>
      <c r="T11" s="120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21"/>
      <c r="BH11" s="121"/>
      <c r="BI11" s="121"/>
      <c r="BJ11" s="121"/>
      <c r="BK11" s="121"/>
      <c r="BL11" s="121"/>
      <c r="BM11" s="199"/>
      <c r="BN11" s="199"/>
      <c r="BO11" s="199"/>
      <c r="BP11" s="199"/>
      <c r="BQ11" s="199"/>
      <c r="BR11" s="199"/>
      <c r="BS11" s="199"/>
      <c r="BT11" s="121"/>
      <c r="BU11" s="121"/>
      <c r="BV11" s="121"/>
      <c r="BW11" s="121"/>
      <c r="BX11" s="121"/>
      <c r="BY11" s="121"/>
      <c r="BZ11" s="121">
        <f>BZ10*$D$10</f>
        <v>3000.9375</v>
      </c>
      <c r="CA11" s="121">
        <f>CA10*$D$10</f>
        <v>3000.9375</v>
      </c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</row>
    <row r="12" spans="1:99" s="68" customFormat="1" ht="25.5">
      <c r="A12" s="117"/>
      <c r="B12" s="76"/>
      <c r="C12" s="82" t="s">
        <v>553</v>
      </c>
      <c r="D12" s="125">
        <v>1</v>
      </c>
      <c r="E12" s="156"/>
      <c r="F12" s="195">
        <f t="shared" si="3"/>
        <v>6001.875</v>
      </c>
      <c r="G12" s="113"/>
      <c r="H12" s="113"/>
      <c r="I12" s="113"/>
      <c r="J12" s="113"/>
      <c r="K12" s="113"/>
      <c r="L12" s="113"/>
      <c r="M12" s="120"/>
      <c r="N12" s="113"/>
      <c r="O12" s="113"/>
      <c r="P12" s="113"/>
      <c r="Q12" s="113"/>
      <c r="R12" s="113"/>
      <c r="S12" s="113"/>
      <c r="T12" s="120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>
        <f>BZ11*$D$11</f>
        <v>3000.9375</v>
      </c>
      <c r="CA12" s="121">
        <f>CA11*$D$11</f>
        <v>3000.9375</v>
      </c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</row>
    <row r="13" spans="1:99" s="68" customFormat="1" ht="24">
      <c r="A13" s="117"/>
      <c r="B13" s="76"/>
      <c r="C13" s="139" t="s">
        <v>560</v>
      </c>
      <c r="D13" s="125">
        <v>0.98</v>
      </c>
      <c r="E13" s="156">
        <v>43</v>
      </c>
      <c r="F13" s="195">
        <f t="shared" si="3"/>
        <v>5964</v>
      </c>
      <c r="G13" s="113"/>
      <c r="H13" s="113">
        <v>150</v>
      </c>
      <c r="I13" s="113">
        <v>150</v>
      </c>
      <c r="J13" s="113">
        <v>200</v>
      </c>
      <c r="K13" s="113">
        <v>200</v>
      </c>
      <c r="L13" s="113">
        <v>250</v>
      </c>
      <c r="M13" s="120"/>
      <c r="N13" s="113">
        <v>250</v>
      </c>
      <c r="O13" s="113">
        <v>300</v>
      </c>
      <c r="P13" s="113">
        <v>300</v>
      </c>
      <c r="Q13" s="113">
        <v>300</v>
      </c>
      <c r="R13" s="113">
        <v>300</v>
      </c>
      <c r="S13" s="113">
        <v>115</v>
      </c>
      <c r="T13" s="120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>
        <v>49</v>
      </c>
      <c r="AF13" s="113">
        <v>16</v>
      </c>
      <c r="AG13" s="113">
        <v>95</v>
      </c>
      <c r="AH13" s="113">
        <v>446</v>
      </c>
      <c r="AI13" s="113"/>
      <c r="AJ13" s="113">
        <v>400</v>
      </c>
      <c r="AK13" s="113">
        <v>249</v>
      </c>
      <c r="AL13" s="113">
        <v>250</v>
      </c>
      <c r="AM13" s="113">
        <v>400</v>
      </c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205" t="s">
        <v>609</v>
      </c>
      <c r="BZ13" s="121">
        <v>782</v>
      </c>
      <c r="CA13" s="121">
        <v>782</v>
      </c>
      <c r="CB13" s="121">
        <v>1100</v>
      </c>
      <c r="CC13" s="121">
        <v>1100</v>
      </c>
      <c r="CD13" s="121">
        <v>1100</v>
      </c>
      <c r="CE13" s="121">
        <v>1100</v>
      </c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</row>
    <row r="14" spans="1:99" s="68" customFormat="1" ht="25.5">
      <c r="A14" s="117"/>
      <c r="B14" s="76"/>
      <c r="C14" s="82" t="s">
        <v>536</v>
      </c>
      <c r="D14" s="125">
        <v>0.98</v>
      </c>
      <c r="E14" s="156">
        <v>720</v>
      </c>
      <c r="F14" s="195">
        <f t="shared" si="3"/>
        <v>5844.72</v>
      </c>
      <c r="G14" s="113"/>
      <c r="H14" s="113">
        <f t="shared" ref="H14:H20" si="4">H13*D13</f>
        <v>147</v>
      </c>
      <c r="I14" s="113">
        <f t="shared" ref="I14:I20" si="5">I13*D13</f>
        <v>147</v>
      </c>
      <c r="J14" s="113">
        <f t="shared" ref="J14:J20" si="6">J13*D13</f>
        <v>196</v>
      </c>
      <c r="K14" s="113">
        <f t="shared" ref="K14:K20" si="7">K13*D13</f>
        <v>196</v>
      </c>
      <c r="L14" s="113">
        <f t="shared" ref="L14:L20" si="8">L13*D13</f>
        <v>245</v>
      </c>
      <c r="M14" s="120"/>
      <c r="N14" s="113">
        <f t="shared" ref="N14:N20" si="9">N13*D13</f>
        <v>245</v>
      </c>
      <c r="O14" s="113">
        <f t="shared" ref="O14:O20" si="10">O13*D13</f>
        <v>294</v>
      </c>
      <c r="P14" s="113">
        <f t="shared" ref="P14:P20" si="11">P13*D13</f>
        <v>294</v>
      </c>
      <c r="Q14" s="113">
        <f t="shared" ref="Q14:Q20" si="12">Q13*D13</f>
        <v>294</v>
      </c>
      <c r="R14" s="113">
        <f t="shared" ref="R14:R20" si="13">R13*D13</f>
        <v>294</v>
      </c>
      <c r="S14" s="113">
        <f>S13*D13</f>
        <v>112.7</v>
      </c>
      <c r="T14" s="120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>
        <f>AE13*D13</f>
        <v>48.019999999999996</v>
      </c>
      <c r="AF14" s="113">
        <f>AF13*$D$13</f>
        <v>15.68</v>
      </c>
      <c r="AG14" s="113">
        <f>AG13*D13</f>
        <v>93.1</v>
      </c>
      <c r="AH14" s="113">
        <f>AH13*D13</f>
        <v>437.08</v>
      </c>
      <c r="AI14" s="113"/>
      <c r="AJ14" s="113">
        <f>AJ13*$D$13</f>
        <v>392</v>
      </c>
      <c r="AK14" s="113">
        <f>AK13*$D$13</f>
        <v>244.01999999999998</v>
      </c>
      <c r="AL14" s="147">
        <f>AL13*$D$13</f>
        <v>245</v>
      </c>
      <c r="AM14" s="113">
        <f>AM13*$D$13</f>
        <v>392</v>
      </c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>
        <f t="shared" ref="BZ14:CD14" si="14">BZ13*$D$13</f>
        <v>766.36</v>
      </c>
      <c r="CA14" s="121">
        <f t="shared" si="14"/>
        <v>766.36</v>
      </c>
      <c r="CB14" s="121">
        <f t="shared" si="14"/>
        <v>1078</v>
      </c>
      <c r="CC14" s="121">
        <f t="shared" si="14"/>
        <v>1078</v>
      </c>
      <c r="CD14" s="121">
        <f t="shared" si="14"/>
        <v>1078</v>
      </c>
      <c r="CE14" s="121">
        <f>CE13*$D$13</f>
        <v>1078</v>
      </c>
      <c r="CF14" s="121">
        <f>CF13*$D$13</f>
        <v>0</v>
      </c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</row>
    <row r="15" spans="1:99" s="68" customFormat="1" ht="25.5">
      <c r="A15" s="117"/>
      <c r="B15" s="76"/>
      <c r="C15" s="82" t="s">
        <v>537</v>
      </c>
      <c r="D15" s="125">
        <v>0.98</v>
      </c>
      <c r="E15" s="156">
        <v>324</v>
      </c>
      <c r="F15" s="195">
        <f t="shared" si="3"/>
        <v>5727.8256000000001</v>
      </c>
      <c r="G15" s="113"/>
      <c r="H15" s="113">
        <f t="shared" si="4"/>
        <v>144.06</v>
      </c>
      <c r="I15" s="113">
        <f t="shared" si="5"/>
        <v>144.06</v>
      </c>
      <c r="J15" s="113">
        <f t="shared" si="6"/>
        <v>192.07999999999998</v>
      </c>
      <c r="K15" s="113">
        <f t="shared" si="7"/>
        <v>192.07999999999998</v>
      </c>
      <c r="L15" s="113">
        <f t="shared" si="8"/>
        <v>240.1</v>
      </c>
      <c r="M15" s="120"/>
      <c r="N15" s="113">
        <f t="shared" si="9"/>
        <v>240.1</v>
      </c>
      <c r="O15" s="113">
        <f t="shared" si="10"/>
        <v>288.12</v>
      </c>
      <c r="P15" s="113">
        <f t="shared" si="11"/>
        <v>288.12</v>
      </c>
      <c r="Q15" s="113">
        <f t="shared" si="12"/>
        <v>288.12</v>
      </c>
      <c r="R15" s="122">
        <f t="shared" si="13"/>
        <v>288.12</v>
      </c>
      <c r="S15" s="113">
        <f>S14*D14</f>
        <v>110.446</v>
      </c>
      <c r="T15" s="120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>
        <f t="shared" ref="AE15:AE19" si="15">AE14*D14</f>
        <v>47.059599999999996</v>
      </c>
      <c r="AF15" s="113">
        <f t="shared" ref="AF15:AF21" si="16">AF14*$D$13</f>
        <v>15.366399999999999</v>
      </c>
      <c r="AG15" s="113">
        <f t="shared" ref="AG15:AG19" si="17">AG14*D14</f>
        <v>91.238</v>
      </c>
      <c r="AH15" s="113">
        <f t="shared" ref="AH15:AH19" si="18">AH14*D14</f>
        <v>428.33839999999998</v>
      </c>
      <c r="AI15" s="113"/>
      <c r="AJ15" s="113">
        <f>AJ14*$D$14</f>
        <v>384.15999999999997</v>
      </c>
      <c r="AK15" s="113">
        <f>AK14*$D$14</f>
        <v>239.13959999999997</v>
      </c>
      <c r="AL15" s="147">
        <f>AL14*$D$14</f>
        <v>240.1</v>
      </c>
      <c r="AM15" s="113">
        <f>AM14*$D$14</f>
        <v>384.15999999999997</v>
      </c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>
        <f t="shared" ref="BZ15:CD15" si="19">BZ14*$D$14</f>
        <v>751.03279999999995</v>
      </c>
      <c r="CA15" s="121">
        <f t="shared" si="19"/>
        <v>751.03279999999995</v>
      </c>
      <c r="CB15" s="121">
        <f t="shared" si="19"/>
        <v>1056.44</v>
      </c>
      <c r="CC15" s="121">
        <f t="shared" si="19"/>
        <v>1056.44</v>
      </c>
      <c r="CD15" s="121">
        <f t="shared" si="19"/>
        <v>1056.44</v>
      </c>
      <c r="CE15" s="121">
        <f>CE14*$D$14</f>
        <v>1056.44</v>
      </c>
      <c r="CF15" s="121">
        <f>CF14*$D$14</f>
        <v>0</v>
      </c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</row>
    <row r="16" spans="1:99" s="68" customFormat="1" ht="25.5">
      <c r="A16" s="117"/>
      <c r="B16" s="76"/>
      <c r="C16" s="123" t="s">
        <v>538</v>
      </c>
      <c r="D16" s="125">
        <v>1</v>
      </c>
      <c r="E16" s="156">
        <v>324</v>
      </c>
      <c r="F16" s="195">
        <f t="shared" si="3"/>
        <v>5613.269088</v>
      </c>
      <c r="G16" s="113"/>
      <c r="H16" s="113">
        <f t="shared" si="4"/>
        <v>141.1788</v>
      </c>
      <c r="I16" s="113">
        <f t="shared" si="5"/>
        <v>141.1788</v>
      </c>
      <c r="J16" s="113">
        <f t="shared" si="6"/>
        <v>188.23839999999998</v>
      </c>
      <c r="K16" s="113">
        <f t="shared" si="7"/>
        <v>188.23839999999998</v>
      </c>
      <c r="L16" s="113">
        <f t="shared" si="8"/>
        <v>235.298</v>
      </c>
      <c r="M16" s="120"/>
      <c r="N16" s="113">
        <f t="shared" si="9"/>
        <v>235.298</v>
      </c>
      <c r="O16" s="113">
        <f t="shared" si="10"/>
        <v>282.35759999999999</v>
      </c>
      <c r="P16" s="113">
        <f t="shared" si="11"/>
        <v>282.35759999999999</v>
      </c>
      <c r="Q16" s="113">
        <f t="shared" si="12"/>
        <v>282.35759999999999</v>
      </c>
      <c r="R16" s="113">
        <f t="shared" si="13"/>
        <v>282.35759999999999</v>
      </c>
      <c r="S16" s="113">
        <f t="shared" ref="S16:S20" si="20">S15*D15</f>
        <v>108.23707999999999</v>
      </c>
      <c r="T16" s="120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>
        <f t="shared" si="15"/>
        <v>46.118407999999995</v>
      </c>
      <c r="AF16" s="113">
        <f t="shared" si="16"/>
        <v>15.059071999999999</v>
      </c>
      <c r="AG16" s="113">
        <f t="shared" si="17"/>
        <v>89.413240000000002</v>
      </c>
      <c r="AH16" s="113">
        <f t="shared" si="18"/>
        <v>419.77163199999995</v>
      </c>
      <c r="AI16" s="113"/>
      <c r="AJ16" s="113">
        <f>AJ15*$D$15</f>
        <v>376.47679999999997</v>
      </c>
      <c r="AK16" s="113">
        <f>AK15*$D$15</f>
        <v>234.35680799999997</v>
      </c>
      <c r="AL16" s="147">
        <f>AL15*$D$15</f>
        <v>235.298</v>
      </c>
      <c r="AM16" s="113">
        <f>AM15*$D$15</f>
        <v>376.47679999999997</v>
      </c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>
        <f t="shared" ref="BZ16:CD16" si="21">BZ15*$D$15</f>
        <v>736.01214399999992</v>
      </c>
      <c r="CA16" s="121">
        <f t="shared" si="21"/>
        <v>736.01214399999992</v>
      </c>
      <c r="CB16" s="121">
        <f t="shared" si="21"/>
        <v>1035.3112000000001</v>
      </c>
      <c r="CC16" s="121">
        <f t="shared" si="21"/>
        <v>1035.3112000000001</v>
      </c>
      <c r="CD16" s="121">
        <f t="shared" si="21"/>
        <v>1035.3112000000001</v>
      </c>
      <c r="CE16" s="121">
        <f>CE15*$D$15</f>
        <v>1035.3112000000001</v>
      </c>
      <c r="CF16" s="121">
        <f>CF15*$D$15</f>
        <v>0</v>
      </c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</row>
    <row r="17" spans="1:99" s="68" customFormat="1" ht="25.5">
      <c r="A17" s="117"/>
      <c r="B17" s="76"/>
      <c r="C17" s="82" t="s">
        <v>563</v>
      </c>
      <c r="D17" s="125">
        <v>0.98</v>
      </c>
      <c r="E17" s="156">
        <v>324</v>
      </c>
      <c r="F17" s="195">
        <f t="shared" si="3"/>
        <v>5613.269088</v>
      </c>
      <c r="G17" s="113"/>
      <c r="H17" s="113">
        <f t="shared" si="4"/>
        <v>141.1788</v>
      </c>
      <c r="I17" s="113">
        <f t="shared" si="5"/>
        <v>141.1788</v>
      </c>
      <c r="J17" s="113">
        <f t="shared" si="6"/>
        <v>188.23839999999998</v>
      </c>
      <c r="K17" s="113">
        <f t="shared" si="7"/>
        <v>188.23839999999998</v>
      </c>
      <c r="L17" s="113">
        <f t="shared" si="8"/>
        <v>235.298</v>
      </c>
      <c r="M17" s="120"/>
      <c r="N17" s="113">
        <f t="shared" si="9"/>
        <v>235.298</v>
      </c>
      <c r="O17" s="113">
        <f t="shared" si="10"/>
        <v>282.35759999999999</v>
      </c>
      <c r="P17" s="113">
        <f t="shared" si="11"/>
        <v>282.35759999999999</v>
      </c>
      <c r="Q17" s="113">
        <f t="shared" si="12"/>
        <v>282.35759999999999</v>
      </c>
      <c r="R17" s="113">
        <f t="shared" si="13"/>
        <v>282.35759999999999</v>
      </c>
      <c r="S17" s="113">
        <f t="shared" si="20"/>
        <v>108.23707999999999</v>
      </c>
      <c r="T17" s="120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>
        <f t="shared" ref="AE17:AH17" si="22">AE16*$D$16</f>
        <v>46.118407999999995</v>
      </c>
      <c r="AF17" s="113">
        <f t="shared" si="16"/>
        <v>14.757890559999998</v>
      </c>
      <c r="AG17" s="113">
        <f t="shared" si="22"/>
        <v>89.413240000000002</v>
      </c>
      <c r="AH17" s="113">
        <f t="shared" si="22"/>
        <v>419.77163199999995</v>
      </c>
      <c r="AI17" s="113"/>
      <c r="AJ17" s="113">
        <f>AJ16*$D$16</f>
        <v>376.47679999999997</v>
      </c>
      <c r="AK17" s="113">
        <f>AK16*$D$16</f>
        <v>234.35680799999997</v>
      </c>
      <c r="AL17" s="147">
        <f>AL16*$D$16</f>
        <v>235.298</v>
      </c>
      <c r="AM17" s="113">
        <f>AM16*$D$16</f>
        <v>376.47679999999997</v>
      </c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>
        <f t="shared" ref="BZ17:CD17" si="23">BZ16*$D$16</f>
        <v>736.01214399999992</v>
      </c>
      <c r="CA17" s="121">
        <f t="shared" si="23"/>
        <v>736.01214399999992</v>
      </c>
      <c r="CB17" s="121">
        <f t="shared" si="23"/>
        <v>1035.3112000000001</v>
      </c>
      <c r="CC17" s="121">
        <f t="shared" si="23"/>
        <v>1035.3112000000001</v>
      </c>
      <c r="CD17" s="121">
        <f t="shared" si="23"/>
        <v>1035.3112000000001</v>
      </c>
      <c r="CE17" s="121">
        <f>CE16*$D$16</f>
        <v>1035.3112000000001</v>
      </c>
      <c r="CF17" s="121">
        <f>CF16*$D$16</f>
        <v>0</v>
      </c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</row>
    <row r="18" spans="1:99" s="68" customFormat="1" ht="25.5">
      <c r="A18" s="117"/>
      <c r="B18" s="76"/>
      <c r="C18" s="82" t="s">
        <v>539</v>
      </c>
      <c r="D18" s="125">
        <v>0.98</v>
      </c>
      <c r="E18" s="156">
        <v>648</v>
      </c>
      <c r="F18" s="195">
        <f t="shared" si="3"/>
        <v>5501.0037062400006</v>
      </c>
      <c r="G18" s="113"/>
      <c r="H18" s="113">
        <f t="shared" si="4"/>
        <v>138.35522399999999</v>
      </c>
      <c r="I18" s="113">
        <f t="shared" si="5"/>
        <v>138.35522399999999</v>
      </c>
      <c r="J18" s="113">
        <f t="shared" si="6"/>
        <v>184.47363199999998</v>
      </c>
      <c r="K18" s="113">
        <f t="shared" si="7"/>
        <v>184.47363199999998</v>
      </c>
      <c r="L18" s="113">
        <f t="shared" si="8"/>
        <v>230.59204</v>
      </c>
      <c r="M18" s="120"/>
      <c r="N18" s="113">
        <f t="shared" si="9"/>
        <v>230.59204</v>
      </c>
      <c r="O18" s="113">
        <f t="shared" si="10"/>
        <v>276.71044799999999</v>
      </c>
      <c r="P18" s="113">
        <f t="shared" si="11"/>
        <v>276.71044799999999</v>
      </c>
      <c r="Q18" s="113">
        <f t="shared" si="12"/>
        <v>276.71044799999999</v>
      </c>
      <c r="R18" s="113">
        <f t="shared" si="13"/>
        <v>276.71044799999999</v>
      </c>
      <c r="S18" s="113">
        <f t="shared" si="20"/>
        <v>106.07233839999999</v>
      </c>
      <c r="T18" s="120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>
        <f t="shared" si="15"/>
        <v>45.196039839999997</v>
      </c>
      <c r="AF18" s="113">
        <f t="shared" si="16"/>
        <v>14.462732748799997</v>
      </c>
      <c r="AG18" s="113">
        <f t="shared" si="17"/>
        <v>87.624975199999994</v>
      </c>
      <c r="AH18" s="113">
        <f t="shared" si="18"/>
        <v>411.37619935999993</v>
      </c>
      <c r="AI18" s="113"/>
      <c r="AJ18" s="113">
        <f>AJ17*$D$17</f>
        <v>368.94726399999996</v>
      </c>
      <c r="AK18" s="113">
        <f>AK17*$D$17</f>
        <v>229.66967183999998</v>
      </c>
      <c r="AL18" s="147">
        <f>AL17*$D$17</f>
        <v>230.59204</v>
      </c>
      <c r="AM18" s="113">
        <f>AM17*$D$17</f>
        <v>368.94726399999996</v>
      </c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>
        <f t="shared" ref="BZ18:CD18" si="24">BZ17*$D$17</f>
        <v>721.29190111999992</v>
      </c>
      <c r="CA18" s="121">
        <f t="shared" si="24"/>
        <v>721.29190111999992</v>
      </c>
      <c r="CB18" s="121">
        <f t="shared" si="24"/>
        <v>1014.6049760000001</v>
      </c>
      <c r="CC18" s="121">
        <f t="shared" si="24"/>
        <v>1014.6049760000001</v>
      </c>
      <c r="CD18" s="121">
        <f t="shared" si="24"/>
        <v>1014.6049760000001</v>
      </c>
      <c r="CE18" s="121">
        <f>CE17*$D$17</f>
        <v>1014.6049760000001</v>
      </c>
      <c r="CF18" s="121">
        <f>CF17*$D$17</f>
        <v>0</v>
      </c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</row>
    <row r="19" spans="1:99" s="69" customFormat="1" ht="25.5">
      <c r="A19" s="117"/>
      <c r="B19" s="76"/>
      <c r="C19" s="82" t="s">
        <v>540</v>
      </c>
      <c r="D19" s="125">
        <v>0.98</v>
      </c>
      <c r="E19" s="156">
        <v>462</v>
      </c>
      <c r="F19" s="195">
        <f t="shared" si="3"/>
        <v>5390.9836321152006</v>
      </c>
      <c r="G19" s="113"/>
      <c r="H19" s="113">
        <f t="shared" si="4"/>
        <v>135.58811951999999</v>
      </c>
      <c r="I19" s="113">
        <f t="shared" si="5"/>
        <v>135.58811951999999</v>
      </c>
      <c r="J19" s="113">
        <f t="shared" si="6"/>
        <v>180.78415935999999</v>
      </c>
      <c r="K19" s="113">
        <f t="shared" si="7"/>
        <v>180.78415935999999</v>
      </c>
      <c r="L19" s="113">
        <f t="shared" si="8"/>
        <v>225.98019919999999</v>
      </c>
      <c r="M19" s="120"/>
      <c r="N19" s="113">
        <f t="shared" si="9"/>
        <v>225.98019919999999</v>
      </c>
      <c r="O19" s="113">
        <f t="shared" si="10"/>
        <v>271.17623903999998</v>
      </c>
      <c r="P19" s="113">
        <f t="shared" si="11"/>
        <v>271.17623903999998</v>
      </c>
      <c r="Q19" s="113">
        <f t="shared" si="12"/>
        <v>271.17623903999998</v>
      </c>
      <c r="R19" s="113">
        <f t="shared" si="13"/>
        <v>271.17623903999998</v>
      </c>
      <c r="S19" s="113">
        <f t="shared" si="20"/>
        <v>103.95089163199999</v>
      </c>
      <c r="T19" s="120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>
        <f t="shared" si="15"/>
        <v>44.292119043199996</v>
      </c>
      <c r="AF19" s="113">
        <f t="shared" si="16"/>
        <v>14.173478093823997</v>
      </c>
      <c r="AG19" s="113">
        <f t="shared" si="17"/>
        <v>85.872475695999995</v>
      </c>
      <c r="AH19" s="113">
        <f t="shared" si="18"/>
        <v>403.14867537279991</v>
      </c>
      <c r="AI19" s="113"/>
      <c r="AJ19" s="113">
        <f>AJ18*$D$18</f>
        <v>361.56831871999998</v>
      </c>
      <c r="AK19" s="113">
        <f>AK18*$D$18</f>
        <v>225.07627840319998</v>
      </c>
      <c r="AL19" s="147">
        <f>AL18*$D$18</f>
        <v>225.98019919999999</v>
      </c>
      <c r="AM19" s="113">
        <f>AM18*$D$18</f>
        <v>361.56831871999998</v>
      </c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>
        <f t="shared" ref="BZ19:CD19" si="25">BZ18*$D$18</f>
        <v>706.86606309759986</v>
      </c>
      <c r="CA19" s="121">
        <f t="shared" si="25"/>
        <v>706.86606309759986</v>
      </c>
      <c r="CB19" s="121">
        <f t="shared" si="25"/>
        <v>994.31287648000011</v>
      </c>
      <c r="CC19" s="121">
        <f t="shared" si="25"/>
        <v>994.31287648000011</v>
      </c>
      <c r="CD19" s="121">
        <f t="shared" si="25"/>
        <v>994.31287648000011</v>
      </c>
      <c r="CE19" s="121">
        <f>CE18*$D$18</f>
        <v>994.31287648000011</v>
      </c>
      <c r="CF19" s="121">
        <f>CF18*$D$18</f>
        <v>0</v>
      </c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</row>
    <row r="20" spans="1:99" s="68" customFormat="1" ht="25.5">
      <c r="A20" s="117"/>
      <c r="B20" s="76"/>
      <c r="C20" s="82" t="s">
        <v>541</v>
      </c>
      <c r="D20" s="125">
        <v>0.98</v>
      </c>
      <c r="E20" s="156">
        <v>648</v>
      </c>
      <c r="F20" s="195">
        <f t="shared" si="3"/>
        <v>5283.1639594728967</v>
      </c>
      <c r="G20" s="113"/>
      <c r="H20" s="113">
        <f t="shared" si="4"/>
        <v>132.8763571296</v>
      </c>
      <c r="I20" s="113">
        <f t="shared" si="5"/>
        <v>132.8763571296</v>
      </c>
      <c r="J20" s="113">
        <f t="shared" si="6"/>
        <v>177.16847617279998</v>
      </c>
      <c r="K20" s="113">
        <f t="shared" si="7"/>
        <v>177.16847617279998</v>
      </c>
      <c r="L20" s="113">
        <f t="shared" si="8"/>
        <v>221.46059521599997</v>
      </c>
      <c r="M20" s="120"/>
      <c r="N20" s="113">
        <f t="shared" si="9"/>
        <v>221.46059521599997</v>
      </c>
      <c r="O20" s="113">
        <f t="shared" si="10"/>
        <v>265.75271425919999</v>
      </c>
      <c r="P20" s="113">
        <f t="shared" si="11"/>
        <v>265.75271425919999</v>
      </c>
      <c r="Q20" s="113">
        <f t="shared" si="12"/>
        <v>265.75271425919999</v>
      </c>
      <c r="R20" s="113">
        <f t="shared" si="13"/>
        <v>265.75271425919999</v>
      </c>
      <c r="S20" s="113">
        <f t="shared" si="20"/>
        <v>101.87187379935999</v>
      </c>
      <c r="T20" s="120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>
        <f t="shared" ref="AE20:AH20" si="26">AE19*$D$19</f>
        <v>43.406276662335998</v>
      </c>
      <c r="AF20" s="113">
        <f t="shared" si="16"/>
        <v>13.890008531947517</v>
      </c>
      <c r="AG20" s="113">
        <f t="shared" si="26"/>
        <v>84.155026182079993</v>
      </c>
      <c r="AH20" s="113">
        <f t="shared" si="26"/>
        <v>395.08570186534394</v>
      </c>
      <c r="AI20" s="113"/>
      <c r="AJ20" s="113">
        <f>AJ19*$D$19</f>
        <v>354.33695234559997</v>
      </c>
      <c r="AK20" s="113">
        <f>AK19*$D$19</f>
        <v>220.57475283513597</v>
      </c>
      <c r="AL20" s="147">
        <f>AL19*$D$19</f>
        <v>221.46059521599997</v>
      </c>
      <c r="AM20" s="113">
        <f>AM19*$D$19</f>
        <v>354.33695234559997</v>
      </c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>
        <f t="shared" ref="BZ20:CD20" si="27">BZ19*$D$19</f>
        <v>692.72874183564784</v>
      </c>
      <c r="CA20" s="121">
        <f t="shared" si="27"/>
        <v>692.72874183564784</v>
      </c>
      <c r="CB20" s="121">
        <f t="shared" si="27"/>
        <v>974.4266189504001</v>
      </c>
      <c r="CC20" s="121">
        <f t="shared" si="27"/>
        <v>974.4266189504001</v>
      </c>
      <c r="CD20" s="121">
        <f t="shared" si="27"/>
        <v>974.4266189504001</v>
      </c>
      <c r="CE20" s="121">
        <f>CE19*$D$19</f>
        <v>974.4266189504001</v>
      </c>
      <c r="CF20" s="121">
        <f>CF19*$D$19</f>
        <v>0</v>
      </c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</row>
    <row r="21" spans="1:99" s="68" customFormat="1" ht="25.5">
      <c r="A21" s="117"/>
      <c r="B21" s="149"/>
      <c r="C21" s="82" t="s">
        <v>554</v>
      </c>
      <c r="D21" s="125">
        <v>0.92</v>
      </c>
      <c r="E21" s="156">
        <v>216</v>
      </c>
      <c r="F21" s="195">
        <f t="shared" si="3"/>
        <v>5177.5006802834378</v>
      </c>
      <c r="G21" s="113"/>
      <c r="H21" s="113"/>
      <c r="I21" s="113"/>
      <c r="J21" s="113"/>
      <c r="K21" s="113"/>
      <c r="L21" s="113"/>
      <c r="M21" s="120"/>
      <c r="N21" s="113"/>
      <c r="O21" s="113"/>
      <c r="P21" s="113"/>
      <c r="Q21" s="113"/>
      <c r="R21" s="113"/>
      <c r="S21" s="113"/>
      <c r="T21" s="126"/>
      <c r="U21" s="127"/>
      <c r="V21" s="113"/>
      <c r="W21" s="113"/>
      <c r="X21" s="113"/>
      <c r="Y21" s="113"/>
      <c r="Z21" s="113"/>
      <c r="AA21" s="113"/>
      <c r="AB21" s="113"/>
      <c r="AC21" s="113"/>
      <c r="AD21" s="113"/>
      <c r="AE21" s="113">
        <f t="shared" ref="AE21:AH21" si="28">AE20*$D$20</f>
        <v>42.538151129089279</v>
      </c>
      <c r="AF21" s="113">
        <f t="shared" si="16"/>
        <v>13.612208361308566</v>
      </c>
      <c r="AG21" s="113">
        <f t="shared" si="28"/>
        <v>82.471925658438394</v>
      </c>
      <c r="AH21" s="113">
        <f t="shared" si="28"/>
        <v>387.18398782803706</v>
      </c>
      <c r="AI21" s="113"/>
      <c r="AJ21" s="113">
        <f>AJ20*$D$20</f>
        <v>347.25021329868798</v>
      </c>
      <c r="AK21" s="113">
        <f>AK20*$D$20</f>
        <v>216.16325777843323</v>
      </c>
      <c r="AL21" s="147">
        <f>AL20*$D$20</f>
        <v>217.03138331167997</v>
      </c>
      <c r="AM21" s="113">
        <f>AM20*$D$20</f>
        <v>347.25021329868798</v>
      </c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>
        <f t="shared" ref="BZ21:CD21" si="29">BZ20*$D$20</f>
        <v>678.87416699893492</v>
      </c>
      <c r="CA21" s="121">
        <f t="shared" si="29"/>
        <v>678.87416699893492</v>
      </c>
      <c r="CB21" s="121">
        <f t="shared" si="29"/>
        <v>954.93808657139209</v>
      </c>
      <c r="CC21" s="121">
        <f t="shared" si="29"/>
        <v>954.93808657139209</v>
      </c>
      <c r="CD21" s="121">
        <f t="shared" si="29"/>
        <v>954.93808657139209</v>
      </c>
      <c r="CE21" s="121">
        <f>CE20*$D$20</f>
        <v>954.93808657139209</v>
      </c>
      <c r="CF21" s="121">
        <f>CF20*$D$20</f>
        <v>0</v>
      </c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</row>
    <row r="22" spans="1:99" s="68" customFormat="1" ht="25.5">
      <c r="A22" s="117"/>
      <c r="B22" s="76"/>
      <c r="C22" s="82" t="s">
        <v>547</v>
      </c>
      <c r="D22" s="125">
        <v>1</v>
      </c>
      <c r="E22" s="156">
        <v>957</v>
      </c>
      <c r="F22" s="195">
        <f t="shared" si="3"/>
        <v>4763.3006258607638</v>
      </c>
      <c r="G22" s="113"/>
      <c r="H22" s="113"/>
      <c r="I22" s="113"/>
      <c r="J22" s="113"/>
      <c r="K22" s="113"/>
      <c r="L22" s="113"/>
      <c r="M22" s="120"/>
      <c r="N22" s="113"/>
      <c r="O22" s="113"/>
      <c r="P22" s="113"/>
      <c r="Q22" s="113"/>
      <c r="R22" s="113"/>
      <c r="S22" s="113"/>
      <c r="T22" s="126"/>
      <c r="U22" s="127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>
        <v>54</v>
      </c>
      <c r="AG22" s="113">
        <v>48</v>
      </c>
      <c r="AH22" s="113">
        <v>169</v>
      </c>
      <c r="AI22" s="113"/>
      <c r="AJ22" s="113">
        <v>107</v>
      </c>
      <c r="AK22" s="113">
        <f>AJ21*$D$21</f>
        <v>319.47019623479298</v>
      </c>
      <c r="AL22" s="113">
        <f>AK21*$D$21</f>
        <v>198.87019715615858</v>
      </c>
      <c r="AM22" s="113">
        <f>AL21*$D$21</f>
        <v>199.6688726467456</v>
      </c>
      <c r="AN22" s="113">
        <f>AM21*D21</f>
        <v>319.47019623479298</v>
      </c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>
        <f t="shared" ref="BZ22:CG22" si="30">BY21*$D$21</f>
        <v>0</v>
      </c>
      <c r="CA22" s="121">
        <f t="shared" si="30"/>
        <v>624.56423363902013</v>
      </c>
      <c r="CB22" s="121">
        <f t="shared" si="30"/>
        <v>624.56423363902013</v>
      </c>
      <c r="CC22" s="121">
        <f t="shared" si="30"/>
        <v>878.54303964568078</v>
      </c>
      <c r="CD22" s="121">
        <f t="shared" si="30"/>
        <v>878.54303964568078</v>
      </c>
      <c r="CE22" s="121">
        <f t="shared" si="30"/>
        <v>878.54303964568078</v>
      </c>
      <c r="CF22" s="121">
        <f t="shared" si="30"/>
        <v>878.54303964568078</v>
      </c>
      <c r="CG22" s="121">
        <f t="shared" si="30"/>
        <v>0</v>
      </c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</row>
    <row r="23" spans="1:99" ht="25.5">
      <c r="A23" s="117"/>
      <c r="B23" s="76"/>
      <c r="C23" s="82" t="s">
        <v>555</v>
      </c>
      <c r="D23" s="125">
        <v>0.88</v>
      </c>
      <c r="E23" s="156">
        <v>216</v>
      </c>
      <c r="F23" s="195">
        <f t="shared" si="3"/>
        <v>4763.3006258607638</v>
      </c>
      <c r="G23" s="113"/>
      <c r="H23" s="113"/>
      <c r="I23" s="113" t="e">
        <f>#REF!*#REF!</f>
        <v>#REF!</v>
      </c>
      <c r="J23" s="113" t="e">
        <f>#REF!*#REF!</f>
        <v>#REF!</v>
      </c>
      <c r="K23" s="113" t="e">
        <f>#REF!*#REF!</f>
        <v>#REF!</v>
      </c>
      <c r="L23" s="113" t="e">
        <f>#REF!*#REF!</f>
        <v>#REF!</v>
      </c>
      <c r="M23" s="120"/>
      <c r="N23" s="113" t="e">
        <f>#REF!*#REF!</f>
        <v>#REF!</v>
      </c>
      <c r="O23" s="113" t="e">
        <f>#REF!*#REF!</f>
        <v>#REF!</v>
      </c>
      <c r="P23" s="113" t="e">
        <f>#REF!*#REF!</f>
        <v>#REF!</v>
      </c>
      <c r="Q23" s="113" t="e">
        <f>#REF!*#REF!</f>
        <v>#REF!</v>
      </c>
      <c r="R23" s="113" t="e">
        <f>#REF!*#REF!</f>
        <v>#REF!</v>
      </c>
      <c r="S23" s="113" t="e">
        <f>#REF!*#REF!</f>
        <v>#REF!</v>
      </c>
      <c r="T23" s="126"/>
      <c r="U23" s="127">
        <v>42.603698845925365</v>
      </c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>
        <v>200</v>
      </c>
      <c r="AM23" s="113">
        <v>300</v>
      </c>
      <c r="AN23" s="113">
        <v>500</v>
      </c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>
        <f t="shared" ref="BZ23:CD23" si="31">BZ22*$D$22</f>
        <v>0</v>
      </c>
      <c r="CA23" s="121">
        <f t="shared" si="31"/>
        <v>624.56423363902013</v>
      </c>
      <c r="CB23" s="121">
        <f t="shared" si="31"/>
        <v>624.56423363902013</v>
      </c>
      <c r="CC23" s="121">
        <f t="shared" si="31"/>
        <v>878.54303964568078</v>
      </c>
      <c r="CD23" s="121">
        <f t="shared" si="31"/>
        <v>878.54303964568078</v>
      </c>
      <c r="CE23" s="121">
        <f>CE22*$D$22</f>
        <v>878.54303964568078</v>
      </c>
      <c r="CF23" s="121">
        <f>CF22*$D$22</f>
        <v>878.54303964568078</v>
      </c>
      <c r="CG23" s="121">
        <f>CG22*$D$22</f>
        <v>0</v>
      </c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</row>
    <row r="24" spans="1:99" ht="25.5">
      <c r="A24" s="117"/>
      <c r="B24" s="76"/>
      <c r="C24" s="82" t="s">
        <v>557</v>
      </c>
      <c r="D24" s="125">
        <v>0.9</v>
      </c>
      <c r="E24" s="156"/>
      <c r="F24" s="195">
        <f t="shared" si="3"/>
        <v>4191.7045507574721</v>
      </c>
      <c r="G24" s="113"/>
      <c r="H24" s="113"/>
      <c r="I24" s="113"/>
      <c r="J24" s="113"/>
      <c r="K24" s="113"/>
      <c r="L24" s="113"/>
      <c r="M24" s="120"/>
      <c r="N24" s="113"/>
      <c r="O24" s="113"/>
      <c r="P24" s="113"/>
      <c r="Q24" s="113"/>
      <c r="R24" s="113"/>
      <c r="S24" s="113"/>
      <c r="T24" s="126"/>
      <c r="U24" s="127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>
        <f t="shared" ref="BZ24:CD24" si="32">BZ23*$D$23</f>
        <v>0</v>
      </c>
      <c r="CA24" s="121">
        <f t="shared" si="32"/>
        <v>549.61652560233767</v>
      </c>
      <c r="CB24" s="121">
        <f>CB23*$D$23</f>
        <v>549.61652560233767</v>
      </c>
      <c r="CC24" s="121">
        <f>CC23*$D$23</f>
        <v>773.11787488819914</v>
      </c>
      <c r="CD24" s="121">
        <f t="shared" si="32"/>
        <v>773.11787488819914</v>
      </c>
      <c r="CE24" s="121">
        <f>CE23*$D$23</f>
        <v>773.11787488819914</v>
      </c>
      <c r="CF24" s="121">
        <f>CF23*$D$23</f>
        <v>773.11787488819914</v>
      </c>
      <c r="CG24" s="121">
        <f>CG23*$D$23</f>
        <v>0</v>
      </c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</row>
    <row r="25" spans="1:99" ht="25.5">
      <c r="A25" s="117"/>
      <c r="B25" s="76"/>
      <c r="C25" s="82" t="s">
        <v>548</v>
      </c>
      <c r="D25" s="125">
        <v>0.95</v>
      </c>
      <c r="E25" s="156"/>
      <c r="F25" s="195">
        <f t="shared" si="3"/>
        <v>3772.5340956817245</v>
      </c>
      <c r="G25" s="113"/>
      <c r="H25" s="113"/>
      <c r="I25" s="113"/>
      <c r="J25" s="113"/>
      <c r="K25" s="113"/>
      <c r="L25" s="113"/>
      <c r="M25" s="120"/>
      <c r="N25" s="113"/>
      <c r="O25" s="113"/>
      <c r="P25" s="113"/>
      <c r="Q25" s="113"/>
      <c r="R25" s="113"/>
      <c r="S25" s="113"/>
      <c r="T25" s="126"/>
      <c r="U25" s="127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42">
        <f>AG23*$D$23</f>
        <v>0</v>
      </c>
      <c r="AI25" s="142"/>
      <c r="AJ25" s="142">
        <f>AH23*$D$23</f>
        <v>0</v>
      </c>
      <c r="AK25" s="142">
        <v>278</v>
      </c>
      <c r="AL25" s="142">
        <v>200</v>
      </c>
      <c r="AM25" s="142">
        <v>300</v>
      </c>
      <c r="AN25" s="142">
        <v>300</v>
      </c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>
        <f t="shared" ref="CA25:CH25" si="33">BZ24*$D$24</f>
        <v>0</v>
      </c>
      <c r="CB25" s="121">
        <f t="shared" si="33"/>
        <v>494.65487304210393</v>
      </c>
      <c r="CC25" s="121">
        <f t="shared" si="33"/>
        <v>494.65487304210393</v>
      </c>
      <c r="CD25" s="121">
        <f t="shared" si="33"/>
        <v>695.80608739937929</v>
      </c>
      <c r="CE25" s="121">
        <f t="shared" si="33"/>
        <v>695.80608739937929</v>
      </c>
      <c r="CF25" s="121">
        <f t="shared" si="33"/>
        <v>695.80608739937929</v>
      </c>
      <c r="CG25" s="121">
        <f t="shared" si="33"/>
        <v>695.80608739937929</v>
      </c>
      <c r="CH25" s="121">
        <f t="shared" si="33"/>
        <v>0</v>
      </c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</row>
    <row r="26" spans="1:99" ht="25.5">
      <c r="A26" s="117"/>
      <c r="B26" s="76"/>
      <c r="C26" s="82" t="s">
        <v>556</v>
      </c>
      <c r="D26" s="125">
        <v>0.96</v>
      </c>
      <c r="E26" s="156">
        <v>216</v>
      </c>
      <c r="F26" s="195">
        <f t="shared" si="3"/>
        <v>3583.9073908976384</v>
      </c>
      <c r="G26" s="113"/>
      <c r="H26" s="113"/>
      <c r="I26" s="113"/>
      <c r="J26" s="113"/>
      <c r="K26" s="113"/>
      <c r="L26" s="113"/>
      <c r="M26" s="120"/>
      <c r="N26" s="113"/>
      <c r="O26" s="113"/>
      <c r="P26" s="113"/>
      <c r="Q26" s="113"/>
      <c r="R26" s="113"/>
      <c r="S26" s="113"/>
      <c r="T26" s="126"/>
      <c r="U26" s="127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42" t="e">
        <f>#REF!*$D$25</f>
        <v>#REF!</v>
      </c>
      <c r="AI26" s="142"/>
      <c r="AJ26" s="142" t="e">
        <f>#REF!*$D$25</f>
        <v>#REF!</v>
      </c>
      <c r="AK26" s="142" t="e">
        <f>#REF!*$D$25</f>
        <v>#REF!</v>
      </c>
      <c r="AL26" s="142" t="e">
        <f>#REF!*$D$25</f>
        <v>#REF!</v>
      </c>
      <c r="AM26" s="142" t="e">
        <f>#REF!*#REF!</f>
        <v>#REF!</v>
      </c>
      <c r="AN26" s="142" t="e">
        <f>#REF!*$D$25</f>
        <v>#REF!</v>
      </c>
      <c r="AO26" s="113" t="e">
        <f>#REF!*#REF!</f>
        <v>#REF!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>
        <f t="shared" ref="CB26:CI26" si="34">CA25*$D$25</f>
        <v>0</v>
      </c>
      <c r="CC26" s="121">
        <f t="shared" si="34"/>
        <v>469.9221293899987</v>
      </c>
      <c r="CD26" s="121">
        <f t="shared" si="34"/>
        <v>469.9221293899987</v>
      </c>
      <c r="CE26" s="121">
        <f t="shared" si="34"/>
        <v>661.01578302941027</v>
      </c>
      <c r="CF26" s="121">
        <f t="shared" si="34"/>
        <v>661.01578302941027</v>
      </c>
      <c r="CG26" s="121">
        <f t="shared" si="34"/>
        <v>661.01578302941027</v>
      </c>
      <c r="CH26" s="121">
        <f t="shared" si="34"/>
        <v>661.01578302941027</v>
      </c>
      <c r="CI26" s="121">
        <f t="shared" si="34"/>
        <v>0</v>
      </c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</row>
    <row r="27" spans="1:99" ht="24">
      <c r="A27" s="117"/>
      <c r="B27" s="76"/>
      <c r="C27" s="151" t="s">
        <v>558</v>
      </c>
      <c r="D27" s="125">
        <v>0.92</v>
      </c>
      <c r="E27" s="156">
        <v>900</v>
      </c>
      <c r="F27" s="195">
        <f t="shared" si="3"/>
        <v>3433.9409374314391</v>
      </c>
      <c r="G27" s="113"/>
      <c r="H27" s="113"/>
      <c r="I27" s="113"/>
      <c r="J27" s="113"/>
      <c r="K27" s="113"/>
      <c r="L27" s="113"/>
      <c r="M27" s="120"/>
      <c r="N27" s="113"/>
      <c r="O27" s="113"/>
      <c r="P27" s="113"/>
      <c r="Q27" s="113"/>
      <c r="R27" s="113"/>
      <c r="S27" s="113"/>
      <c r="T27" s="126"/>
      <c r="U27" s="127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42" t="e">
        <f>AH26*$D$25</f>
        <v>#REF!</v>
      </c>
      <c r="AI27" s="142"/>
      <c r="AJ27" s="142" t="e">
        <f>AJ26*$D$25</f>
        <v>#REF!</v>
      </c>
      <c r="AK27" s="142" t="e">
        <f>AK26*$D$25</f>
        <v>#REF!</v>
      </c>
      <c r="AL27" s="142"/>
      <c r="AM27" s="142"/>
      <c r="AN27" s="142">
        <v>500</v>
      </c>
      <c r="AO27" s="113">
        <v>500</v>
      </c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>
        <f>CB26*$D$26</f>
        <v>0</v>
      </c>
      <c r="CC27" s="121">
        <f>CC26*$D$26</f>
        <v>451.12524421439872</v>
      </c>
      <c r="CD27" s="121">
        <f>CD26*$D$26</f>
        <v>451.12524421439872</v>
      </c>
      <c r="CE27" s="121">
        <f>CE26*$D$26</f>
        <v>634.57515170823388</v>
      </c>
      <c r="CF27" s="121">
        <f t="shared" ref="CF27:CG27" si="35">CF26*$D$26</f>
        <v>634.57515170823388</v>
      </c>
      <c r="CG27" s="121">
        <f t="shared" si="35"/>
        <v>634.57515170823388</v>
      </c>
      <c r="CH27" s="121">
        <f>CH26*$D$25</f>
        <v>627.96499387793972</v>
      </c>
      <c r="CI27" s="121">
        <f>CI26*$D$25</f>
        <v>0</v>
      </c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</row>
    <row r="28" spans="1:99">
      <c r="B28" s="76"/>
      <c r="C28" s="82" t="s">
        <v>532</v>
      </c>
      <c r="D28" s="125">
        <f>PRODUCT(D13:D27)</f>
        <v>0.53073558142870436</v>
      </c>
      <c r="E28" s="156"/>
      <c r="F28" s="195">
        <f t="shared" si="3"/>
        <v>3178.0646122532621</v>
      </c>
      <c r="G28" s="113"/>
      <c r="H28" s="113"/>
      <c r="I28" s="113"/>
      <c r="J28" s="113"/>
      <c r="K28" s="113"/>
      <c r="L28" s="113"/>
      <c r="M28" s="120"/>
      <c r="N28" s="113"/>
      <c r="O28" s="113"/>
      <c r="P28" s="113"/>
      <c r="Q28" s="113"/>
      <c r="R28" s="113"/>
      <c r="S28" s="128"/>
      <c r="T28" s="129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 t="e">
        <f>AH27*$D$27</f>
        <v>#REF!</v>
      </c>
      <c r="AI28" s="128"/>
      <c r="AJ28" s="128" t="e">
        <f t="shared" ref="AJ28:AK28" si="36">AJ27*$D$27</f>
        <v>#REF!</v>
      </c>
      <c r="AK28" s="128" t="e">
        <f t="shared" si="36"/>
        <v>#REF!</v>
      </c>
      <c r="AL28" s="128"/>
      <c r="AM28" s="142"/>
      <c r="AN28" s="142"/>
      <c r="AO28" s="113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1"/>
      <c r="BW28" s="128"/>
      <c r="BX28" s="128"/>
      <c r="BY28" s="128"/>
      <c r="BZ28" s="128"/>
      <c r="CA28" s="121"/>
      <c r="CB28" s="121">
        <f>CB27*$D$27</f>
        <v>0</v>
      </c>
      <c r="CC28" s="121">
        <f>CC27*$D$27</f>
        <v>415.03522467724684</v>
      </c>
      <c r="CD28" s="128">
        <f>CD27*$D$27</f>
        <v>415.03522467724684</v>
      </c>
      <c r="CE28" s="128">
        <f>CE27*$D$27</f>
        <v>583.8091395715752</v>
      </c>
      <c r="CF28" s="128">
        <f t="shared" ref="CF28:CG28" si="37">CF27*$D$27</f>
        <v>583.8091395715752</v>
      </c>
      <c r="CG28" s="128">
        <f t="shared" si="37"/>
        <v>583.8091395715752</v>
      </c>
      <c r="CH28" s="121">
        <f>CH27*$D$25</f>
        <v>596.5667441840427</v>
      </c>
      <c r="CI28" s="121">
        <f>CI27*$D$25</f>
        <v>0</v>
      </c>
      <c r="CJ28" s="128"/>
      <c r="CK28" s="128"/>
      <c r="CL28" s="128"/>
      <c r="CM28" s="128"/>
      <c r="CN28" s="128"/>
      <c r="CO28" s="128"/>
      <c r="CP28" s="128"/>
      <c r="CQ28" s="128"/>
      <c r="CR28" s="128"/>
      <c r="CS28" s="128"/>
      <c r="CT28" s="128"/>
      <c r="CU28" s="128"/>
    </row>
    <row r="29" spans="1:99">
      <c r="B29" s="76"/>
      <c r="C29" s="82" t="s">
        <v>533</v>
      </c>
      <c r="D29" s="125"/>
      <c r="E29" s="156"/>
      <c r="F29" s="195">
        <f t="shared" si="3"/>
        <v>0</v>
      </c>
      <c r="G29" s="127"/>
      <c r="H29" s="127"/>
      <c r="I29" s="127"/>
      <c r="J29" s="127"/>
      <c r="K29" s="127"/>
      <c r="L29" s="127">
        <v>259</v>
      </c>
      <c r="M29" s="126"/>
      <c r="N29" s="127"/>
      <c r="O29" s="127"/>
      <c r="P29" s="127"/>
      <c r="Q29" s="127"/>
      <c r="R29" s="127"/>
      <c r="S29" s="130"/>
      <c r="T29" s="131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</row>
    <row r="30" spans="1:99">
      <c r="B30" s="79"/>
      <c r="C30" s="82" t="s">
        <v>534</v>
      </c>
      <c r="D30" s="125"/>
      <c r="E30" s="156"/>
      <c r="F30" s="195">
        <f t="shared" si="3"/>
        <v>0</v>
      </c>
      <c r="G30" s="132"/>
      <c r="H30" s="132"/>
      <c r="I30" s="132"/>
      <c r="J30" s="132"/>
      <c r="K30" s="132"/>
      <c r="L30" s="133" t="e">
        <f>L29-#REF!</f>
        <v>#REF!</v>
      </c>
      <c r="M30" s="134"/>
      <c r="N30" s="132"/>
      <c r="O30" s="132"/>
      <c r="P30" s="132"/>
      <c r="Q30" s="132"/>
      <c r="R30" s="132"/>
      <c r="S30" s="135"/>
      <c r="T30" s="136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</row>
    <row r="32" spans="1:99">
      <c r="D32" s="138" t="s">
        <v>549</v>
      </c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</row>
    <row r="33" spans="6:42" ht="12.75" customHeight="1"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</row>
    <row r="34" spans="6:42" ht="12.75" customHeight="1"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</row>
  </sheetData>
  <mergeCells count="6">
    <mergeCell ref="F32:AP34"/>
    <mergeCell ref="D4:D5"/>
    <mergeCell ref="B6:C6"/>
    <mergeCell ref="AC7:AO7"/>
    <mergeCell ref="BC7:CK7"/>
    <mergeCell ref="B8:C8"/>
  </mergeCells>
  <phoneticPr fontId="62" type="noConversion"/>
  <conditionalFormatting sqref="G4:AG5 AI5:BD5 AI4:CU4">
    <cfRule type="expression" dxfId="87" priority="3">
      <formula>TEXT(G4,"ddd")="Sun"</formula>
    </cfRule>
  </conditionalFormatting>
  <conditionalFormatting sqref="BE5">
    <cfRule type="expression" dxfId="86" priority="2">
      <formula>TEXT(BE5,"ddd")="Sun"</formula>
    </cfRule>
  </conditionalFormatting>
  <conditionalFormatting sqref="BF5:CU5">
    <cfRule type="expression" dxfId="85" priority="1">
      <formula>TEXT(BF5,"ddd")="Sun"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4"/>
  <sheetViews>
    <sheetView showGridLines="0" topLeftCell="BO1" zoomScale="60" zoomScaleNormal="60" workbookViewId="0">
      <selection activeCell="BW21" sqref="BW21"/>
    </sheetView>
  </sheetViews>
  <sheetFormatPr defaultColWidth="6.85546875" defaultRowHeight="14.25"/>
  <cols>
    <col min="1" max="1" width="4.85546875" style="93" customWidth="1"/>
    <col min="2" max="2" width="11.7109375" style="137" customWidth="1"/>
    <col min="3" max="3" width="25.28515625" style="93" customWidth="1"/>
    <col min="4" max="5" width="12" style="138" customWidth="1"/>
    <col min="6" max="6" width="10.7109375" style="138" customWidth="1"/>
    <col min="7" max="24" width="5.7109375" style="93" hidden="1" customWidth="1"/>
    <col min="25" max="30" width="6.28515625" style="93" hidden="1" customWidth="1"/>
    <col min="31" max="31" width="10.85546875" style="93" hidden="1" customWidth="1"/>
    <col min="32" max="32" width="8.85546875" style="93" hidden="1" customWidth="1"/>
    <col min="33" max="33" width="9.28515625" style="93" hidden="1" customWidth="1"/>
    <col min="34" max="34" width="6.28515625" style="93" hidden="1" customWidth="1"/>
    <col min="35" max="35" width="10" style="93" hidden="1" customWidth="1"/>
    <col min="36" max="36" width="6.28515625" style="93" hidden="1" customWidth="1"/>
    <col min="37" max="37" width="10.85546875" style="93" hidden="1" customWidth="1"/>
    <col min="38" max="38" width="8.28515625" style="93" hidden="1" customWidth="1"/>
    <col min="39" max="40" width="6.28515625" style="93" hidden="1" customWidth="1"/>
    <col min="41" max="54" width="10.7109375" style="93" hidden="1" customWidth="1"/>
    <col min="55" max="55" width="9" style="93" hidden="1" customWidth="1"/>
    <col min="56" max="56" width="8.85546875" style="93" hidden="1" customWidth="1"/>
    <col min="57" max="57" width="7.7109375" style="93" hidden="1" customWidth="1"/>
    <col min="58" max="58" width="10.7109375" style="93" hidden="1" customWidth="1"/>
    <col min="59" max="59" width="7.5703125" style="93" customWidth="1"/>
    <col min="60" max="62" width="6.85546875" style="70" customWidth="1"/>
    <col min="63" max="63" width="11.28515625" style="70" customWidth="1"/>
    <col min="64" max="69" width="6.85546875" style="70" customWidth="1"/>
    <col min="70" max="88" width="8.140625" style="169" customWidth="1"/>
    <col min="89" max="98" width="10.5703125" style="70" bestFit="1" customWidth="1"/>
    <col min="99" max="16384" width="6.85546875" style="70"/>
  </cols>
  <sheetData>
    <row r="1" spans="1:110" s="87" customFormat="1" ht="15">
      <c r="A1" s="84"/>
      <c r="B1" s="85"/>
      <c r="C1" s="84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</row>
    <row r="2" spans="1:110" s="87" customFormat="1" ht="15">
      <c r="A2" s="88"/>
      <c r="B2" s="88"/>
      <c r="C2" s="88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</row>
    <row r="3" spans="1:110" s="87" customFormat="1" ht="15">
      <c r="A3" s="88"/>
      <c r="B3" s="84"/>
      <c r="C3" s="84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 t="s">
        <v>599</v>
      </c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K3" s="152" t="s">
        <v>600</v>
      </c>
      <c r="BR3" s="159"/>
      <c r="BS3" s="159"/>
      <c r="BT3" s="159" t="s">
        <v>601</v>
      </c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</row>
    <row r="4" spans="1:110" s="87" customFormat="1">
      <c r="A4" s="89"/>
      <c r="B4" s="90"/>
      <c r="C4" s="171" t="s">
        <v>579</v>
      </c>
      <c r="D4" s="212"/>
      <c r="E4" s="175"/>
      <c r="F4" s="175"/>
      <c r="G4" s="92">
        <v>43766</v>
      </c>
      <c r="H4" s="92">
        <v>43767</v>
      </c>
      <c r="I4" s="92">
        <v>43768</v>
      </c>
      <c r="J4" s="92">
        <v>43769</v>
      </c>
      <c r="K4" s="92">
        <v>43770</v>
      </c>
      <c r="L4" s="92">
        <v>43771</v>
      </c>
      <c r="M4" s="92">
        <v>43772</v>
      </c>
      <c r="N4" s="92">
        <v>43773</v>
      </c>
      <c r="O4" s="92">
        <v>43774</v>
      </c>
      <c r="P4" s="92">
        <v>43775</v>
      </c>
      <c r="Q4" s="92">
        <v>43776</v>
      </c>
      <c r="R4" s="92">
        <v>43777</v>
      </c>
      <c r="S4" s="92">
        <v>43778</v>
      </c>
      <c r="T4" s="92">
        <v>43779</v>
      </c>
      <c r="U4" s="92">
        <v>43780</v>
      </c>
      <c r="V4" s="92">
        <v>43781</v>
      </c>
      <c r="W4" s="92">
        <v>43782</v>
      </c>
      <c r="X4" s="92">
        <v>43783</v>
      </c>
      <c r="Y4" s="92">
        <v>43784</v>
      </c>
      <c r="Z4" s="92">
        <v>43785</v>
      </c>
      <c r="AA4" s="92">
        <v>43786</v>
      </c>
      <c r="AB4" s="92">
        <v>43787</v>
      </c>
      <c r="AC4" s="92">
        <v>43788</v>
      </c>
      <c r="AD4" s="92">
        <v>43789</v>
      </c>
      <c r="AE4" s="92">
        <v>43790</v>
      </c>
      <c r="AF4" s="92">
        <v>43791</v>
      </c>
      <c r="AG4" s="92">
        <v>43792</v>
      </c>
      <c r="AH4" s="145">
        <v>43793</v>
      </c>
      <c r="AI4" s="143">
        <v>43794</v>
      </c>
      <c r="AJ4" s="92">
        <v>43795</v>
      </c>
      <c r="AK4" s="92">
        <v>43796</v>
      </c>
      <c r="AL4" s="92">
        <v>43797</v>
      </c>
      <c r="AM4" s="92">
        <v>43798</v>
      </c>
      <c r="AN4" s="92">
        <v>43799</v>
      </c>
      <c r="AO4" s="92">
        <v>43800</v>
      </c>
      <c r="AP4" s="92">
        <v>43801</v>
      </c>
      <c r="AQ4" s="92">
        <v>43802</v>
      </c>
      <c r="AR4" s="92">
        <v>43803</v>
      </c>
      <c r="AS4" s="92">
        <v>43804</v>
      </c>
      <c r="AT4" s="92">
        <v>43805</v>
      </c>
      <c r="AU4" s="92">
        <v>43806</v>
      </c>
      <c r="AV4" s="92">
        <v>43807</v>
      </c>
      <c r="AW4" s="92">
        <v>43808</v>
      </c>
      <c r="AX4" s="92">
        <v>43809</v>
      </c>
      <c r="AY4" s="92">
        <v>43810</v>
      </c>
      <c r="AZ4" s="92">
        <v>43811</v>
      </c>
      <c r="BA4" s="92">
        <v>43812</v>
      </c>
      <c r="BB4" s="92">
        <v>43813</v>
      </c>
      <c r="BC4" s="92">
        <v>43814</v>
      </c>
      <c r="BD4" s="92">
        <v>43815</v>
      </c>
      <c r="BE4" s="92">
        <v>43816</v>
      </c>
      <c r="BF4" s="92">
        <v>43817</v>
      </c>
      <c r="BG4" s="92">
        <v>43818</v>
      </c>
      <c r="BH4" s="92">
        <v>43819</v>
      </c>
      <c r="BI4" s="92">
        <v>43820</v>
      </c>
      <c r="BJ4" s="92">
        <v>43821</v>
      </c>
      <c r="BK4" s="92">
        <v>43822</v>
      </c>
      <c r="BL4" s="92">
        <v>43823</v>
      </c>
      <c r="BM4" s="92">
        <v>43824</v>
      </c>
      <c r="BN4" s="92">
        <v>43825</v>
      </c>
      <c r="BO4" s="92">
        <v>43826</v>
      </c>
      <c r="BP4" s="92">
        <v>43827</v>
      </c>
      <c r="BQ4" s="92">
        <v>43828</v>
      </c>
      <c r="BR4" s="160">
        <v>43829</v>
      </c>
      <c r="BS4" s="160">
        <v>43830</v>
      </c>
      <c r="BT4" s="160">
        <v>43831</v>
      </c>
      <c r="BU4" s="160">
        <v>43832</v>
      </c>
      <c r="BV4" s="160">
        <v>43833</v>
      </c>
      <c r="BW4" s="160">
        <v>43834</v>
      </c>
      <c r="BX4" s="160">
        <v>43835</v>
      </c>
      <c r="BY4" s="160">
        <v>43836</v>
      </c>
      <c r="BZ4" s="160">
        <v>43837</v>
      </c>
      <c r="CA4" s="160">
        <v>43838</v>
      </c>
      <c r="CB4" s="160">
        <v>43839</v>
      </c>
      <c r="CC4" s="160">
        <v>43840</v>
      </c>
      <c r="CD4" s="160">
        <v>43841</v>
      </c>
      <c r="CE4" s="160">
        <v>43842</v>
      </c>
      <c r="CF4" s="160">
        <v>43843</v>
      </c>
      <c r="CG4" s="160">
        <v>43844</v>
      </c>
      <c r="CH4" s="160">
        <v>43845</v>
      </c>
      <c r="CI4" s="160">
        <v>43846</v>
      </c>
      <c r="CJ4" s="160">
        <v>43847</v>
      </c>
      <c r="CK4" s="92">
        <v>43848</v>
      </c>
      <c r="CL4" s="92">
        <v>43849</v>
      </c>
      <c r="CM4" s="92">
        <v>43850</v>
      </c>
      <c r="CN4" s="92">
        <v>43851</v>
      </c>
      <c r="CO4" s="92">
        <v>43852</v>
      </c>
      <c r="CP4" s="92">
        <v>43853</v>
      </c>
      <c r="CQ4" s="92">
        <v>43854</v>
      </c>
      <c r="CR4" s="92">
        <v>43855</v>
      </c>
      <c r="CS4" s="92">
        <v>43856</v>
      </c>
      <c r="CT4" s="92">
        <v>43857</v>
      </c>
      <c r="CU4" s="92">
        <v>43858</v>
      </c>
      <c r="CV4" s="92">
        <v>43859</v>
      </c>
      <c r="CW4" s="92">
        <v>43860</v>
      </c>
      <c r="CX4" s="92">
        <v>43861</v>
      </c>
      <c r="CY4" s="92">
        <v>43862</v>
      </c>
      <c r="CZ4" s="92">
        <v>43863</v>
      </c>
      <c r="DA4" s="92">
        <v>43864</v>
      </c>
      <c r="DB4" s="92">
        <v>43865</v>
      </c>
      <c r="DC4" s="92">
        <v>43866</v>
      </c>
      <c r="DD4" s="92">
        <v>43867</v>
      </c>
      <c r="DE4" s="92">
        <v>43868</v>
      </c>
      <c r="DF4" s="92">
        <v>43869</v>
      </c>
    </row>
    <row r="5" spans="1:110">
      <c r="B5" s="94" t="s">
        <v>504</v>
      </c>
      <c r="C5" s="172">
        <v>43823</v>
      </c>
      <c r="D5" s="213"/>
      <c r="E5" s="176"/>
      <c r="F5" s="176"/>
      <c r="G5" s="96">
        <f t="shared" ref="G5:BR5" si="0">G4</f>
        <v>43766</v>
      </c>
      <c r="H5" s="96">
        <f t="shared" si="0"/>
        <v>43767</v>
      </c>
      <c r="I5" s="96">
        <f t="shared" si="0"/>
        <v>43768</v>
      </c>
      <c r="J5" s="96">
        <f t="shared" si="0"/>
        <v>43769</v>
      </c>
      <c r="K5" s="96">
        <f t="shared" si="0"/>
        <v>43770</v>
      </c>
      <c r="L5" s="96">
        <f t="shared" si="0"/>
        <v>43771</v>
      </c>
      <c r="M5" s="96">
        <f t="shared" si="0"/>
        <v>43772</v>
      </c>
      <c r="N5" s="96">
        <f t="shared" si="0"/>
        <v>43773</v>
      </c>
      <c r="O5" s="96">
        <f t="shared" si="0"/>
        <v>43774</v>
      </c>
      <c r="P5" s="96">
        <f t="shared" si="0"/>
        <v>43775</v>
      </c>
      <c r="Q5" s="96">
        <f t="shared" si="0"/>
        <v>43776</v>
      </c>
      <c r="R5" s="96">
        <f t="shared" si="0"/>
        <v>43777</v>
      </c>
      <c r="S5" s="96">
        <f t="shared" si="0"/>
        <v>43778</v>
      </c>
      <c r="T5" s="96">
        <f t="shared" si="0"/>
        <v>43779</v>
      </c>
      <c r="U5" s="96">
        <f t="shared" si="0"/>
        <v>43780</v>
      </c>
      <c r="V5" s="96">
        <f t="shared" si="0"/>
        <v>43781</v>
      </c>
      <c r="W5" s="96">
        <f t="shared" si="0"/>
        <v>43782</v>
      </c>
      <c r="X5" s="96">
        <f t="shared" si="0"/>
        <v>43783</v>
      </c>
      <c r="Y5" s="96">
        <f t="shared" si="0"/>
        <v>43784</v>
      </c>
      <c r="Z5" s="96">
        <f t="shared" si="0"/>
        <v>43785</v>
      </c>
      <c r="AA5" s="96">
        <f t="shared" si="0"/>
        <v>43786</v>
      </c>
      <c r="AB5" s="96">
        <f t="shared" si="0"/>
        <v>43787</v>
      </c>
      <c r="AC5" s="96">
        <f t="shared" si="0"/>
        <v>43788</v>
      </c>
      <c r="AD5" s="96">
        <f t="shared" si="0"/>
        <v>43789</v>
      </c>
      <c r="AE5" s="96">
        <f t="shared" si="0"/>
        <v>43790</v>
      </c>
      <c r="AF5" s="96">
        <f t="shared" si="0"/>
        <v>43791</v>
      </c>
      <c r="AG5" s="96">
        <f t="shared" si="0"/>
        <v>43792</v>
      </c>
      <c r="AH5" s="146">
        <f t="shared" si="0"/>
        <v>43793</v>
      </c>
      <c r="AI5" s="144">
        <f t="shared" si="0"/>
        <v>43794</v>
      </c>
      <c r="AJ5" s="96">
        <f t="shared" si="0"/>
        <v>43795</v>
      </c>
      <c r="AK5" s="96">
        <f t="shared" si="0"/>
        <v>43796</v>
      </c>
      <c r="AL5" s="96">
        <f t="shared" si="0"/>
        <v>43797</v>
      </c>
      <c r="AM5" s="96">
        <f t="shared" si="0"/>
        <v>43798</v>
      </c>
      <c r="AN5" s="96">
        <f t="shared" si="0"/>
        <v>43799</v>
      </c>
      <c r="AO5" s="96">
        <f t="shared" si="0"/>
        <v>43800</v>
      </c>
      <c r="AP5" s="96">
        <f t="shared" si="0"/>
        <v>43801</v>
      </c>
      <c r="AQ5" s="96">
        <f t="shared" si="0"/>
        <v>43802</v>
      </c>
      <c r="AR5" s="96">
        <f t="shared" si="0"/>
        <v>43803</v>
      </c>
      <c r="AS5" s="96">
        <f t="shared" si="0"/>
        <v>43804</v>
      </c>
      <c r="AT5" s="96">
        <f t="shared" si="0"/>
        <v>43805</v>
      </c>
      <c r="AU5" s="96">
        <f t="shared" si="0"/>
        <v>43806</v>
      </c>
      <c r="AV5" s="96">
        <f t="shared" si="0"/>
        <v>43807</v>
      </c>
      <c r="AW5" s="96">
        <f t="shared" si="0"/>
        <v>43808</v>
      </c>
      <c r="AX5" s="96">
        <f t="shared" si="0"/>
        <v>43809</v>
      </c>
      <c r="AY5" s="96">
        <f t="shared" si="0"/>
        <v>43810</v>
      </c>
      <c r="AZ5" s="96">
        <f t="shared" si="0"/>
        <v>43811</v>
      </c>
      <c r="BA5" s="96">
        <f t="shared" si="0"/>
        <v>43812</v>
      </c>
      <c r="BB5" s="96">
        <f t="shared" si="0"/>
        <v>43813</v>
      </c>
      <c r="BC5" s="96">
        <f t="shared" si="0"/>
        <v>43814</v>
      </c>
      <c r="BD5" s="96">
        <f t="shared" si="0"/>
        <v>43815</v>
      </c>
      <c r="BE5" s="96">
        <f t="shared" si="0"/>
        <v>43816</v>
      </c>
      <c r="BF5" s="96">
        <f t="shared" si="0"/>
        <v>43817</v>
      </c>
      <c r="BG5" s="96">
        <f t="shared" si="0"/>
        <v>43818</v>
      </c>
      <c r="BH5" s="96">
        <f t="shared" si="0"/>
        <v>43819</v>
      </c>
      <c r="BI5" s="96">
        <f t="shared" si="0"/>
        <v>43820</v>
      </c>
      <c r="BJ5" s="96">
        <f t="shared" si="0"/>
        <v>43821</v>
      </c>
      <c r="BK5" s="96">
        <f t="shared" si="0"/>
        <v>43822</v>
      </c>
      <c r="BL5" s="96">
        <f t="shared" si="0"/>
        <v>43823</v>
      </c>
      <c r="BM5" s="96">
        <f t="shared" si="0"/>
        <v>43824</v>
      </c>
      <c r="BN5" s="96">
        <f t="shared" si="0"/>
        <v>43825</v>
      </c>
      <c r="BO5" s="96">
        <f t="shared" si="0"/>
        <v>43826</v>
      </c>
      <c r="BP5" s="96">
        <f t="shared" si="0"/>
        <v>43827</v>
      </c>
      <c r="BQ5" s="96">
        <f t="shared" si="0"/>
        <v>43828</v>
      </c>
      <c r="BR5" s="161">
        <f t="shared" si="0"/>
        <v>43829</v>
      </c>
      <c r="BS5" s="161">
        <f t="shared" ref="BS5:DF5" si="1">BS4</f>
        <v>43830</v>
      </c>
      <c r="BT5" s="161">
        <f t="shared" si="1"/>
        <v>43831</v>
      </c>
      <c r="BU5" s="161">
        <f t="shared" si="1"/>
        <v>43832</v>
      </c>
      <c r="BV5" s="161">
        <f t="shared" si="1"/>
        <v>43833</v>
      </c>
      <c r="BW5" s="161">
        <f t="shared" si="1"/>
        <v>43834</v>
      </c>
      <c r="BX5" s="161">
        <f t="shared" si="1"/>
        <v>43835</v>
      </c>
      <c r="BY5" s="161">
        <f t="shared" si="1"/>
        <v>43836</v>
      </c>
      <c r="BZ5" s="161">
        <f t="shared" si="1"/>
        <v>43837</v>
      </c>
      <c r="CA5" s="161">
        <f t="shared" si="1"/>
        <v>43838</v>
      </c>
      <c r="CB5" s="161">
        <f t="shared" si="1"/>
        <v>43839</v>
      </c>
      <c r="CC5" s="161">
        <f t="shared" si="1"/>
        <v>43840</v>
      </c>
      <c r="CD5" s="161">
        <f t="shared" si="1"/>
        <v>43841</v>
      </c>
      <c r="CE5" s="161">
        <f t="shared" si="1"/>
        <v>43842</v>
      </c>
      <c r="CF5" s="161">
        <f t="shared" si="1"/>
        <v>43843</v>
      </c>
      <c r="CG5" s="161">
        <f t="shared" si="1"/>
        <v>43844</v>
      </c>
      <c r="CH5" s="161">
        <f t="shared" si="1"/>
        <v>43845</v>
      </c>
      <c r="CI5" s="161">
        <f t="shared" si="1"/>
        <v>43846</v>
      </c>
      <c r="CJ5" s="161">
        <f t="shared" si="1"/>
        <v>43847</v>
      </c>
      <c r="CK5" s="96">
        <f t="shared" si="1"/>
        <v>43848</v>
      </c>
      <c r="CL5" s="96">
        <f t="shared" si="1"/>
        <v>43849</v>
      </c>
      <c r="CM5" s="96">
        <f t="shared" si="1"/>
        <v>43850</v>
      </c>
      <c r="CN5" s="96">
        <f t="shared" si="1"/>
        <v>43851</v>
      </c>
      <c r="CO5" s="96">
        <f t="shared" si="1"/>
        <v>43852</v>
      </c>
      <c r="CP5" s="96">
        <f t="shared" si="1"/>
        <v>43853</v>
      </c>
      <c r="CQ5" s="96">
        <f t="shared" si="1"/>
        <v>43854</v>
      </c>
      <c r="CR5" s="96">
        <f t="shared" si="1"/>
        <v>43855</v>
      </c>
      <c r="CS5" s="96">
        <f t="shared" si="1"/>
        <v>43856</v>
      </c>
      <c r="CT5" s="96">
        <f t="shared" si="1"/>
        <v>43857</v>
      </c>
      <c r="CU5" s="96">
        <f t="shared" si="1"/>
        <v>43858</v>
      </c>
      <c r="CV5" s="96">
        <f t="shared" si="1"/>
        <v>43859</v>
      </c>
      <c r="CW5" s="96">
        <f t="shared" si="1"/>
        <v>43860</v>
      </c>
      <c r="CX5" s="96">
        <f t="shared" si="1"/>
        <v>43861</v>
      </c>
      <c r="CY5" s="96">
        <f t="shared" si="1"/>
        <v>43862</v>
      </c>
      <c r="CZ5" s="96">
        <f t="shared" si="1"/>
        <v>43863</v>
      </c>
      <c r="DA5" s="96">
        <f t="shared" si="1"/>
        <v>43864</v>
      </c>
      <c r="DB5" s="96">
        <f t="shared" si="1"/>
        <v>43865</v>
      </c>
      <c r="DC5" s="96">
        <f t="shared" si="1"/>
        <v>43866</v>
      </c>
      <c r="DD5" s="96">
        <f t="shared" si="1"/>
        <v>43867</v>
      </c>
      <c r="DE5" s="96">
        <f t="shared" si="1"/>
        <v>43868</v>
      </c>
      <c r="DF5" s="96">
        <f t="shared" si="1"/>
        <v>43869</v>
      </c>
    </row>
    <row r="6" spans="1:110" s="104" customFormat="1" ht="25.5">
      <c r="A6" s="97"/>
      <c r="B6" s="214" t="s">
        <v>530</v>
      </c>
      <c r="C6" s="215"/>
      <c r="D6" s="150"/>
      <c r="E6" s="155"/>
      <c r="F6" s="98"/>
      <c r="G6" s="183"/>
      <c r="H6" s="183"/>
      <c r="I6" s="183"/>
      <c r="J6" s="183"/>
      <c r="K6" s="183"/>
      <c r="L6" s="183"/>
      <c r="M6" s="184"/>
      <c r="N6" s="183"/>
      <c r="O6" s="183"/>
      <c r="P6" s="183"/>
      <c r="Q6" s="101"/>
      <c r="R6" s="102"/>
      <c r="S6" s="183"/>
      <c r="T6" s="185"/>
      <c r="U6" s="183"/>
      <c r="V6" s="183"/>
      <c r="W6" s="183"/>
      <c r="X6" s="186"/>
      <c r="Y6" s="186"/>
      <c r="Z6" s="186"/>
      <c r="AA6" s="186"/>
      <c r="AB6" s="186"/>
      <c r="AC6" s="183"/>
      <c r="AD6" s="183"/>
      <c r="AE6" s="187" t="s">
        <v>542</v>
      </c>
      <c r="AF6" s="186"/>
      <c r="AG6" s="186"/>
      <c r="AH6" s="186"/>
      <c r="AI6" s="187" t="s">
        <v>543</v>
      </c>
      <c r="AJ6" s="183"/>
      <c r="AK6" s="183"/>
      <c r="AL6" s="186"/>
      <c r="AM6" s="186"/>
      <c r="AN6" s="186"/>
      <c r="AO6" s="186"/>
      <c r="AP6" s="186" t="s">
        <v>545</v>
      </c>
      <c r="AQ6" s="186" t="s">
        <v>546</v>
      </c>
      <c r="AR6" s="183"/>
      <c r="AS6" s="188" t="s">
        <v>544</v>
      </c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6"/>
      <c r="BF6" s="183"/>
      <c r="BG6" s="189"/>
      <c r="BH6" s="189"/>
      <c r="BI6" s="189"/>
      <c r="BJ6" s="189"/>
      <c r="BK6" s="189"/>
      <c r="BL6" s="189"/>
      <c r="BM6" s="190"/>
      <c r="BN6" s="189"/>
      <c r="BO6" s="190"/>
      <c r="BP6" s="189"/>
      <c r="BQ6" s="189"/>
      <c r="BR6" s="200"/>
      <c r="BS6" s="200"/>
      <c r="BT6" s="200"/>
      <c r="BU6" s="200"/>
      <c r="BV6" s="200"/>
      <c r="BW6" s="200"/>
      <c r="BX6" s="200"/>
      <c r="BY6" s="200"/>
      <c r="BZ6" s="200"/>
      <c r="CA6" s="200"/>
      <c r="CB6" s="200"/>
      <c r="CD6" s="200"/>
      <c r="CE6" s="200"/>
      <c r="CF6" s="200"/>
      <c r="CG6" s="200"/>
      <c r="CH6" s="200"/>
      <c r="CI6" s="200"/>
      <c r="CJ6" s="200"/>
      <c r="CK6" s="189"/>
      <c r="CL6" s="189"/>
      <c r="CM6" s="201" t="s">
        <v>564</v>
      </c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</row>
    <row r="7" spans="1:110" s="109" customFormat="1" ht="15.75">
      <c r="A7" s="93"/>
      <c r="B7" s="105" t="s">
        <v>505</v>
      </c>
      <c r="C7" s="106">
        <v>2</v>
      </c>
      <c r="D7" s="107"/>
      <c r="E7" s="108"/>
      <c r="F7" s="108"/>
      <c r="G7" s="75">
        <v>420</v>
      </c>
      <c r="H7" s="75">
        <v>420</v>
      </c>
      <c r="I7" s="75">
        <v>420</v>
      </c>
      <c r="J7" s="75">
        <v>420</v>
      </c>
      <c r="K7" s="75">
        <v>420</v>
      </c>
      <c r="L7" s="75">
        <v>420</v>
      </c>
      <c r="M7" s="81"/>
      <c r="N7" s="75"/>
      <c r="O7" s="75"/>
      <c r="P7" s="75"/>
      <c r="Q7" s="75"/>
      <c r="R7" s="75"/>
      <c r="S7" s="75"/>
      <c r="T7" s="81"/>
      <c r="U7" s="75"/>
      <c r="V7" s="75"/>
      <c r="W7" s="75"/>
      <c r="X7" s="75"/>
      <c r="Z7" s="75"/>
      <c r="AA7" s="75"/>
      <c r="AB7" s="75"/>
      <c r="AC7" s="216" t="s">
        <v>551</v>
      </c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8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5"/>
      <c r="BA7" s="75"/>
      <c r="BB7" s="75"/>
      <c r="BC7" s="219" t="s">
        <v>602</v>
      </c>
      <c r="BD7" s="220"/>
      <c r="BE7" s="220"/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1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</row>
    <row r="8" spans="1:110" s="116" customFormat="1">
      <c r="A8" s="110"/>
      <c r="B8" s="222" t="s">
        <v>562</v>
      </c>
      <c r="C8" s="223"/>
      <c r="D8" s="111" t="s">
        <v>529</v>
      </c>
      <c r="E8" s="111"/>
      <c r="F8" s="111" t="s">
        <v>531</v>
      </c>
      <c r="G8" s="193"/>
      <c r="H8" s="193"/>
      <c r="I8" s="193"/>
      <c r="J8" s="113"/>
      <c r="K8" s="193"/>
      <c r="L8" s="193"/>
      <c r="M8" s="194"/>
      <c r="N8" s="113"/>
      <c r="O8" s="193"/>
      <c r="P8" s="193"/>
      <c r="Q8" s="193"/>
      <c r="R8" s="193"/>
      <c r="S8" s="193"/>
      <c r="T8" s="194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3"/>
      <c r="BN8" s="193"/>
      <c r="BO8" s="193"/>
      <c r="BP8" s="193"/>
      <c r="BQ8" s="193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193"/>
      <c r="CL8" s="193"/>
      <c r="CM8" s="193"/>
      <c r="CN8" s="193"/>
      <c r="CO8" s="193"/>
      <c r="CP8" s="193"/>
      <c r="CQ8" s="193"/>
      <c r="CR8" s="193"/>
      <c r="CS8" s="193"/>
      <c r="CT8" s="193"/>
      <c r="CU8" s="193"/>
      <c r="CV8" s="193"/>
      <c r="CW8" s="193"/>
      <c r="CX8" s="193"/>
      <c r="CY8" s="193"/>
      <c r="CZ8" s="193"/>
      <c r="DA8" s="193"/>
      <c r="DB8" s="193"/>
      <c r="DC8" s="193"/>
      <c r="DD8" s="193"/>
      <c r="DE8" s="193"/>
      <c r="DF8" s="193"/>
    </row>
    <row r="9" spans="1:110" s="68" customFormat="1" ht="25.5">
      <c r="A9" s="117"/>
      <c r="B9" s="76"/>
      <c r="C9" s="82" t="s">
        <v>535</v>
      </c>
      <c r="D9" s="125">
        <v>0.99</v>
      </c>
      <c r="E9" s="156">
        <v>180</v>
      </c>
      <c r="F9" s="203">
        <f>SUM(BY9:DD9)</f>
        <v>18600</v>
      </c>
      <c r="G9" s="113">
        <f t="shared" ref="G9:L9" si="2">G7</f>
        <v>420</v>
      </c>
      <c r="H9" s="113">
        <f t="shared" si="2"/>
        <v>420</v>
      </c>
      <c r="I9" s="113">
        <f t="shared" si="2"/>
        <v>420</v>
      </c>
      <c r="J9" s="113">
        <f t="shared" si="2"/>
        <v>420</v>
      </c>
      <c r="K9" s="113">
        <f t="shared" si="2"/>
        <v>420</v>
      </c>
      <c r="L9" s="113">
        <f t="shared" si="2"/>
        <v>420</v>
      </c>
      <c r="M9" s="120"/>
      <c r="N9" s="113"/>
      <c r="O9" s="113"/>
      <c r="P9" s="113"/>
      <c r="Q9" s="113"/>
      <c r="R9" s="113"/>
      <c r="S9" s="113"/>
      <c r="T9" s="120"/>
      <c r="U9" s="113"/>
      <c r="V9" s="113"/>
      <c r="W9" s="113"/>
      <c r="X9" s="113"/>
      <c r="Y9" s="113"/>
      <c r="Z9" s="113"/>
      <c r="AA9" s="113"/>
      <c r="AB9" s="113"/>
      <c r="AC9" s="113">
        <f>AC10/D9</f>
        <v>517.17171717171721</v>
      </c>
      <c r="AD9" s="113">
        <f>AD10/D9</f>
        <v>810.10101010101016</v>
      </c>
      <c r="AE9" s="113"/>
      <c r="AF9" s="113">
        <f>AF10/D9</f>
        <v>204.04040404040404</v>
      </c>
      <c r="AG9" s="148">
        <f>AG10/D9</f>
        <v>0</v>
      </c>
      <c r="AH9" s="113"/>
      <c r="AI9" s="113">
        <f>AI10/D9</f>
        <v>181.81818181818181</v>
      </c>
      <c r="AJ9" s="113"/>
      <c r="AK9" s="113">
        <f>AK10/D9</f>
        <v>719.19191919191917</v>
      </c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>
        <v>3100</v>
      </c>
      <c r="CA9" s="121">
        <v>3100</v>
      </c>
      <c r="CB9" s="121">
        <v>3100</v>
      </c>
      <c r="CC9" s="121">
        <v>3100</v>
      </c>
      <c r="CD9" s="121">
        <v>3100</v>
      </c>
      <c r="CE9" s="121">
        <v>3100</v>
      </c>
      <c r="CF9" s="121"/>
      <c r="CG9" s="121"/>
      <c r="CH9" s="121"/>
      <c r="CI9" s="121"/>
      <c r="CJ9" s="121"/>
      <c r="CK9" s="165"/>
      <c r="CL9" s="165"/>
      <c r="CM9" s="165"/>
      <c r="CN9" s="165"/>
      <c r="CO9" s="165"/>
      <c r="CP9" s="165"/>
      <c r="CQ9" s="165"/>
      <c r="CR9" s="165"/>
      <c r="CS9" s="165"/>
      <c r="CT9" s="165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</row>
    <row r="10" spans="1:110" s="68" customFormat="1" ht="25.5">
      <c r="A10" s="117"/>
      <c r="B10" s="76"/>
      <c r="C10" s="82" t="s">
        <v>561</v>
      </c>
      <c r="D10" s="125">
        <v>0.97</v>
      </c>
      <c r="E10" s="156">
        <v>294</v>
      </c>
      <c r="F10" s="203">
        <f t="shared" ref="F10:F30" si="3">SUM(BY10:DD10)</f>
        <v>18414</v>
      </c>
      <c r="G10" s="113">
        <f>G9*D9</f>
        <v>415.8</v>
      </c>
      <c r="H10" s="113">
        <f>H9*D9</f>
        <v>415.8</v>
      </c>
      <c r="I10" s="113">
        <f>I9*D9</f>
        <v>415.8</v>
      </c>
      <c r="J10" s="113">
        <f>J9*D9</f>
        <v>415.8</v>
      </c>
      <c r="K10" s="113">
        <f>K9*D9</f>
        <v>415.8</v>
      </c>
      <c r="L10" s="113">
        <f>L9*D9</f>
        <v>415.8</v>
      </c>
      <c r="M10" s="120"/>
      <c r="N10" s="113"/>
      <c r="O10" s="113"/>
      <c r="P10" s="113"/>
      <c r="Q10" s="113"/>
      <c r="R10" s="113"/>
      <c r="S10" s="113"/>
      <c r="T10" s="120"/>
      <c r="U10" s="113"/>
      <c r="V10" s="113"/>
      <c r="W10" s="113"/>
      <c r="X10" s="113"/>
      <c r="Y10" s="113"/>
      <c r="Z10" s="113"/>
      <c r="AA10" s="113"/>
      <c r="AB10" s="113"/>
      <c r="AC10" s="113">
        <v>512</v>
      </c>
      <c r="AD10" s="113">
        <v>802</v>
      </c>
      <c r="AE10" s="113"/>
      <c r="AF10" s="113">
        <v>202</v>
      </c>
      <c r="AG10" s="113"/>
      <c r="AH10" s="113"/>
      <c r="AI10" s="113">
        <v>180</v>
      </c>
      <c r="AJ10" s="113"/>
      <c r="AK10" s="113">
        <v>712</v>
      </c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>
        <f>BY9*$D$9</f>
        <v>0</v>
      </c>
      <c r="BZ10" s="121">
        <f>BZ9*$D$9</f>
        <v>3069</v>
      </c>
      <c r="CA10" s="121">
        <f t="shared" ref="CA10:CF10" si="4">CA9*$D$9</f>
        <v>3069</v>
      </c>
      <c r="CB10" s="121">
        <f t="shared" si="4"/>
        <v>3069</v>
      </c>
      <c r="CC10" s="121">
        <f t="shared" si="4"/>
        <v>3069</v>
      </c>
      <c r="CD10" s="121">
        <f t="shared" si="4"/>
        <v>3069</v>
      </c>
      <c r="CE10" s="121">
        <f t="shared" si="4"/>
        <v>3069</v>
      </c>
      <c r="CF10" s="121">
        <f t="shared" si="4"/>
        <v>0</v>
      </c>
      <c r="CG10" s="121"/>
      <c r="CH10" s="121"/>
      <c r="CI10" s="121"/>
      <c r="CJ10" s="121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</row>
    <row r="11" spans="1:110" s="68" customFormat="1" ht="25.5">
      <c r="A11" s="117"/>
      <c r="B11" s="76"/>
      <c r="C11" s="82" t="s">
        <v>552</v>
      </c>
      <c r="D11" s="125">
        <v>1</v>
      </c>
      <c r="E11" s="156">
        <v>138</v>
      </c>
      <c r="F11" s="203">
        <f t="shared" si="3"/>
        <v>17861.579999999998</v>
      </c>
      <c r="G11" s="113"/>
      <c r="H11" s="113"/>
      <c r="I11" s="113"/>
      <c r="J11" s="113"/>
      <c r="K11" s="113"/>
      <c r="L11" s="113"/>
      <c r="M11" s="120"/>
      <c r="N11" s="113"/>
      <c r="O11" s="113"/>
      <c r="P11" s="113"/>
      <c r="Q11" s="113"/>
      <c r="R11" s="113"/>
      <c r="S11" s="113"/>
      <c r="T11" s="120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>
        <f>BY10*$D$10</f>
        <v>0</v>
      </c>
      <c r="BZ11" s="121">
        <f>BZ10*$D$10</f>
        <v>2976.93</v>
      </c>
      <c r="CA11" s="121">
        <f t="shared" ref="CA11:CF11" si="5">CA10*$D$10</f>
        <v>2976.93</v>
      </c>
      <c r="CB11" s="121">
        <f t="shared" si="5"/>
        <v>2976.93</v>
      </c>
      <c r="CC11" s="121">
        <f t="shared" si="5"/>
        <v>2976.93</v>
      </c>
      <c r="CD11" s="121">
        <f t="shared" si="5"/>
        <v>2976.93</v>
      </c>
      <c r="CE11" s="121">
        <f t="shared" si="5"/>
        <v>2976.93</v>
      </c>
      <c r="CF11" s="121">
        <f t="shared" si="5"/>
        <v>0</v>
      </c>
      <c r="CG11" s="121"/>
      <c r="CH11" s="121"/>
      <c r="CI11" s="121"/>
      <c r="CJ11" s="121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</row>
    <row r="12" spans="1:110" s="68" customFormat="1" ht="25.5">
      <c r="A12" s="117"/>
      <c r="B12" s="76"/>
      <c r="C12" s="82" t="s">
        <v>553</v>
      </c>
      <c r="D12" s="125">
        <v>1</v>
      </c>
      <c r="E12" s="156">
        <v>138</v>
      </c>
      <c r="F12" s="203">
        <f t="shared" si="3"/>
        <v>17861.579999999998</v>
      </c>
      <c r="G12" s="113"/>
      <c r="H12" s="113"/>
      <c r="I12" s="113"/>
      <c r="J12" s="113"/>
      <c r="K12" s="113"/>
      <c r="L12" s="113"/>
      <c r="M12" s="120"/>
      <c r="N12" s="113"/>
      <c r="O12" s="113"/>
      <c r="P12" s="113"/>
      <c r="Q12" s="113"/>
      <c r="R12" s="113"/>
      <c r="S12" s="113"/>
      <c r="T12" s="120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>
        <f>BY11*$D$11</f>
        <v>0</v>
      </c>
      <c r="BZ12" s="121">
        <f>BZ11*$D$11</f>
        <v>2976.93</v>
      </c>
      <c r="CA12" s="121">
        <f t="shared" ref="CA12:CF12" si="6">CA11*$D$11</f>
        <v>2976.93</v>
      </c>
      <c r="CB12" s="121">
        <f t="shared" si="6"/>
        <v>2976.93</v>
      </c>
      <c r="CC12" s="121">
        <f t="shared" si="6"/>
        <v>2976.93</v>
      </c>
      <c r="CD12" s="121">
        <f t="shared" si="6"/>
        <v>2976.93</v>
      </c>
      <c r="CE12" s="121">
        <f t="shared" si="6"/>
        <v>2976.93</v>
      </c>
      <c r="CF12" s="121">
        <f t="shared" si="6"/>
        <v>0</v>
      </c>
      <c r="CG12" s="121"/>
      <c r="CH12" s="121"/>
      <c r="CI12" s="121"/>
      <c r="CJ12" s="121"/>
      <c r="CK12" s="165"/>
      <c r="CL12" s="165"/>
      <c r="CM12" s="165"/>
      <c r="CN12" s="165"/>
      <c r="CO12" s="165"/>
      <c r="CP12" s="165"/>
      <c r="CQ12" s="165"/>
      <c r="CR12" s="165"/>
      <c r="CS12" s="165"/>
      <c r="CT12" s="165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</row>
    <row r="13" spans="1:110" s="68" customFormat="1" ht="24">
      <c r="A13" s="117"/>
      <c r="B13" s="76"/>
      <c r="C13" s="139" t="s">
        <v>560</v>
      </c>
      <c r="D13" s="125">
        <v>0.98</v>
      </c>
      <c r="E13" s="156">
        <v>43</v>
      </c>
      <c r="F13" s="203">
        <f t="shared" si="3"/>
        <v>20000</v>
      </c>
      <c r="G13" s="113"/>
      <c r="H13" s="113">
        <v>150</v>
      </c>
      <c r="I13" s="113">
        <v>150</v>
      </c>
      <c r="J13" s="113">
        <v>200</v>
      </c>
      <c r="K13" s="113">
        <v>200</v>
      </c>
      <c r="L13" s="113">
        <v>250</v>
      </c>
      <c r="M13" s="120"/>
      <c r="N13" s="113">
        <v>250</v>
      </c>
      <c r="O13" s="113">
        <v>300</v>
      </c>
      <c r="P13" s="113">
        <v>300</v>
      </c>
      <c r="Q13" s="113">
        <v>300</v>
      </c>
      <c r="R13" s="113">
        <v>300</v>
      </c>
      <c r="S13" s="113">
        <v>115</v>
      </c>
      <c r="T13" s="120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>
        <v>49</v>
      </c>
      <c r="AF13" s="113">
        <v>16</v>
      </c>
      <c r="AG13" s="113">
        <v>95</v>
      </c>
      <c r="AH13" s="113">
        <v>446</v>
      </c>
      <c r="AI13" s="113"/>
      <c r="AJ13" s="113">
        <v>400</v>
      </c>
      <c r="AK13" s="113">
        <v>249</v>
      </c>
      <c r="AL13" s="113">
        <v>250</v>
      </c>
      <c r="AM13" s="113">
        <v>400</v>
      </c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>
        <v>1000</v>
      </c>
      <c r="CA13" s="121">
        <v>1000</v>
      </c>
      <c r="CB13" s="165">
        <v>1100</v>
      </c>
      <c r="CC13" s="165">
        <v>1300</v>
      </c>
      <c r="CD13" s="165">
        <v>1300</v>
      </c>
      <c r="CE13" s="165">
        <v>1300</v>
      </c>
      <c r="CF13" s="165">
        <v>1300</v>
      </c>
      <c r="CG13" s="165">
        <v>1300</v>
      </c>
      <c r="CH13" s="165">
        <v>1300</v>
      </c>
      <c r="CI13" s="165">
        <v>1300</v>
      </c>
      <c r="CJ13" s="165">
        <v>1300</v>
      </c>
      <c r="CK13" s="165">
        <v>1300</v>
      </c>
      <c r="CL13" s="165">
        <v>1300</v>
      </c>
      <c r="CM13" s="165">
        <v>1300</v>
      </c>
      <c r="CN13" s="165">
        <v>1300</v>
      </c>
      <c r="CO13" s="165">
        <v>1300</v>
      </c>
      <c r="CP13" s="165"/>
      <c r="CQ13" s="165"/>
      <c r="CR13" s="165"/>
      <c r="CS13" s="165"/>
      <c r="CT13" s="165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</row>
    <row r="14" spans="1:110" s="68" customFormat="1" ht="25.5">
      <c r="A14" s="117"/>
      <c r="B14" s="76"/>
      <c r="C14" s="82" t="s">
        <v>536</v>
      </c>
      <c r="D14" s="125">
        <v>0.98</v>
      </c>
      <c r="E14" s="156"/>
      <c r="F14" s="203">
        <f t="shared" si="3"/>
        <v>19600</v>
      </c>
      <c r="G14" s="113"/>
      <c r="H14" s="113">
        <f t="shared" ref="H14:H20" si="7">H13*D13</f>
        <v>147</v>
      </c>
      <c r="I14" s="113">
        <f t="shared" ref="I14:I20" si="8">I13*D13</f>
        <v>147</v>
      </c>
      <c r="J14" s="113">
        <f t="shared" ref="J14:J20" si="9">J13*D13</f>
        <v>196</v>
      </c>
      <c r="K14" s="113">
        <f t="shared" ref="K14:K20" si="10">K13*D13</f>
        <v>196</v>
      </c>
      <c r="L14" s="113">
        <f t="shared" ref="L14:L20" si="11">L13*D13</f>
        <v>245</v>
      </c>
      <c r="M14" s="120"/>
      <c r="N14" s="113">
        <f t="shared" ref="N14:N20" si="12">N13*D13</f>
        <v>245</v>
      </c>
      <c r="O14" s="113">
        <f t="shared" ref="O14:O20" si="13">O13*D13</f>
        <v>294</v>
      </c>
      <c r="P14" s="113">
        <f t="shared" ref="P14:P20" si="14">P13*D13</f>
        <v>294</v>
      </c>
      <c r="Q14" s="113">
        <f t="shared" ref="Q14:Q20" si="15">Q13*D13</f>
        <v>294</v>
      </c>
      <c r="R14" s="113">
        <f t="shared" ref="R14:R20" si="16">R13*D13</f>
        <v>294</v>
      </c>
      <c r="S14" s="113">
        <f>S13*D13</f>
        <v>112.7</v>
      </c>
      <c r="T14" s="120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>
        <f>AE13*D13</f>
        <v>48.019999999999996</v>
      </c>
      <c r="AF14" s="113">
        <f>AF13*$D$13</f>
        <v>15.68</v>
      </c>
      <c r="AG14" s="113">
        <f>AG13*D13</f>
        <v>93.1</v>
      </c>
      <c r="AH14" s="113">
        <f>AH13*D13</f>
        <v>437.08</v>
      </c>
      <c r="AI14" s="113"/>
      <c r="AJ14" s="113">
        <f>AJ13*$D$13</f>
        <v>392</v>
      </c>
      <c r="AK14" s="113">
        <f>AK13*$D$13</f>
        <v>244.01999999999998</v>
      </c>
      <c r="AL14" s="147">
        <f>AL13*$D$13</f>
        <v>245</v>
      </c>
      <c r="AM14" s="113">
        <f>AM13*$D$13</f>
        <v>392</v>
      </c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>
        <f>BY13*$D$13</f>
        <v>0</v>
      </c>
      <c r="BZ14" s="121">
        <f t="shared" ref="BZ14:CT14" si="17">BZ13*$D$13</f>
        <v>980</v>
      </c>
      <c r="CA14" s="121">
        <f t="shared" si="17"/>
        <v>980</v>
      </c>
      <c r="CB14" s="165">
        <f t="shared" si="17"/>
        <v>1078</v>
      </c>
      <c r="CC14" s="165">
        <f t="shared" si="17"/>
        <v>1274</v>
      </c>
      <c r="CD14" s="165">
        <f t="shared" si="17"/>
        <v>1274</v>
      </c>
      <c r="CE14" s="165">
        <f t="shared" si="17"/>
        <v>1274</v>
      </c>
      <c r="CF14" s="165">
        <f t="shared" si="17"/>
        <v>1274</v>
      </c>
      <c r="CG14" s="165">
        <f t="shared" si="17"/>
        <v>1274</v>
      </c>
      <c r="CH14" s="165">
        <f t="shared" si="17"/>
        <v>1274</v>
      </c>
      <c r="CI14" s="165">
        <f t="shared" si="17"/>
        <v>1274</v>
      </c>
      <c r="CJ14" s="165">
        <f t="shared" si="17"/>
        <v>1274</v>
      </c>
      <c r="CK14" s="165">
        <f t="shared" si="17"/>
        <v>1274</v>
      </c>
      <c r="CL14" s="165">
        <f t="shared" si="17"/>
        <v>1274</v>
      </c>
      <c r="CM14" s="165">
        <f t="shared" si="17"/>
        <v>1274</v>
      </c>
      <c r="CN14" s="165">
        <f t="shared" si="17"/>
        <v>1274</v>
      </c>
      <c r="CO14" s="165">
        <f t="shared" si="17"/>
        <v>1274</v>
      </c>
      <c r="CP14" s="165">
        <f t="shared" si="17"/>
        <v>0</v>
      </c>
      <c r="CQ14" s="165">
        <f t="shared" si="17"/>
        <v>0</v>
      </c>
      <c r="CR14" s="165">
        <f t="shared" si="17"/>
        <v>0</v>
      </c>
      <c r="CS14" s="165">
        <f t="shared" si="17"/>
        <v>0</v>
      </c>
      <c r="CT14" s="165">
        <f t="shared" si="17"/>
        <v>0</v>
      </c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</row>
    <row r="15" spans="1:110" s="68" customFormat="1" ht="25.5">
      <c r="A15" s="117"/>
      <c r="B15" s="76"/>
      <c r="C15" s="82" t="s">
        <v>537</v>
      </c>
      <c r="D15" s="125">
        <v>0.98</v>
      </c>
      <c r="E15" s="156">
        <v>180</v>
      </c>
      <c r="F15" s="203">
        <f t="shared" si="3"/>
        <v>19208.000000000004</v>
      </c>
      <c r="G15" s="113"/>
      <c r="H15" s="113">
        <f t="shared" si="7"/>
        <v>144.06</v>
      </c>
      <c r="I15" s="113">
        <f t="shared" si="8"/>
        <v>144.06</v>
      </c>
      <c r="J15" s="113">
        <f t="shared" si="9"/>
        <v>192.07999999999998</v>
      </c>
      <c r="K15" s="113">
        <f t="shared" si="10"/>
        <v>192.07999999999998</v>
      </c>
      <c r="L15" s="113">
        <f t="shared" si="11"/>
        <v>240.1</v>
      </c>
      <c r="M15" s="120"/>
      <c r="N15" s="113">
        <f t="shared" si="12"/>
        <v>240.1</v>
      </c>
      <c r="O15" s="113">
        <f t="shared" si="13"/>
        <v>288.12</v>
      </c>
      <c r="P15" s="113">
        <f t="shared" si="14"/>
        <v>288.12</v>
      </c>
      <c r="Q15" s="113">
        <f t="shared" si="15"/>
        <v>288.12</v>
      </c>
      <c r="R15" s="122">
        <f t="shared" si="16"/>
        <v>288.12</v>
      </c>
      <c r="S15" s="113">
        <f>S14*D14</f>
        <v>110.446</v>
      </c>
      <c r="T15" s="120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>
        <f t="shared" ref="AE15:AE19" si="18">AE14*D14</f>
        <v>47.059599999999996</v>
      </c>
      <c r="AF15" s="113">
        <f t="shared" ref="AF15:AF21" si="19">AF14*$D$13</f>
        <v>15.366399999999999</v>
      </c>
      <c r="AG15" s="113">
        <f t="shared" ref="AG15:AG19" si="20">AG14*D14</f>
        <v>91.238</v>
      </c>
      <c r="AH15" s="113">
        <f t="shared" ref="AH15:AH19" si="21">AH14*D14</f>
        <v>428.33839999999998</v>
      </c>
      <c r="AI15" s="113"/>
      <c r="AJ15" s="113">
        <f>AJ14*$D$14</f>
        <v>384.15999999999997</v>
      </c>
      <c r="AK15" s="113">
        <f>AK14*$D$14</f>
        <v>239.13959999999997</v>
      </c>
      <c r="AL15" s="147">
        <f>AL14*$D$14</f>
        <v>240.1</v>
      </c>
      <c r="AM15" s="113">
        <f>AM14*$D$14</f>
        <v>384.15999999999997</v>
      </c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>
        <f t="shared" ref="BY15:CT15" si="22">BY14*$D$14</f>
        <v>0</v>
      </c>
      <c r="BZ15" s="121">
        <f t="shared" si="22"/>
        <v>960.4</v>
      </c>
      <c r="CA15" s="121">
        <f t="shared" si="22"/>
        <v>960.4</v>
      </c>
      <c r="CB15" s="165">
        <f t="shared" si="22"/>
        <v>1056.44</v>
      </c>
      <c r="CC15" s="165">
        <f t="shared" si="22"/>
        <v>1248.52</v>
      </c>
      <c r="CD15" s="165">
        <f t="shared" si="22"/>
        <v>1248.52</v>
      </c>
      <c r="CE15" s="165">
        <f t="shared" si="22"/>
        <v>1248.52</v>
      </c>
      <c r="CF15" s="165">
        <f t="shared" si="22"/>
        <v>1248.52</v>
      </c>
      <c r="CG15" s="165">
        <f t="shared" si="22"/>
        <v>1248.52</v>
      </c>
      <c r="CH15" s="165">
        <f t="shared" si="22"/>
        <v>1248.52</v>
      </c>
      <c r="CI15" s="165">
        <f t="shared" si="22"/>
        <v>1248.52</v>
      </c>
      <c r="CJ15" s="165">
        <f t="shared" si="22"/>
        <v>1248.52</v>
      </c>
      <c r="CK15" s="165">
        <f t="shared" si="22"/>
        <v>1248.52</v>
      </c>
      <c r="CL15" s="165">
        <f t="shared" si="22"/>
        <v>1248.52</v>
      </c>
      <c r="CM15" s="165">
        <f t="shared" si="22"/>
        <v>1248.52</v>
      </c>
      <c r="CN15" s="165">
        <f t="shared" si="22"/>
        <v>1248.52</v>
      </c>
      <c r="CO15" s="165">
        <f t="shared" si="22"/>
        <v>1248.52</v>
      </c>
      <c r="CP15" s="165">
        <f t="shared" si="22"/>
        <v>0</v>
      </c>
      <c r="CQ15" s="165">
        <f t="shared" si="22"/>
        <v>0</v>
      </c>
      <c r="CR15" s="165">
        <f t="shared" si="22"/>
        <v>0</v>
      </c>
      <c r="CS15" s="165">
        <f t="shared" si="22"/>
        <v>0</v>
      </c>
      <c r="CT15" s="165">
        <f t="shared" si="22"/>
        <v>0</v>
      </c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</row>
    <row r="16" spans="1:110" s="68" customFormat="1" ht="25.5">
      <c r="A16" s="117"/>
      <c r="B16" s="76"/>
      <c r="C16" s="123" t="s">
        <v>538</v>
      </c>
      <c r="D16" s="125">
        <v>1</v>
      </c>
      <c r="E16" s="156">
        <v>324</v>
      </c>
      <c r="F16" s="203">
        <f t="shared" si="3"/>
        <v>18823.84</v>
      </c>
      <c r="G16" s="113"/>
      <c r="H16" s="113">
        <f t="shared" si="7"/>
        <v>141.1788</v>
      </c>
      <c r="I16" s="113">
        <f t="shared" si="8"/>
        <v>141.1788</v>
      </c>
      <c r="J16" s="113">
        <f t="shared" si="9"/>
        <v>188.23839999999998</v>
      </c>
      <c r="K16" s="113">
        <f t="shared" si="10"/>
        <v>188.23839999999998</v>
      </c>
      <c r="L16" s="113">
        <f t="shared" si="11"/>
        <v>235.298</v>
      </c>
      <c r="M16" s="120"/>
      <c r="N16" s="113">
        <f t="shared" si="12"/>
        <v>235.298</v>
      </c>
      <c r="O16" s="113">
        <f t="shared" si="13"/>
        <v>282.35759999999999</v>
      </c>
      <c r="P16" s="113">
        <f t="shared" si="14"/>
        <v>282.35759999999999</v>
      </c>
      <c r="Q16" s="113">
        <f t="shared" si="15"/>
        <v>282.35759999999999</v>
      </c>
      <c r="R16" s="113">
        <f t="shared" si="16"/>
        <v>282.35759999999999</v>
      </c>
      <c r="S16" s="113">
        <f t="shared" ref="S16:S20" si="23">S15*D15</f>
        <v>108.23707999999999</v>
      </c>
      <c r="T16" s="120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>
        <f t="shared" si="18"/>
        <v>46.118407999999995</v>
      </c>
      <c r="AF16" s="113">
        <f t="shared" si="19"/>
        <v>15.059071999999999</v>
      </c>
      <c r="AG16" s="113">
        <f t="shared" si="20"/>
        <v>89.413240000000002</v>
      </c>
      <c r="AH16" s="113">
        <f t="shared" si="21"/>
        <v>419.77163199999995</v>
      </c>
      <c r="AI16" s="113"/>
      <c r="AJ16" s="113">
        <f>AJ15*$D$15</f>
        <v>376.47679999999997</v>
      </c>
      <c r="AK16" s="113">
        <f>AK15*$D$15</f>
        <v>234.35680799999997</v>
      </c>
      <c r="AL16" s="147">
        <f>AL15*$D$15</f>
        <v>235.298</v>
      </c>
      <c r="AM16" s="113">
        <f>AM15*$D$15</f>
        <v>376.47679999999997</v>
      </c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>
        <f t="shared" ref="BY16:CT16" si="24">BY15*$D$15</f>
        <v>0</v>
      </c>
      <c r="BZ16" s="121">
        <f t="shared" si="24"/>
        <v>941.19200000000001</v>
      </c>
      <c r="CA16" s="121">
        <f t="shared" si="24"/>
        <v>941.19200000000001</v>
      </c>
      <c r="CB16" s="165">
        <f t="shared" si="24"/>
        <v>1035.3112000000001</v>
      </c>
      <c r="CC16" s="165">
        <f t="shared" si="24"/>
        <v>1223.5496000000001</v>
      </c>
      <c r="CD16" s="165">
        <f t="shared" si="24"/>
        <v>1223.5496000000001</v>
      </c>
      <c r="CE16" s="165">
        <f t="shared" si="24"/>
        <v>1223.5496000000001</v>
      </c>
      <c r="CF16" s="165">
        <f t="shared" si="24"/>
        <v>1223.5496000000001</v>
      </c>
      <c r="CG16" s="165">
        <f t="shared" si="24"/>
        <v>1223.5496000000001</v>
      </c>
      <c r="CH16" s="165">
        <f t="shared" si="24"/>
        <v>1223.5496000000001</v>
      </c>
      <c r="CI16" s="165">
        <f t="shared" si="24"/>
        <v>1223.5496000000001</v>
      </c>
      <c r="CJ16" s="165">
        <f t="shared" si="24"/>
        <v>1223.5496000000001</v>
      </c>
      <c r="CK16" s="165">
        <f t="shared" si="24"/>
        <v>1223.5496000000001</v>
      </c>
      <c r="CL16" s="165">
        <f t="shared" si="24"/>
        <v>1223.5496000000001</v>
      </c>
      <c r="CM16" s="165">
        <f t="shared" si="24"/>
        <v>1223.5496000000001</v>
      </c>
      <c r="CN16" s="165">
        <f t="shared" si="24"/>
        <v>1223.5496000000001</v>
      </c>
      <c r="CO16" s="165">
        <f t="shared" si="24"/>
        <v>1223.5496000000001</v>
      </c>
      <c r="CP16" s="165">
        <f t="shared" si="24"/>
        <v>0</v>
      </c>
      <c r="CQ16" s="165">
        <f t="shared" si="24"/>
        <v>0</v>
      </c>
      <c r="CR16" s="165">
        <f t="shared" si="24"/>
        <v>0</v>
      </c>
      <c r="CS16" s="165">
        <f t="shared" si="24"/>
        <v>0</v>
      </c>
      <c r="CT16" s="165">
        <f t="shared" si="24"/>
        <v>0</v>
      </c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</row>
    <row r="17" spans="1:110" s="68" customFormat="1" ht="25.5">
      <c r="A17" s="117"/>
      <c r="B17" s="76"/>
      <c r="C17" s="82" t="s">
        <v>603</v>
      </c>
      <c r="D17" s="125">
        <v>0.98</v>
      </c>
      <c r="E17" s="156">
        <v>88</v>
      </c>
      <c r="F17" s="203">
        <f t="shared" si="3"/>
        <v>18823.84</v>
      </c>
      <c r="G17" s="113"/>
      <c r="H17" s="113">
        <f t="shared" si="7"/>
        <v>141.1788</v>
      </c>
      <c r="I17" s="113">
        <f t="shared" si="8"/>
        <v>141.1788</v>
      </c>
      <c r="J17" s="113">
        <f t="shared" si="9"/>
        <v>188.23839999999998</v>
      </c>
      <c r="K17" s="113">
        <f t="shared" si="10"/>
        <v>188.23839999999998</v>
      </c>
      <c r="L17" s="113">
        <f t="shared" si="11"/>
        <v>235.298</v>
      </c>
      <c r="M17" s="120"/>
      <c r="N17" s="113">
        <f t="shared" si="12"/>
        <v>235.298</v>
      </c>
      <c r="O17" s="113">
        <f t="shared" si="13"/>
        <v>282.35759999999999</v>
      </c>
      <c r="P17" s="113">
        <f t="shared" si="14"/>
        <v>282.35759999999999</v>
      </c>
      <c r="Q17" s="113">
        <f t="shared" si="15"/>
        <v>282.35759999999999</v>
      </c>
      <c r="R17" s="113">
        <f t="shared" si="16"/>
        <v>282.35759999999999</v>
      </c>
      <c r="S17" s="113">
        <f t="shared" si="23"/>
        <v>108.23707999999999</v>
      </c>
      <c r="T17" s="120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>
        <f t="shared" ref="AE17:AH17" si="25">AE16*$D$16</f>
        <v>46.118407999999995</v>
      </c>
      <c r="AF17" s="113">
        <f t="shared" si="19"/>
        <v>14.757890559999998</v>
      </c>
      <c r="AG17" s="113">
        <f t="shared" si="25"/>
        <v>89.413240000000002</v>
      </c>
      <c r="AH17" s="113">
        <f t="shared" si="25"/>
        <v>419.77163199999995</v>
      </c>
      <c r="AI17" s="113"/>
      <c r="AJ17" s="113">
        <f>AJ16*$D$16</f>
        <v>376.47679999999997</v>
      </c>
      <c r="AK17" s="113">
        <f>AK16*$D$16</f>
        <v>234.35680799999997</v>
      </c>
      <c r="AL17" s="147">
        <f>AL16*$D$16</f>
        <v>235.298</v>
      </c>
      <c r="AM17" s="113">
        <f>AM16*$D$16</f>
        <v>376.47679999999997</v>
      </c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>
        <f t="shared" ref="BY17:CT17" si="26">BY16*$D$16</f>
        <v>0</v>
      </c>
      <c r="BZ17" s="121">
        <f t="shared" si="26"/>
        <v>941.19200000000001</v>
      </c>
      <c r="CA17" s="121">
        <f t="shared" si="26"/>
        <v>941.19200000000001</v>
      </c>
      <c r="CB17" s="165">
        <f t="shared" si="26"/>
        <v>1035.3112000000001</v>
      </c>
      <c r="CC17" s="165">
        <f t="shared" si="26"/>
        <v>1223.5496000000001</v>
      </c>
      <c r="CD17" s="165">
        <f t="shared" si="26"/>
        <v>1223.5496000000001</v>
      </c>
      <c r="CE17" s="165">
        <f t="shared" si="26"/>
        <v>1223.5496000000001</v>
      </c>
      <c r="CF17" s="165">
        <f t="shared" si="26"/>
        <v>1223.5496000000001</v>
      </c>
      <c r="CG17" s="165">
        <f t="shared" si="26"/>
        <v>1223.5496000000001</v>
      </c>
      <c r="CH17" s="165">
        <f t="shared" si="26"/>
        <v>1223.5496000000001</v>
      </c>
      <c r="CI17" s="165">
        <f t="shared" si="26"/>
        <v>1223.5496000000001</v>
      </c>
      <c r="CJ17" s="165">
        <f t="shared" si="26"/>
        <v>1223.5496000000001</v>
      </c>
      <c r="CK17" s="165">
        <f t="shared" si="26"/>
        <v>1223.5496000000001</v>
      </c>
      <c r="CL17" s="165">
        <f t="shared" si="26"/>
        <v>1223.5496000000001</v>
      </c>
      <c r="CM17" s="165">
        <f t="shared" si="26"/>
        <v>1223.5496000000001</v>
      </c>
      <c r="CN17" s="165">
        <f t="shared" si="26"/>
        <v>1223.5496000000001</v>
      </c>
      <c r="CO17" s="165">
        <f t="shared" si="26"/>
        <v>1223.5496000000001</v>
      </c>
      <c r="CP17" s="165">
        <f t="shared" si="26"/>
        <v>0</v>
      </c>
      <c r="CQ17" s="165">
        <f t="shared" si="26"/>
        <v>0</v>
      </c>
      <c r="CR17" s="165">
        <f t="shared" si="26"/>
        <v>0</v>
      </c>
      <c r="CS17" s="165">
        <f t="shared" si="26"/>
        <v>0</v>
      </c>
      <c r="CT17" s="165">
        <f t="shared" si="26"/>
        <v>0</v>
      </c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</row>
    <row r="18" spans="1:110" s="68" customFormat="1" ht="25.5">
      <c r="A18" s="117"/>
      <c r="B18" s="76"/>
      <c r="C18" s="82" t="s">
        <v>539</v>
      </c>
      <c r="D18" s="125">
        <v>0.98</v>
      </c>
      <c r="E18" s="156">
        <v>480</v>
      </c>
      <c r="F18" s="203">
        <f t="shared" si="3"/>
        <v>18447.3632</v>
      </c>
      <c r="G18" s="113"/>
      <c r="H18" s="113">
        <f t="shared" si="7"/>
        <v>138.35522399999999</v>
      </c>
      <c r="I18" s="113">
        <f t="shared" si="8"/>
        <v>138.35522399999999</v>
      </c>
      <c r="J18" s="113">
        <f t="shared" si="9"/>
        <v>184.47363199999998</v>
      </c>
      <c r="K18" s="113">
        <f t="shared" si="10"/>
        <v>184.47363199999998</v>
      </c>
      <c r="L18" s="113">
        <f t="shared" si="11"/>
        <v>230.59204</v>
      </c>
      <c r="M18" s="120"/>
      <c r="N18" s="113">
        <f t="shared" si="12"/>
        <v>230.59204</v>
      </c>
      <c r="O18" s="113">
        <f t="shared" si="13"/>
        <v>276.71044799999999</v>
      </c>
      <c r="P18" s="113">
        <f t="shared" si="14"/>
        <v>276.71044799999999</v>
      </c>
      <c r="Q18" s="113">
        <f t="shared" si="15"/>
        <v>276.71044799999999</v>
      </c>
      <c r="R18" s="113">
        <f t="shared" si="16"/>
        <v>276.71044799999999</v>
      </c>
      <c r="S18" s="113">
        <f t="shared" si="23"/>
        <v>106.07233839999999</v>
      </c>
      <c r="T18" s="120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>
        <f t="shared" si="18"/>
        <v>45.196039839999997</v>
      </c>
      <c r="AF18" s="113">
        <f t="shared" si="19"/>
        <v>14.462732748799997</v>
      </c>
      <c r="AG18" s="113">
        <f t="shared" si="20"/>
        <v>87.624975199999994</v>
      </c>
      <c r="AH18" s="113">
        <f t="shared" si="21"/>
        <v>411.37619935999993</v>
      </c>
      <c r="AI18" s="113"/>
      <c r="AJ18" s="113">
        <f>AJ17*$D$17</f>
        <v>368.94726399999996</v>
      </c>
      <c r="AK18" s="113">
        <f>AK17*$D$17</f>
        <v>229.66967183999998</v>
      </c>
      <c r="AL18" s="147">
        <f>AL17*$D$17</f>
        <v>230.59204</v>
      </c>
      <c r="AM18" s="113">
        <f>AM17*$D$17</f>
        <v>368.94726399999996</v>
      </c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>
        <f t="shared" ref="BY18:CT18" si="27">BY17*$D$17</f>
        <v>0</v>
      </c>
      <c r="BZ18" s="121">
        <f t="shared" si="27"/>
        <v>922.36815999999999</v>
      </c>
      <c r="CA18" s="121">
        <f t="shared" si="27"/>
        <v>922.36815999999999</v>
      </c>
      <c r="CB18" s="165">
        <f t="shared" si="27"/>
        <v>1014.6049760000001</v>
      </c>
      <c r="CC18" s="165">
        <f t="shared" si="27"/>
        <v>1199.078608</v>
      </c>
      <c r="CD18" s="165">
        <f t="shared" si="27"/>
        <v>1199.078608</v>
      </c>
      <c r="CE18" s="165">
        <f t="shared" si="27"/>
        <v>1199.078608</v>
      </c>
      <c r="CF18" s="165">
        <f t="shared" si="27"/>
        <v>1199.078608</v>
      </c>
      <c r="CG18" s="165">
        <f t="shared" si="27"/>
        <v>1199.078608</v>
      </c>
      <c r="CH18" s="165">
        <f t="shared" si="27"/>
        <v>1199.078608</v>
      </c>
      <c r="CI18" s="165">
        <f t="shared" si="27"/>
        <v>1199.078608</v>
      </c>
      <c r="CJ18" s="165">
        <f t="shared" si="27"/>
        <v>1199.078608</v>
      </c>
      <c r="CK18" s="165">
        <f t="shared" si="27"/>
        <v>1199.078608</v>
      </c>
      <c r="CL18" s="165">
        <f t="shared" si="27"/>
        <v>1199.078608</v>
      </c>
      <c r="CM18" s="165">
        <f t="shared" si="27"/>
        <v>1199.078608</v>
      </c>
      <c r="CN18" s="165">
        <f t="shared" si="27"/>
        <v>1199.078608</v>
      </c>
      <c r="CO18" s="165">
        <f t="shared" si="27"/>
        <v>1199.078608</v>
      </c>
      <c r="CP18" s="165">
        <f t="shared" si="27"/>
        <v>0</v>
      </c>
      <c r="CQ18" s="165">
        <f t="shared" si="27"/>
        <v>0</v>
      </c>
      <c r="CR18" s="165">
        <f t="shared" si="27"/>
        <v>0</v>
      </c>
      <c r="CS18" s="165">
        <f t="shared" si="27"/>
        <v>0</v>
      </c>
      <c r="CT18" s="165">
        <f t="shared" si="27"/>
        <v>0</v>
      </c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</row>
    <row r="19" spans="1:110" s="69" customFormat="1" ht="25.5">
      <c r="A19" s="117"/>
      <c r="B19" s="76"/>
      <c r="C19" s="82" t="s">
        <v>604</v>
      </c>
      <c r="D19" s="125">
        <v>0.98</v>
      </c>
      <c r="E19" s="156">
        <v>462</v>
      </c>
      <c r="F19" s="203">
        <f t="shared" si="3"/>
        <v>18078.415936000009</v>
      </c>
      <c r="G19" s="113"/>
      <c r="H19" s="113">
        <f t="shared" si="7"/>
        <v>135.58811951999999</v>
      </c>
      <c r="I19" s="113">
        <f t="shared" si="8"/>
        <v>135.58811951999999</v>
      </c>
      <c r="J19" s="113">
        <f t="shared" si="9"/>
        <v>180.78415935999999</v>
      </c>
      <c r="K19" s="113">
        <f t="shared" si="10"/>
        <v>180.78415935999999</v>
      </c>
      <c r="L19" s="113">
        <f t="shared" si="11"/>
        <v>225.98019919999999</v>
      </c>
      <c r="M19" s="120"/>
      <c r="N19" s="113">
        <f t="shared" si="12"/>
        <v>225.98019919999999</v>
      </c>
      <c r="O19" s="113">
        <f t="shared" si="13"/>
        <v>271.17623903999998</v>
      </c>
      <c r="P19" s="113">
        <f t="shared" si="14"/>
        <v>271.17623903999998</v>
      </c>
      <c r="Q19" s="113">
        <f t="shared" si="15"/>
        <v>271.17623903999998</v>
      </c>
      <c r="R19" s="113">
        <f t="shared" si="16"/>
        <v>271.17623903999998</v>
      </c>
      <c r="S19" s="113">
        <f t="shared" si="23"/>
        <v>103.95089163199999</v>
      </c>
      <c r="T19" s="120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>
        <f t="shared" si="18"/>
        <v>44.292119043199996</v>
      </c>
      <c r="AF19" s="113">
        <f t="shared" si="19"/>
        <v>14.173478093823997</v>
      </c>
      <c r="AG19" s="113">
        <f t="shared" si="20"/>
        <v>85.872475695999995</v>
      </c>
      <c r="AH19" s="113">
        <f t="shared" si="21"/>
        <v>403.14867537279991</v>
      </c>
      <c r="AI19" s="113"/>
      <c r="AJ19" s="113">
        <f>AJ18*$D$18</f>
        <v>361.56831871999998</v>
      </c>
      <c r="AK19" s="113">
        <f>AK18*$D$18</f>
        <v>225.07627840319998</v>
      </c>
      <c r="AL19" s="147">
        <f>AL18*$D$18</f>
        <v>225.98019919999999</v>
      </c>
      <c r="AM19" s="113">
        <f>AM18*$D$18</f>
        <v>361.56831871999998</v>
      </c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>
        <f t="shared" ref="BY19:CT19" si="28">BY18*$D$18</f>
        <v>0</v>
      </c>
      <c r="BZ19" s="121">
        <f t="shared" si="28"/>
        <v>903.92079679999995</v>
      </c>
      <c r="CA19" s="121">
        <f t="shared" si="28"/>
        <v>903.92079679999995</v>
      </c>
      <c r="CB19" s="165">
        <f t="shared" si="28"/>
        <v>994.31287648000011</v>
      </c>
      <c r="CC19" s="165">
        <f t="shared" si="28"/>
        <v>1175.09703584</v>
      </c>
      <c r="CD19" s="165">
        <f t="shared" si="28"/>
        <v>1175.09703584</v>
      </c>
      <c r="CE19" s="165">
        <f t="shared" si="28"/>
        <v>1175.09703584</v>
      </c>
      <c r="CF19" s="165">
        <f t="shared" si="28"/>
        <v>1175.09703584</v>
      </c>
      <c r="CG19" s="165">
        <f t="shared" si="28"/>
        <v>1175.09703584</v>
      </c>
      <c r="CH19" s="165">
        <f t="shared" si="28"/>
        <v>1175.09703584</v>
      </c>
      <c r="CI19" s="165">
        <f t="shared" si="28"/>
        <v>1175.09703584</v>
      </c>
      <c r="CJ19" s="165">
        <f t="shared" si="28"/>
        <v>1175.09703584</v>
      </c>
      <c r="CK19" s="165">
        <f t="shared" si="28"/>
        <v>1175.09703584</v>
      </c>
      <c r="CL19" s="165">
        <f t="shared" si="28"/>
        <v>1175.09703584</v>
      </c>
      <c r="CM19" s="165">
        <f t="shared" si="28"/>
        <v>1175.09703584</v>
      </c>
      <c r="CN19" s="165">
        <f t="shared" si="28"/>
        <v>1175.09703584</v>
      </c>
      <c r="CO19" s="165">
        <f t="shared" si="28"/>
        <v>1175.09703584</v>
      </c>
      <c r="CP19" s="165">
        <f t="shared" si="28"/>
        <v>0</v>
      </c>
      <c r="CQ19" s="165">
        <f t="shared" si="28"/>
        <v>0</v>
      </c>
      <c r="CR19" s="165">
        <f t="shared" si="28"/>
        <v>0</v>
      </c>
      <c r="CS19" s="165">
        <f t="shared" si="28"/>
        <v>0</v>
      </c>
      <c r="CT19" s="165">
        <f t="shared" si="28"/>
        <v>0</v>
      </c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</row>
    <row r="20" spans="1:110" s="68" customFormat="1" ht="25.5">
      <c r="A20" s="117"/>
      <c r="B20" s="76"/>
      <c r="C20" s="82" t="s">
        <v>541</v>
      </c>
      <c r="D20" s="125">
        <v>0.98</v>
      </c>
      <c r="E20" s="156">
        <v>648</v>
      </c>
      <c r="F20" s="203">
        <f t="shared" si="3"/>
        <v>17716.847617280004</v>
      </c>
      <c r="G20" s="113"/>
      <c r="H20" s="113">
        <f t="shared" si="7"/>
        <v>132.8763571296</v>
      </c>
      <c r="I20" s="113">
        <f t="shared" si="8"/>
        <v>132.8763571296</v>
      </c>
      <c r="J20" s="113">
        <f t="shared" si="9"/>
        <v>177.16847617279998</v>
      </c>
      <c r="K20" s="113">
        <f t="shared" si="10"/>
        <v>177.16847617279998</v>
      </c>
      <c r="L20" s="113">
        <f t="shared" si="11"/>
        <v>221.46059521599997</v>
      </c>
      <c r="M20" s="120"/>
      <c r="N20" s="113">
        <f t="shared" si="12"/>
        <v>221.46059521599997</v>
      </c>
      <c r="O20" s="113">
        <f t="shared" si="13"/>
        <v>265.75271425919999</v>
      </c>
      <c r="P20" s="113">
        <f t="shared" si="14"/>
        <v>265.75271425919999</v>
      </c>
      <c r="Q20" s="113">
        <f t="shared" si="15"/>
        <v>265.75271425919999</v>
      </c>
      <c r="R20" s="113">
        <f t="shared" si="16"/>
        <v>265.75271425919999</v>
      </c>
      <c r="S20" s="113">
        <f t="shared" si="23"/>
        <v>101.87187379935999</v>
      </c>
      <c r="T20" s="120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>
        <f t="shared" ref="AE20:AH20" si="29">AE19*$D$19</f>
        <v>43.406276662335998</v>
      </c>
      <c r="AF20" s="113">
        <f t="shared" si="19"/>
        <v>13.890008531947517</v>
      </c>
      <c r="AG20" s="113">
        <f t="shared" si="29"/>
        <v>84.155026182079993</v>
      </c>
      <c r="AH20" s="113">
        <f t="shared" si="29"/>
        <v>395.08570186534394</v>
      </c>
      <c r="AI20" s="113"/>
      <c r="AJ20" s="113">
        <f>AJ19*$D$19</f>
        <v>354.33695234559997</v>
      </c>
      <c r="AK20" s="113">
        <f>AK19*$D$19</f>
        <v>220.57475283513597</v>
      </c>
      <c r="AL20" s="147">
        <f>AL19*$D$19</f>
        <v>221.46059521599997</v>
      </c>
      <c r="AM20" s="113">
        <f>AM19*$D$19</f>
        <v>354.33695234559997</v>
      </c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>
        <f t="shared" ref="BY20:CT20" si="30">BY19*$D$19</f>
        <v>0</v>
      </c>
      <c r="BZ20" s="121">
        <f t="shared" si="30"/>
        <v>885.84238086399989</v>
      </c>
      <c r="CA20" s="121">
        <f t="shared" si="30"/>
        <v>885.84238086399989</v>
      </c>
      <c r="CB20" s="165">
        <f t="shared" si="30"/>
        <v>974.4266189504001</v>
      </c>
      <c r="CC20" s="165">
        <f t="shared" si="30"/>
        <v>1151.5950951232001</v>
      </c>
      <c r="CD20" s="165">
        <f t="shared" si="30"/>
        <v>1151.5950951232001</v>
      </c>
      <c r="CE20" s="165">
        <f t="shared" si="30"/>
        <v>1151.5950951232001</v>
      </c>
      <c r="CF20" s="165">
        <f t="shared" si="30"/>
        <v>1151.5950951232001</v>
      </c>
      <c r="CG20" s="165">
        <f t="shared" si="30"/>
        <v>1151.5950951232001</v>
      </c>
      <c r="CH20" s="165">
        <f t="shared" si="30"/>
        <v>1151.5950951232001</v>
      </c>
      <c r="CI20" s="165">
        <f t="shared" si="30"/>
        <v>1151.5950951232001</v>
      </c>
      <c r="CJ20" s="165">
        <f t="shared" si="30"/>
        <v>1151.5950951232001</v>
      </c>
      <c r="CK20" s="165">
        <f t="shared" si="30"/>
        <v>1151.5950951232001</v>
      </c>
      <c r="CL20" s="165">
        <f t="shared" si="30"/>
        <v>1151.5950951232001</v>
      </c>
      <c r="CM20" s="165">
        <f t="shared" si="30"/>
        <v>1151.5950951232001</v>
      </c>
      <c r="CN20" s="165">
        <f t="shared" si="30"/>
        <v>1151.5950951232001</v>
      </c>
      <c r="CO20" s="165">
        <f t="shared" si="30"/>
        <v>1151.5950951232001</v>
      </c>
      <c r="CP20" s="165">
        <f t="shared" si="30"/>
        <v>0</v>
      </c>
      <c r="CQ20" s="165">
        <f t="shared" si="30"/>
        <v>0</v>
      </c>
      <c r="CR20" s="165">
        <f t="shared" si="30"/>
        <v>0</v>
      </c>
      <c r="CS20" s="165">
        <f t="shared" si="30"/>
        <v>0</v>
      </c>
      <c r="CT20" s="165">
        <f t="shared" si="30"/>
        <v>0</v>
      </c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</row>
    <row r="21" spans="1:110" s="68" customFormat="1" ht="25.5">
      <c r="A21" s="117"/>
      <c r="B21" s="149"/>
      <c r="C21" s="82" t="s">
        <v>605</v>
      </c>
      <c r="D21" s="125">
        <v>0.8</v>
      </c>
      <c r="E21" s="156">
        <v>72</v>
      </c>
      <c r="F21" s="203">
        <f t="shared" si="3"/>
        <v>17362.510664934402</v>
      </c>
      <c r="G21" s="113"/>
      <c r="H21" s="113"/>
      <c r="I21" s="113"/>
      <c r="J21" s="113"/>
      <c r="K21" s="113"/>
      <c r="L21" s="113"/>
      <c r="M21" s="120"/>
      <c r="N21" s="113"/>
      <c r="O21" s="113"/>
      <c r="P21" s="113"/>
      <c r="Q21" s="113"/>
      <c r="R21" s="113"/>
      <c r="S21" s="113"/>
      <c r="T21" s="126"/>
      <c r="U21" s="127"/>
      <c r="V21" s="113"/>
      <c r="W21" s="113"/>
      <c r="X21" s="113"/>
      <c r="Y21" s="113"/>
      <c r="Z21" s="113"/>
      <c r="AA21" s="113"/>
      <c r="AB21" s="113"/>
      <c r="AC21" s="113"/>
      <c r="AD21" s="113"/>
      <c r="AE21" s="113">
        <f t="shared" ref="AE21:AH21" si="31">AE20*$D$20</f>
        <v>42.538151129089279</v>
      </c>
      <c r="AF21" s="113">
        <f t="shared" si="19"/>
        <v>13.612208361308566</v>
      </c>
      <c r="AG21" s="113">
        <f t="shared" si="31"/>
        <v>82.471925658438394</v>
      </c>
      <c r="AH21" s="113">
        <f t="shared" si="31"/>
        <v>387.18398782803706</v>
      </c>
      <c r="AI21" s="113"/>
      <c r="AJ21" s="113">
        <f>AJ20*$D$20</f>
        <v>347.25021329868798</v>
      </c>
      <c r="AK21" s="113">
        <f>AK20*$D$20</f>
        <v>216.16325777843323</v>
      </c>
      <c r="AL21" s="147">
        <f>AL20*$D$20</f>
        <v>217.03138331167997</v>
      </c>
      <c r="AM21" s="113">
        <f>AM20*$D$20</f>
        <v>347.25021329868798</v>
      </c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>
        <f t="shared" ref="BY21:CT21" si="32">BY20*$D$20</f>
        <v>0</v>
      </c>
      <c r="BZ21" s="121">
        <f t="shared" si="32"/>
        <v>868.1255332467199</v>
      </c>
      <c r="CA21" s="121">
        <f t="shared" si="32"/>
        <v>868.1255332467199</v>
      </c>
      <c r="CB21" s="165">
        <f t="shared" si="32"/>
        <v>954.93808657139209</v>
      </c>
      <c r="CC21" s="165">
        <f t="shared" si="32"/>
        <v>1128.5631932207361</v>
      </c>
      <c r="CD21" s="165">
        <f t="shared" si="32"/>
        <v>1128.5631932207361</v>
      </c>
      <c r="CE21" s="165">
        <f t="shared" si="32"/>
        <v>1128.5631932207361</v>
      </c>
      <c r="CF21" s="165">
        <f t="shared" si="32"/>
        <v>1128.5631932207361</v>
      </c>
      <c r="CG21" s="165">
        <f t="shared" si="32"/>
        <v>1128.5631932207361</v>
      </c>
      <c r="CH21" s="165">
        <f t="shared" si="32"/>
        <v>1128.5631932207361</v>
      </c>
      <c r="CI21" s="165">
        <f t="shared" si="32"/>
        <v>1128.5631932207361</v>
      </c>
      <c r="CJ21" s="165">
        <f t="shared" si="32"/>
        <v>1128.5631932207361</v>
      </c>
      <c r="CK21" s="165">
        <f t="shared" si="32"/>
        <v>1128.5631932207361</v>
      </c>
      <c r="CL21" s="165">
        <f t="shared" si="32"/>
        <v>1128.5631932207361</v>
      </c>
      <c r="CM21" s="165">
        <f t="shared" si="32"/>
        <v>1128.5631932207361</v>
      </c>
      <c r="CN21" s="165">
        <f t="shared" si="32"/>
        <v>1128.5631932207361</v>
      </c>
      <c r="CO21" s="165">
        <f t="shared" si="32"/>
        <v>1128.5631932207361</v>
      </c>
      <c r="CP21" s="165">
        <f t="shared" si="32"/>
        <v>0</v>
      </c>
      <c r="CQ21" s="165">
        <f t="shared" si="32"/>
        <v>0</v>
      </c>
      <c r="CR21" s="165">
        <f t="shared" si="32"/>
        <v>0</v>
      </c>
      <c r="CS21" s="165">
        <f t="shared" si="32"/>
        <v>0</v>
      </c>
      <c r="CT21" s="165">
        <f t="shared" si="32"/>
        <v>0</v>
      </c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</row>
    <row r="22" spans="1:110" s="68" customFormat="1" ht="25.5">
      <c r="A22" s="117"/>
      <c r="B22" s="76"/>
      <c r="C22" s="82" t="s">
        <v>547</v>
      </c>
      <c r="D22" s="125">
        <v>1</v>
      </c>
      <c r="E22" s="156">
        <v>957</v>
      </c>
      <c r="F22" s="203">
        <f t="shared" si="3"/>
        <v>13890.008531947524</v>
      </c>
      <c r="G22" s="113"/>
      <c r="H22" s="113"/>
      <c r="I22" s="113"/>
      <c r="J22" s="113"/>
      <c r="K22" s="113"/>
      <c r="L22" s="113"/>
      <c r="M22" s="120"/>
      <c r="N22" s="113"/>
      <c r="O22" s="113"/>
      <c r="P22" s="113"/>
      <c r="Q22" s="113"/>
      <c r="R22" s="113"/>
      <c r="S22" s="113"/>
      <c r="T22" s="126"/>
      <c r="U22" s="127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>
        <v>54</v>
      </c>
      <c r="AG22" s="113">
        <v>48</v>
      </c>
      <c r="AH22" s="113">
        <v>169</v>
      </c>
      <c r="AI22" s="113"/>
      <c r="AJ22" s="113">
        <v>107</v>
      </c>
      <c r="AK22" s="113">
        <f>AJ21*$D$21</f>
        <v>277.80017063895042</v>
      </c>
      <c r="AL22" s="113">
        <f>AK21*$D$21</f>
        <v>172.9306062227466</v>
      </c>
      <c r="AM22" s="113">
        <f>AL21*$D$21</f>
        <v>173.62510664934399</v>
      </c>
      <c r="AN22" s="113">
        <f>AM21*D21</f>
        <v>277.80017063895042</v>
      </c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>
        <f>BY21*$D$21</f>
        <v>0</v>
      </c>
      <c r="CA22" s="121">
        <f>BZ21*$D$21</f>
        <v>694.50042659737596</v>
      </c>
      <c r="CB22" s="165">
        <f>CA21*$D$21</f>
        <v>694.50042659737596</v>
      </c>
      <c r="CC22" s="165">
        <f>CB21*$D$21</f>
        <v>763.9504692571137</v>
      </c>
      <c r="CD22" s="165">
        <f>CC21*$D$21</f>
        <v>902.85055457658893</v>
      </c>
      <c r="CE22" s="165">
        <f t="shared" ref="CE22:CT22" si="33">CD21*$D$21</f>
        <v>902.85055457658893</v>
      </c>
      <c r="CF22" s="165">
        <f t="shared" si="33"/>
        <v>902.85055457658893</v>
      </c>
      <c r="CG22" s="165">
        <f t="shared" si="33"/>
        <v>902.85055457658893</v>
      </c>
      <c r="CH22" s="165">
        <f t="shared" si="33"/>
        <v>902.85055457658893</v>
      </c>
      <c r="CI22" s="165">
        <f t="shared" si="33"/>
        <v>902.85055457658893</v>
      </c>
      <c r="CJ22" s="165">
        <f t="shared" si="33"/>
        <v>902.85055457658893</v>
      </c>
      <c r="CK22" s="165">
        <f t="shared" si="33"/>
        <v>902.85055457658893</v>
      </c>
      <c r="CL22" s="165">
        <f t="shared" si="33"/>
        <v>902.85055457658893</v>
      </c>
      <c r="CM22" s="165">
        <f t="shared" si="33"/>
        <v>902.85055457658893</v>
      </c>
      <c r="CN22" s="165">
        <f t="shared" si="33"/>
        <v>902.85055457658893</v>
      </c>
      <c r="CO22" s="165">
        <f t="shared" si="33"/>
        <v>902.85055457658893</v>
      </c>
      <c r="CP22" s="165">
        <f t="shared" si="33"/>
        <v>902.85055457658893</v>
      </c>
      <c r="CQ22" s="165">
        <f t="shared" si="33"/>
        <v>0</v>
      </c>
      <c r="CR22" s="165">
        <f t="shared" si="33"/>
        <v>0</v>
      </c>
      <c r="CS22" s="165">
        <f t="shared" si="33"/>
        <v>0</v>
      </c>
      <c r="CT22" s="165">
        <f t="shared" si="33"/>
        <v>0</v>
      </c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</row>
    <row r="23" spans="1:110" ht="25.5">
      <c r="A23" s="117"/>
      <c r="B23" s="76"/>
      <c r="C23" s="82" t="s">
        <v>606</v>
      </c>
      <c r="D23" s="125">
        <v>0.7</v>
      </c>
      <c r="E23" s="156">
        <v>72</v>
      </c>
      <c r="F23" s="203">
        <f t="shared" si="3"/>
        <v>13890.008531947524</v>
      </c>
      <c r="G23" s="113"/>
      <c r="H23" s="113"/>
      <c r="I23" s="113" t="e">
        <f>#REF!*#REF!</f>
        <v>#REF!</v>
      </c>
      <c r="J23" s="113" t="e">
        <f>#REF!*#REF!</f>
        <v>#REF!</v>
      </c>
      <c r="K23" s="113" t="e">
        <f>#REF!*#REF!</f>
        <v>#REF!</v>
      </c>
      <c r="L23" s="113" t="e">
        <f>#REF!*#REF!</f>
        <v>#REF!</v>
      </c>
      <c r="M23" s="120"/>
      <c r="N23" s="113" t="e">
        <f>#REF!*#REF!</f>
        <v>#REF!</v>
      </c>
      <c r="O23" s="113" t="e">
        <f>#REF!*#REF!</f>
        <v>#REF!</v>
      </c>
      <c r="P23" s="113" t="e">
        <f>#REF!*#REF!</f>
        <v>#REF!</v>
      </c>
      <c r="Q23" s="113" t="e">
        <f>#REF!*#REF!</f>
        <v>#REF!</v>
      </c>
      <c r="R23" s="113" t="e">
        <f>#REF!*#REF!</f>
        <v>#REF!</v>
      </c>
      <c r="S23" s="113" t="e">
        <f>#REF!*#REF!</f>
        <v>#REF!</v>
      </c>
      <c r="T23" s="126"/>
      <c r="U23" s="127">
        <v>42.603698845925365</v>
      </c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>
        <v>200</v>
      </c>
      <c r="AM23" s="113">
        <v>300</v>
      </c>
      <c r="AN23" s="113">
        <v>500</v>
      </c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>
        <f t="shared" ref="BZ23:CT23" si="34">BZ22*$D$22</f>
        <v>0</v>
      </c>
      <c r="CA23" s="121">
        <f t="shared" si="34"/>
        <v>694.50042659737596</v>
      </c>
      <c r="CB23" s="165">
        <f t="shared" si="34"/>
        <v>694.50042659737596</v>
      </c>
      <c r="CC23" s="165">
        <f t="shared" si="34"/>
        <v>763.9504692571137</v>
      </c>
      <c r="CD23" s="165">
        <f t="shared" si="34"/>
        <v>902.85055457658893</v>
      </c>
      <c r="CE23" s="165">
        <f t="shared" si="34"/>
        <v>902.85055457658893</v>
      </c>
      <c r="CF23" s="165">
        <f t="shared" si="34"/>
        <v>902.85055457658893</v>
      </c>
      <c r="CG23" s="165">
        <f t="shared" si="34"/>
        <v>902.85055457658893</v>
      </c>
      <c r="CH23" s="165">
        <f t="shared" si="34"/>
        <v>902.85055457658893</v>
      </c>
      <c r="CI23" s="165">
        <f t="shared" si="34"/>
        <v>902.85055457658893</v>
      </c>
      <c r="CJ23" s="165">
        <f t="shared" si="34"/>
        <v>902.85055457658893</v>
      </c>
      <c r="CK23" s="165">
        <f t="shared" si="34"/>
        <v>902.85055457658893</v>
      </c>
      <c r="CL23" s="165">
        <f t="shared" si="34"/>
        <v>902.85055457658893</v>
      </c>
      <c r="CM23" s="165">
        <f t="shared" si="34"/>
        <v>902.85055457658893</v>
      </c>
      <c r="CN23" s="165">
        <f t="shared" si="34"/>
        <v>902.85055457658893</v>
      </c>
      <c r="CO23" s="165">
        <f t="shared" si="34"/>
        <v>902.85055457658893</v>
      </c>
      <c r="CP23" s="165">
        <f t="shared" si="34"/>
        <v>902.85055457658893</v>
      </c>
      <c r="CQ23" s="165">
        <f t="shared" si="34"/>
        <v>0</v>
      </c>
      <c r="CR23" s="165">
        <f t="shared" si="34"/>
        <v>0</v>
      </c>
      <c r="CS23" s="165">
        <f t="shared" si="34"/>
        <v>0</v>
      </c>
      <c r="CT23" s="165">
        <f t="shared" si="34"/>
        <v>0</v>
      </c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</row>
    <row r="24" spans="1:110" ht="25.5">
      <c r="A24" s="117"/>
      <c r="B24" s="76"/>
      <c r="C24" s="82" t="s">
        <v>557</v>
      </c>
      <c r="D24" s="125">
        <v>0.5</v>
      </c>
      <c r="E24" s="156"/>
      <c r="F24" s="203">
        <f t="shared" si="3"/>
        <v>9723.0059723632658</v>
      </c>
      <c r="G24" s="113"/>
      <c r="H24" s="113"/>
      <c r="I24" s="113"/>
      <c r="J24" s="113"/>
      <c r="K24" s="113"/>
      <c r="L24" s="113"/>
      <c r="M24" s="120"/>
      <c r="N24" s="113"/>
      <c r="O24" s="113"/>
      <c r="P24" s="113"/>
      <c r="Q24" s="113"/>
      <c r="R24" s="113"/>
      <c r="S24" s="113"/>
      <c r="T24" s="126"/>
      <c r="U24" s="127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>
        <f t="shared" ref="BZ24:CT24" si="35">BZ23*$D$23</f>
        <v>0</v>
      </c>
      <c r="CA24" s="121">
        <f t="shared" si="35"/>
        <v>486.15029861816316</v>
      </c>
      <c r="CB24" s="165">
        <f>CB23*$D$23</f>
        <v>486.15029861816316</v>
      </c>
      <c r="CC24" s="165">
        <f>CC23*$D$23</f>
        <v>534.76532847997953</v>
      </c>
      <c r="CD24" s="165">
        <f t="shared" si="35"/>
        <v>631.99538820361226</v>
      </c>
      <c r="CE24" s="165">
        <f t="shared" si="35"/>
        <v>631.99538820361226</v>
      </c>
      <c r="CF24" s="165">
        <f t="shared" si="35"/>
        <v>631.99538820361226</v>
      </c>
      <c r="CG24" s="165">
        <f t="shared" si="35"/>
        <v>631.99538820361226</v>
      </c>
      <c r="CH24" s="165">
        <f t="shared" si="35"/>
        <v>631.99538820361226</v>
      </c>
      <c r="CI24" s="165">
        <f t="shared" si="35"/>
        <v>631.99538820361226</v>
      </c>
      <c r="CJ24" s="165">
        <f t="shared" si="35"/>
        <v>631.99538820361226</v>
      </c>
      <c r="CK24" s="165">
        <f t="shared" si="35"/>
        <v>631.99538820361226</v>
      </c>
      <c r="CL24" s="165">
        <f t="shared" si="35"/>
        <v>631.99538820361226</v>
      </c>
      <c r="CM24" s="165">
        <f t="shared" si="35"/>
        <v>631.99538820361226</v>
      </c>
      <c r="CN24" s="165">
        <f t="shared" si="35"/>
        <v>631.99538820361226</v>
      </c>
      <c r="CO24" s="165">
        <f t="shared" si="35"/>
        <v>631.99538820361226</v>
      </c>
      <c r="CP24" s="165">
        <f t="shared" si="35"/>
        <v>631.99538820361226</v>
      </c>
      <c r="CQ24" s="165">
        <f t="shared" si="35"/>
        <v>0</v>
      </c>
      <c r="CR24" s="165">
        <f t="shared" si="35"/>
        <v>0</v>
      </c>
      <c r="CS24" s="165">
        <f t="shared" si="35"/>
        <v>0</v>
      </c>
      <c r="CT24" s="165">
        <f t="shared" si="35"/>
        <v>0</v>
      </c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</row>
    <row r="25" spans="1:110" ht="25.5">
      <c r="A25" s="117"/>
      <c r="B25" s="76"/>
      <c r="C25" s="82" t="s">
        <v>548</v>
      </c>
      <c r="D25" s="125">
        <v>0.95</v>
      </c>
      <c r="E25" s="156"/>
      <c r="F25" s="203">
        <f t="shared" si="3"/>
        <v>4861.5029861816329</v>
      </c>
      <c r="G25" s="113"/>
      <c r="H25" s="113"/>
      <c r="I25" s="113"/>
      <c r="J25" s="113"/>
      <c r="K25" s="113"/>
      <c r="L25" s="113"/>
      <c r="M25" s="120"/>
      <c r="N25" s="113"/>
      <c r="O25" s="113"/>
      <c r="P25" s="113"/>
      <c r="Q25" s="113"/>
      <c r="R25" s="113"/>
      <c r="S25" s="113"/>
      <c r="T25" s="126"/>
      <c r="U25" s="127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42">
        <f>AG23*$D$23</f>
        <v>0</v>
      </c>
      <c r="AI25" s="142"/>
      <c r="AJ25" s="142">
        <f>AH23*$D$23</f>
        <v>0</v>
      </c>
      <c r="AK25" s="142">
        <v>278</v>
      </c>
      <c r="AL25" s="142">
        <v>200</v>
      </c>
      <c r="AM25" s="142">
        <v>300</v>
      </c>
      <c r="AN25" s="142">
        <v>300</v>
      </c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>
        <f>BZ24*$D$24</f>
        <v>0</v>
      </c>
      <c r="CB25" s="165">
        <f>CA24*$D$24</f>
        <v>243.07514930908158</v>
      </c>
      <c r="CC25" s="165">
        <f>CB24*$D$24</f>
        <v>243.07514930908158</v>
      </c>
      <c r="CD25" s="165">
        <f>CC24*$D$24</f>
        <v>267.38266423998977</v>
      </c>
      <c r="CE25" s="165">
        <f t="shared" ref="CE25:CT25" si="36">CD24*$D$24</f>
        <v>315.99769410180613</v>
      </c>
      <c r="CF25" s="165">
        <f t="shared" si="36"/>
        <v>315.99769410180613</v>
      </c>
      <c r="CG25" s="165">
        <f t="shared" si="36"/>
        <v>315.99769410180613</v>
      </c>
      <c r="CH25" s="165">
        <f t="shared" si="36"/>
        <v>315.99769410180613</v>
      </c>
      <c r="CI25" s="165">
        <f t="shared" si="36"/>
        <v>315.99769410180613</v>
      </c>
      <c r="CJ25" s="165">
        <f t="shared" si="36"/>
        <v>315.99769410180613</v>
      </c>
      <c r="CK25" s="165">
        <f t="shared" si="36"/>
        <v>315.99769410180613</v>
      </c>
      <c r="CL25" s="165">
        <f t="shared" si="36"/>
        <v>315.99769410180613</v>
      </c>
      <c r="CM25" s="165">
        <f t="shared" si="36"/>
        <v>315.99769410180613</v>
      </c>
      <c r="CN25" s="165">
        <f t="shared" si="36"/>
        <v>315.99769410180613</v>
      </c>
      <c r="CO25" s="165">
        <f t="shared" si="36"/>
        <v>315.99769410180613</v>
      </c>
      <c r="CP25" s="165">
        <f t="shared" si="36"/>
        <v>315.99769410180613</v>
      </c>
      <c r="CQ25" s="165">
        <f t="shared" si="36"/>
        <v>315.99769410180613</v>
      </c>
      <c r="CR25" s="165">
        <f t="shared" si="36"/>
        <v>0</v>
      </c>
      <c r="CS25" s="165">
        <f t="shared" si="36"/>
        <v>0</v>
      </c>
      <c r="CT25" s="165">
        <f t="shared" si="36"/>
        <v>0</v>
      </c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</row>
    <row r="26" spans="1:110" ht="25.5">
      <c r="A26" s="117"/>
      <c r="B26" s="76"/>
      <c r="C26" s="82" t="s">
        <v>556</v>
      </c>
      <c r="D26" s="125">
        <v>0.7</v>
      </c>
      <c r="E26" s="156">
        <v>72</v>
      </c>
      <c r="F26" s="203">
        <f t="shared" si="3"/>
        <v>4618.4278368725509</v>
      </c>
      <c r="G26" s="113"/>
      <c r="H26" s="113"/>
      <c r="I26" s="113"/>
      <c r="J26" s="113"/>
      <c r="K26" s="113"/>
      <c r="L26" s="113"/>
      <c r="M26" s="120"/>
      <c r="N26" s="113"/>
      <c r="O26" s="113"/>
      <c r="P26" s="113"/>
      <c r="Q26" s="113"/>
      <c r="R26" s="113"/>
      <c r="S26" s="113"/>
      <c r="T26" s="126"/>
      <c r="U26" s="127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42" t="e">
        <f>#REF!*$D$25</f>
        <v>#REF!</v>
      </c>
      <c r="AI26" s="142"/>
      <c r="AJ26" s="142" t="e">
        <f>#REF!*$D$25</f>
        <v>#REF!</v>
      </c>
      <c r="AK26" s="142" t="e">
        <f>#REF!*$D$25</f>
        <v>#REF!</v>
      </c>
      <c r="AL26" s="142" t="e">
        <f>#REF!*$D$25</f>
        <v>#REF!</v>
      </c>
      <c r="AM26" s="142" t="e">
        <f>#REF!*#REF!</f>
        <v>#REF!</v>
      </c>
      <c r="AN26" s="142" t="e">
        <f>#REF!*$D$25</f>
        <v>#REF!</v>
      </c>
      <c r="AO26" s="113" t="e">
        <f>#REF!*#REF!</f>
        <v>#REF!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65">
        <f>CA25*$D$25</f>
        <v>0</v>
      </c>
      <c r="CC26" s="165">
        <f>CB25*$D$25</f>
        <v>230.9213918436275</v>
      </c>
      <c r="CD26" s="165">
        <f>CC25*$D$25</f>
        <v>230.9213918436275</v>
      </c>
      <c r="CE26" s="165">
        <f t="shared" ref="CE26:CT26" si="37">CD25*$D$25</f>
        <v>254.01353102799027</v>
      </c>
      <c r="CF26" s="165">
        <f t="shared" si="37"/>
        <v>300.1978093967158</v>
      </c>
      <c r="CG26" s="165">
        <f t="shared" si="37"/>
        <v>300.1978093967158</v>
      </c>
      <c r="CH26" s="165">
        <f t="shared" si="37"/>
        <v>300.1978093967158</v>
      </c>
      <c r="CI26" s="165">
        <f t="shared" si="37"/>
        <v>300.1978093967158</v>
      </c>
      <c r="CJ26" s="165">
        <f t="shared" si="37"/>
        <v>300.1978093967158</v>
      </c>
      <c r="CK26" s="165">
        <f t="shared" si="37"/>
        <v>300.1978093967158</v>
      </c>
      <c r="CL26" s="165">
        <f t="shared" si="37"/>
        <v>300.1978093967158</v>
      </c>
      <c r="CM26" s="165">
        <f t="shared" si="37"/>
        <v>300.1978093967158</v>
      </c>
      <c r="CN26" s="165">
        <f t="shared" si="37"/>
        <v>300.1978093967158</v>
      </c>
      <c r="CO26" s="165">
        <f t="shared" si="37"/>
        <v>300.1978093967158</v>
      </c>
      <c r="CP26" s="165">
        <f t="shared" si="37"/>
        <v>300.1978093967158</v>
      </c>
      <c r="CQ26" s="165">
        <f t="shared" si="37"/>
        <v>300.1978093967158</v>
      </c>
      <c r="CR26" s="165">
        <f t="shared" si="37"/>
        <v>300.1978093967158</v>
      </c>
      <c r="CS26" s="165">
        <f t="shared" si="37"/>
        <v>0</v>
      </c>
      <c r="CT26" s="165">
        <f t="shared" si="37"/>
        <v>0</v>
      </c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</row>
    <row r="27" spans="1:110" ht="24">
      <c r="A27" s="117"/>
      <c r="B27" s="76"/>
      <c r="C27" s="151" t="s">
        <v>558</v>
      </c>
      <c r="D27" s="125">
        <v>0.92</v>
      </c>
      <c r="E27" s="156">
        <v>900</v>
      </c>
      <c r="F27" s="203">
        <f t="shared" si="3"/>
        <v>3232.8994858107849</v>
      </c>
      <c r="G27" s="113"/>
      <c r="H27" s="113"/>
      <c r="I27" s="113"/>
      <c r="J27" s="113"/>
      <c r="K27" s="113"/>
      <c r="L27" s="113"/>
      <c r="M27" s="120"/>
      <c r="N27" s="113"/>
      <c r="O27" s="113"/>
      <c r="P27" s="113"/>
      <c r="Q27" s="113"/>
      <c r="R27" s="113"/>
      <c r="S27" s="113"/>
      <c r="T27" s="126"/>
      <c r="U27" s="127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42" t="e">
        <f>AH26*$D$25</f>
        <v>#REF!</v>
      </c>
      <c r="AI27" s="142"/>
      <c r="AJ27" s="142" t="e">
        <f>AJ26*$D$25</f>
        <v>#REF!</v>
      </c>
      <c r="AK27" s="142" t="e">
        <f>AK26*$D$25</f>
        <v>#REF!</v>
      </c>
      <c r="AL27" s="142"/>
      <c r="AM27" s="142"/>
      <c r="AN27" s="142">
        <v>500</v>
      </c>
      <c r="AO27" s="113">
        <v>500</v>
      </c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65">
        <f>CB26*$D$26</f>
        <v>0</v>
      </c>
      <c r="CC27" s="165">
        <f>CC26*$D$26</f>
        <v>161.64497429053924</v>
      </c>
      <c r="CD27" s="165">
        <f>CD26*$D$26</f>
        <v>161.64497429053924</v>
      </c>
      <c r="CE27" s="165">
        <f t="shared" ref="CE27:CT27" si="38">CE26*$D$26</f>
        <v>177.80947171959318</v>
      </c>
      <c r="CF27" s="165">
        <f t="shared" si="38"/>
        <v>210.13846657770105</v>
      </c>
      <c r="CG27" s="165">
        <f t="shared" si="38"/>
        <v>210.13846657770105</v>
      </c>
      <c r="CH27" s="165">
        <f t="shared" si="38"/>
        <v>210.13846657770105</v>
      </c>
      <c r="CI27" s="165">
        <f t="shared" si="38"/>
        <v>210.13846657770105</v>
      </c>
      <c r="CJ27" s="165">
        <f t="shared" si="38"/>
        <v>210.13846657770105</v>
      </c>
      <c r="CK27" s="165">
        <f t="shared" si="38"/>
        <v>210.13846657770105</v>
      </c>
      <c r="CL27" s="165">
        <f t="shared" si="38"/>
        <v>210.13846657770105</v>
      </c>
      <c r="CM27" s="165">
        <f t="shared" si="38"/>
        <v>210.13846657770105</v>
      </c>
      <c r="CN27" s="165">
        <f t="shared" si="38"/>
        <v>210.13846657770105</v>
      </c>
      <c r="CO27" s="165">
        <f t="shared" si="38"/>
        <v>210.13846657770105</v>
      </c>
      <c r="CP27" s="165">
        <f t="shared" si="38"/>
        <v>210.13846657770105</v>
      </c>
      <c r="CQ27" s="165">
        <f t="shared" si="38"/>
        <v>210.13846657770105</v>
      </c>
      <c r="CR27" s="165">
        <f t="shared" si="38"/>
        <v>210.13846657770105</v>
      </c>
      <c r="CS27" s="165">
        <f t="shared" si="38"/>
        <v>0</v>
      </c>
      <c r="CT27" s="165">
        <f t="shared" si="38"/>
        <v>0</v>
      </c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</row>
    <row r="28" spans="1:110">
      <c r="B28" s="76"/>
      <c r="C28" s="82" t="s">
        <v>532</v>
      </c>
      <c r="D28" s="170">
        <f>PRODUCT(D13:D27)</f>
        <v>0.14871337634729606</v>
      </c>
      <c r="E28" s="156"/>
      <c r="F28" s="203">
        <f t="shared" si="3"/>
        <v>2974.2675269459219</v>
      </c>
      <c r="G28" s="113"/>
      <c r="H28" s="113"/>
      <c r="I28" s="113"/>
      <c r="J28" s="113"/>
      <c r="K28" s="113"/>
      <c r="L28" s="113"/>
      <c r="M28" s="120"/>
      <c r="N28" s="113"/>
      <c r="O28" s="113"/>
      <c r="P28" s="113"/>
      <c r="Q28" s="113"/>
      <c r="R28" s="113"/>
      <c r="S28" s="128"/>
      <c r="T28" s="129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 t="e">
        <f>AH27*$D$27</f>
        <v>#REF!</v>
      </c>
      <c r="AI28" s="128"/>
      <c r="AJ28" s="128" t="e">
        <f t="shared" ref="AJ28:AK28" si="39">AJ27*$D$27</f>
        <v>#REF!</v>
      </c>
      <c r="AK28" s="128" t="e">
        <f t="shared" si="39"/>
        <v>#REF!</v>
      </c>
      <c r="AL28" s="128"/>
      <c r="AM28" s="142"/>
      <c r="AN28" s="142"/>
      <c r="AO28" s="113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8"/>
      <c r="BZ28" s="128"/>
      <c r="CA28" s="121"/>
      <c r="CB28" s="165">
        <f>CB27*$D$27</f>
        <v>0</v>
      </c>
      <c r="CC28" s="165">
        <f>CC27*$D$27</f>
        <v>148.7133763472961</v>
      </c>
      <c r="CD28" s="166">
        <f>CD27*$D$27</f>
        <v>148.7133763472961</v>
      </c>
      <c r="CE28" s="166">
        <f t="shared" ref="CE28:CT28" si="40">CE27*$D$27</f>
        <v>163.58471398202573</v>
      </c>
      <c r="CF28" s="166">
        <f t="shared" si="40"/>
        <v>193.32738925148499</v>
      </c>
      <c r="CG28" s="166">
        <f t="shared" si="40"/>
        <v>193.32738925148499</v>
      </c>
      <c r="CH28" s="166">
        <f t="shared" si="40"/>
        <v>193.32738925148499</v>
      </c>
      <c r="CI28" s="166">
        <f t="shared" si="40"/>
        <v>193.32738925148499</v>
      </c>
      <c r="CJ28" s="166">
        <f t="shared" si="40"/>
        <v>193.32738925148499</v>
      </c>
      <c r="CK28" s="166">
        <f t="shared" si="40"/>
        <v>193.32738925148499</v>
      </c>
      <c r="CL28" s="166">
        <f t="shared" si="40"/>
        <v>193.32738925148499</v>
      </c>
      <c r="CM28" s="166">
        <f t="shared" si="40"/>
        <v>193.32738925148499</v>
      </c>
      <c r="CN28" s="166">
        <f t="shared" si="40"/>
        <v>193.32738925148499</v>
      </c>
      <c r="CO28" s="166">
        <f t="shared" si="40"/>
        <v>193.32738925148499</v>
      </c>
      <c r="CP28" s="166">
        <f t="shared" si="40"/>
        <v>193.32738925148499</v>
      </c>
      <c r="CQ28" s="166">
        <f t="shared" si="40"/>
        <v>193.32738925148499</v>
      </c>
      <c r="CR28" s="166">
        <f t="shared" si="40"/>
        <v>193.32738925148499</v>
      </c>
      <c r="CS28" s="166">
        <f t="shared" si="40"/>
        <v>0</v>
      </c>
      <c r="CT28" s="166">
        <f t="shared" si="40"/>
        <v>0</v>
      </c>
      <c r="CU28" s="128"/>
      <c r="CV28" s="128"/>
      <c r="CW28" s="128"/>
      <c r="CX28" s="128"/>
      <c r="CY28" s="128"/>
      <c r="CZ28" s="128"/>
      <c r="DA28" s="128"/>
      <c r="DB28" s="128"/>
      <c r="DC28" s="128"/>
      <c r="DD28" s="128"/>
      <c r="DE28" s="128"/>
      <c r="DF28" s="128"/>
    </row>
    <row r="29" spans="1:110">
      <c r="B29" s="76"/>
      <c r="C29" s="82" t="s">
        <v>533</v>
      </c>
      <c r="D29" s="125"/>
      <c r="E29" s="156"/>
      <c r="F29" s="203">
        <f t="shared" si="3"/>
        <v>0</v>
      </c>
      <c r="G29" s="127"/>
      <c r="H29" s="127"/>
      <c r="I29" s="127"/>
      <c r="J29" s="127"/>
      <c r="K29" s="127"/>
      <c r="L29" s="127">
        <v>259</v>
      </c>
      <c r="M29" s="126"/>
      <c r="N29" s="127"/>
      <c r="O29" s="127"/>
      <c r="P29" s="127"/>
      <c r="Q29" s="127"/>
      <c r="R29" s="127"/>
      <c r="S29" s="130"/>
      <c r="T29" s="131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  <c r="CV29" s="130"/>
      <c r="CW29" s="130"/>
      <c r="CX29" s="130"/>
      <c r="CY29" s="130"/>
      <c r="CZ29" s="130"/>
      <c r="DA29" s="130"/>
      <c r="DB29" s="130"/>
      <c r="DC29" s="130"/>
      <c r="DD29" s="130"/>
      <c r="DE29" s="130"/>
      <c r="DF29" s="130"/>
    </row>
    <row r="30" spans="1:110">
      <c r="B30" s="79"/>
      <c r="C30" s="82" t="s">
        <v>534</v>
      </c>
      <c r="D30" s="125"/>
      <c r="E30" s="156"/>
      <c r="F30" s="203">
        <f t="shared" si="3"/>
        <v>0</v>
      </c>
      <c r="G30" s="132"/>
      <c r="H30" s="132"/>
      <c r="I30" s="132"/>
      <c r="J30" s="132"/>
      <c r="K30" s="132"/>
      <c r="L30" s="133" t="e">
        <f>L29-#REF!</f>
        <v>#REF!</v>
      </c>
      <c r="M30" s="134"/>
      <c r="N30" s="132"/>
      <c r="O30" s="132"/>
      <c r="P30" s="132"/>
      <c r="Q30" s="132"/>
      <c r="R30" s="132"/>
      <c r="S30" s="135"/>
      <c r="T30" s="136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</row>
    <row r="31" spans="1:110">
      <c r="BR31" s="204"/>
      <c r="BS31" s="204"/>
      <c r="BT31" s="204"/>
      <c r="BU31" s="204"/>
      <c r="BV31" s="204"/>
      <c r="BW31" s="204"/>
      <c r="BX31" s="204"/>
      <c r="BY31" s="204"/>
      <c r="BZ31" s="204"/>
      <c r="CA31" s="204"/>
      <c r="CB31" s="204">
        <f>CB28</f>
        <v>0</v>
      </c>
      <c r="CC31" s="204">
        <f>CB31+CC28</f>
        <v>148.7133763472961</v>
      </c>
      <c r="CD31" s="204">
        <f t="shared" ref="CD31:CR31" si="41">CC31+CD28</f>
        <v>297.42675269459221</v>
      </c>
      <c r="CE31" s="204">
        <f t="shared" si="41"/>
        <v>461.01146667661794</v>
      </c>
      <c r="CF31" s="204">
        <f t="shared" si="41"/>
        <v>654.33885592810293</v>
      </c>
      <c r="CG31" s="204">
        <f t="shared" si="41"/>
        <v>847.66624517958792</v>
      </c>
      <c r="CH31" s="204">
        <f t="shared" si="41"/>
        <v>1040.9936344310729</v>
      </c>
      <c r="CI31" s="204">
        <f t="shared" si="41"/>
        <v>1234.321023682558</v>
      </c>
      <c r="CJ31" s="204">
        <f t="shared" si="41"/>
        <v>1427.6484129340429</v>
      </c>
      <c r="CK31" s="204">
        <f t="shared" si="41"/>
        <v>1620.9758021855278</v>
      </c>
      <c r="CL31" s="204">
        <f t="shared" si="41"/>
        <v>1814.3031914370126</v>
      </c>
      <c r="CM31" s="204">
        <f t="shared" si="41"/>
        <v>2007.6305806884975</v>
      </c>
      <c r="CN31" s="204">
        <f t="shared" si="41"/>
        <v>2200.9579699399824</v>
      </c>
      <c r="CO31" s="204">
        <f t="shared" si="41"/>
        <v>2394.2853591914673</v>
      </c>
      <c r="CP31" s="204">
        <f t="shared" si="41"/>
        <v>2587.6127484429521</v>
      </c>
      <c r="CQ31" s="204">
        <f t="shared" si="41"/>
        <v>2780.940137694437</v>
      </c>
      <c r="CR31" s="204">
        <f t="shared" si="41"/>
        <v>2974.2675269459219</v>
      </c>
      <c r="CS31" s="204"/>
      <c r="CT31" s="204"/>
    </row>
    <row r="32" spans="1:110">
      <c r="D32" s="138" t="s">
        <v>607</v>
      </c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</row>
    <row r="33" spans="6:42"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</row>
    <row r="34" spans="6:42"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</row>
  </sheetData>
  <mergeCells count="6">
    <mergeCell ref="F32:AP34"/>
    <mergeCell ref="D4:D5"/>
    <mergeCell ref="B6:C6"/>
    <mergeCell ref="AC7:AO7"/>
    <mergeCell ref="BC7:CK7"/>
    <mergeCell ref="B8:C8"/>
  </mergeCells>
  <phoneticPr fontId="62" type="noConversion"/>
  <conditionalFormatting sqref="G4:AG5 AI5:BD5 AI4:DF4">
    <cfRule type="expression" dxfId="84" priority="3">
      <formula>TEXT(G4,"ddd")="Sun"</formula>
    </cfRule>
  </conditionalFormatting>
  <conditionalFormatting sqref="BE5">
    <cfRule type="expression" dxfId="83" priority="2">
      <formula>TEXT(BE5,"ddd")="Sun"</formula>
    </cfRule>
  </conditionalFormatting>
  <conditionalFormatting sqref="BF5:DF5">
    <cfRule type="expression" dxfId="82" priority="1">
      <formula>TEXT(BF5,"ddd")="Sun"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/>
  </sheetViews>
  <sheetFormatPr defaultRowHeight="12.75"/>
  <cols>
    <col min="3" max="3" width="10.42578125" bestFit="1" customWidth="1"/>
    <col min="4" max="4" width="12.28515625" bestFit="1" customWidth="1"/>
    <col min="5" max="5" width="23.28515625" bestFit="1" customWidth="1"/>
  </cols>
  <sheetData>
    <row r="2" spans="2:5">
      <c r="B2" s="71" t="s">
        <v>519</v>
      </c>
      <c r="C2" s="71" t="s">
        <v>520</v>
      </c>
      <c r="D2" s="71" t="s">
        <v>521</v>
      </c>
      <c r="E2" s="71" t="s">
        <v>522</v>
      </c>
    </row>
    <row r="3" spans="2:5">
      <c r="B3" s="72" t="s">
        <v>506</v>
      </c>
      <c r="C3" s="73">
        <v>43344</v>
      </c>
      <c r="D3" s="73">
        <v>43347</v>
      </c>
      <c r="E3" s="74" t="s">
        <v>518</v>
      </c>
    </row>
    <row r="4" spans="2:5">
      <c r="B4" s="72" t="s">
        <v>507</v>
      </c>
      <c r="C4" s="73">
        <v>43347</v>
      </c>
      <c r="D4" s="73">
        <v>43349</v>
      </c>
      <c r="E4" s="74" t="s">
        <v>518</v>
      </c>
    </row>
    <row r="5" spans="2:5">
      <c r="B5" s="72" t="s">
        <v>508</v>
      </c>
      <c r="C5" s="73">
        <v>43349</v>
      </c>
      <c r="D5" s="73">
        <v>43351</v>
      </c>
      <c r="E5" s="74" t="s">
        <v>523</v>
      </c>
    </row>
    <row r="6" spans="2:5">
      <c r="B6" s="72" t="s">
        <v>509</v>
      </c>
      <c r="C6" s="73">
        <v>43351</v>
      </c>
      <c r="D6" s="73">
        <v>43354</v>
      </c>
      <c r="E6" s="74" t="s">
        <v>524</v>
      </c>
    </row>
    <row r="7" spans="2:5">
      <c r="B7" s="72" t="s">
        <v>510</v>
      </c>
      <c r="C7" s="73">
        <v>43355</v>
      </c>
      <c r="D7" s="73">
        <v>43357</v>
      </c>
      <c r="E7" s="74" t="s">
        <v>518</v>
      </c>
    </row>
    <row r="8" spans="2:5">
      <c r="B8" s="72" t="s">
        <v>511</v>
      </c>
      <c r="C8" s="73">
        <v>43357</v>
      </c>
      <c r="D8" s="73">
        <v>43360</v>
      </c>
      <c r="E8" s="74" t="s">
        <v>518</v>
      </c>
    </row>
    <row r="9" spans="2:5">
      <c r="B9" s="72" t="s">
        <v>512</v>
      </c>
      <c r="C9" s="73">
        <v>43358</v>
      </c>
      <c r="D9" s="73">
        <v>43361</v>
      </c>
      <c r="E9" s="74" t="s">
        <v>525</v>
      </c>
    </row>
    <row r="10" spans="2:5">
      <c r="B10" s="72" t="s">
        <v>513</v>
      </c>
      <c r="C10" s="73">
        <v>43361</v>
      </c>
      <c r="D10" s="73">
        <v>43363</v>
      </c>
      <c r="E10" s="74" t="s">
        <v>526</v>
      </c>
    </row>
    <row r="11" spans="2:5">
      <c r="B11" s="72" t="s">
        <v>514</v>
      </c>
      <c r="C11" s="73">
        <v>43364</v>
      </c>
      <c r="D11" s="73">
        <v>43368</v>
      </c>
      <c r="E11" s="74" t="s">
        <v>518</v>
      </c>
    </row>
    <row r="12" spans="2:5">
      <c r="B12" s="72" t="s">
        <v>515</v>
      </c>
      <c r="C12" s="73">
        <v>43365</v>
      </c>
      <c r="D12" s="73">
        <v>43369</v>
      </c>
      <c r="E12" s="74" t="s">
        <v>518</v>
      </c>
    </row>
    <row r="13" spans="2:5">
      <c r="B13" s="72" t="s">
        <v>516</v>
      </c>
      <c r="C13" s="73">
        <v>43368</v>
      </c>
      <c r="D13" s="73">
        <v>43370</v>
      </c>
      <c r="E13" s="74" t="s">
        <v>527</v>
      </c>
    </row>
    <row r="14" spans="2:5">
      <c r="B14" s="72" t="s">
        <v>517</v>
      </c>
      <c r="C14" s="73">
        <v>43370</v>
      </c>
      <c r="D14" s="73">
        <v>43377</v>
      </c>
      <c r="E14" s="74" t="s">
        <v>528</v>
      </c>
    </row>
  </sheetData>
  <phoneticPr fontId="6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61"/>
  <sheetViews>
    <sheetView workbookViewId="0">
      <selection sqref="A1:CB1"/>
    </sheetView>
  </sheetViews>
  <sheetFormatPr defaultColWidth="10.140625" defaultRowHeight="15"/>
  <cols>
    <col min="1" max="1" width="6.85546875" style="40" customWidth="1"/>
    <col min="2" max="2" width="19.42578125" style="40" customWidth="1"/>
    <col min="3" max="3" width="11.42578125" style="40" customWidth="1"/>
    <col min="4" max="4" width="6.85546875" style="40" customWidth="1"/>
    <col min="5" max="5" width="8" style="40" customWidth="1"/>
    <col min="6" max="6" width="12.5703125" style="40" customWidth="1"/>
    <col min="7" max="7" width="17.140625" style="40" customWidth="1"/>
    <col min="8" max="8" width="11.42578125" style="40" customWidth="1"/>
    <col min="9" max="9" width="10.28515625" style="40" customWidth="1"/>
    <col min="10" max="10" width="8" style="40" customWidth="1"/>
    <col min="11" max="24" width="9.140625" style="40" hidden="1" customWidth="1"/>
    <col min="25" max="25" width="16" style="40" hidden="1" customWidth="1"/>
    <col min="26" max="26" width="19.42578125" style="40" hidden="1" customWidth="1"/>
    <col min="27" max="27" width="17.140625" style="40" hidden="1" customWidth="1"/>
    <col min="28" max="28" width="12.5703125" style="40" hidden="1" customWidth="1"/>
    <col min="29" max="29" width="13.7109375" style="40" hidden="1" customWidth="1"/>
    <col min="30" max="30" width="8" style="40" hidden="1" customWidth="1"/>
    <col min="31" max="33" width="17.140625" style="40" hidden="1" customWidth="1"/>
    <col min="34" max="34" width="6.85546875" style="40" hidden="1" customWidth="1"/>
    <col min="35" max="35" width="10.28515625" style="40" hidden="1" customWidth="1"/>
    <col min="36" max="36" width="11.42578125" style="40" hidden="1" customWidth="1"/>
    <col min="37" max="37" width="8" style="40" customWidth="1"/>
    <col min="38" max="38" width="11.28515625" style="40" customWidth="1"/>
    <col min="39" max="39" width="10.85546875" style="40" customWidth="1"/>
    <col min="40" max="40" width="21.7109375" style="40" customWidth="1"/>
    <col min="41" max="80" width="13.7109375" style="40" customWidth="1"/>
    <col min="81" max="16384" width="10.140625" style="40"/>
  </cols>
  <sheetData>
    <row r="1" spans="1:80">
      <c r="A1" s="226" t="s">
        <v>104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</row>
    <row r="2" spans="1:80">
      <c r="A2" s="227" t="s">
        <v>105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80" ht="15.75" thickBot="1">
      <c r="A3" s="226"/>
      <c r="B3" s="226"/>
      <c r="C3" s="226"/>
      <c r="D3" s="226"/>
      <c r="E3" s="226"/>
      <c r="F3" s="226"/>
      <c r="G3" s="226"/>
      <c r="H3" s="226"/>
      <c r="I3" s="226"/>
      <c r="J3" s="226"/>
      <c r="K3" s="226"/>
    </row>
    <row r="4" spans="1:80" ht="17.25" thickTop="1" thickBot="1">
      <c r="A4" s="226"/>
      <c r="B4" s="226"/>
      <c r="C4" s="226"/>
      <c r="D4" s="226"/>
      <c r="E4" s="226"/>
      <c r="F4" s="226"/>
      <c r="G4" s="226"/>
      <c r="H4" s="226"/>
      <c r="I4" s="226"/>
      <c r="J4" s="226"/>
      <c r="K4" s="226"/>
      <c r="AN4" s="41" t="s">
        <v>11</v>
      </c>
      <c r="AO4" s="42" t="s">
        <v>106</v>
      </c>
      <c r="AP4" s="42" t="s">
        <v>107</v>
      </c>
      <c r="AQ4" s="43" t="s">
        <v>108</v>
      </c>
      <c r="AR4" s="43" t="s">
        <v>109</v>
      </c>
      <c r="AS4" s="43" t="s">
        <v>110</v>
      </c>
      <c r="AT4" s="43" t="s">
        <v>111</v>
      </c>
      <c r="AU4" s="43" t="s">
        <v>112</v>
      </c>
      <c r="AV4" s="43" t="s">
        <v>113</v>
      </c>
      <c r="AW4" s="43" t="s">
        <v>114</v>
      </c>
      <c r="AX4" s="44" t="s">
        <v>115</v>
      </c>
      <c r="AY4" s="43" t="s">
        <v>116</v>
      </c>
      <c r="AZ4" s="43" t="s">
        <v>117</v>
      </c>
      <c r="BA4" s="43" t="s">
        <v>118</v>
      </c>
      <c r="BB4" s="45" t="s">
        <v>58</v>
      </c>
      <c r="BC4" s="45" t="s">
        <v>59</v>
      </c>
      <c r="BD4" s="45" t="s">
        <v>60</v>
      </c>
      <c r="BE4" s="45" t="s">
        <v>8</v>
      </c>
      <c r="BF4" s="45" t="s">
        <v>9</v>
      </c>
      <c r="BG4" s="45" t="s">
        <v>4</v>
      </c>
      <c r="BH4" s="46" t="s">
        <v>5</v>
      </c>
      <c r="BI4" s="46" t="s">
        <v>6</v>
      </c>
      <c r="BJ4" s="46" t="s">
        <v>7</v>
      </c>
      <c r="BK4" s="46" t="s">
        <v>38</v>
      </c>
      <c r="BL4" s="46" t="s">
        <v>39</v>
      </c>
      <c r="BM4" s="46" t="s">
        <v>42</v>
      </c>
      <c r="BN4" s="44" t="s">
        <v>12</v>
      </c>
      <c r="BO4" s="44" t="s">
        <v>13</v>
      </c>
      <c r="BP4" s="44" t="s">
        <v>14</v>
      </c>
      <c r="BQ4" s="44" t="s">
        <v>15</v>
      </c>
      <c r="BR4" s="44" t="s">
        <v>36</v>
      </c>
      <c r="BS4" s="44" t="s">
        <v>37</v>
      </c>
      <c r="BT4" s="44" t="s">
        <v>50</v>
      </c>
      <c r="BU4" s="44" t="s">
        <v>51</v>
      </c>
      <c r="BV4" s="44" t="s">
        <v>43</v>
      </c>
      <c r="BW4" s="44" t="s">
        <v>44</v>
      </c>
      <c r="BX4" s="44" t="s">
        <v>49</v>
      </c>
      <c r="BY4" s="44" t="s">
        <v>45</v>
      </c>
      <c r="BZ4" s="44" t="s">
        <v>46</v>
      </c>
      <c r="CA4" s="44" t="s">
        <v>47</v>
      </c>
      <c r="CB4" s="44" t="s">
        <v>48</v>
      </c>
    </row>
    <row r="5" spans="1:80" ht="17.25" thickTop="1" thickBot="1">
      <c r="A5" s="226"/>
      <c r="B5" s="226"/>
      <c r="C5" s="226"/>
      <c r="D5" s="226"/>
      <c r="E5" s="226"/>
      <c r="F5" s="226"/>
      <c r="G5" s="226"/>
      <c r="H5" s="226"/>
      <c r="I5" s="226"/>
      <c r="J5" s="226"/>
      <c r="K5" s="226"/>
      <c r="AN5" s="41" t="s">
        <v>119</v>
      </c>
      <c r="AO5" s="42" t="s">
        <v>120</v>
      </c>
      <c r="AP5" s="42" t="s">
        <v>120</v>
      </c>
      <c r="AQ5" s="43" t="s">
        <v>120</v>
      </c>
      <c r="AR5" s="43" t="s">
        <v>120</v>
      </c>
      <c r="AS5" s="43" t="s">
        <v>120</v>
      </c>
      <c r="AT5" s="43" t="s">
        <v>120</v>
      </c>
      <c r="AU5" s="43" t="s">
        <v>120</v>
      </c>
      <c r="AV5" s="43" t="s">
        <v>120</v>
      </c>
      <c r="AW5" s="43" t="s">
        <v>120</v>
      </c>
      <c r="AX5" s="44" t="s">
        <v>121</v>
      </c>
      <c r="AY5" s="43" t="s">
        <v>120</v>
      </c>
      <c r="AZ5" s="43" t="s">
        <v>120</v>
      </c>
      <c r="BA5" s="43" t="s">
        <v>120</v>
      </c>
      <c r="BB5" s="45" t="s">
        <v>122</v>
      </c>
      <c r="BC5" s="45" t="s">
        <v>122</v>
      </c>
      <c r="BD5" s="45" t="s">
        <v>122</v>
      </c>
      <c r="BE5" s="45" t="s">
        <v>122</v>
      </c>
      <c r="BF5" s="45" t="s">
        <v>122</v>
      </c>
      <c r="BG5" s="45" t="s">
        <v>122</v>
      </c>
      <c r="BH5" s="46" t="s">
        <v>123</v>
      </c>
      <c r="BI5" s="46" t="s">
        <v>123</v>
      </c>
      <c r="BJ5" s="46" t="s">
        <v>123</v>
      </c>
      <c r="BK5" s="46" t="s">
        <v>123</v>
      </c>
      <c r="BL5" s="46" t="s">
        <v>123</v>
      </c>
      <c r="BM5" s="46" t="s">
        <v>123</v>
      </c>
      <c r="BN5" s="44" t="s">
        <v>121</v>
      </c>
      <c r="BO5" s="44" t="s">
        <v>121</v>
      </c>
      <c r="BP5" s="44" t="s">
        <v>121</v>
      </c>
      <c r="BQ5" s="44" t="s">
        <v>121</v>
      </c>
      <c r="BR5" s="44" t="s">
        <v>121</v>
      </c>
      <c r="BS5" s="44" t="s">
        <v>121</v>
      </c>
      <c r="BT5" s="44" t="s">
        <v>121</v>
      </c>
      <c r="BU5" s="44" t="s">
        <v>121</v>
      </c>
      <c r="BV5" s="44" t="s">
        <v>121</v>
      </c>
      <c r="BW5" s="44" t="s">
        <v>121</v>
      </c>
      <c r="BX5" s="44" t="s">
        <v>121</v>
      </c>
      <c r="BY5" s="44" t="s">
        <v>121</v>
      </c>
      <c r="BZ5" s="44" t="s">
        <v>121</v>
      </c>
      <c r="CA5" s="44" t="s">
        <v>121</v>
      </c>
      <c r="CB5" s="44" t="s">
        <v>121</v>
      </c>
    </row>
    <row r="6" spans="1:80" ht="17.25" thickTop="1" thickBot="1">
      <c r="AN6" s="41" t="s">
        <v>16</v>
      </c>
      <c r="AO6" s="42" t="s">
        <v>124</v>
      </c>
      <c r="AP6" s="42" t="s">
        <v>124</v>
      </c>
      <c r="AQ6" s="43" t="s">
        <v>124</v>
      </c>
      <c r="AR6" s="43" t="s">
        <v>125</v>
      </c>
      <c r="AS6" s="43" t="s">
        <v>125</v>
      </c>
      <c r="AT6" s="43" t="s">
        <v>125</v>
      </c>
      <c r="AU6" s="43" t="s">
        <v>125</v>
      </c>
      <c r="AV6" s="43" t="s">
        <v>125</v>
      </c>
      <c r="AW6" s="43" t="s">
        <v>125</v>
      </c>
      <c r="AX6" s="44" t="s">
        <v>126</v>
      </c>
      <c r="AY6" s="43" t="s">
        <v>125</v>
      </c>
      <c r="AZ6" s="43" t="s">
        <v>125</v>
      </c>
      <c r="BA6" s="43" t="s">
        <v>127</v>
      </c>
      <c r="BB6" s="45" t="s">
        <v>61</v>
      </c>
      <c r="BC6" s="45" t="s">
        <v>62</v>
      </c>
      <c r="BD6" s="45" t="s">
        <v>63</v>
      </c>
      <c r="BE6" s="45" t="s">
        <v>17</v>
      </c>
      <c r="BF6" s="45" t="s">
        <v>18</v>
      </c>
      <c r="BG6" s="45" t="s">
        <v>19</v>
      </c>
      <c r="BH6" s="46" t="s">
        <v>20</v>
      </c>
      <c r="BI6" s="46" t="s">
        <v>21</v>
      </c>
      <c r="BJ6" s="46" t="s">
        <v>22</v>
      </c>
      <c r="BK6" s="46" t="s">
        <v>23</v>
      </c>
      <c r="BL6" s="46" t="s">
        <v>40</v>
      </c>
      <c r="BM6" s="46" t="s">
        <v>41</v>
      </c>
      <c r="BN6" s="44" t="s">
        <v>64</v>
      </c>
      <c r="BO6" s="44" t="s">
        <v>65</v>
      </c>
      <c r="BP6" s="44" t="s">
        <v>66</v>
      </c>
      <c r="BQ6" s="44" t="s">
        <v>67</v>
      </c>
      <c r="BR6" s="44" t="s">
        <v>68</v>
      </c>
      <c r="BS6" s="44" t="s">
        <v>69</v>
      </c>
      <c r="BT6" s="44" t="s">
        <v>70</v>
      </c>
      <c r="BU6" s="44" t="s">
        <v>71</v>
      </c>
      <c r="BV6" s="44" t="s">
        <v>72</v>
      </c>
      <c r="BW6" s="44" t="s">
        <v>73</v>
      </c>
      <c r="BX6" s="44" t="s">
        <v>74</v>
      </c>
      <c r="BY6" s="44" t="s">
        <v>75</v>
      </c>
      <c r="BZ6" s="44" t="s">
        <v>76</v>
      </c>
      <c r="CA6" s="44" t="s">
        <v>77</v>
      </c>
      <c r="CB6" s="44" t="s">
        <v>78</v>
      </c>
    </row>
    <row r="7" spans="1:80" ht="17.25" thickTop="1" thickBot="1">
      <c r="AN7" s="41" t="s">
        <v>26</v>
      </c>
      <c r="AO7" s="42" t="s">
        <v>128</v>
      </c>
      <c r="AP7" s="42" t="s">
        <v>129</v>
      </c>
      <c r="AQ7" s="42" t="s">
        <v>129</v>
      </c>
      <c r="AR7" s="42" t="s">
        <v>130</v>
      </c>
      <c r="AS7" s="42" t="s">
        <v>130</v>
      </c>
      <c r="AT7" s="42" t="s">
        <v>130</v>
      </c>
      <c r="AU7" s="42" t="s">
        <v>130</v>
      </c>
      <c r="AV7" s="42" t="s">
        <v>130</v>
      </c>
      <c r="AW7" s="42" t="s">
        <v>130</v>
      </c>
      <c r="AX7" s="47" t="s">
        <v>131</v>
      </c>
      <c r="AY7" s="42" t="s">
        <v>131</v>
      </c>
      <c r="AZ7" s="42" t="s">
        <v>131</v>
      </c>
      <c r="BA7" s="42" t="s">
        <v>131</v>
      </c>
      <c r="BB7" s="48" t="s">
        <v>132</v>
      </c>
      <c r="BC7" s="48" t="s">
        <v>132</v>
      </c>
      <c r="BD7" s="48" t="s">
        <v>132</v>
      </c>
      <c r="BE7" s="48" t="s">
        <v>133</v>
      </c>
      <c r="BF7" s="48" t="s">
        <v>134</v>
      </c>
      <c r="BG7" s="48" t="s">
        <v>135</v>
      </c>
      <c r="BH7" s="49" t="s">
        <v>136</v>
      </c>
      <c r="BI7" s="49" t="s">
        <v>137</v>
      </c>
      <c r="BJ7" s="49" t="s">
        <v>138</v>
      </c>
      <c r="BK7" s="49" t="s">
        <v>139</v>
      </c>
      <c r="BL7" s="49" t="s">
        <v>140</v>
      </c>
      <c r="BM7" s="49" t="s">
        <v>141</v>
      </c>
      <c r="BN7" s="47" t="s">
        <v>142</v>
      </c>
      <c r="BO7" s="47" t="s">
        <v>143</v>
      </c>
      <c r="BP7" s="47" t="s">
        <v>144</v>
      </c>
      <c r="BQ7" s="47" t="s">
        <v>145</v>
      </c>
      <c r="BR7" s="47" t="s">
        <v>146</v>
      </c>
      <c r="BS7" s="47" t="s">
        <v>147</v>
      </c>
      <c r="BT7" s="47" t="s">
        <v>148</v>
      </c>
      <c r="BU7" s="47" t="s">
        <v>149</v>
      </c>
      <c r="BV7" s="47" t="s">
        <v>150</v>
      </c>
      <c r="BW7" s="47" t="s">
        <v>151</v>
      </c>
      <c r="BX7" s="47" t="s">
        <v>152</v>
      </c>
      <c r="BY7" s="47" t="s">
        <v>153</v>
      </c>
      <c r="BZ7" s="47" t="s">
        <v>154</v>
      </c>
      <c r="CA7" s="47" t="s">
        <v>155</v>
      </c>
      <c r="CB7" s="47" t="s">
        <v>156</v>
      </c>
    </row>
    <row r="8" spans="1:80" ht="17.25" thickTop="1" thickBot="1">
      <c r="AN8" s="41" t="s">
        <v>157</v>
      </c>
      <c r="AO8" s="42">
        <v>1</v>
      </c>
      <c r="AP8" s="42">
        <v>1</v>
      </c>
      <c r="AQ8" s="42">
        <v>2</v>
      </c>
      <c r="AR8" s="43">
        <v>1</v>
      </c>
      <c r="AS8" s="42">
        <v>2</v>
      </c>
      <c r="AT8" s="42">
        <v>3</v>
      </c>
      <c r="AU8" s="42">
        <v>4</v>
      </c>
      <c r="AV8" s="42">
        <v>5</v>
      </c>
      <c r="AW8" s="42">
        <v>6</v>
      </c>
      <c r="AX8" s="44">
        <v>1</v>
      </c>
      <c r="AY8" s="42">
        <v>2</v>
      </c>
      <c r="AZ8" s="42">
        <v>3</v>
      </c>
      <c r="BA8" s="42">
        <v>4</v>
      </c>
      <c r="BB8" s="45">
        <v>1</v>
      </c>
      <c r="BC8" s="48">
        <v>2</v>
      </c>
      <c r="BD8" s="48">
        <v>3</v>
      </c>
      <c r="BE8" s="45">
        <v>1</v>
      </c>
      <c r="BF8" s="45">
        <v>1</v>
      </c>
      <c r="BG8" s="45">
        <v>1</v>
      </c>
      <c r="BH8" s="46">
        <v>1</v>
      </c>
      <c r="BI8" s="46">
        <v>1</v>
      </c>
      <c r="BJ8" s="46">
        <v>1</v>
      </c>
      <c r="BK8" s="46">
        <v>1</v>
      </c>
      <c r="BL8" s="46">
        <v>1</v>
      </c>
      <c r="BM8" s="46">
        <v>1</v>
      </c>
      <c r="BN8" s="44">
        <v>1</v>
      </c>
      <c r="BO8" s="44">
        <v>1</v>
      </c>
      <c r="BP8" s="44">
        <v>1</v>
      </c>
      <c r="BQ8" s="44">
        <v>1</v>
      </c>
      <c r="BR8" s="44">
        <v>1</v>
      </c>
      <c r="BS8" s="44">
        <v>1</v>
      </c>
      <c r="BT8" s="44">
        <v>1</v>
      </c>
      <c r="BU8" s="44">
        <v>1</v>
      </c>
      <c r="BV8" s="44">
        <v>1</v>
      </c>
      <c r="BW8" s="44">
        <v>1</v>
      </c>
      <c r="BX8" s="44">
        <v>1</v>
      </c>
      <c r="BY8" s="44">
        <v>1</v>
      </c>
      <c r="BZ8" s="44">
        <v>1</v>
      </c>
      <c r="CA8" s="44">
        <v>1</v>
      </c>
      <c r="CB8" s="44">
        <v>1</v>
      </c>
    </row>
    <row r="9" spans="1:80" ht="17.25" thickTop="1" thickBot="1">
      <c r="AN9" s="41" t="s">
        <v>27</v>
      </c>
      <c r="AO9" s="42">
        <v>100</v>
      </c>
      <c r="AP9" s="42">
        <v>100</v>
      </c>
      <c r="AQ9" s="43">
        <v>2550</v>
      </c>
      <c r="AR9" s="43">
        <v>150</v>
      </c>
      <c r="AS9" s="43">
        <v>150</v>
      </c>
      <c r="AT9" s="43">
        <v>150</v>
      </c>
      <c r="AU9" s="43">
        <v>150</v>
      </c>
      <c r="AV9" s="43">
        <v>150</v>
      </c>
      <c r="AW9" s="43">
        <v>32</v>
      </c>
      <c r="AX9" s="44">
        <v>40</v>
      </c>
      <c r="AY9" s="43">
        <v>0</v>
      </c>
      <c r="AZ9" s="43">
        <v>200</v>
      </c>
      <c r="BA9" s="43">
        <v>800</v>
      </c>
      <c r="BB9" s="45">
        <v>1200</v>
      </c>
      <c r="BC9" s="45">
        <v>1200</v>
      </c>
      <c r="BD9" s="45">
        <v>1200</v>
      </c>
      <c r="BE9" s="45">
        <v>1200</v>
      </c>
      <c r="BF9" s="45">
        <v>1200</v>
      </c>
      <c r="BG9" s="45">
        <v>1200</v>
      </c>
      <c r="BH9" s="46">
        <v>2000</v>
      </c>
      <c r="BI9" s="46">
        <v>2000</v>
      </c>
      <c r="BJ9" s="46">
        <v>2000</v>
      </c>
      <c r="BK9" s="46">
        <v>2000</v>
      </c>
      <c r="BL9" s="46">
        <v>2000</v>
      </c>
      <c r="BM9" s="46">
        <v>2000</v>
      </c>
      <c r="BN9" s="44">
        <v>1200</v>
      </c>
      <c r="BO9" s="44">
        <v>1200</v>
      </c>
      <c r="BP9" s="44">
        <v>1200</v>
      </c>
      <c r="BQ9" s="44">
        <v>1200</v>
      </c>
      <c r="BR9" s="44">
        <v>400</v>
      </c>
      <c r="BS9" s="44">
        <v>1200</v>
      </c>
      <c r="BT9" s="44">
        <v>400</v>
      </c>
      <c r="BU9" s="44">
        <v>800</v>
      </c>
      <c r="BV9" s="44">
        <v>800</v>
      </c>
      <c r="BW9" s="44">
        <v>800</v>
      </c>
      <c r="BX9" s="44">
        <v>400</v>
      </c>
      <c r="BY9" s="44">
        <v>400</v>
      </c>
      <c r="BZ9" s="44">
        <v>640</v>
      </c>
      <c r="CA9" s="44">
        <v>640</v>
      </c>
      <c r="CB9" s="44">
        <v>0</v>
      </c>
    </row>
    <row r="10" spans="1:80" ht="17.25" thickTop="1" thickBot="1">
      <c r="AN10" s="41" t="s">
        <v>158</v>
      </c>
      <c r="AO10" s="42"/>
      <c r="AP10" s="42"/>
      <c r="AQ10" s="43"/>
      <c r="AR10" s="43"/>
      <c r="AS10" s="43"/>
      <c r="AT10" s="43"/>
      <c r="AU10" s="43"/>
      <c r="AV10" s="43"/>
      <c r="AW10" s="43"/>
      <c r="AX10" s="44"/>
      <c r="AY10" s="43"/>
      <c r="AZ10" s="43"/>
      <c r="BA10" s="43"/>
      <c r="BB10" s="45"/>
      <c r="BC10" s="45"/>
      <c r="BD10" s="45"/>
      <c r="BE10" s="45"/>
      <c r="BF10" s="45"/>
      <c r="BG10" s="45"/>
      <c r="BH10" s="46"/>
      <c r="BI10" s="46"/>
      <c r="BJ10" s="46"/>
      <c r="BK10" s="46"/>
      <c r="BL10" s="46"/>
      <c r="BM10" s="46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</row>
    <row r="11" spans="1:80" ht="17.25" thickTop="1" thickBot="1">
      <c r="AN11" s="41" t="s">
        <v>159</v>
      </c>
      <c r="AO11" s="42">
        <v>1</v>
      </c>
      <c r="AP11" s="42">
        <v>1</v>
      </c>
      <c r="AQ11" s="43">
        <v>1</v>
      </c>
      <c r="AR11" s="43">
        <v>1</v>
      </c>
      <c r="AS11" s="43">
        <v>1</v>
      </c>
      <c r="AT11" s="43">
        <v>1</v>
      </c>
      <c r="AU11" s="43">
        <v>1</v>
      </c>
      <c r="AV11" s="43">
        <v>1</v>
      </c>
      <c r="AW11" s="43">
        <v>1</v>
      </c>
      <c r="AX11" s="44">
        <v>0.25</v>
      </c>
      <c r="AY11" s="43">
        <v>1</v>
      </c>
      <c r="AZ11" s="43">
        <v>0.25</v>
      </c>
      <c r="BA11" s="43">
        <v>0.25</v>
      </c>
      <c r="BB11" s="45">
        <v>0.25</v>
      </c>
      <c r="BC11" s="45">
        <v>0.25</v>
      </c>
      <c r="BD11" s="45">
        <v>0.25</v>
      </c>
      <c r="BE11" s="45">
        <v>0.25</v>
      </c>
      <c r="BF11" s="45">
        <v>0.25</v>
      </c>
      <c r="BG11" s="45">
        <v>0.25</v>
      </c>
      <c r="BH11" s="46">
        <v>0.3</v>
      </c>
      <c r="BI11" s="46">
        <v>0.3</v>
      </c>
      <c r="BJ11" s="46">
        <v>0.3</v>
      </c>
      <c r="BK11" s="46">
        <v>0.3</v>
      </c>
      <c r="BL11" s="46">
        <v>0.3</v>
      </c>
      <c r="BM11" s="46">
        <v>0.3</v>
      </c>
      <c r="BN11" s="44">
        <v>0.25</v>
      </c>
      <c r="BO11" s="44">
        <v>0.25</v>
      </c>
      <c r="BP11" s="44">
        <v>0.25</v>
      </c>
      <c r="BQ11" s="44">
        <v>0.25</v>
      </c>
      <c r="BR11" s="44">
        <v>0.25</v>
      </c>
      <c r="BS11" s="44">
        <v>0.25</v>
      </c>
      <c r="BT11" s="44">
        <v>0.25</v>
      </c>
      <c r="BU11" s="44">
        <v>0.25</v>
      </c>
      <c r="BV11" s="44">
        <v>0.25</v>
      </c>
      <c r="BW11" s="44">
        <v>0.25</v>
      </c>
      <c r="BX11" s="44">
        <v>0.25</v>
      </c>
      <c r="BY11" s="44">
        <v>0.25</v>
      </c>
      <c r="BZ11" s="44">
        <v>0.25</v>
      </c>
      <c r="CA11" s="44">
        <v>0.25</v>
      </c>
      <c r="CB11" s="44">
        <v>0.25</v>
      </c>
    </row>
    <row r="12" spans="1:80" ht="17.25" thickTop="1" thickBot="1">
      <c r="AN12" s="41" t="s">
        <v>28</v>
      </c>
      <c r="AO12" s="42">
        <v>100</v>
      </c>
      <c r="AP12" s="42">
        <v>100</v>
      </c>
      <c r="AQ12" s="42">
        <v>2550</v>
      </c>
      <c r="AR12" s="43">
        <v>150</v>
      </c>
      <c r="AS12" s="43">
        <v>150</v>
      </c>
      <c r="AT12" s="43">
        <v>150</v>
      </c>
      <c r="AU12" s="43">
        <v>150</v>
      </c>
      <c r="AV12" s="43">
        <v>150</v>
      </c>
      <c r="AW12" s="43">
        <v>32</v>
      </c>
      <c r="AX12" s="44">
        <v>10</v>
      </c>
      <c r="AY12" s="43">
        <v>0</v>
      </c>
      <c r="AZ12" s="43">
        <v>50</v>
      </c>
      <c r="BA12" s="43">
        <v>200</v>
      </c>
      <c r="BB12" s="45">
        <v>300</v>
      </c>
      <c r="BC12" s="45">
        <v>300</v>
      </c>
      <c r="BD12" s="45">
        <v>300</v>
      </c>
      <c r="BE12" s="45">
        <v>300</v>
      </c>
      <c r="BF12" s="45">
        <v>300</v>
      </c>
      <c r="BG12" s="45">
        <v>300</v>
      </c>
      <c r="BH12" s="46">
        <v>600</v>
      </c>
      <c r="BI12" s="46">
        <v>600</v>
      </c>
      <c r="BJ12" s="46">
        <v>600</v>
      </c>
      <c r="BK12" s="46">
        <v>600</v>
      </c>
      <c r="BL12" s="46">
        <v>600</v>
      </c>
      <c r="BM12" s="46">
        <v>600</v>
      </c>
      <c r="BN12" s="44">
        <v>300</v>
      </c>
      <c r="BO12" s="44">
        <v>300</v>
      </c>
      <c r="BP12" s="44">
        <v>300</v>
      </c>
      <c r="BQ12" s="44">
        <v>300</v>
      </c>
      <c r="BR12" s="44">
        <v>100</v>
      </c>
      <c r="BS12" s="44">
        <v>300</v>
      </c>
      <c r="BT12" s="44">
        <v>100</v>
      </c>
      <c r="BU12" s="44">
        <v>200</v>
      </c>
      <c r="BV12" s="44">
        <v>200</v>
      </c>
      <c r="BW12" s="44">
        <v>200</v>
      </c>
      <c r="BX12" s="44">
        <v>100</v>
      </c>
      <c r="BY12" s="44">
        <v>100</v>
      </c>
      <c r="BZ12" s="44">
        <v>160</v>
      </c>
      <c r="CA12" s="44">
        <v>160</v>
      </c>
      <c r="CB12" s="44">
        <v>0</v>
      </c>
    </row>
    <row r="13" spans="1:80" ht="17.25" thickTop="1" thickBot="1">
      <c r="AN13" s="41" t="s">
        <v>160</v>
      </c>
      <c r="AO13" s="42">
        <v>0</v>
      </c>
      <c r="AP13" s="42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4">
        <v>0</v>
      </c>
      <c r="AY13" s="43">
        <v>0</v>
      </c>
      <c r="AZ13" s="43">
        <v>0</v>
      </c>
      <c r="BA13" s="43">
        <v>0</v>
      </c>
      <c r="BB13" s="45">
        <v>0</v>
      </c>
      <c r="BC13" s="45">
        <v>0</v>
      </c>
      <c r="BD13" s="45">
        <v>0</v>
      </c>
      <c r="BE13" s="45">
        <v>0</v>
      </c>
      <c r="BF13" s="45">
        <v>0</v>
      </c>
      <c r="BG13" s="45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v>0</v>
      </c>
      <c r="BU13" s="44">
        <v>0</v>
      </c>
      <c r="BV13" s="44">
        <v>0</v>
      </c>
      <c r="BW13" s="44">
        <v>0</v>
      </c>
      <c r="BX13" s="44">
        <v>0</v>
      </c>
      <c r="BY13" s="44">
        <v>0</v>
      </c>
      <c r="BZ13" s="44">
        <v>0</v>
      </c>
      <c r="CA13" s="44">
        <v>0</v>
      </c>
      <c r="CB13" s="44">
        <v>0</v>
      </c>
    </row>
    <row r="14" spans="1:80" ht="17.25" thickTop="1" thickBot="1">
      <c r="AN14" s="41" t="s">
        <v>24</v>
      </c>
      <c r="AO14" s="42" t="s">
        <v>161</v>
      </c>
      <c r="AP14" s="42" t="s">
        <v>161</v>
      </c>
      <c r="AQ14" s="43" t="s">
        <v>161</v>
      </c>
      <c r="AR14" s="43" t="s">
        <v>162</v>
      </c>
      <c r="AS14" s="43" t="s">
        <v>163</v>
      </c>
      <c r="AT14" s="43" t="s">
        <v>164</v>
      </c>
      <c r="AU14" s="43" t="s">
        <v>165</v>
      </c>
      <c r="AV14" s="43" t="s">
        <v>166</v>
      </c>
      <c r="AW14" s="43" t="s">
        <v>167</v>
      </c>
      <c r="AX14" s="44" t="s">
        <v>168</v>
      </c>
      <c r="AY14" s="43" t="s">
        <v>169</v>
      </c>
      <c r="AZ14" s="43" t="s">
        <v>170</v>
      </c>
      <c r="BA14" s="43" t="s">
        <v>127</v>
      </c>
      <c r="BB14" s="45" t="s">
        <v>61</v>
      </c>
      <c r="BC14" s="45" t="s">
        <v>79</v>
      </c>
      <c r="BD14" s="45" t="s">
        <v>80</v>
      </c>
      <c r="BE14" s="45" t="s">
        <v>81</v>
      </c>
      <c r="BF14" s="45" t="s">
        <v>82</v>
      </c>
      <c r="BG14" s="45" t="s">
        <v>83</v>
      </c>
      <c r="BH14" s="46" t="s">
        <v>84</v>
      </c>
      <c r="BI14" s="46" t="s">
        <v>85</v>
      </c>
      <c r="BJ14" s="46" t="s">
        <v>86</v>
      </c>
      <c r="BK14" s="49" t="s">
        <v>171</v>
      </c>
      <c r="BL14" s="49" t="s">
        <v>172</v>
      </c>
      <c r="BM14" s="46" t="s">
        <v>89</v>
      </c>
      <c r="BN14" s="44" t="s">
        <v>90</v>
      </c>
      <c r="BO14" s="44" t="s">
        <v>91</v>
      </c>
      <c r="BP14" s="44" t="s">
        <v>92</v>
      </c>
      <c r="BQ14" s="44" t="s">
        <v>93</v>
      </c>
      <c r="BR14" s="44" t="s">
        <v>94</v>
      </c>
      <c r="BS14" s="44" t="s">
        <v>95</v>
      </c>
      <c r="BT14" s="44" t="s">
        <v>96</v>
      </c>
      <c r="BU14" s="44" t="s">
        <v>97</v>
      </c>
      <c r="BV14" s="44" t="s">
        <v>98</v>
      </c>
      <c r="BW14" s="44" t="s">
        <v>99</v>
      </c>
      <c r="BX14" s="44" t="s">
        <v>100</v>
      </c>
      <c r="BY14" s="44" t="s">
        <v>101</v>
      </c>
      <c r="BZ14" s="44" t="s">
        <v>102</v>
      </c>
      <c r="CA14" s="44" t="s">
        <v>103</v>
      </c>
      <c r="CB14" s="44"/>
    </row>
    <row r="15" spans="1:80" ht="17.25" thickTop="1" thickBot="1">
      <c r="AN15" s="41" t="s">
        <v>173</v>
      </c>
      <c r="AO15" s="42" t="s">
        <v>174</v>
      </c>
      <c r="AP15" s="42" t="s">
        <v>175</v>
      </c>
      <c r="AQ15" s="43" t="s">
        <v>176</v>
      </c>
      <c r="AR15" s="43" t="s">
        <v>177</v>
      </c>
      <c r="AS15" s="43" t="s">
        <v>177</v>
      </c>
      <c r="AT15" s="43" t="s">
        <v>177</v>
      </c>
      <c r="AU15" s="43" t="s">
        <v>177</v>
      </c>
      <c r="AV15" s="43" t="s">
        <v>177</v>
      </c>
      <c r="AW15" s="43" t="s">
        <v>177</v>
      </c>
      <c r="AX15" s="44" t="s">
        <v>176</v>
      </c>
      <c r="AY15" s="43" t="s">
        <v>176</v>
      </c>
      <c r="AZ15" s="43" t="s">
        <v>176</v>
      </c>
      <c r="BA15" s="43" t="s">
        <v>127</v>
      </c>
      <c r="BB15" s="45" t="s">
        <v>61</v>
      </c>
      <c r="BC15" s="45" t="s">
        <v>62</v>
      </c>
      <c r="BD15" s="45" t="s">
        <v>63</v>
      </c>
      <c r="BE15" s="45" t="s">
        <v>17</v>
      </c>
      <c r="BF15" s="45" t="s">
        <v>18</v>
      </c>
      <c r="BG15" s="45" t="s">
        <v>19</v>
      </c>
      <c r="BH15" s="46" t="s">
        <v>20</v>
      </c>
      <c r="BI15" s="46" t="s">
        <v>21</v>
      </c>
      <c r="BJ15" s="46" t="s">
        <v>22</v>
      </c>
      <c r="BK15" s="46" t="s">
        <v>23</v>
      </c>
      <c r="BL15" s="46" t="s">
        <v>40</v>
      </c>
      <c r="BM15" s="46" t="s">
        <v>41</v>
      </c>
      <c r="BN15" s="44" t="s">
        <v>64</v>
      </c>
      <c r="BO15" s="44" t="s">
        <v>65</v>
      </c>
      <c r="BP15" s="44" t="s">
        <v>66</v>
      </c>
      <c r="BQ15" s="44" t="s">
        <v>67</v>
      </c>
      <c r="BR15" s="44" t="s">
        <v>68</v>
      </c>
      <c r="BS15" s="44" t="s">
        <v>69</v>
      </c>
      <c r="BT15" s="44" t="s">
        <v>70</v>
      </c>
      <c r="BU15" s="44" t="s">
        <v>71</v>
      </c>
      <c r="BV15" s="44" t="s">
        <v>72</v>
      </c>
      <c r="BW15" s="44" t="s">
        <v>73</v>
      </c>
      <c r="BX15" s="44" t="s">
        <v>74</v>
      </c>
      <c r="BY15" s="44" t="s">
        <v>75</v>
      </c>
      <c r="BZ15" s="44" t="s">
        <v>76</v>
      </c>
      <c r="CA15" s="44" t="s">
        <v>77</v>
      </c>
      <c r="CB15" s="44" t="s">
        <v>78</v>
      </c>
    </row>
    <row r="16" spans="1:80" ht="17.25" thickTop="1" thickBot="1">
      <c r="AN16" s="41" t="s">
        <v>178</v>
      </c>
      <c r="AO16" s="42"/>
      <c r="AP16" s="42"/>
      <c r="AQ16" s="43"/>
      <c r="AR16" s="43"/>
      <c r="AS16" s="43"/>
      <c r="AT16" s="43"/>
      <c r="AU16" s="43"/>
      <c r="AV16" s="43"/>
      <c r="AW16" s="43"/>
      <c r="AX16" s="44"/>
      <c r="AY16" s="43"/>
      <c r="AZ16" s="43"/>
      <c r="BA16" s="43"/>
      <c r="BB16" s="45"/>
      <c r="BC16" s="45"/>
      <c r="BD16" s="45"/>
      <c r="BE16" s="45"/>
      <c r="BF16" s="45"/>
      <c r="BG16" s="45"/>
      <c r="BH16" s="46"/>
      <c r="BI16" s="46"/>
      <c r="BJ16" s="46"/>
      <c r="BK16" s="46"/>
      <c r="BL16" s="46"/>
      <c r="BM16" s="46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</row>
    <row r="17" spans="1:80" ht="17.25" thickTop="1" thickBot="1">
      <c r="AN17" s="41" t="s">
        <v>179</v>
      </c>
      <c r="AO17" s="42">
        <f t="shared" ref="AO17:CB17" si="0">COUNTIF(AO25:AO161,"&gt;0")+COUNTIF(AO25:AO161,"=x")</f>
        <v>26</v>
      </c>
      <c r="AP17" s="42">
        <f t="shared" si="0"/>
        <v>26</v>
      </c>
      <c r="AQ17" s="43">
        <f t="shared" si="0"/>
        <v>37</v>
      </c>
      <c r="AR17" s="43">
        <f t="shared" si="0"/>
        <v>26</v>
      </c>
      <c r="AS17" s="43">
        <f t="shared" si="0"/>
        <v>26</v>
      </c>
      <c r="AT17" s="43">
        <f t="shared" si="0"/>
        <v>26</v>
      </c>
      <c r="AU17" s="43">
        <f t="shared" si="0"/>
        <v>26</v>
      </c>
      <c r="AV17" s="43">
        <f t="shared" si="0"/>
        <v>26</v>
      </c>
      <c r="AW17" s="43">
        <f t="shared" si="0"/>
        <v>26</v>
      </c>
      <c r="AX17" s="44">
        <f t="shared" si="0"/>
        <v>17</v>
      </c>
      <c r="AY17" s="43">
        <f t="shared" si="0"/>
        <v>0</v>
      </c>
      <c r="AZ17" s="43">
        <f t="shared" si="0"/>
        <v>26</v>
      </c>
      <c r="BA17" s="43">
        <f t="shared" si="0"/>
        <v>26</v>
      </c>
      <c r="BB17" s="45">
        <f t="shared" si="0"/>
        <v>26</v>
      </c>
      <c r="BC17" s="45">
        <f t="shared" si="0"/>
        <v>25</v>
      </c>
      <c r="BD17" s="45">
        <f t="shared" si="0"/>
        <v>25</v>
      </c>
      <c r="BE17" s="45">
        <f t="shared" si="0"/>
        <v>0</v>
      </c>
      <c r="BF17" s="45">
        <f t="shared" si="0"/>
        <v>0</v>
      </c>
      <c r="BG17" s="45">
        <f t="shared" si="0"/>
        <v>0</v>
      </c>
      <c r="BH17" s="46">
        <f t="shared" si="0"/>
        <v>26</v>
      </c>
      <c r="BI17" s="46">
        <f t="shared" si="0"/>
        <v>26</v>
      </c>
      <c r="BJ17" s="46">
        <f t="shared" si="0"/>
        <v>25</v>
      </c>
      <c r="BK17" s="46">
        <f t="shared" si="0"/>
        <v>25</v>
      </c>
      <c r="BL17" s="46">
        <f t="shared" si="0"/>
        <v>25</v>
      </c>
      <c r="BM17" s="46">
        <f t="shared" si="0"/>
        <v>26</v>
      </c>
      <c r="BN17" s="44">
        <f t="shared" si="0"/>
        <v>29</v>
      </c>
      <c r="BO17" s="44">
        <f t="shared" si="0"/>
        <v>28</v>
      </c>
      <c r="BP17" s="44">
        <f t="shared" si="0"/>
        <v>29</v>
      </c>
      <c r="BQ17" s="44">
        <f t="shared" si="0"/>
        <v>26</v>
      </c>
      <c r="BR17" s="44">
        <f t="shared" si="0"/>
        <v>26</v>
      </c>
      <c r="BS17" s="44">
        <f t="shared" si="0"/>
        <v>26</v>
      </c>
      <c r="BT17" s="44">
        <f t="shared" si="0"/>
        <v>26</v>
      </c>
      <c r="BU17" s="44">
        <f t="shared" si="0"/>
        <v>26</v>
      </c>
      <c r="BV17" s="44">
        <f t="shared" si="0"/>
        <v>26</v>
      </c>
      <c r="BW17" s="44">
        <f t="shared" si="0"/>
        <v>26</v>
      </c>
      <c r="BX17" s="44">
        <f t="shared" si="0"/>
        <v>25</v>
      </c>
      <c r="BY17" s="44">
        <f t="shared" si="0"/>
        <v>25</v>
      </c>
      <c r="BZ17" s="44">
        <f t="shared" si="0"/>
        <v>25</v>
      </c>
      <c r="CA17" s="44">
        <f t="shared" si="0"/>
        <v>25</v>
      </c>
      <c r="CB17" s="44">
        <f t="shared" si="0"/>
        <v>0</v>
      </c>
    </row>
    <row r="18" spans="1:80" ht="17.25" thickTop="1" thickBot="1">
      <c r="AN18" s="41" t="s">
        <v>180</v>
      </c>
      <c r="AO18" s="42"/>
      <c r="AP18" s="42"/>
      <c r="AQ18" s="43"/>
      <c r="AR18" s="43"/>
      <c r="AS18" s="43"/>
      <c r="AT18" s="43"/>
      <c r="AU18" s="43"/>
      <c r="AV18" s="43"/>
      <c r="AW18" s="43"/>
      <c r="AX18" s="44"/>
      <c r="AY18" s="43"/>
      <c r="AZ18" s="43"/>
      <c r="BA18" s="43"/>
      <c r="BB18" s="45"/>
      <c r="BC18" s="45"/>
      <c r="BD18" s="45"/>
      <c r="BE18" s="45"/>
      <c r="BF18" s="45"/>
      <c r="BG18" s="45"/>
      <c r="BH18" s="46"/>
      <c r="BI18" s="46"/>
      <c r="BJ18" s="46"/>
      <c r="BK18" s="46"/>
      <c r="BL18" s="46"/>
      <c r="BM18" s="46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</row>
    <row r="19" spans="1:80" ht="17.25" thickTop="1" thickBot="1">
      <c r="AN19" s="41" t="s">
        <v>181</v>
      </c>
      <c r="AO19" s="42" t="s">
        <v>182</v>
      </c>
      <c r="AP19" s="42" t="s">
        <v>182</v>
      </c>
      <c r="AQ19" s="42" t="s">
        <v>182</v>
      </c>
      <c r="AR19" s="42" t="s">
        <v>183</v>
      </c>
      <c r="AS19" s="42" t="s">
        <v>183</v>
      </c>
      <c r="AT19" s="42" t="s">
        <v>183</v>
      </c>
      <c r="AU19" s="42" t="s">
        <v>183</v>
      </c>
      <c r="AV19" s="42" t="s">
        <v>183</v>
      </c>
      <c r="AW19" s="42" t="s">
        <v>183</v>
      </c>
      <c r="AX19" s="47" t="s">
        <v>183</v>
      </c>
      <c r="AY19" s="42" t="s">
        <v>183</v>
      </c>
      <c r="AZ19" s="42" t="s">
        <v>183</v>
      </c>
      <c r="BA19" s="42" t="s">
        <v>183</v>
      </c>
      <c r="BB19" s="48" t="s">
        <v>183</v>
      </c>
      <c r="BC19" s="48" t="s">
        <v>183</v>
      </c>
      <c r="BD19" s="48" t="s">
        <v>183</v>
      </c>
      <c r="BE19" s="48" t="s">
        <v>183</v>
      </c>
      <c r="BF19" s="48" t="s">
        <v>183</v>
      </c>
      <c r="BG19" s="48" t="s">
        <v>183</v>
      </c>
      <c r="BH19" s="49" t="s">
        <v>183</v>
      </c>
      <c r="BI19" s="49" t="s">
        <v>183</v>
      </c>
      <c r="BJ19" s="49" t="s">
        <v>183</v>
      </c>
      <c r="BK19" s="49" t="s">
        <v>183</v>
      </c>
      <c r="BL19" s="49" t="s">
        <v>183</v>
      </c>
      <c r="BM19" s="49" t="s">
        <v>183</v>
      </c>
      <c r="BN19" s="47" t="s">
        <v>183</v>
      </c>
      <c r="BO19" s="47" t="s">
        <v>183</v>
      </c>
      <c r="BP19" s="47" t="s">
        <v>183</v>
      </c>
      <c r="BQ19" s="47" t="s">
        <v>183</v>
      </c>
      <c r="BR19" s="47" t="s">
        <v>183</v>
      </c>
      <c r="BS19" s="47" t="s">
        <v>183</v>
      </c>
      <c r="BT19" s="47" t="s">
        <v>184</v>
      </c>
      <c r="BU19" s="47" t="s">
        <v>183</v>
      </c>
      <c r="BV19" s="47" t="s">
        <v>183</v>
      </c>
      <c r="BW19" s="47" t="s">
        <v>183</v>
      </c>
      <c r="BX19" s="47" t="s">
        <v>183</v>
      </c>
      <c r="BY19" s="47" t="s">
        <v>183</v>
      </c>
      <c r="BZ19" s="47" t="s">
        <v>183</v>
      </c>
      <c r="CA19" s="47" t="s">
        <v>183</v>
      </c>
      <c r="CB19" s="47" t="s">
        <v>183</v>
      </c>
    </row>
    <row r="20" spans="1:80" ht="17.25" thickTop="1" thickBot="1">
      <c r="AN20" s="41" t="s">
        <v>185</v>
      </c>
      <c r="AO20" s="42" t="s">
        <v>186</v>
      </c>
      <c r="AP20" s="42" t="s">
        <v>186</v>
      </c>
      <c r="AQ20" s="42" t="s">
        <v>186</v>
      </c>
      <c r="AR20" s="42" t="s">
        <v>186</v>
      </c>
      <c r="AS20" s="42" t="s">
        <v>186</v>
      </c>
      <c r="AT20" s="42" t="s">
        <v>186</v>
      </c>
      <c r="AU20" s="42" t="s">
        <v>186</v>
      </c>
      <c r="AV20" s="42" t="s">
        <v>186</v>
      </c>
      <c r="AW20" s="42" t="s">
        <v>186</v>
      </c>
      <c r="AX20" s="47" t="s">
        <v>186</v>
      </c>
      <c r="AY20" s="42" t="s">
        <v>186</v>
      </c>
      <c r="AZ20" s="42" t="s">
        <v>186</v>
      </c>
      <c r="BA20" s="42" t="s">
        <v>186</v>
      </c>
      <c r="BB20" s="48" t="s">
        <v>186</v>
      </c>
      <c r="BC20" s="48" t="s">
        <v>186</v>
      </c>
      <c r="BD20" s="48" t="s">
        <v>186</v>
      </c>
      <c r="BE20" s="48" t="s">
        <v>186</v>
      </c>
      <c r="BF20" s="48" t="s">
        <v>186</v>
      </c>
      <c r="BG20" s="48" t="s">
        <v>186</v>
      </c>
      <c r="BH20" s="49" t="s">
        <v>186</v>
      </c>
      <c r="BI20" s="49" t="s">
        <v>186</v>
      </c>
      <c r="BJ20" s="49" t="s">
        <v>186</v>
      </c>
      <c r="BK20" s="49" t="s">
        <v>186</v>
      </c>
      <c r="BL20" s="49" t="s">
        <v>186</v>
      </c>
      <c r="BM20" s="49" t="s">
        <v>186</v>
      </c>
      <c r="BN20" s="47" t="s">
        <v>186</v>
      </c>
      <c r="BO20" s="47" t="s">
        <v>186</v>
      </c>
      <c r="BP20" s="47" t="s">
        <v>186</v>
      </c>
      <c r="BQ20" s="47" t="s">
        <v>186</v>
      </c>
      <c r="BR20" s="47" t="s">
        <v>186</v>
      </c>
      <c r="BS20" s="47" t="s">
        <v>186</v>
      </c>
      <c r="BT20" s="47" t="s">
        <v>187</v>
      </c>
      <c r="BU20" s="47" t="s">
        <v>186</v>
      </c>
      <c r="BV20" s="47" t="s">
        <v>186</v>
      </c>
      <c r="BW20" s="47" t="s">
        <v>186</v>
      </c>
      <c r="BX20" s="47" t="s">
        <v>186</v>
      </c>
      <c r="BY20" s="47" t="s">
        <v>186</v>
      </c>
      <c r="BZ20" s="47" t="s">
        <v>186</v>
      </c>
      <c r="CA20" s="47" t="s">
        <v>186</v>
      </c>
      <c r="CB20" s="47" t="s">
        <v>186</v>
      </c>
    </row>
    <row r="21" spans="1:80" ht="17.25" thickTop="1" thickBot="1">
      <c r="AK21" s="228" t="s">
        <v>188</v>
      </c>
      <c r="AL21" s="228"/>
      <c r="AM21" s="50">
        <v>35052</v>
      </c>
      <c r="AN21" s="41" t="s">
        <v>189</v>
      </c>
      <c r="AO21" s="42">
        <v>1</v>
      </c>
      <c r="AP21" s="42">
        <v>1</v>
      </c>
      <c r="AQ21" s="42">
        <v>1</v>
      </c>
      <c r="AR21" s="42">
        <v>1</v>
      </c>
      <c r="AS21" s="42">
        <v>1</v>
      </c>
      <c r="AT21" s="42">
        <v>1</v>
      </c>
      <c r="AU21" s="42">
        <v>1</v>
      </c>
      <c r="AV21" s="42">
        <v>1</v>
      </c>
      <c r="AW21" s="42">
        <v>1</v>
      </c>
      <c r="AX21" s="47">
        <v>1</v>
      </c>
      <c r="AY21" s="42">
        <v>1</v>
      </c>
      <c r="AZ21" s="42">
        <v>1</v>
      </c>
      <c r="BA21" s="42">
        <v>1</v>
      </c>
      <c r="BB21" s="48">
        <v>1</v>
      </c>
      <c r="BC21" s="48">
        <v>1</v>
      </c>
      <c r="BD21" s="48">
        <v>1</v>
      </c>
      <c r="BE21" s="48">
        <v>1</v>
      </c>
      <c r="BF21" s="48">
        <v>1</v>
      </c>
      <c r="BG21" s="48">
        <v>1</v>
      </c>
      <c r="BH21" s="49">
        <v>1</v>
      </c>
      <c r="BI21" s="49">
        <v>1</v>
      </c>
      <c r="BJ21" s="49">
        <v>1</v>
      </c>
      <c r="BK21" s="49">
        <v>1</v>
      </c>
      <c r="BL21" s="49">
        <v>1</v>
      </c>
      <c r="BM21" s="49">
        <v>1</v>
      </c>
      <c r="BN21" s="47">
        <v>1</v>
      </c>
      <c r="BO21" s="47">
        <v>1</v>
      </c>
      <c r="BP21" s="47">
        <v>1</v>
      </c>
      <c r="BQ21" s="47">
        <v>1</v>
      </c>
      <c r="BR21" s="47">
        <v>1</v>
      </c>
      <c r="BS21" s="47">
        <v>1</v>
      </c>
      <c r="BT21" s="47">
        <v>1</v>
      </c>
      <c r="BU21" s="47">
        <v>1</v>
      </c>
      <c r="BV21" s="47">
        <v>1</v>
      </c>
      <c r="BW21" s="47">
        <v>1</v>
      </c>
      <c r="BX21" s="47">
        <v>1</v>
      </c>
      <c r="BY21" s="47">
        <v>1</v>
      </c>
      <c r="BZ21" s="47">
        <v>1</v>
      </c>
      <c r="CA21" s="47">
        <v>1</v>
      </c>
      <c r="CB21" s="47">
        <v>1</v>
      </c>
    </row>
    <row r="22" spans="1:80" ht="17.25" thickTop="1" thickBot="1">
      <c r="AK22" s="228" t="s">
        <v>190</v>
      </c>
      <c r="AL22" s="228"/>
      <c r="AM22" s="50">
        <v>12012</v>
      </c>
      <c r="AN22" s="41" t="s">
        <v>25</v>
      </c>
      <c r="AO22" s="42"/>
      <c r="AP22" s="42"/>
      <c r="AQ22" s="43"/>
      <c r="AR22" s="43"/>
      <c r="AS22" s="43"/>
      <c r="AT22" s="43"/>
      <c r="AU22" s="43"/>
      <c r="AV22" s="43"/>
      <c r="AW22" s="43"/>
      <c r="AX22" s="44"/>
      <c r="AY22" s="43"/>
      <c r="AZ22" s="43"/>
      <c r="BA22" s="43"/>
      <c r="BB22" s="45"/>
      <c r="BC22" s="45"/>
      <c r="BD22" s="45"/>
      <c r="BE22" s="45"/>
      <c r="BF22" s="45"/>
      <c r="BG22" s="45"/>
      <c r="BH22" s="46"/>
      <c r="BI22" s="46"/>
      <c r="BJ22" s="46"/>
      <c r="BK22" s="46"/>
      <c r="BL22" s="46"/>
      <c r="BM22" s="46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</row>
    <row r="23" spans="1:80" ht="17.25" thickTop="1" thickBot="1">
      <c r="AK23" s="228" t="s">
        <v>191</v>
      </c>
      <c r="AL23" s="228"/>
      <c r="AM23" s="50">
        <v>0</v>
      </c>
      <c r="AN23" s="41" t="s">
        <v>192</v>
      </c>
      <c r="AO23" s="42">
        <v>0</v>
      </c>
      <c r="AP23" s="42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4">
        <v>0</v>
      </c>
      <c r="AY23" s="43">
        <v>0</v>
      </c>
      <c r="AZ23" s="43">
        <v>0</v>
      </c>
      <c r="BA23" s="43">
        <v>0</v>
      </c>
      <c r="BB23" s="45">
        <v>0</v>
      </c>
      <c r="BC23" s="45">
        <v>0</v>
      </c>
      <c r="BD23" s="45">
        <v>0</v>
      </c>
      <c r="BE23" s="45">
        <v>0</v>
      </c>
      <c r="BF23" s="45">
        <v>0</v>
      </c>
      <c r="BG23" s="45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v>0</v>
      </c>
      <c r="BU23" s="44">
        <v>0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</row>
    <row r="24" spans="1:80" ht="16.5" thickTop="1">
      <c r="A24" s="41" t="s">
        <v>193</v>
      </c>
      <c r="B24" s="41" t="s">
        <v>180</v>
      </c>
      <c r="C24" s="41" t="s">
        <v>181</v>
      </c>
      <c r="D24" s="41" t="s">
        <v>194</v>
      </c>
      <c r="E24" s="41" t="s">
        <v>195</v>
      </c>
      <c r="F24" s="41" t="s">
        <v>196</v>
      </c>
      <c r="G24" s="41" t="s">
        <v>185</v>
      </c>
      <c r="H24" s="41" t="s">
        <v>197</v>
      </c>
      <c r="I24" s="41" t="s">
        <v>198</v>
      </c>
      <c r="J24" s="41" t="s">
        <v>199</v>
      </c>
      <c r="K24" s="41" t="s">
        <v>200</v>
      </c>
      <c r="L24" s="41" t="s">
        <v>201</v>
      </c>
      <c r="M24" s="41" t="s">
        <v>202</v>
      </c>
      <c r="N24" s="41" t="s">
        <v>203</v>
      </c>
      <c r="O24" s="41" t="s">
        <v>204</v>
      </c>
      <c r="P24" s="41" t="s">
        <v>205</v>
      </c>
      <c r="Q24" s="41" t="s">
        <v>206</v>
      </c>
      <c r="R24" s="41" t="s">
        <v>207</v>
      </c>
      <c r="S24" s="41" t="s">
        <v>208</v>
      </c>
      <c r="T24" s="41" t="s">
        <v>209</v>
      </c>
      <c r="U24" s="41" t="s">
        <v>210</v>
      </c>
      <c r="V24" s="41" t="s">
        <v>211</v>
      </c>
      <c r="W24" s="41" t="s">
        <v>212</v>
      </c>
      <c r="X24" s="41" t="s">
        <v>213</v>
      </c>
      <c r="Y24" s="41" t="s">
        <v>214</v>
      </c>
      <c r="Z24" s="41" t="s">
        <v>215</v>
      </c>
      <c r="AA24" s="41" t="s">
        <v>216</v>
      </c>
      <c r="AB24" s="41" t="s">
        <v>25</v>
      </c>
      <c r="AC24" s="41" t="s">
        <v>217</v>
      </c>
      <c r="AD24" s="41" t="s">
        <v>218</v>
      </c>
      <c r="AE24" s="41" t="s">
        <v>219</v>
      </c>
      <c r="AF24" s="41" t="s">
        <v>220</v>
      </c>
      <c r="AG24" s="41" t="s">
        <v>221</v>
      </c>
      <c r="AH24" s="41" t="s">
        <v>222</v>
      </c>
      <c r="AI24" s="41" t="s">
        <v>202</v>
      </c>
      <c r="AJ24" s="41" t="s">
        <v>192</v>
      </c>
      <c r="AK24" s="41" t="s">
        <v>223</v>
      </c>
      <c r="AL24" s="41" t="s">
        <v>224</v>
      </c>
      <c r="AM24" s="41" t="s">
        <v>173</v>
      </c>
      <c r="AN24" s="41" t="s">
        <v>225</v>
      </c>
      <c r="AO24" s="51" t="s">
        <v>106</v>
      </c>
      <c r="AP24" s="51" t="s">
        <v>107</v>
      </c>
      <c r="AQ24" s="51" t="s">
        <v>108</v>
      </c>
      <c r="AR24" s="51" t="s">
        <v>109</v>
      </c>
      <c r="AS24" s="51" t="s">
        <v>110</v>
      </c>
      <c r="AT24" s="51" t="s">
        <v>111</v>
      </c>
      <c r="AU24" s="51" t="s">
        <v>112</v>
      </c>
      <c r="AV24" s="51" t="s">
        <v>113</v>
      </c>
      <c r="AW24" s="51" t="s">
        <v>114</v>
      </c>
      <c r="AX24" s="52" t="s">
        <v>115</v>
      </c>
      <c r="AY24" s="51" t="s">
        <v>116</v>
      </c>
      <c r="AZ24" s="51" t="s">
        <v>117</v>
      </c>
      <c r="BA24" s="51" t="s">
        <v>118</v>
      </c>
      <c r="BB24" s="53" t="s">
        <v>58</v>
      </c>
      <c r="BC24" s="53" t="s">
        <v>59</v>
      </c>
      <c r="BD24" s="53" t="s">
        <v>60</v>
      </c>
      <c r="BE24" s="53" t="s">
        <v>8</v>
      </c>
      <c r="BF24" s="53" t="s">
        <v>9</v>
      </c>
      <c r="BG24" s="53" t="s">
        <v>4</v>
      </c>
      <c r="BH24" s="54" t="s">
        <v>5</v>
      </c>
      <c r="BI24" s="54" t="s">
        <v>6</v>
      </c>
      <c r="BJ24" s="54" t="s">
        <v>7</v>
      </c>
      <c r="BK24" s="54" t="s">
        <v>38</v>
      </c>
      <c r="BL24" s="54" t="s">
        <v>39</v>
      </c>
      <c r="BM24" s="54" t="s">
        <v>42</v>
      </c>
      <c r="BN24" s="52" t="s">
        <v>12</v>
      </c>
      <c r="BO24" s="52" t="s">
        <v>13</v>
      </c>
      <c r="BP24" s="52" t="s">
        <v>14</v>
      </c>
      <c r="BQ24" s="52" t="s">
        <v>15</v>
      </c>
      <c r="BR24" s="52" t="s">
        <v>36</v>
      </c>
      <c r="BS24" s="52" t="s">
        <v>37</v>
      </c>
      <c r="BT24" s="52" t="s">
        <v>50</v>
      </c>
      <c r="BU24" s="52" t="s">
        <v>51</v>
      </c>
      <c r="BV24" s="52" t="s">
        <v>43</v>
      </c>
      <c r="BW24" s="52" t="s">
        <v>44</v>
      </c>
      <c r="BX24" s="52" t="s">
        <v>49</v>
      </c>
      <c r="BY24" s="52" t="s">
        <v>45</v>
      </c>
      <c r="BZ24" s="52" t="s">
        <v>46</v>
      </c>
      <c r="CA24" s="52" t="s">
        <v>47</v>
      </c>
      <c r="CB24" s="52" t="s">
        <v>48</v>
      </c>
    </row>
    <row r="25" spans="1:80" ht="24" customHeight="1" thickBot="1">
      <c r="A25" s="229" t="s">
        <v>226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1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1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G25" s="230"/>
      <c r="BH25" s="230"/>
      <c r="BI25" s="230"/>
      <c r="BJ25" s="230"/>
      <c r="BK25" s="230"/>
      <c r="BL25" s="230"/>
      <c r="BM25" s="230"/>
      <c r="BN25" s="230"/>
      <c r="BO25" s="230"/>
      <c r="BP25" s="230"/>
      <c r="BQ25" s="230"/>
      <c r="BR25" s="230"/>
      <c r="BS25" s="230"/>
      <c r="BT25" s="230"/>
      <c r="BU25" s="230"/>
      <c r="BV25" s="230"/>
      <c r="BW25" s="230"/>
      <c r="BX25" s="230"/>
      <c r="BY25" s="230"/>
      <c r="BZ25" s="230"/>
      <c r="CA25" s="230"/>
      <c r="CB25" s="230"/>
    </row>
    <row r="26" spans="1:80" ht="20.100000000000001" customHeight="1" thickTop="1" thickBot="1">
      <c r="A26" s="50"/>
      <c r="B26" s="224" t="s">
        <v>227</v>
      </c>
      <c r="C26" s="50" t="s">
        <v>228</v>
      </c>
      <c r="D26" s="50"/>
      <c r="E26" s="55" t="s">
        <v>229</v>
      </c>
      <c r="F26" s="50"/>
      <c r="G26" s="50" t="s">
        <v>230</v>
      </c>
      <c r="H26" s="50"/>
      <c r="I26" s="50" t="s">
        <v>231</v>
      </c>
      <c r="J26" s="50">
        <v>1</v>
      </c>
      <c r="K26" s="50"/>
      <c r="L26" s="50"/>
      <c r="M26" s="56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-4472</v>
      </c>
      <c r="Z26" s="50" t="s">
        <v>232</v>
      </c>
      <c r="AA26" s="50" t="s">
        <v>232</v>
      </c>
      <c r="AB26" s="50"/>
      <c r="AC26" s="50"/>
      <c r="AD26" s="50" t="s">
        <v>218</v>
      </c>
      <c r="AE26" s="50"/>
      <c r="AF26" s="50"/>
      <c r="AG26" s="50"/>
      <c r="AH26" s="50"/>
      <c r="AI26" s="56">
        <v>0</v>
      </c>
      <c r="AJ26" s="50">
        <f t="shared" ref="AJ26:AJ40" si="1">SUM(AO26:CB26)</f>
        <v>4472</v>
      </c>
      <c r="AK26" s="50">
        <f t="shared" ref="AK26:AK40" si="2">0-(SUM(AO26:CB26))</f>
        <v>-4472</v>
      </c>
      <c r="AL26" s="50"/>
      <c r="AM26" s="50"/>
      <c r="AN26" s="50"/>
      <c r="AO26" s="57"/>
      <c r="AP26" s="58">
        <f>J26*AP9</f>
        <v>100</v>
      </c>
      <c r="AQ26" s="57">
        <f>J26*AQ9</f>
        <v>2550</v>
      </c>
      <c r="AR26" s="57">
        <f>J26*AR9</f>
        <v>150</v>
      </c>
      <c r="AS26" s="57">
        <f>J26*AS9</f>
        <v>150</v>
      </c>
      <c r="AT26" s="57">
        <f>J26*AT9</f>
        <v>150</v>
      </c>
      <c r="AU26" s="57">
        <f>J26*AU9</f>
        <v>150</v>
      </c>
      <c r="AV26" s="57">
        <f>J26*AV9</f>
        <v>150</v>
      </c>
      <c r="AW26" s="57">
        <f>J26*AW9</f>
        <v>32</v>
      </c>
      <c r="AX26" s="57">
        <f>J26*AX9</f>
        <v>40</v>
      </c>
      <c r="AY26" s="57">
        <f>J26*AY9</f>
        <v>0</v>
      </c>
      <c r="AZ26" s="57">
        <f>J26*AZ9</f>
        <v>200</v>
      </c>
      <c r="BA26" s="57">
        <f>J26*BA9</f>
        <v>800</v>
      </c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</row>
    <row r="27" spans="1:80" ht="20.100000000000001" customHeight="1" thickTop="1" thickBot="1">
      <c r="A27" s="50"/>
      <c r="B27" s="224"/>
      <c r="C27" s="50" t="s">
        <v>228</v>
      </c>
      <c r="D27" s="50"/>
      <c r="E27" s="55" t="s">
        <v>229</v>
      </c>
      <c r="F27" s="50"/>
      <c r="G27" s="50" t="s">
        <v>230</v>
      </c>
      <c r="H27" s="50"/>
      <c r="I27" s="50" t="s">
        <v>233</v>
      </c>
      <c r="J27" s="50">
        <v>1</v>
      </c>
      <c r="K27" s="50"/>
      <c r="L27" s="50"/>
      <c r="M27" s="56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-100</v>
      </c>
      <c r="Z27" s="50" t="s">
        <v>232</v>
      </c>
      <c r="AA27" s="50" t="s">
        <v>232</v>
      </c>
      <c r="AB27" s="50"/>
      <c r="AC27" s="50"/>
      <c r="AD27" s="50" t="s">
        <v>218</v>
      </c>
      <c r="AE27" s="50"/>
      <c r="AF27" s="50"/>
      <c r="AG27" s="50"/>
      <c r="AH27" s="50"/>
      <c r="AI27" s="56">
        <v>0</v>
      </c>
      <c r="AJ27" s="50">
        <f t="shared" si="1"/>
        <v>100</v>
      </c>
      <c r="AK27" s="50">
        <f t="shared" si="2"/>
        <v>-100</v>
      </c>
      <c r="AL27" s="50"/>
      <c r="AM27" s="50"/>
      <c r="AN27" s="50"/>
      <c r="AO27" s="58">
        <f>J27*AO9</f>
        <v>100</v>
      </c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</row>
    <row r="28" spans="1:80" ht="20.100000000000001" customHeight="1" thickTop="1" thickBot="1">
      <c r="A28" s="50"/>
      <c r="B28" s="224"/>
      <c r="C28" s="55" t="s">
        <v>234</v>
      </c>
      <c r="D28" s="50"/>
      <c r="E28" s="55" t="s">
        <v>229</v>
      </c>
      <c r="F28" s="50"/>
      <c r="G28" s="50" t="s">
        <v>235</v>
      </c>
      <c r="H28" s="50"/>
      <c r="I28" s="50" t="s">
        <v>231</v>
      </c>
      <c r="J28" s="50">
        <v>1</v>
      </c>
      <c r="K28" s="50"/>
      <c r="L28" s="50"/>
      <c r="M28" s="56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-14480</v>
      </c>
      <c r="Z28" s="50" t="s">
        <v>236</v>
      </c>
      <c r="AA28" s="50" t="s">
        <v>236</v>
      </c>
      <c r="AB28" s="50"/>
      <c r="AC28" s="50"/>
      <c r="AD28" s="50" t="s">
        <v>218</v>
      </c>
      <c r="AE28" s="50"/>
      <c r="AF28" s="50"/>
      <c r="AG28" s="50"/>
      <c r="AH28" s="50"/>
      <c r="AI28" s="56">
        <v>0</v>
      </c>
      <c r="AJ28" s="50">
        <f t="shared" si="1"/>
        <v>14480</v>
      </c>
      <c r="AK28" s="50">
        <f t="shared" si="2"/>
        <v>-14480</v>
      </c>
      <c r="AL28" s="50"/>
      <c r="AM28" s="50"/>
      <c r="AN28" s="50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>
        <f>J28*BB9</f>
        <v>1200</v>
      </c>
      <c r="BC28" s="57"/>
      <c r="BD28" s="57"/>
      <c r="BE28" s="57"/>
      <c r="BF28" s="57"/>
      <c r="BG28" s="57"/>
      <c r="BH28" s="57">
        <f>J28*BH9</f>
        <v>2000</v>
      </c>
      <c r="BI28" s="57"/>
      <c r="BJ28" s="57"/>
      <c r="BK28" s="57"/>
      <c r="BL28" s="57"/>
      <c r="BM28" s="57">
        <f>J28*BM9</f>
        <v>2000</v>
      </c>
      <c r="BN28" s="57">
        <f>J28*BN9</f>
        <v>1200</v>
      </c>
      <c r="BO28" s="57"/>
      <c r="BP28" s="57">
        <f>J28*BP9</f>
        <v>1200</v>
      </c>
      <c r="BQ28" s="57">
        <f>J28*BQ9</f>
        <v>1200</v>
      </c>
      <c r="BR28" s="57">
        <f>J28*BR9</f>
        <v>400</v>
      </c>
      <c r="BS28" s="57">
        <f>J28*BS9</f>
        <v>1200</v>
      </c>
      <c r="BT28" s="57">
        <f>J28*BT9</f>
        <v>400</v>
      </c>
      <c r="BU28" s="57">
        <f>J28*BU9</f>
        <v>800</v>
      </c>
      <c r="BV28" s="57">
        <f>J28*BV9</f>
        <v>800</v>
      </c>
      <c r="BW28" s="57">
        <f>J28*BW9</f>
        <v>800</v>
      </c>
      <c r="BX28" s="57"/>
      <c r="BY28" s="57"/>
      <c r="BZ28" s="57">
        <f>J28*BZ9</f>
        <v>640</v>
      </c>
      <c r="CA28" s="57">
        <f>J28*CA9</f>
        <v>640</v>
      </c>
      <c r="CB28" s="57"/>
    </row>
    <row r="29" spans="1:80" ht="20.100000000000001" customHeight="1" thickTop="1" thickBot="1">
      <c r="A29" s="59"/>
      <c r="B29" s="225"/>
      <c r="C29" s="60" t="s">
        <v>234</v>
      </c>
      <c r="D29" s="59"/>
      <c r="E29" s="60" t="s">
        <v>229</v>
      </c>
      <c r="F29" s="59"/>
      <c r="G29" s="59" t="s">
        <v>235</v>
      </c>
      <c r="H29" s="59"/>
      <c r="I29" s="59" t="s">
        <v>233</v>
      </c>
      <c r="J29" s="59">
        <v>1</v>
      </c>
      <c r="K29" s="59"/>
      <c r="L29" s="59"/>
      <c r="M29" s="61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-2000</v>
      </c>
      <c r="Z29" s="59" t="s">
        <v>237</v>
      </c>
      <c r="AA29" s="59" t="s">
        <v>237</v>
      </c>
      <c r="AB29" s="59"/>
      <c r="AC29" s="59"/>
      <c r="AD29" s="59" t="s">
        <v>218</v>
      </c>
      <c r="AE29" s="59"/>
      <c r="AF29" s="59"/>
      <c r="AG29" s="59"/>
      <c r="AH29" s="59"/>
      <c r="AI29" s="61">
        <v>0</v>
      </c>
      <c r="AJ29" s="59">
        <f t="shared" si="1"/>
        <v>2000</v>
      </c>
      <c r="AK29" s="59">
        <f t="shared" si="2"/>
        <v>-2000</v>
      </c>
      <c r="AL29" s="59"/>
      <c r="AM29" s="59"/>
      <c r="AN29" s="59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>
        <f>J29*BI9</f>
        <v>2000</v>
      </c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</row>
    <row r="30" spans="1:80" ht="20.100000000000001" customHeight="1" thickTop="1" thickBot="1">
      <c r="A30" s="50"/>
      <c r="B30" s="224" t="s">
        <v>238</v>
      </c>
      <c r="C30" s="50" t="s">
        <v>239</v>
      </c>
      <c r="D30" s="50"/>
      <c r="E30" s="50" t="s">
        <v>240</v>
      </c>
      <c r="F30" s="50"/>
      <c r="G30" s="50" t="s">
        <v>241</v>
      </c>
      <c r="H30" s="50"/>
      <c r="I30" s="50" t="s">
        <v>231</v>
      </c>
      <c r="J30" s="50">
        <v>1</v>
      </c>
      <c r="K30" s="50"/>
      <c r="L30" s="50"/>
      <c r="M30" s="56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-25352</v>
      </c>
      <c r="Z30" s="50" t="s">
        <v>242</v>
      </c>
      <c r="AA30" s="50" t="s">
        <v>242</v>
      </c>
      <c r="AB30" s="50"/>
      <c r="AC30" s="50"/>
      <c r="AD30" s="50" t="s">
        <v>218</v>
      </c>
      <c r="AE30" s="50"/>
      <c r="AF30" s="50"/>
      <c r="AG30" s="50"/>
      <c r="AH30" s="50"/>
      <c r="AI30" s="56">
        <v>0</v>
      </c>
      <c r="AJ30" s="50">
        <f t="shared" si="1"/>
        <v>25352</v>
      </c>
      <c r="AK30" s="50">
        <f t="shared" si="2"/>
        <v>-25352</v>
      </c>
      <c r="AL30" s="50"/>
      <c r="AM30" s="50"/>
      <c r="AN30" s="50"/>
      <c r="AO30" s="57"/>
      <c r="AP30" s="58">
        <f>J30*AP9</f>
        <v>100</v>
      </c>
      <c r="AQ30" s="57">
        <f>J30*AQ9</f>
        <v>2550</v>
      </c>
      <c r="AR30" s="57">
        <f>J30*AR9</f>
        <v>150</v>
      </c>
      <c r="AS30" s="57">
        <f>J30*AS9</f>
        <v>150</v>
      </c>
      <c r="AT30" s="57">
        <f>J30*AT9</f>
        <v>150</v>
      </c>
      <c r="AU30" s="57">
        <f>J30*AU9</f>
        <v>150</v>
      </c>
      <c r="AV30" s="57">
        <f>J30*AV9</f>
        <v>150</v>
      </c>
      <c r="AW30" s="57">
        <f>J30*AW9</f>
        <v>32</v>
      </c>
      <c r="AX30" s="57">
        <f>J30*AX9</f>
        <v>40</v>
      </c>
      <c r="AY30" s="57">
        <f>J30*AY9</f>
        <v>0</v>
      </c>
      <c r="AZ30" s="57">
        <f>J30*AZ9</f>
        <v>200</v>
      </c>
      <c r="BA30" s="57">
        <f>J30*BA9</f>
        <v>800</v>
      </c>
      <c r="BB30" s="57">
        <f>J30*BB9</f>
        <v>1200</v>
      </c>
      <c r="BC30" s="57">
        <f>J30*BC9</f>
        <v>1200</v>
      </c>
      <c r="BD30" s="57">
        <f>J30*BD9</f>
        <v>1200</v>
      </c>
      <c r="BE30" s="57"/>
      <c r="BF30" s="57"/>
      <c r="BG30" s="57"/>
      <c r="BH30" s="57">
        <f>J30*BH9</f>
        <v>2000</v>
      </c>
      <c r="BI30" s="57"/>
      <c r="BJ30" s="57">
        <f>J30*BJ9</f>
        <v>2000</v>
      </c>
      <c r="BK30" s="57">
        <f>J30*BK9</f>
        <v>2000</v>
      </c>
      <c r="BL30" s="57"/>
      <c r="BM30" s="57"/>
      <c r="BN30" s="57">
        <f>J30*BN9</f>
        <v>1200</v>
      </c>
      <c r="BO30" s="57">
        <f>J30*BO9</f>
        <v>1200</v>
      </c>
      <c r="BP30" s="57">
        <f>J30*BP9</f>
        <v>1200</v>
      </c>
      <c r="BQ30" s="57">
        <f>J30*BQ9</f>
        <v>1200</v>
      </c>
      <c r="BR30" s="57">
        <f>J30*BR9</f>
        <v>400</v>
      </c>
      <c r="BS30" s="57">
        <f>J30*BS9</f>
        <v>1200</v>
      </c>
      <c r="BT30" s="57">
        <f>J30*BT9</f>
        <v>400</v>
      </c>
      <c r="BU30" s="57">
        <f>J30*BU9</f>
        <v>800</v>
      </c>
      <c r="BV30" s="57">
        <f>J30*BV9</f>
        <v>800</v>
      </c>
      <c r="BW30" s="57">
        <f>J30*BW9</f>
        <v>800</v>
      </c>
      <c r="BX30" s="57">
        <f>J30*BX9</f>
        <v>400</v>
      </c>
      <c r="BY30" s="57">
        <f>J30*BY9</f>
        <v>400</v>
      </c>
      <c r="BZ30" s="57">
        <f>J30*BZ9</f>
        <v>640</v>
      </c>
      <c r="CA30" s="57">
        <f>J30*CA9</f>
        <v>640</v>
      </c>
      <c r="CB30" s="57"/>
    </row>
    <row r="31" spans="1:80" ht="20.100000000000001" customHeight="1" thickTop="1" thickBot="1">
      <c r="A31" s="50"/>
      <c r="B31" s="224"/>
      <c r="C31" s="50" t="s">
        <v>239</v>
      </c>
      <c r="D31" s="50"/>
      <c r="E31" s="50" t="s">
        <v>240</v>
      </c>
      <c r="F31" s="50"/>
      <c r="G31" s="50" t="s">
        <v>241</v>
      </c>
      <c r="H31" s="50"/>
      <c r="I31" s="50" t="s">
        <v>233</v>
      </c>
      <c r="J31" s="50">
        <v>1</v>
      </c>
      <c r="K31" s="50"/>
      <c r="L31" s="50"/>
      <c r="M31" s="56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-6100</v>
      </c>
      <c r="Z31" s="50" t="s">
        <v>237</v>
      </c>
      <c r="AA31" s="50" t="s">
        <v>237</v>
      </c>
      <c r="AB31" s="50"/>
      <c r="AC31" s="50"/>
      <c r="AD31" s="50" t="s">
        <v>218</v>
      </c>
      <c r="AE31" s="50"/>
      <c r="AF31" s="50"/>
      <c r="AG31" s="50"/>
      <c r="AH31" s="50"/>
      <c r="AI31" s="56">
        <v>0</v>
      </c>
      <c r="AJ31" s="50">
        <f t="shared" si="1"/>
        <v>6100</v>
      </c>
      <c r="AK31" s="50">
        <f t="shared" si="2"/>
        <v>-6100</v>
      </c>
      <c r="AL31" s="50"/>
      <c r="AM31" s="50"/>
      <c r="AN31" s="50"/>
      <c r="AO31" s="58">
        <f>J31*AO9</f>
        <v>100</v>
      </c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>
        <f>J31*BI9</f>
        <v>2000</v>
      </c>
      <c r="BJ31" s="57"/>
      <c r="BK31" s="57"/>
      <c r="BL31" s="57">
        <f>J31*BL9</f>
        <v>2000</v>
      </c>
      <c r="BM31" s="57">
        <f>J31*BM9</f>
        <v>2000</v>
      </c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</row>
    <row r="32" spans="1:80" ht="20.100000000000001" customHeight="1" thickTop="1">
      <c r="A32" s="50"/>
      <c r="B32" s="224"/>
      <c r="C32" s="50" t="s">
        <v>243</v>
      </c>
      <c r="D32" s="50"/>
      <c r="E32" s="50" t="s">
        <v>244</v>
      </c>
      <c r="F32" s="50"/>
      <c r="G32" s="50" t="s">
        <v>245</v>
      </c>
      <c r="H32" s="50"/>
      <c r="I32" s="50" t="s">
        <v>231</v>
      </c>
      <c r="J32" s="50">
        <v>1</v>
      </c>
      <c r="K32" s="50"/>
      <c r="L32" s="50"/>
      <c r="M32" s="56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 t="s">
        <v>246</v>
      </c>
      <c r="AA32" s="50" t="s">
        <v>246</v>
      </c>
      <c r="AB32" s="50"/>
      <c r="AC32" s="50"/>
      <c r="AD32" s="50" t="s">
        <v>218</v>
      </c>
      <c r="AE32" s="50"/>
      <c r="AF32" s="50"/>
      <c r="AG32" s="50"/>
      <c r="AH32" s="50"/>
      <c r="AI32" s="56">
        <v>0</v>
      </c>
      <c r="AJ32" s="50">
        <f t="shared" si="1"/>
        <v>0</v>
      </c>
      <c r="AK32" s="50">
        <f t="shared" si="2"/>
        <v>0</v>
      </c>
      <c r="AL32" s="50"/>
      <c r="AM32" s="50"/>
      <c r="AN32" s="50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</row>
    <row r="33" spans="1:80" ht="20.100000000000001" customHeight="1">
      <c r="A33" s="50"/>
      <c r="B33" s="224"/>
      <c r="C33" s="50" t="s">
        <v>243</v>
      </c>
      <c r="D33" s="50"/>
      <c r="E33" s="50" t="s">
        <v>244</v>
      </c>
      <c r="F33" s="50"/>
      <c r="G33" s="50" t="s">
        <v>245</v>
      </c>
      <c r="H33" s="50"/>
      <c r="I33" s="50" t="s">
        <v>233</v>
      </c>
      <c r="J33" s="50">
        <v>1</v>
      </c>
      <c r="K33" s="50"/>
      <c r="L33" s="50"/>
      <c r="M33" s="56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/>
      <c r="AA33" s="50"/>
      <c r="AB33" s="50"/>
      <c r="AC33" s="50"/>
      <c r="AD33" s="50" t="s">
        <v>218</v>
      </c>
      <c r="AE33" s="50"/>
      <c r="AF33" s="50"/>
      <c r="AG33" s="50"/>
      <c r="AH33" s="50"/>
      <c r="AI33" s="56">
        <v>0</v>
      </c>
      <c r="AJ33" s="50">
        <f t="shared" si="1"/>
        <v>0</v>
      </c>
      <c r="AK33" s="50">
        <f t="shared" si="2"/>
        <v>0</v>
      </c>
      <c r="AL33" s="50"/>
      <c r="AM33" s="50"/>
      <c r="AN33" s="50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</row>
    <row r="34" spans="1:80" ht="20.100000000000001" customHeight="1" thickBot="1">
      <c r="A34" s="59"/>
      <c r="B34" s="225"/>
      <c r="C34" s="59" t="s">
        <v>247</v>
      </c>
      <c r="D34" s="59"/>
      <c r="E34" s="59" t="s">
        <v>248</v>
      </c>
      <c r="F34" s="59"/>
      <c r="G34" s="59" t="s">
        <v>249</v>
      </c>
      <c r="H34" s="59"/>
      <c r="I34" s="59" t="s">
        <v>231</v>
      </c>
      <c r="J34" s="59">
        <v>1</v>
      </c>
      <c r="K34" s="59"/>
      <c r="L34" s="59"/>
      <c r="M34" s="61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/>
      <c r="AA34" s="59"/>
      <c r="AB34" s="59"/>
      <c r="AC34" s="59"/>
      <c r="AD34" s="59" t="s">
        <v>218</v>
      </c>
      <c r="AE34" s="59"/>
      <c r="AF34" s="59"/>
      <c r="AG34" s="59"/>
      <c r="AH34" s="59"/>
      <c r="AI34" s="61">
        <v>0</v>
      </c>
      <c r="AJ34" s="59">
        <f t="shared" si="1"/>
        <v>0</v>
      </c>
      <c r="AK34" s="59">
        <f t="shared" si="2"/>
        <v>0</v>
      </c>
      <c r="AL34" s="59"/>
      <c r="AM34" s="59"/>
      <c r="AN34" s="59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</row>
    <row r="35" spans="1:80" ht="20.100000000000001" customHeight="1" thickTop="1">
      <c r="A35" s="50"/>
      <c r="B35" s="224" t="s">
        <v>250</v>
      </c>
      <c r="C35" s="50" t="s">
        <v>251</v>
      </c>
      <c r="D35" s="50"/>
      <c r="E35" s="50" t="s">
        <v>248</v>
      </c>
      <c r="F35" s="50"/>
      <c r="G35" s="50" t="s">
        <v>252</v>
      </c>
      <c r="H35" s="50"/>
      <c r="I35" s="50" t="s">
        <v>231</v>
      </c>
      <c r="J35" s="50">
        <v>1</v>
      </c>
      <c r="K35" s="50"/>
      <c r="L35" s="50"/>
      <c r="M35" s="56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 t="s">
        <v>253</v>
      </c>
      <c r="AA35" s="50" t="s">
        <v>253</v>
      </c>
      <c r="AB35" s="50"/>
      <c r="AC35" s="50"/>
      <c r="AD35" s="50" t="s">
        <v>218</v>
      </c>
      <c r="AE35" s="50"/>
      <c r="AF35" s="50"/>
      <c r="AG35" s="50"/>
      <c r="AH35" s="50"/>
      <c r="AI35" s="56">
        <v>0</v>
      </c>
      <c r="AJ35" s="50">
        <f t="shared" si="1"/>
        <v>0</v>
      </c>
      <c r="AK35" s="50">
        <f t="shared" si="2"/>
        <v>0</v>
      </c>
      <c r="AL35" s="50"/>
      <c r="AM35" s="50"/>
      <c r="AN35" s="50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</row>
    <row r="36" spans="1:80" ht="20.100000000000001" customHeight="1" thickBot="1">
      <c r="A36" s="50"/>
      <c r="B36" s="224"/>
      <c r="C36" s="50" t="s">
        <v>251</v>
      </c>
      <c r="D36" s="50"/>
      <c r="E36" s="50" t="s">
        <v>248</v>
      </c>
      <c r="F36" s="50"/>
      <c r="G36" s="50" t="s">
        <v>252</v>
      </c>
      <c r="H36" s="50"/>
      <c r="I36" s="50" t="s">
        <v>233</v>
      </c>
      <c r="J36" s="50">
        <v>1</v>
      </c>
      <c r="K36" s="50"/>
      <c r="L36" s="50"/>
      <c r="M36" s="56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/>
      <c r="AA36" s="50"/>
      <c r="AB36" s="50"/>
      <c r="AC36" s="50"/>
      <c r="AD36" s="50" t="s">
        <v>218</v>
      </c>
      <c r="AE36" s="50"/>
      <c r="AF36" s="50"/>
      <c r="AG36" s="50"/>
      <c r="AH36" s="50"/>
      <c r="AI36" s="56">
        <v>0</v>
      </c>
      <c r="AJ36" s="50">
        <f t="shared" si="1"/>
        <v>0</v>
      </c>
      <c r="AK36" s="50">
        <f t="shared" si="2"/>
        <v>0</v>
      </c>
      <c r="AL36" s="50"/>
      <c r="AM36" s="50"/>
      <c r="AN36" s="50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</row>
    <row r="37" spans="1:80" ht="20.100000000000001" customHeight="1" thickTop="1" thickBot="1">
      <c r="A37" s="50"/>
      <c r="B37" s="224"/>
      <c r="C37" s="50" t="s">
        <v>254</v>
      </c>
      <c r="D37" s="50"/>
      <c r="E37" s="50" t="s">
        <v>248</v>
      </c>
      <c r="F37" s="50"/>
      <c r="G37" s="50" t="s">
        <v>255</v>
      </c>
      <c r="H37" s="50"/>
      <c r="I37" s="50" t="s">
        <v>231</v>
      </c>
      <c r="J37" s="50">
        <v>1</v>
      </c>
      <c r="K37" s="50"/>
      <c r="L37" s="50"/>
      <c r="M37" s="56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-25352</v>
      </c>
      <c r="Z37" s="50" t="s">
        <v>256</v>
      </c>
      <c r="AA37" s="50" t="s">
        <v>256</v>
      </c>
      <c r="AB37" s="50"/>
      <c r="AC37" s="50"/>
      <c r="AD37" s="50" t="s">
        <v>218</v>
      </c>
      <c r="AE37" s="50"/>
      <c r="AF37" s="50"/>
      <c r="AG37" s="50"/>
      <c r="AH37" s="50"/>
      <c r="AI37" s="56">
        <v>0</v>
      </c>
      <c r="AJ37" s="50">
        <f t="shared" si="1"/>
        <v>25352</v>
      </c>
      <c r="AK37" s="50">
        <f t="shared" si="2"/>
        <v>-25352</v>
      </c>
      <c r="AL37" s="50"/>
      <c r="AM37" s="50"/>
      <c r="AN37" s="50"/>
      <c r="AO37" s="57"/>
      <c r="AP37" s="58">
        <f>J37*AP9</f>
        <v>100</v>
      </c>
      <c r="AQ37" s="57">
        <f>J37*AQ9</f>
        <v>2550</v>
      </c>
      <c r="AR37" s="57">
        <f>J37*AR9</f>
        <v>150</v>
      </c>
      <c r="AS37" s="57">
        <f>J37*AS9</f>
        <v>150</v>
      </c>
      <c r="AT37" s="57">
        <f>J37*AT9</f>
        <v>150</v>
      </c>
      <c r="AU37" s="57">
        <f>J37*AU9</f>
        <v>150</v>
      </c>
      <c r="AV37" s="57">
        <f>J37*AV9</f>
        <v>150</v>
      </c>
      <c r="AW37" s="57">
        <f>J37*AW9</f>
        <v>32</v>
      </c>
      <c r="AX37" s="57">
        <f>J37*AX9</f>
        <v>40</v>
      </c>
      <c r="AY37" s="57">
        <f>J37*AY9</f>
        <v>0</v>
      </c>
      <c r="AZ37" s="57">
        <f>J37*AZ9</f>
        <v>200</v>
      </c>
      <c r="BA37" s="57">
        <f>J37*BA9</f>
        <v>800</v>
      </c>
      <c r="BB37" s="57">
        <f>J37*BB9</f>
        <v>1200</v>
      </c>
      <c r="BC37" s="57">
        <f>J37*BC9</f>
        <v>1200</v>
      </c>
      <c r="BD37" s="57">
        <f>J37*BD9</f>
        <v>1200</v>
      </c>
      <c r="BE37" s="57"/>
      <c r="BF37" s="57"/>
      <c r="BG37" s="57"/>
      <c r="BH37" s="57">
        <f>J37*BH9</f>
        <v>2000</v>
      </c>
      <c r="BI37" s="57"/>
      <c r="BJ37" s="57">
        <f>J37*BJ9</f>
        <v>2000</v>
      </c>
      <c r="BK37" s="57">
        <f>J37*BK9</f>
        <v>2000</v>
      </c>
      <c r="BL37" s="57"/>
      <c r="BM37" s="57"/>
      <c r="BN37" s="57">
        <f>J37*BN9</f>
        <v>1200</v>
      </c>
      <c r="BO37" s="57">
        <f>J37*BO9</f>
        <v>1200</v>
      </c>
      <c r="BP37" s="57">
        <f>J37*BP9</f>
        <v>1200</v>
      </c>
      <c r="BQ37" s="57">
        <f>J37*BQ9</f>
        <v>1200</v>
      </c>
      <c r="BR37" s="57">
        <f>J37*BR9</f>
        <v>400</v>
      </c>
      <c r="BS37" s="57">
        <f>J37*BS9</f>
        <v>1200</v>
      </c>
      <c r="BT37" s="57">
        <f>J37*BT9</f>
        <v>400</v>
      </c>
      <c r="BU37" s="57">
        <f>J37*BU9</f>
        <v>800</v>
      </c>
      <c r="BV37" s="57">
        <f>J37*BV9</f>
        <v>800</v>
      </c>
      <c r="BW37" s="57">
        <f>J37*BW9</f>
        <v>800</v>
      </c>
      <c r="BX37" s="57">
        <f>J37*BX9</f>
        <v>400</v>
      </c>
      <c r="BY37" s="57">
        <f>J37*BY9</f>
        <v>400</v>
      </c>
      <c r="BZ37" s="57">
        <f>J37*BZ9</f>
        <v>640</v>
      </c>
      <c r="CA37" s="57">
        <f>J37*CA9</f>
        <v>640</v>
      </c>
      <c r="CB37" s="57"/>
    </row>
    <row r="38" spans="1:80" ht="20.100000000000001" customHeight="1" thickTop="1" thickBot="1">
      <c r="A38" s="50"/>
      <c r="B38" s="224"/>
      <c r="C38" s="50" t="s">
        <v>254</v>
      </c>
      <c r="D38" s="50"/>
      <c r="E38" s="50" t="s">
        <v>248</v>
      </c>
      <c r="F38" s="50"/>
      <c r="G38" s="50" t="s">
        <v>255</v>
      </c>
      <c r="H38" s="50"/>
      <c r="I38" s="50" t="s">
        <v>233</v>
      </c>
      <c r="J38" s="50">
        <v>1</v>
      </c>
      <c r="K38" s="50"/>
      <c r="L38" s="50"/>
      <c r="M38" s="56">
        <v>0</v>
      </c>
      <c r="N38" s="50">
        <v>0</v>
      </c>
      <c r="O38" s="50">
        <v>0</v>
      </c>
      <c r="P38" s="50">
        <v>0</v>
      </c>
      <c r="Q38" s="50">
        <v>0</v>
      </c>
      <c r="R38" s="50">
        <v>0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-6100</v>
      </c>
      <c r="Z38" s="50" t="s">
        <v>237</v>
      </c>
      <c r="AA38" s="50" t="s">
        <v>237</v>
      </c>
      <c r="AB38" s="50"/>
      <c r="AC38" s="50"/>
      <c r="AD38" s="50" t="s">
        <v>218</v>
      </c>
      <c r="AE38" s="50"/>
      <c r="AF38" s="50"/>
      <c r="AG38" s="50"/>
      <c r="AH38" s="50"/>
      <c r="AI38" s="56">
        <v>0</v>
      </c>
      <c r="AJ38" s="50">
        <f t="shared" si="1"/>
        <v>6100</v>
      </c>
      <c r="AK38" s="50">
        <f t="shared" si="2"/>
        <v>-6100</v>
      </c>
      <c r="AL38" s="50"/>
      <c r="AM38" s="50"/>
      <c r="AN38" s="50"/>
      <c r="AO38" s="58">
        <f>J38*AO9</f>
        <v>100</v>
      </c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>
        <f>J38*BI9</f>
        <v>2000</v>
      </c>
      <c r="BJ38" s="57"/>
      <c r="BK38" s="57"/>
      <c r="BL38" s="57">
        <f>J38*BL9</f>
        <v>2000</v>
      </c>
      <c r="BM38" s="57">
        <f>J38*BM9</f>
        <v>2000</v>
      </c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</row>
    <row r="39" spans="1:80" ht="20.100000000000001" customHeight="1" thickTop="1" thickBot="1">
      <c r="A39" s="50"/>
      <c r="B39" s="224"/>
      <c r="C39" s="50" t="s">
        <v>257</v>
      </c>
      <c r="D39" s="50"/>
      <c r="E39" s="55" t="s">
        <v>248</v>
      </c>
      <c r="F39" s="50"/>
      <c r="G39" s="50" t="s">
        <v>258</v>
      </c>
      <c r="H39" s="50"/>
      <c r="I39" s="50" t="s">
        <v>231</v>
      </c>
      <c r="J39" s="50">
        <v>1</v>
      </c>
      <c r="K39" s="50"/>
      <c r="L39" s="50"/>
      <c r="M39" s="56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 t="s">
        <v>246</v>
      </c>
      <c r="AA39" s="50" t="s">
        <v>246</v>
      </c>
      <c r="AB39" s="50"/>
      <c r="AC39" s="50"/>
      <c r="AD39" s="50" t="s">
        <v>218</v>
      </c>
      <c r="AE39" s="50"/>
      <c r="AF39" s="50"/>
      <c r="AG39" s="50"/>
      <c r="AH39" s="50"/>
      <c r="AI39" s="56">
        <v>0</v>
      </c>
      <c r="AJ39" s="50">
        <f t="shared" si="1"/>
        <v>0</v>
      </c>
      <c r="AK39" s="50">
        <f t="shared" si="2"/>
        <v>0</v>
      </c>
      <c r="AL39" s="50"/>
      <c r="AM39" s="50"/>
      <c r="AN39" s="50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</row>
    <row r="40" spans="1:80" ht="20.100000000000001" customHeight="1" thickTop="1" thickBot="1">
      <c r="A40" s="50"/>
      <c r="B40" s="224"/>
      <c r="C40" s="50" t="s">
        <v>257</v>
      </c>
      <c r="D40" s="50"/>
      <c r="E40" s="55" t="s">
        <v>248</v>
      </c>
      <c r="F40" s="50"/>
      <c r="G40" s="50" t="s">
        <v>258</v>
      </c>
      <c r="H40" s="50"/>
      <c r="I40" s="50" t="s">
        <v>233</v>
      </c>
      <c r="J40" s="50">
        <v>1</v>
      </c>
      <c r="K40" s="50"/>
      <c r="L40" s="50"/>
      <c r="M40" s="56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/>
      <c r="AA40" s="50"/>
      <c r="AB40" s="50"/>
      <c r="AC40" s="50"/>
      <c r="AD40" s="50" t="s">
        <v>218</v>
      </c>
      <c r="AE40" s="50"/>
      <c r="AF40" s="50"/>
      <c r="AG40" s="50"/>
      <c r="AH40" s="50"/>
      <c r="AI40" s="56">
        <v>0</v>
      </c>
      <c r="AJ40" s="50">
        <f t="shared" si="1"/>
        <v>0</v>
      </c>
      <c r="AK40" s="50">
        <f t="shared" si="2"/>
        <v>0</v>
      </c>
      <c r="AL40" s="50"/>
      <c r="AM40" s="50"/>
      <c r="AN40" s="50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</row>
    <row r="41" spans="1:80" ht="24" customHeight="1" thickTop="1" thickBot="1">
      <c r="A41" s="229" t="s">
        <v>259</v>
      </c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1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1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0"/>
      <c r="BI41" s="230"/>
      <c r="BJ41" s="230"/>
      <c r="BK41" s="230"/>
      <c r="BL41" s="230"/>
      <c r="BM41" s="230"/>
      <c r="BN41" s="230"/>
      <c r="BO41" s="230"/>
      <c r="BP41" s="230"/>
      <c r="BQ41" s="230"/>
      <c r="BR41" s="230"/>
      <c r="BS41" s="230"/>
      <c r="BT41" s="230"/>
      <c r="BU41" s="230"/>
      <c r="BV41" s="230"/>
      <c r="BW41" s="230"/>
      <c r="BX41" s="230"/>
      <c r="BY41" s="230"/>
      <c r="BZ41" s="230"/>
      <c r="CA41" s="230"/>
      <c r="CB41" s="230"/>
    </row>
    <row r="42" spans="1:80" ht="20.100000000000001" customHeight="1" thickTop="1" thickBot="1">
      <c r="A42" s="50"/>
      <c r="B42" s="224" t="s">
        <v>260</v>
      </c>
      <c r="C42" s="50" t="s">
        <v>261</v>
      </c>
      <c r="D42" s="50"/>
      <c r="E42" s="50" t="s">
        <v>248</v>
      </c>
      <c r="F42" s="50"/>
      <c r="G42" s="50" t="s">
        <v>262</v>
      </c>
      <c r="H42" s="50" t="s">
        <v>263</v>
      </c>
      <c r="I42" s="50" t="s">
        <v>264</v>
      </c>
      <c r="J42" s="55">
        <v>4</v>
      </c>
      <c r="K42" s="50"/>
      <c r="L42" s="50"/>
      <c r="M42" s="56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-101808</v>
      </c>
      <c r="Z42" s="50" t="s">
        <v>265</v>
      </c>
      <c r="AA42" s="50" t="s">
        <v>265</v>
      </c>
      <c r="AB42" s="50"/>
      <c r="AC42" s="50"/>
      <c r="AD42" s="50" t="s">
        <v>218</v>
      </c>
      <c r="AE42" s="50"/>
      <c r="AF42" s="50"/>
      <c r="AG42" s="50"/>
      <c r="AH42" s="50"/>
      <c r="AI42" s="56">
        <v>0</v>
      </c>
      <c r="AJ42" s="50">
        <f t="shared" ref="AJ42:AJ68" si="3">SUM(AO42:CB42)</f>
        <v>101808</v>
      </c>
      <c r="AK42" s="50">
        <f t="shared" ref="AK42:AK66" si="4">0-(SUM(AO42:CB42))</f>
        <v>-101808</v>
      </c>
      <c r="AL42" s="50"/>
      <c r="AM42" s="50"/>
      <c r="AN42" s="50"/>
      <c r="AO42" s="58">
        <f>J42*AO9</f>
        <v>400</v>
      </c>
      <c r="AP42" s="58">
        <f>J42*AP9</f>
        <v>400</v>
      </c>
      <c r="AQ42" s="57">
        <f>J42*AQ9</f>
        <v>10200</v>
      </c>
      <c r="AR42" s="57">
        <f>J42*AR9</f>
        <v>600</v>
      </c>
      <c r="AS42" s="57">
        <f>J42*AS9</f>
        <v>600</v>
      </c>
      <c r="AT42" s="57">
        <f>J42*AT9</f>
        <v>600</v>
      </c>
      <c r="AU42" s="57">
        <f>J42*AU9</f>
        <v>600</v>
      </c>
      <c r="AV42" s="57">
        <f>J42*AV9</f>
        <v>600</v>
      </c>
      <c r="AW42" s="57">
        <f>J42*AW9</f>
        <v>128</v>
      </c>
      <c r="AX42" s="57">
        <f>J42*AX9</f>
        <v>160</v>
      </c>
      <c r="AY42" s="57">
        <f>J42*AY9</f>
        <v>0</v>
      </c>
      <c r="AZ42" s="57">
        <f>J42*AZ9</f>
        <v>800</v>
      </c>
      <c r="BA42" s="57">
        <f>J42*BA9</f>
        <v>3200</v>
      </c>
      <c r="BB42" s="57">
        <f>J42*BB9</f>
        <v>4800</v>
      </c>
      <c r="BC42" s="57">
        <f>J42*BC9</f>
        <v>4800</v>
      </c>
      <c r="BD42" s="57">
        <f>J42*BD9</f>
        <v>4800</v>
      </c>
      <c r="BE42" s="57"/>
      <c r="BF42" s="57"/>
      <c r="BG42" s="57"/>
      <c r="BH42" s="57">
        <f>J42*BH9</f>
        <v>8000</v>
      </c>
      <c r="BI42" s="57"/>
      <c r="BJ42" s="57">
        <f>J42*BJ9</f>
        <v>8000</v>
      </c>
      <c r="BK42" s="57">
        <f>J42*BK9</f>
        <v>8000</v>
      </c>
      <c r="BL42" s="57"/>
      <c r="BM42" s="57"/>
      <c r="BN42" s="57">
        <f>J42*BN9</f>
        <v>4800</v>
      </c>
      <c r="BO42" s="57">
        <f>J42*BO9</f>
        <v>4800</v>
      </c>
      <c r="BP42" s="57">
        <f>J42*BP9</f>
        <v>4800</v>
      </c>
      <c r="BQ42" s="57">
        <f>J42*BQ9</f>
        <v>4800</v>
      </c>
      <c r="BR42" s="57">
        <f>J42*BR9</f>
        <v>1600</v>
      </c>
      <c r="BS42" s="57">
        <f>J42*BS9</f>
        <v>4800</v>
      </c>
      <c r="BT42" s="57">
        <f>J42*BT9</f>
        <v>1600</v>
      </c>
      <c r="BU42" s="57">
        <f>J42*BU9</f>
        <v>3200</v>
      </c>
      <c r="BV42" s="57">
        <f>J42*BV9</f>
        <v>3200</v>
      </c>
      <c r="BW42" s="57">
        <f>J42*BW9</f>
        <v>3200</v>
      </c>
      <c r="BX42" s="57">
        <f>J42*BX9</f>
        <v>1600</v>
      </c>
      <c r="BY42" s="57">
        <f>J42*BY9</f>
        <v>1600</v>
      </c>
      <c r="BZ42" s="57">
        <f>J42*BZ9</f>
        <v>2560</v>
      </c>
      <c r="CA42" s="57">
        <f>J42*CA9</f>
        <v>2560</v>
      </c>
      <c r="CB42" s="57"/>
    </row>
    <row r="43" spans="1:80" ht="20.100000000000001" customHeight="1" thickTop="1" thickBot="1">
      <c r="A43" s="50"/>
      <c r="B43" s="224"/>
      <c r="C43" s="50" t="s">
        <v>261</v>
      </c>
      <c r="D43" s="50"/>
      <c r="E43" s="50" t="s">
        <v>248</v>
      </c>
      <c r="F43" s="50"/>
      <c r="G43" s="50" t="s">
        <v>262</v>
      </c>
      <c r="H43" s="50" t="s">
        <v>263</v>
      </c>
      <c r="I43" s="50" t="s">
        <v>266</v>
      </c>
      <c r="J43" s="55">
        <v>4</v>
      </c>
      <c r="K43" s="50"/>
      <c r="L43" s="50"/>
      <c r="M43" s="56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-16000</v>
      </c>
      <c r="Z43" s="50" t="s">
        <v>267</v>
      </c>
      <c r="AA43" s="50" t="s">
        <v>267</v>
      </c>
      <c r="AB43" s="50"/>
      <c r="AC43" s="50"/>
      <c r="AD43" s="50" t="s">
        <v>218</v>
      </c>
      <c r="AE43" s="50"/>
      <c r="AF43" s="50"/>
      <c r="AG43" s="50"/>
      <c r="AH43" s="50"/>
      <c r="AI43" s="56">
        <v>0</v>
      </c>
      <c r="AJ43" s="50">
        <f t="shared" si="3"/>
        <v>16000</v>
      </c>
      <c r="AK43" s="50">
        <f t="shared" si="4"/>
        <v>-16000</v>
      </c>
      <c r="AL43" s="50"/>
      <c r="AM43" s="50"/>
      <c r="AN43" s="50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>
        <f>J43*BI9</f>
        <v>8000</v>
      </c>
      <c r="BJ43" s="57"/>
      <c r="BK43" s="57"/>
      <c r="BL43" s="57">
        <f>J43*BL9</f>
        <v>8000</v>
      </c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</row>
    <row r="44" spans="1:80" ht="20.100000000000001" customHeight="1" thickTop="1" thickBot="1">
      <c r="A44" s="59"/>
      <c r="B44" s="225"/>
      <c r="C44" s="59" t="s">
        <v>261</v>
      </c>
      <c r="D44" s="59"/>
      <c r="E44" s="59" t="s">
        <v>248</v>
      </c>
      <c r="F44" s="59"/>
      <c r="G44" s="59" t="s">
        <v>262</v>
      </c>
      <c r="H44" s="59" t="s">
        <v>263</v>
      </c>
      <c r="I44" s="59" t="s">
        <v>268</v>
      </c>
      <c r="J44" s="60">
        <v>4</v>
      </c>
      <c r="K44" s="59"/>
      <c r="L44" s="59"/>
      <c r="M44" s="61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-8000</v>
      </c>
      <c r="Z44" s="59" t="s">
        <v>269</v>
      </c>
      <c r="AA44" s="59" t="s">
        <v>269</v>
      </c>
      <c r="AB44" s="59"/>
      <c r="AC44" s="59"/>
      <c r="AD44" s="59" t="s">
        <v>218</v>
      </c>
      <c r="AE44" s="59"/>
      <c r="AF44" s="59"/>
      <c r="AG44" s="59"/>
      <c r="AH44" s="59"/>
      <c r="AI44" s="61">
        <v>0</v>
      </c>
      <c r="AJ44" s="59">
        <f t="shared" si="3"/>
        <v>8000</v>
      </c>
      <c r="AK44" s="59">
        <f t="shared" si="4"/>
        <v>-8000</v>
      </c>
      <c r="AL44" s="59"/>
      <c r="AM44" s="59"/>
      <c r="AN44" s="59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>
        <f>J44*BM9</f>
        <v>8000</v>
      </c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</row>
    <row r="45" spans="1:80" ht="20.100000000000001" customHeight="1" thickTop="1" thickBot="1">
      <c r="A45" s="50"/>
      <c r="B45" s="224" t="s">
        <v>270</v>
      </c>
      <c r="C45" s="50" t="s">
        <v>271</v>
      </c>
      <c r="D45" s="50"/>
      <c r="E45" s="50" t="s">
        <v>248</v>
      </c>
      <c r="F45" s="50"/>
      <c r="G45" s="50" t="s">
        <v>272</v>
      </c>
      <c r="H45" s="50"/>
      <c r="I45" s="50" t="s">
        <v>264</v>
      </c>
      <c r="J45" s="50">
        <v>2</v>
      </c>
      <c r="K45" s="50"/>
      <c r="L45" s="50"/>
      <c r="M45" s="56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-50904</v>
      </c>
      <c r="Z45" s="50" t="s">
        <v>265</v>
      </c>
      <c r="AA45" s="50" t="s">
        <v>265</v>
      </c>
      <c r="AB45" s="50"/>
      <c r="AC45" s="50"/>
      <c r="AD45" s="50" t="s">
        <v>218</v>
      </c>
      <c r="AE45" s="50"/>
      <c r="AF45" s="50"/>
      <c r="AG45" s="50"/>
      <c r="AH45" s="50"/>
      <c r="AI45" s="56">
        <v>0</v>
      </c>
      <c r="AJ45" s="50">
        <f t="shared" si="3"/>
        <v>50904</v>
      </c>
      <c r="AK45" s="50">
        <f t="shared" si="4"/>
        <v>-50904</v>
      </c>
      <c r="AL45" s="50"/>
      <c r="AM45" s="50"/>
      <c r="AN45" s="50"/>
      <c r="AO45" s="58">
        <f>J45*AO9</f>
        <v>200</v>
      </c>
      <c r="AP45" s="58">
        <f>J45*AP9</f>
        <v>200</v>
      </c>
      <c r="AQ45" s="57">
        <f>J45*AQ9</f>
        <v>5100</v>
      </c>
      <c r="AR45" s="57">
        <f>J45*AR9</f>
        <v>300</v>
      </c>
      <c r="AS45" s="57">
        <f>J45*AS9</f>
        <v>300</v>
      </c>
      <c r="AT45" s="57">
        <f>J45*AT9</f>
        <v>300</v>
      </c>
      <c r="AU45" s="57">
        <f>J45*AU9</f>
        <v>300</v>
      </c>
      <c r="AV45" s="57">
        <f>J45*AV9</f>
        <v>300</v>
      </c>
      <c r="AW45" s="57">
        <f>J45*AW9</f>
        <v>64</v>
      </c>
      <c r="AX45" s="57">
        <f>J45*AX9</f>
        <v>80</v>
      </c>
      <c r="AY45" s="57">
        <f>J45*AY9</f>
        <v>0</v>
      </c>
      <c r="AZ45" s="57">
        <f>J45*AZ9</f>
        <v>400</v>
      </c>
      <c r="BA45" s="57">
        <f>J45*BA9</f>
        <v>1600</v>
      </c>
      <c r="BB45" s="57">
        <f>J45*BB9</f>
        <v>2400</v>
      </c>
      <c r="BC45" s="57">
        <f>J45*BC9</f>
        <v>2400</v>
      </c>
      <c r="BD45" s="57">
        <f>J45*BD9</f>
        <v>2400</v>
      </c>
      <c r="BE45" s="57"/>
      <c r="BF45" s="57"/>
      <c r="BG45" s="57"/>
      <c r="BH45" s="57">
        <f>J45*BH9</f>
        <v>4000</v>
      </c>
      <c r="BI45" s="57"/>
      <c r="BJ45" s="57">
        <f>J45*BJ9</f>
        <v>4000</v>
      </c>
      <c r="BK45" s="57">
        <f>J45*BK9</f>
        <v>4000</v>
      </c>
      <c r="BL45" s="57"/>
      <c r="BM45" s="57"/>
      <c r="BN45" s="57">
        <f>J45*BN9</f>
        <v>2400</v>
      </c>
      <c r="BO45" s="57">
        <f>J45*BO9</f>
        <v>2400</v>
      </c>
      <c r="BP45" s="57">
        <f>J45*BP9</f>
        <v>2400</v>
      </c>
      <c r="BQ45" s="57">
        <f>J45*BQ9</f>
        <v>2400</v>
      </c>
      <c r="BR45" s="57">
        <f>J45*BR9</f>
        <v>800</v>
      </c>
      <c r="BS45" s="57">
        <f>J45*BS9</f>
        <v>2400</v>
      </c>
      <c r="BT45" s="57">
        <f>J45*BT9</f>
        <v>800</v>
      </c>
      <c r="BU45" s="57">
        <f>J45*BU9</f>
        <v>1600</v>
      </c>
      <c r="BV45" s="57">
        <f>J45*BV9</f>
        <v>1600</v>
      </c>
      <c r="BW45" s="57">
        <f>J45*BW9</f>
        <v>1600</v>
      </c>
      <c r="BX45" s="57">
        <f>J45*BX9</f>
        <v>800</v>
      </c>
      <c r="BY45" s="57">
        <f>J45*BY9</f>
        <v>800</v>
      </c>
      <c r="BZ45" s="57">
        <f>J45*BZ9</f>
        <v>1280</v>
      </c>
      <c r="CA45" s="57">
        <f>J45*CA9</f>
        <v>1280</v>
      </c>
      <c r="CB45" s="57"/>
    </row>
    <row r="46" spans="1:80" ht="20.100000000000001" customHeight="1" thickTop="1">
      <c r="A46" s="50"/>
      <c r="B46" s="224"/>
      <c r="C46" s="50" t="s">
        <v>271</v>
      </c>
      <c r="D46" s="50"/>
      <c r="E46" s="50" t="s">
        <v>248</v>
      </c>
      <c r="F46" s="50"/>
      <c r="G46" s="50" t="s">
        <v>272</v>
      </c>
      <c r="H46" s="50"/>
      <c r="I46" s="50" t="s">
        <v>266</v>
      </c>
      <c r="J46" s="50">
        <v>2</v>
      </c>
      <c r="K46" s="50"/>
      <c r="L46" s="50"/>
      <c r="M46" s="56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-8000</v>
      </c>
      <c r="Z46" s="50" t="s">
        <v>267</v>
      </c>
      <c r="AA46" s="50" t="s">
        <v>267</v>
      </c>
      <c r="AB46" s="50"/>
      <c r="AC46" s="50"/>
      <c r="AD46" s="50" t="s">
        <v>218</v>
      </c>
      <c r="AE46" s="50"/>
      <c r="AF46" s="50"/>
      <c r="AG46" s="50"/>
      <c r="AH46" s="50"/>
      <c r="AI46" s="56">
        <v>0</v>
      </c>
      <c r="AJ46" s="50">
        <f t="shared" si="3"/>
        <v>8000</v>
      </c>
      <c r="AK46" s="50">
        <f t="shared" si="4"/>
        <v>-8000</v>
      </c>
      <c r="AL46" s="50"/>
      <c r="AM46" s="50"/>
      <c r="AN46" s="50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>
        <f>J46*BI9</f>
        <v>4000</v>
      </c>
      <c r="BJ46" s="57"/>
      <c r="BK46" s="57"/>
      <c r="BL46" s="57">
        <f>J46*BL9</f>
        <v>4000</v>
      </c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</row>
    <row r="47" spans="1:80" ht="20.100000000000001" customHeight="1" thickBot="1">
      <c r="A47" s="59"/>
      <c r="B47" s="225"/>
      <c r="C47" s="59" t="s">
        <v>271</v>
      </c>
      <c r="D47" s="59"/>
      <c r="E47" s="59" t="s">
        <v>248</v>
      </c>
      <c r="F47" s="59"/>
      <c r="G47" s="59" t="s">
        <v>272</v>
      </c>
      <c r="H47" s="59"/>
      <c r="I47" s="59" t="s">
        <v>268</v>
      </c>
      <c r="J47" s="59">
        <v>2</v>
      </c>
      <c r="K47" s="59"/>
      <c r="L47" s="59"/>
      <c r="M47" s="61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-4000</v>
      </c>
      <c r="Z47" s="59" t="s">
        <v>269</v>
      </c>
      <c r="AA47" s="59" t="s">
        <v>269</v>
      </c>
      <c r="AB47" s="59"/>
      <c r="AC47" s="59"/>
      <c r="AD47" s="59" t="s">
        <v>218</v>
      </c>
      <c r="AE47" s="59"/>
      <c r="AF47" s="59"/>
      <c r="AG47" s="59"/>
      <c r="AH47" s="59"/>
      <c r="AI47" s="61">
        <v>0</v>
      </c>
      <c r="AJ47" s="59">
        <f t="shared" si="3"/>
        <v>4000</v>
      </c>
      <c r="AK47" s="59">
        <f t="shared" si="4"/>
        <v>-4000</v>
      </c>
      <c r="AL47" s="59"/>
      <c r="AM47" s="59"/>
      <c r="AN47" s="59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>
        <f>J47*BM9</f>
        <v>4000</v>
      </c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</row>
    <row r="48" spans="1:80" ht="20.100000000000001" customHeight="1" thickTop="1" thickBot="1">
      <c r="A48" s="50"/>
      <c r="B48" s="224" t="s">
        <v>273</v>
      </c>
      <c r="C48" s="50" t="s">
        <v>274</v>
      </c>
      <c r="D48" s="50"/>
      <c r="E48" s="55" t="s">
        <v>275</v>
      </c>
      <c r="F48" s="50"/>
      <c r="G48" s="50" t="s">
        <v>276</v>
      </c>
      <c r="H48" s="50"/>
      <c r="I48" s="50" t="s">
        <v>231</v>
      </c>
      <c r="J48" s="50">
        <v>1</v>
      </c>
      <c r="K48" s="50"/>
      <c r="L48" s="50"/>
      <c r="M48" s="56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 t="s">
        <v>277</v>
      </c>
      <c r="AA48" s="50" t="s">
        <v>277</v>
      </c>
      <c r="AB48" s="50"/>
      <c r="AC48" s="50"/>
      <c r="AD48" s="50" t="s">
        <v>218</v>
      </c>
      <c r="AE48" s="50"/>
      <c r="AF48" s="50"/>
      <c r="AG48" s="50"/>
      <c r="AH48" s="50"/>
      <c r="AI48" s="56">
        <v>0</v>
      </c>
      <c r="AJ48" s="50">
        <f t="shared" si="3"/>
        <v>0</v>
      </c>
      <c r="AK48" s="50">
        <f t="shared" si="4"/>
        <v>0</v>
      </c>
      <c r="AL48" s="50"/>
      <c r="AM48" s="50"/>
      <c r="AN48" s="50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</row>
    <row r="49" spans="1:80" ht="20.100000000000001" customHeight="1" thickTop="1" thickBot="1">
      <c r="A49" s="50"/>
      <c r="B49" s="224"/>
      <c r="C49" s="50" t="s">
        <v>274</v>
      </c>
      <c r="D49" s="50"/>
      <c r="E49" s="55" t="s">
        <v>275</v>
      </c>
      <c r="F49" s="50"/>
      <c r="G49" s="50" t="s">
        <v>276</v>
      </c>
      <c r="H49" s="50"/>
      <c r="I49" s="50" t="s">
        <v>233</v>
      </c>
      <c r="J49" s="50">
        <v>1</v>
      </c>
      <c r="K49" s="50"/>
      <c r="L49" s="50"/>
      <c r="M49" s="56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-100</v>
      </c>
      <c r="Z49" s="50" t="s">
        <v>278</v>
      </c>
      <c r="AA49" s="50" t="s">
        <v>278</v>
      </c>
      <c r="AB49" s="50"/>
      <c r="AC49" s="50"/>
      <c r="AD49" s="50" t="s">
        <v>218</v>
      </c>
      <c r="AE49" s="50"/>
      <c r="AF49" s="50"/>
      <c r="AG49" s="50"/>
      <c r="AH49" s="50"/>
      <c r="AI49" s="56">
        <v>0</v>
      </c>
      <c r="AJ49" s="50">
        <f t="shared" si="3"/>
        <v>100</v>
      </c>
      <c r="AK49" s="50">
        <f t="shared" si="4"/>
        <v>-100</v>
      </c>
      <c r="AL49" s="50"/>
      <c r="AM49" s="50"/>
      <c r="AN49" s="50"/>
      <c r="AO49" s="58">
        <f>J49*AO9</f>
        <v>100</v>
      </c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</row>
    <row r="50" spans="1:80" ht="20.100000000000001" customHeight="1" thickTop="1" thickBot="1">
      <c r="A50" s="50"/>
      <c r="B50" s="224"/>
      <c r="C50" s="50" t="s">
        <v>279</v>
      </c>
      <c r="D50" s="50"/>
      <c r="E50" s="55" t="s">
        <v>229</v>
      </c>
      <c r="F50" s="50"/>
      <c r="G50" s="50" t="s">
        <v>280</v>
      </c>
      <c r="H50" s="50"/>
      <c r="I50" s="50" t="s">
        <v>231</v>
      </c>
      <c r="J50" s="50">
        <v>1</v>
      </c>
      <c r="K50" s="50"/>
      <c r="L50" s="50"/>
      <c r="M50" s="56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-21112</v>
      </c>
      <c r="Z50" s="50" t="s">
        <v>256</v>
      </c>
      <c r="AA50" s="50" t="s">
        <v>256</v>
      </c>
      <c r="AB50" s="50"/>
      <c r="AC50" s="50"/>
      <c r="AD50" s="50" t="s">
        <v>218</v>
      </c>
      <c r="AE50" s="50"/>
      <c r="AF50" s="50"/>
      <c r="AG50" s="50"/>
      <c r="AH50" s="50"/>
      <c r="AI50" s="56">
        <v>0</v>
      </c>
      <c r="AJ50" s="50">
        <f t="shared" si="3"/>
        <v>21112</v>
      </c>
      <c r="AK50" s="50">
        <f t="shared" si="4"/>
        <v>-21112</v>
      </c>
      <c r="AL50" s="50"/>
      <c r="AM50" s="50"/>
      <c r="AN50" s="50"/>
      <c r="AO50" s="57"/>
      <c r="AP50" s="58">
        <f>J50*AP9</f>
        <v>100</v>
      </c>
      <c r="AQ50" s="57">
        <f>J50*AQ9</f>
        <v>2550</v>
      </c>
      <c r="AR50" s="57">
        <f>J50*AR9</f>
        <v>150</v>
      </c>
      <c r="AS50" s="57">
        <f>J50*AS9</f>
        <v>150</v>
      </c>
      <c r="AT50" s="57">
        <f>J50*AT9</f>
        <v>150</v>
      </c>
      <c r="AU50" s="57">
        <f>J50*AU9</f>
        <v>150</v>
      </c>
      <c r="AV50" s="57">
        <f>J50*AV9</f>
        <v>150</v>
      </c>
      <c r="AW50" s="57">
        <f>J50*AW9</f>
        <v>32</v>
      </c>
      <c r="AX50" s="57">
        <f>J50*AX9</f>
        <v>40</v>
      </c>
      <c r="AY50" s="57">
        <f>J50*AY9</f>
        <v>0</v>
      </c>
      <c r="AZ50" s="57">
        <f>J50*AZ9</f>
        <v>200</v>
      </c>
      <c r="BA50" s="57">
        <f>J50*BA9</f>
        <v>800</v>
      </c>
      <c r="BB50" s="57">
        <f>J50*BB9</f>
        <v>1200</v>
      </c>
      <c r="BC50" s="57"/>
      <c r="BD50" s="57"/>
      <c r="BE50" s="57"/>
      <c r="BF50" s="57"/>
      <c r="BG50" s="57"/>
      <c r="BH50" s="57">
        <f>J50*BH9</f>
        <v>2000</v>
      </c>
      <c r="BI50" s="57">
        <f>J50*BI9</f>
        <v>2000</v>
      </c>
      <c r="BJ50" s="57"/>
      <c r="BK50" s="57"/>
      <c r="BL50" s="57"/>
      <c r="BM50" s="57">
        <f>J50*BM9</f>
        <v>2000</v>
      </c>
      <c r="BN50" s="57">
        <f>J50*BN9</f>
        <v>1200</v>
      </c>
      <c r="BO50" s="57"/>
      <c r="BP50" s="57">
        <f>J50*BP9</f>
        <v>1200</v>
      </c>
      <c r="BQ50" s="57">
        <f>J50*BQ9</f>
        <v>1200</v>
      </c>
      <c r="BR50" s="57">
        <f>J50*BR9</f>
        <v>400</v>
      </c>
      <c r="BS50" s="57">
        <f>J50*BS9</f>
        <v>1200</v>
      </c>
      <c r="BT50" s="57">
        <f>J50*BT9</f>
        <v>400</v>
      </c>
      <c r="BU50" s="57">
        <f>J50*BU9</f>
        <v>800</v>
      </c>
      <c r="BV50" s="57">
        <f>J50*BV9</f>
        <v>800</v>
      </c>
      <c r="BW50" s="57">
        <f>J50*BW9</f>
        <v>800</v>
      </c>
      <c r="BX50" s="57">
        <f>J50*BX9</f>
        <v>400</v>
      </c>
      <c r="BY50" s="57">
        <f>J50*BY9</f>
        <v>400</v>
      </c>
      <c r="BZ50" s="57">
        <f>J50*BZ9</f>
        <v>640</v>
      </c>
      <c r="CA50" s="57"/>
      <c r="CB50" s="57"/>
    </row>
    <row r="51" spans="1:80" ht="20.100000000000001" customHeight="1" thickTop="1" thickBot="1">
      <c r="A51" s="50"/>
      <c r="B51" s="224"/>
      <c r="C51" s="50" t="s">
        <v>279</v>
      </c>
      <c r="D51" s="50"/>
      <c r="E51" s="55" t="s">
        <v>229</v>
      </c>
      <c r="F51" s="50"/>
      <c r="G51" s="50" t="s">
        <v>280</v>
      </c>
      <c r="H51" s="50"/>
      <c r="I51" s="50" t="s">
        <v>233</v>
      </c>
      <c r="J51" s="50">
        <v>1</v>
      </c>
      <c r="K51" s="50"/>
      <c r="L51" s="50"/>
      <c r="M51" s="56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 t="s">
        <v>281</v>
      </c>
      <c r="AA51" s="50" t="s">
        <v>281</v>
      </c>
      <c r="AB51" s="50"/>
      <c r="AC51" s="50"/>
      <c r="AD51" s="50" t="s">
        <v>218</v>
      </c>
      <c r="AE51" s="50"/>
      <c r="AF51" s="50"/>
      <c r="AG51" s="50"/>
      <c r="AH51" s="50"/>
      <c r="AI51" s="56">
        <v>0</v>
      </c>
      <c r="AJ51" s="50">
        <f t="shared" si="3"/>
        <v>0</v>
      </c>
      <c r="AK51" s="50">
        <f t="shared" si="4"/>
        <v>0</v>
      </c>
      <c r="AL51" s="50"/>
      <c r="AM51" s="50"/>
      <c r="AN51" s="50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</row>
    <row r="52" spans="1:80" ht="20.100000000000001" customHeight="1" thickTop="1" thickBot="1">
      <c r="A52" s="59"/>
      <c r="B52" s="225"/>
      <c r="C52" s="59" t="s">
        <v>282</v>
      </c>
      <c r="D52" s="59"/>
      <c r="E52" s="59" t="s">
        <v>283</v>
      </c>
      <c r="F52" s="59"/>
      <c r="G52" s="59" t="s">
        <v>284</v>
      </c>
      <c r="H52" s="59" t="s">
        <v>285</v>
      </c>
      <c r="I52" s="59" t="s">
        <v>286</v>
      </c>
      <c r="J52" s="59">
        <v>1</v>
      </c>
      <c r="K52" s="59"/>
      <c r="L52" s="59"/>
      <c r="M52" s="61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34960</v>
      </c>
      <c r="Y52" s="59">
        <v>24720</v>
      </c>
      <c r="Z52" s="59" t="s">
        <v>287</v>
      </c>
      <c r="AA52" s="59" t="s">
        <v>287</v>
      </c>
      <c r="AB52" s="59"/>
      <c r="AC52" s="59" t="s">
        <v>288</v>
      </c>
      <c r="AD52" s="59" t="s">
        <v>218</v>
      </c>
      <c r="AE52" s="59"/>
      <c r="AF52" s="59"/>
      <c r="AG52" s="59"/>
      <c r="AH52" s="59"/>
      <c r="AI52" s="61">
        <v>0</v>
      </c>
      <c r="AJ52" s="59">
        <f t="shared" si="3"/>
        <v>10240</v>
      </c>
      <c r="AK52" s="59">
        <f t="shared" si="4"/>
        <v>-10240</v>
      </c>
      <c r="AL52" s="59"/>
      <c r="AM52" s="59"/>
      <c r="AN52" s="59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>
        <f>J52*BC9</f>
        <v>1200</v>
      </c>
      <c r="BD52" s="62">
        <f>J52*BD9</f>
        <v>1200</v>
      </c>
      <c r="BE52" s="62"/>
      <c r="BF52" s="62"/>
      <c r="BG52" s="62"/>
      <c r="BH52" s="62"/>
      <c r="BI52" s="62"/>
      <c r="BJ52" s="62">
        <f>J52*BJ9</f>
        <v>2000</v>
      </c>
      <c r="BK52" s="62">
        <f>J52*BK9</f>
        <v>2000</v>
      </c>
      <c r="BL52" s="62">
        <f>J52*BL9</f>
        <v>2000</v>
      </c>
      <c r="BM52" s="62"/>
      <c r="BN52" s="62"/>
      <c r="BO52" s="62">
        <f>J52*BO9</f>
        <v>1200</v>
      </c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>
        <f>J52*CA9</f>
        <v>640</v>
      </c>
      <c r="CB52" s="62"/>
    </row>
    <row r="53" spans="1:80" ht="20.100000000000001" customHeight="1" thickTop="1" thickBot="1">
      <c r="A53" s="50"/>
      <c r="B53" s="224" t="s">
        <v>289</v>
      </c>
      <c r="C53" s="50" t="s">
        <v>290</v>
      </c>
      <c r="D53" s="50"/>
      <c r="E53" s="55" t="s">
        <v>291</v>
      </c>
      <c r="F53" s="50"/>
      <c r="G53" s="50" t="s">
        <v>292</v>
      </c>
      <c r="H53" s="50"/>
      <c r="I53" s="50" t="s">
        <v>231</v>
      </c>
      <c r="J53" s="50">
        <v>1</v>
      </c>
      <c r="K53" s="50"/>
      <c r="L53" s="50"/>
      <c r="M53" s="56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 t="s">
        <v>277</v>
      </c>
      <c r="AA53" s="50" t="s">
        <v>277</v>
      </c>
      <c r="AB53" s="50"/>
      <c r="AC53" s="50"/>
      <c r="AD53" s="50" t="s">
        <v>218</v>
      </c>
      <c r="AE53" s="50"/>
      <c r="AF53" s="50"/>
      <c r="AG53" s="50"/>
      <c r="AH53" s="50"/>
      <c r="AI53" s="56">
        <v>0</v>
      </c>
      <c r="AJ53" s="50">
        <f t="shared" si="3"/>
        <v>0</v>
      </c>
      <c r="AK53" s="50">
        <f t="shared" si="4"/>
        <v>0</v>
      </c>
      <c r="AL53" s="50"/>
      <c r="AM53" s="50"/>
      <c r="AN53" s="50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</row>
    <row r="54" spans="1:80" ht="20.100000000000001" customHeight="1" thickTop="1" thickBot="1">
      <c r="A54" s="50"/>
      <c r="B54" s="224"/>
      <c r="C54" s="50" t="s">
        <v>290</v>
      </c>
      <c r="D54" s="50"/>
      <c r="E54" s="55" t="s">
        <v>291</v>
      </c>
      <c r="F54" s="50"/>
      <c r="G54" s="50" t="s">
        <v>292</v>
      </c>
      <c r="H54" s="50"/>
      <c r="I54" s="50" t="s">
        <v>233</v>
      </c>
      <c r="J54" s="50">
        <v>1</v>
      </c>
      <c r="K54" s="50"/>
      <c r="L54" s="50"/>
      <c r="M54" s="56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-100</v>
      </c>
      <c r="Z54" s="50" t="s">
        <v>278</v>
      </c>
      <c r="AA54" s="50" t="s">
        <v>278</v>
      </c>
      <c r="AB54" s="50"/>
      <c r="AC54" s="50"/>
      <c r="AD54" s="50" t="s">
        <v>218</v>
      </c>
      <c r="AE54" s="50"/>
      <c r="AF54" s="50"/>
      <c r="AG54" s="50"/>
      <c r="AH54" s="50"/>
      <c r="AI54" s="56">
        <v>0</v>
      </c>
      <c r="AJ54" s="50">
        <f t="shared" si="3"/>
        <v>100</v>
      </c>
      <c r="AK54" s="50">
        <f t="shared" si="4"/>
        <v>-100</v>
      </c>
      <c r="AL54" s="50"/>
      <c r="AM54" s="50"/>
      <c r="AN54" s="50"/>
      <c r="AO54" s="58">
        <f>J54*AO9</f>
        <v>100</v>
      </c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</row>
    <row r="55" spans="1:80" ht="20.100000000000001" customHeight="1" thickTop="1" thickBot="1">
      <c r="A55" s="50"/>
      <c r="B55" s="224"/>
      <c r="C55" s="50" t="s">
        <v>293</v>
      </c>
      <c r="D55" s="50"/>
      <c r="E55" s="55" t="s">
        <v>244</v>
      </c>
      <c r="F55" s="50"/>
      <c r="G55" s="50" t="s">
        <v>294</v>
      </c>
      <c r="H55" s="50"/>
      <c r="I55" s="50" t="s">
        <v>231</v>
      </c>
      <c r="J55" s="50">
        <v>1</v>
      </c>
      <c r="K55" s="50"/>
      <c r="L55" s="50"/>
      <c r="M55" s="56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-25352</v>
      </c>
      <c r="Z55" s="50" t="s">
        <v>295</v>
      </c>
      <c r="AA55" s="50" t="s">
        <v>295</v>
      </c>
      <c r="AB55" s="50"/>
      <c r="AC55" s="50"/>
      <c r="AD55" s="50" t="s">
        <v>218</v>
      </c>
      <c r="AE55" s="50"/>
      <c r="AF55" s="50"/>
      <c r="AG55" s="50"/>
      <c r="AH55" s="50"/>
      <c r="AI55" s="56">
        <v>0</v>
      </c>
      <c r="AJ55" s="50">
        <f t="shared" si="3"/>
        <v>25352</v>
      </c>
      <c r="AK55" s="50">
        <f t="shared" si="4"/>
        <v>-25352</v>
      </c>
      <c r="AL55" s="50"/>
      <c r="AM55" s="50"/>
      <c r="AN55" s="50"/>
      <c r="AO55" s="57"/>
      <c r="AP55" s="58">
        <f>J55*AP9</f>
        <v>100</v>
      </c>
      <c r="AQ55" s="57">
        <f>J55*AQ9</f>
        <v>2550</v>
      </c>
      <c r="AR55" s="57">
        <f>J55*AR9</f>
        <v>150</v>
      </c>
      <c r="AS55" s="57">
        <f>J55*AS9</f>
        <v>150</v>
      </c>
      <c r="AT55" s="57">
        <f>J55*AT9</f>
        <v>150</v>
      </c>
      <c r="AU55" s="57">
        <f>J55*AU9</f>
        <v>150</v>
      </c>
      <c r="AV55" s="57">
        <f>J55*AV9</f>
        <v>150</v>
      </c>
      <c r="AW55" s="57">
        <f>J55*AW9</f>
        <v>32</v>
      </c>
      <c r="AX55" s="57">
        <f>J55*AX9</f>
        <v>40</v>
      </c>
      <c r="AY55" s="57">
        <f>J55*AY9</f>
        <v>0</v>
      </c>
      <c r="AZ55" s="57">
        <f>J55*AZ9</f>
        <v>200</v>
      </c>
      <c r="BA55" s="57">
        <f>J55*BA9</f>
        <v>800</v>
      </c>
      <c r="BB55" s="57">
        <f>J55*BB9</f>
        <v>1200</v>
      </c>
      <c r="BC55" s="57">
        <f>J55*BC9</f>
        <v>1200</v>
      </c>
      <c r="BD55" s="57">
        <f>J55*BD9</f>
        <v>1200</v>
      </c>
      <c r="BE55" s="57"/>
      <c r="BF55" s="57"/>
      <c r="BG55" s="57"/>
      <c r="BH55" s="57">
        <f>J55*BH9</f>
        <v>2000</v>
      </c>
      <c r="BI55" s="57"/>
      <c r="BJ55" s="57">
        <f>J55*BJ9</f>
        <v>2000</v>
      </c>
      <c r="BK55" s="57">
        <f>J55*BK9</f>
        <v>2000</v>
      </c>
      <c r="BL55" s="57"/>
      <c r="BM55" s="57"/>
      <c r="BN55" s="57">
        <f>J55*BN9</f>
        <v>1200</v>
      </c>
      <c r="BO55" s="57">
        <f>J55*BO9</f>
        <v>1200</v>
      </c>
      <c r="BP55" s="57">
        <f>J55*BP9</f>
        <v>1200</v>
      </c>
      <c r="BQ55" s="57">
        <f>J55*BQ9</f>
        <v>1200</v>
      </c>
      <c r="BR55" s="57">
        <f>J55*BR9</f>
        <v>400</v>
      </c>
      <c r="BS55" s="57">
        <f>J55*BS9</f>
        <v>1200</v>
      </c>
      <c r="BT55" s="57">
        <f>J55*BT9</f>
        <v>400</v>
      </c>
      <c r="BU55" s="57">
        <f>J55*BU9</f>
        <v>800</v>
      </c>
      <c r="BV55" s="57">
        <f>J55*BV9</f>
        <v>800</v>
      </c>
      <c r="BW55" s="57">
        <f>J55*BW9</f>
        <v>800</v>
      </c>
      <c r="BX55" s="57">
        <f>J55*BX9</f>
        <v>400</v>
      </c>
      <c r="BY55" s="57">
        <f>J55*BY9</f>
        <v>400</v>
      </c>
      <c r="BZ55" s="57">
        <f>J55*BZ9</f>
        <v>640</v>
      </c>
      <c r="CA55" s="57">
        <f>J55*CA9</f>
        <v>640</v>
      </c>
      <c r="CB55" s="57"/>
    </row>
    <row r="56" spans="1:80" ht="20.100000000000001" customHeight="1" thickTop="1" thickBot="1">
      <c r="A56" s="59"/>
      <c r="B56" s="225"/>
      <c r="C56" s="59" t="s">
        <v>293</v>
      </c>
      <c r="D56" s="59"/>
      <c r="E56" s="60" t="s">
        <v>244</v>
      </c>
      <c r="F56" s="59"/>
      <c r="G56" s="59" t="s">
        <v>294</v>
      </c>
      <c r="H56" s="59"/>
      <c r="I56" s="59" t="s">
        <v>233</v>
      </c>
      <c r="J56" s="59">
        <v>1</v>
      </c>
      <c r="K56" s="59"/>
      <c r="L56" s="59"/>
      <c r="M56" s="61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-6000</v>
      </c>
      <c r="Z56" s="59" t="s">
        <v>281</v>
      </c>
      <c r="AA56" s="59" t="s">
        <v>281</v>
      </c>
      <c r="AB56" s="59"/>
      <c r="AC56" s="59"/>
      <c r="AD56" s="59" t="s">
        <v>218</v>
      </c>
      <c r="AE56" s="59"/>
      <c r="AF56" s="59"/>
      <c r="AG56" s="59"/>
      <c r="AH56" s="59"/>
      <c r="AI56" s="61">
        <v>0</v>
      </c>
      <c r="AJ56" s="59">
        <f t="shared" si="3"/>
        <v>6000</v>
      </c>
      <c r="AK56" s="59">
        <f t="shared" si="4"/>
        <v>-6000</v>
      </c>
      <c r="AL56" s="59"/>
      <c r="AM56" s="59"/>
      <c r="AN56" s="59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>
        <f>J56*BI9</f>
        <v>2000</v>
      </c>
      <c r="BJ56" s="62"/>
      <c r="BK56" s="62"/>
      <c r="BL56" s="62">
        <f>J56*BL9</f>
        <v>2000</v>
      </c>
      <c r="BM56" s="62">
        <f>J56*BM9</f>
        <v>2000</v>
      </c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</row>
    <row r="57" spans="1:80" ht="20.100000000000001" customHeight="1" thickTop="1" thickBot="1">
      <c r="A57" s="50"/>
      <c r="B57" s="224" t="s">
        <v>296</v>
      </c>
      <c r="C57" s="50" t="s">
        <v>297</v>
      </c>
      <c r="D57" s="50"/>
      <c r="E57" s="55" t="s">
        <v>291</v>
      </c>
      <c r="F57" s="50"/>
      <c r="G57" s="50" t="s">
        <v>298</v>
      </c>
      <c r="H57" s="50"/>
      <c r="I57" s="50" t="s">
        <v>231</v>
      </c>
      <c r="J57" s="50">
        <v>1</v>
      </c>
      <c r="K57" s="50"/>
      <c r="L57" s="50"/>
      <c r="M57" s="56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 t="s">
        <v>277</v>
      </c>
      <c r="AA57" s="50" t="s">
        <v>277</v>
      </c>
      <c r="AB57" s="50"/>
      <c r="AC57" s="50"/>
      <c r="AD57" s="50" t="s">
        <v>218</v>
      </c>
      <c r="AE57" s="50"/>
      <c r="AF57" s="50"/>
      <c r="AG57" s="50"/>
      <c r="AH57" s="50"/>
      <c r="AI57" s="56">
        <v>0</v>
      </c>
      <c r="AJ57" s="50">
        <f t="shared" si="3"/>
        <v>0</v>
      </c>
      <c r="AK57" s="50">
        <f t="shared" si="4"/>
        <v>0</v>
      </c>
      <c r="AL57" s="50"/>
      <c r="AM57" s="50"/>
      <c r="AN57" s="50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</row>
    <row r="58" spans="1:80" ht="20.100000000000001" customHeight="1" thickTop="1" thickBot="1">
      <c r="A58" s="50"/>
      <c r="B58" s="224"/>
      <c r="C58" s="50" t="s">
        <v>297</v>
      </c>
      <c r="D58" s="50"/>
      <c r="E58" s="55" t="s">
        <v>291</v>
      </c>
      <c r="F58" s="50"/>
      <c r="G58" s="50" t="s">
        <v>298</v>
      </c>
      <c r="H58" s="50"/>
      <c r="I58" s="50" t="s">
        <v>233</v>
      </c>
      <c r="J58" s="50">
        <v>1</v>
      </c>
      <c r="K58" s="50"/>
      <c r="L58" s="50"/>
      <c r="M58" s="56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 t="s">
        <v>278</v>
      </c>
      <c r="AA58" s="50" t="s">
        <v>278</v>
      </c>
      <c r="AB58" s="50"/>
      <c r="AC58" s="50"/>
      <c r="AD58" s="50" t="s">
        <v>218</v>
      </c>
      <c r="AE58" s="50"/>
      <c r="AF58" s="50"/>
      <c r="AG58" s="50"/>
      <c r="AH58" s="50"/>
      <c r="AI58" s="56">
        <v>0</v>
      </c>
      <c r="AJ58" s="50">
        <f t="shared" si="3"/>
        <v>0</v>
      </c>
      <c r="AK58" s="50">
        <f t="shared" si="4"/>
        <v>0</v>
      </c>
      <c r="AL58" s="50"/>
      <c r="AM58" s="50"/>
      <c r="AN58" s="50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</row>
    <row r="59" spans="1:80" ht="20.100000000000001" customHeight="1" thickTop="1" thickBot="1">
      <c r="A59" s="50"/>
      <c r="B59" s="224"/>
      <c r="C59" s="50" t="s">
        <v>299</v>
      </c>
      <c r="D59" s="50"/>
      <c r="E59" s="55" t="s">
        <v>283</v>
      </c>
      <c r="F59" s="50"/>
      <c r="G59" s="50" t="s">
        <v>300</v>
      </c>
      <c r="H59" s="50"/>
      <c r="I59" s="50" t="s">
        <v>231</v>
      </c>
      <c r="J59" s="50">
        <v>1</v>
      </c>
      <c r="K59" s="50"/>
      <c r="L59" s="50"/>
      <c r="M59" s="56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-24072</v>
      </c>
      <c r="Z59" s="50" t="s">
        <v>256</v>
      </c>
      <c r="AA59" s="50" t="s">
        <v>256</v>
      </c>
      <c r="AB59" s="50"/>
      <c r="AC59" s="50"/>
      <c r="AD59" s="50" t="s">
        <v>218</v>
      </c>
      <c r="AE59" s="50"/>
      <c r="AF59" s="50"/>
      <c r="AG59" s="50"/>
      <c r="AH59" s="50"/>
      <c r="AI59" s="56">
        <v>0</v>
      </c>
      <c r="AJ59" s="50">
        <f t="shared" si="3"/>
        <v>24072</v>
      </c>
      <c r="AK59" s="50">
        <f t="shared" si="4"/>
        <v>-24072</v>
      </c>
      <c r="AL59" s="50"/>
      <c r="AM59" s="50"/>
      <c r="AN59" s="50"/>
      <c r="AO59" s="57"/>
      <c r="AP59" s="58">
        <f>J59*AP9</f>
        <v>100</v>
      </c>
      <c r="AQ59" s="57">
        <f>J59*AQ9</f>
        <v>2550</v>
      </c>
      <c r="AR59" s="57">
        <f>J59*AR9</f>
        <v>150</v>
      </c>
      <c r="AS59" s="57">
        <f>J59*AS9</f>
        <v>150</v>
      </c>
      <c r="AT59" s="57">
        <f>J59*AT9</f>
        <v>150</v>
      </c>
      <c r="AU59" s="57">
        <f>J59*AU9</f>
        <v>150</v>
      </c>
      <c r="AV59" s="57">
        <f>J59*AV9</f>
        <v>150</v>
      </c>
      <c r="AW59" s="57">
        <f>J59*AW9</f>
        <v>32</v>
      </c>
      <c r="AX59" s="57">
        <f>J59*AX9</f>
        <v>40</v>
      </c>
      <c r="AY59" s="57">
        <f>J59*AY9</f>
        <v>0</v>
      </c>
      <c r="AZ59" s="57">
        <f>J59*AZ9</f>
        <v>200</v>
      </c>
      <c r="BA59" s="57">
        <f>J59*BA9</f>
        <v>800</v>
      </c>
      <c r="BB59" s="57">
        <f>J59*BB9</f>
        <v>1200</v>
      </c>
      <c r="BC59" s="57">
        <f>J59*BC9</f>
        <v>1200</v>
      </c>
      <c r="BD59" s="57">
        <f>J59*BD9</f>
        <v>1200</v>
      </c>
      <c r="BE59" s="57"/>
      <c r="BF59" s="57"/>
      <c r="BG59" s="57"/>
      <c r="BH59" s="57">
        <f>J59*BH9</f>
        <v>2000</v>
      </c>
      <c r="BI59" s="57"/>
      <c r="BJ59" s="57">
        <f>J59*BJ9</f>
        <v>2000</v>
      </c>
      <c r="BK59" s="57">
        <f>J59*BK9</f>
        <v>2000</v>
      </c>
      <c r="BL59" s="57"/>
      <c r="BM59" s="57"/>
      <c r="BN59" s="57">
        <f>J59*BN9</f>
        <v>1200</v>
      </c>
      <c r="BO59" s="57">
        <f>J59*BO9</f>
        <v>1200</v>
      </c>
      <c r="BP59" s="57">
        <f>J59*BP9</f>
        <v>1200</v>
      </c>
      <c r="BQ59" s="57">
        <f>J59*BQ9</f>
        <v>1200</v>
      </c>
      <c r="BR59" s="57">
        <f>J59*BR9</f>
        <v>400</v>
      </c>
      <c r="BS59" s="57">
        <f>J59*BS9</f>
        <v>1200</v>
      </c>
      <c r="BT59" s="57">
        <f>J59*BT9</f>
        <v>400</v>
      </c>
      <c r="BU59" s="57">
        <f>J59*BU9</f>
        <v>800</v>
      </c>
      <c r="BV59" s="57">
        <f>J59*BV9</f>
        <v>800</v>
      </c>
      <c r="BW59" s="57">
        <f>J59*BW9</f>
        <v>800</v>
      </c>
      <c r="BX59" s="57">
        <f>J59*BX9</f>
        <v>400</v>
      </c>
      <c r="BY59" s="57">
        <f>J59*BY9</f>
        <v>400</v>
      </c>
      <c r="BZ59" s="57"/>
      <c r="CA59" s="57"/>
      <c r="CB59" s="57"/>
    </row>
    <row r="60" spans="1:80" ht="20.100000000000001" customHeight="1" thickTop="1" thickBot="1">
      <c r="A60" s="59"/>
      <c r="B60" s="225"/>
      <c r="C60" s="59" t="s">
        <v>299</v>
      </c>
      <c r="D60" s="59"/>
      <c r="E60" s="60" t="s">
        <v>283</v>
      </c>
      <c r="F60" s="59"/>
      <c r="G60" s="59" t="s">
        <v>300</v>
      </c>
      <c r="H60" s="59"/>
      <c r="I60" s="59" t="s">
        <v>233</v>
      </c>
      <c r="J60" s="59">
        <v>1</v>
      </c>
      <c r="K60" s="59"/>
      <c r="L60" s="59"/>
      <c r="M60" s="61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-6100</v>
      </c>
      <c r="Z60" s="59" t="s">
        <v>281</v>
      </c>
      <c r="AA60" s="59" t="s">
        <v>281</v>
      </c>
      <c r="AB60" s="59"/>
      <c r="AC60" s="59"/>
      <c r="AD60" s="59" t="s">
        <v>218</v>
      </c>
      <c r="AE60" s="59"/>
      <c r="AF60" s="59"/>
      <c r="AG60" s="59"/>
      <c r="AH60" s="59"/>
      <c r="AI60" s="61">
        <v>0</v>
      </c>
      <c r="AJ60" s="59">
        <f t="shared" si="3"/>
        <v>6100</v>
      </c>
      <c r="AK60" s="59">
        <f t="shared" si="4"/>
        <v>-6100</v>
      </c>
      <c r="AL60" s="59"/>
      <c r="AM60" s="59"/>
      <c r="AN60" s="59"/>
      <c r="AO60" s="63">
        <f>J60*AO9</f>
        <v>100</v>
      </c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>
        <f>J60*BI9</f>
        <v>2000</v>
      </c>
      <c r="BJ60" s="62"/>
      <c r="BK60" s="62"/>
      <c r="BL60" s="62">
        <f>J60*BL9</f>
        <v>2000</v>
      </c>
      <c r="BM60" s="62">
        <f>J60*BM9</f>
        <v>2000</v>
      </c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</row>
    <row r="61" spans="1:80" ht="20.100000000000001" customHeight="1" thickTop="1" thickBot="1">
      <c r="A61" s="50"/>
      <c r="B61" s="224" t="s">
        <v>301</v>
      </c>
      <c r="C61" s="50" t="s">
        <v>302</v>
      </c>
      <c r="D61" s="50"/>
      <c r="E61" s="55" t="s">
        <v>244</v>
      </c>
      <c r="F61" s="50"/>
      <c r="G61" s="50" t="s">
        <v>303</v>
      </c>
      <c r="H61" s="50"/>
      <c r="I61" s="50" t="s">
        <v>264</v>
      </c>
      <c r="J61" s="50">
        <v>1</v>
      </c>
      <c r="K61" s="50"/>
      <c r="L61" s="50"/>
      <c r="M61" s="56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-25452</v>
      </c>
      <c r="Z61" s="50" t="s">
        <v>304</v>
      </c>
      <c r="AA61" s="50" t="s">
        <v>304</v>
      </c>
      <c r="AB61" s="50"/>
      <c r="AC61" s="50"/>
      <c r="AD61" s="50" t="s">
        <v>218</v>
      </c>
      <c r="AE61" s="50"/>
      <c r="AF61" s="50"/>
      <c r="AG61" s="50"/>
      <c r="AH61" s="50"/>
      <c r="AI61" s="56">
        <v>0</v>
      </c>
      <c r="AJ61" s="50">
        <f t="shared" si="3"/>
        <v>25452</v>
      </c>
      <c r="AK61" s="50">
        <f t="shared" si="4"/>
        <v>-25452</v>
      </c>
      <c r="AL61" s="50"/>
      <c r="AM61" s="50"/>
      <c r="AN61" s="50"/>
      <c r="AO61" s="58">
        <f>J61*AO9</f>
        <v>100</v>
      </c>
      <c r="AP61" s="58">
        <f>J61*AP9</f>
        <v>100</v>
      </c>
      <c r="AQ61" s="57">
        <f>J61*AQ9</f>
        <v>2550</v>
      </c>
      <c r="AR61" s="57">
        <f>J61*AR9</f>
        <v>150</v>
      </c>
      <c r="AS61" s="57">
        <f>J61*AS9</f>
        <v>150</v>
      </c>
      <c r="AT61" s="57">
        <f>J61*AT9</f>
        <v>150</v>
      </c>
      <c r="AU61" s="57">
        <f>J61*AU9</f>
        <v>150</v>
      </c>
      <c r="AV61" s="57">
        <f>J61*AV9</f>
        <v>150</v>
      </c>
      <c r="AW61" s="57">
        <f>J61*AW9</f>
        <v>32</v>
      </c>
      <c r="AX61" s="57">
        <f>J61*AX9</f>
        <v>40</v>
      </c>
      <c r="AY61" s="57">
        <f>J61*AY9</f>
        <v>0</v>
      </c>
      <c r="AZ61" s="57">
        <f>J61*AZ9</f>
        <v>200</v>
      </c>
      <c r="BA61" s="57">
        <f>J61*BA9</f>
        <v>800</v>
      </c>
      <c r="BB61" s="57">
        <f>J61*BB9</f>
        <v>1200</v>
      </c>
      <c r="BC61" s="57">
        <f>J61*BC9</f>
        <v>1200</v>
      </c>
      <c r="BD61" s="57">
        <f>J61*BD9</f>
        <v>1200</v>
      </c>
      <c r="BE61" s="57"/>
      <c r="BF61" s="57"/>
      <c r="BG61" s="57"/>
      <c r="BH61" s="57">
        <f>J61*BH9</f>
        <v>2000</v>
      </c>
      <c r="BI61" s="57"/>
      <c r="BJ61" s="57">
        <f>J61*BJ9</f>
        <v>2000</v>
      </c>
      <c r="BK61" s="57">
        <f>J61*BK9</f>
        <v>2000</v>
      </c>
      <c r="BL61" s="57"/>
      <c r="BM61" s="57"/>
      <c r="BN61" s="57">
        <f>J61*BN9</f>
        <v>1200</v>
      </c>
      <c r="BO61" s="57">
        <f>J61*BO9</f>
        <v>1200</v>
      </c>
      <c r="BP61" s="57">
        <f>J61*BP9</f>
        <v>1200</v>
      </c>
      <c r="BQ61" s="57">
        <f>J61*BQ9</f>
        <v>1200</v>
      </c>
      <c r="BR61" s="57">
        <f>J61*BR9</f>
        <v>400</v>
      </c>
      <c r="BS61" s="57">
        <f>J61*BS9</f>
        <v>1200</v>
      </c>
      <c r="BT61" s="57">
        <f>J61*BT9</f>
        <v>400</v>
      </c>
      <c r="BU61" s="57">
        <f>J61*BU9</f>
        <v>800</v>
      </c>
      <c r="BV61" s="57">
        <f>J61*BV9</f>
        <v>800</v>
      </c>
      <c r="BW61" s="57">
        <f>J61*BW9</f>
        <v>800</v>
      </c>
      <c r="BX61" s="57">
        <f>J61*BX9</f>
        <v>400</v>
      </c>
      <c r="BY61" s="57">
        <f>J61*BY9</f>
        <v>400</v>
      </c>
      <c r="BZ61" s="57">
        <f>J61*BZ9</f>
        <v>640</v>
      </c>
      <c r="CA61" s="57">
        <f>J61*CA9</f>
        <v>640</v>
      </c>
      <c r="CB61" s="57"/>
    </row>
    <row r="62" spans="1:80" ht="20.100000000000001" customHeight="1" thickTop="1" thickBot="1">
      <c r="A62" s="50"/>
      <c r="B62" s="224"/>
      <c r="C62" s="50" t="s">
        <v>302</v>
      </c>
      <c r="D62" s="50"/>
      <c r="E62" s="55" t="s">
        <v>244</v>
      </c>
      <c r="F62" s="50"/>
      <c r="G62" s="50" t="s">
        <v>303</v>
      </c>
      <c r="H62" s="50"/>
      <c r="I62" s="50" t="s">
        <v>266</v>
      </c>
      <c r="J62" s="50">
        <v>1</v>
      </c>
      <c r="K62" s="50"/>
      <c r="L62" s="50"/>
      <c r="M62" s="56">
        <v>0</v>
      </c>
      <c r="N62" s="50">
        <v>0</v>
      </c>
      <c r="O62" s="50">
        <v>0</v>
      </c>
      <c r="P62" s="50">
        <v>0</v>
      </c>
      <c r="Q62" s="50">
        <v>0</v>
      </c>
      <c r="R62" s="50">
        <v>0</v>
      </c>
      <c r="S62" s="50">
        <v>0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-4000</v>
      </c>
      <c r="Z62" s="50" t="s">
        <v>305</v>
      </c>
      <c r="AA62" s="50" t="s">
        <v>305</v>
      </c>
      <c r="AB62" s="50"/>
      <c r="AC62" s="50"/>
      <c r="AD62" s="50" t="s">
        <v>218</v>
      </c>
      <c r="AE62" s="50"/>
      <c r="AF62" s="50"/>
      <c r="AG62" s="50"/>
      <c r="AH62" s="50"/>
      <c r="AI62" s="56">
        <v>0</v>
      </c>
      <c r="AJ62" s="50">
        <f t="shared" si="3"/>
        <v>4000</v>
      </c>
      <c r="AK62" s="50">
        <f t="shared" si="4"/>
        <v>-4000</v>
      </c>
      <c r="AL62" s="50"/>
      <c r="AM62" s="50"/>
      <c r="AN62" s="50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>
        <f>J62*BI9</f>
        <v>2000</v>
      </c>
      <c r="BJ62" s="57"/>
      <c r="BK62" s="57"/>
      <c r="BL62" s="57">
        <f>J62*BL9</f>
        <v>2000</v>
      </c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</row>
    <row r="63" spans="1:80" ht="20.100000000000001" customHeight="1" thickTop="1" thickBot="1">
      <c r="A63" s="59"/>
      <c r="B63" s="225"/>
      <c r="C63" s="59" t="s">
        <v>302</v>
      </c>
      <c r="D63" s="59"/>
      <c r="E63" s="60" t="s">
        <v>244</v>
      </c>
      <c r="F63" s="59"/>
      <c r="G63" s="59" t="s">
        <v>303</v>
      </c>
      <c r="H63" s="59"/>
      <c r="I63" s="59" t="s">
        <v>268</v>
      </c>
      <c r="J63" s="59">
        <v>1</v>
      </c>
      <c r="K63" s="59"/>
      <c r="L63" s="59"/>
      <c r="M63" s="61">
        <v>0</v>
      </c>
      <c r="N63" s="59">
        <v>0</v>
      </c>
      <c r="O63" s="59">
        <v>0</v>
      </c>
      <c r="P63" s="59">
        <v>0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-2000</v>
      </c>
      <c r="Z63" s="59" t="s">
        <v>306</v>
      </c>
      <c r="AA63" s="59" t="s">
        <v>306</v>
      </c>
      <c r="AB63" s="59"/>
      <c r="AC63" s="59"/>
      <c r="AD63" s="59" t="s">
        <v>218</v>
      </c>
      <c r="AE63" s="59"/>
      <c r="AF63" s="59"/>
      <c r="AG63" s="59"/>
      <c r="AH63" s="59"/>
      <c r="AI63" s="61">
        <v>0</v>
      </c>
      <c r="AJ63" s="59">
        <f t="shared" si="3"/>
        <v>2000</v>
      </c>
      <c r="AK63" s="59">
        <f t="shared" si="4"/>
        <v>-2000</v>
      </c>
      <c r="AL63" s="59"/>
      <c r="AM63" s="59"/>
      <c r="AN63" s="59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>
        <f>J63*BM9</f>
        <v>2000</v>
      </c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</row>
    <row r="64" spans="1:80" ht="20.100000000000001" customHeight="1" thickTop="1" thickBot="1">
      <c r="A64" s="50"/>
      <c r="B64" s="224" t="s">
        <v>307</v>
      </c>
      <c r="C64" s="50" t="s">
        <v>308</v>
      </c>
      <c r="D64" s="50"/>
      <c r="E64" s="55" t="s">
        <v>291</v>
      </c>
      <c r="F64" s="50"/>
      <c r="G64" s="50" t="s">
        <v>309</v>
      </c>
      <c r="H64" s="50"/>
      <c r="I64" s="50" t="s">
        <v>264</v>
      </c>
      <c r="J64" s="50">
        <v>1</v>
      </c>
      <c r="K64" s="50"/>
      <c r="L64" s="50"/>
      <c r="M64" s="56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-25452</v>
      </c>
      <c r="Z64" s="50" t="s">
        <v>304</v>
      </c>
      <c r="AA64" s="50" t="s">
        <v>304</v>
      </c>
      <c r="AB64" s="50"/>
      <c r="AC64" s="50"/>
      <c r="AD64" s="50" t="s">
        <v>218</v>
      </c>
      <c r="AE64" s="50"/>
      <c r="AF64" s="50"/>
      <c r="AG64" s="50"/>
      <c r="AH64" s="50"/>
      <c r="AI64" s="56">
        <v>0</v>
      </c>
      <c r="AJ64" s="50">
        <f t="shared" si="3"/>
        <v>25452</v>
      </c>
      <c r="AK64" s="50">
        <f t="shared" si="4"/>
        <v>-25452</v>
      </c>
      <c r="AL64" s="50"/>
      <c r="AM64" s="50"/>
      <c r="AN64" s="50"/>
      <c r="AO64" s="58">
        <f>J64*AO9</f>
        <v>100</v>
      </c>
      <c r="AP64" s="58">
        <f>J64*AP9</f>
        <v>100</v>
      </c>
      <c r="AQ64" s="57">
        <f>J64*AQ9</f>
        <v>2550</v>
      </c>
      <c r="AR64" s="57">
        <f>J64*AR9</f>
        <v>150</v>
      </c>
      <c r="AS64" s="57">
        <f>J64*AS9</f>
        <v>150</v>
      </c>
      <c r="AT64" s="57">
        <f>J64*AT9</f>
        <v>150</v>
      </c>
      <c r="AU64" s="57">
        <f>J64*AU9</f>
        <v>150</v>
      </c>
      <c r="AV64" s="57">
        <f>J64*AV9</f>
        <v>150</v>
      </c>
      <c r="AW64" s="57">
        <f>J64*AW9</f>
        <v>32</v>
      </c>
      <c r="AX64" s="57">
        <f>J64*AX9</f>
        <v>40</v>
      </c>
      <c r="AY64" s="57">
        <f>J64*AY9</f>
        <v>0</v>
      </c>
      <c r="AZ64" s="57">
        <f>J64*AZ9</f>
        <v>200</v>
      </c>
      <c r="BA64" s="57">
        <f>J64*BA9</f>
        <v>800</v>
      </c>
      <c r="BB64" s="57">
        <f>J64*BB9</f>
        <v>1200</v>
      </c>
      <c r="BC64" s="57">
        <f>J64*BC9</f>
        <v>1200</v>
      </c>
      <c r="BD64" s="57">
        <f>J64*BD9</f>
        <v>1200</v>
      </c>
      <c r="BE64" s="57"/>
      <c r="BF64" s="57"/>
      <c r="BG64" s="57"/>
      <c r="BH64" s="57">
        <f>J64*BH9</f>
        <v>2000</v>
      </c>
      <c r="BI64" s="57"/>
      <c r="BJ64" s="57">
        <f>J64*BJ9</f>
        <v>2000</v>
      </c>
      <c r="BK64" s="57">
        <f>J64*BK9</f>
        <v>2000</v>
      </c>
      <c r="BL64" s="57"/>
      <c r="BM64" s="57"/>
      <c r="BN64" s="57">
        <f>J64*BN9</f>
        <v>1200</v>
      </c>
      <c r="BO64" s="57">
        <f>J64*BO9</f>
        <v>1200</v>
      </c>
      <c r="BP64" s="57">
        <f>J64*BP9</f>
        <v>1200</v>
      </c>
      <c r="BQ64" s="57">
        <f>J64*BQ9</f>
        <v>1200</v>
      </c>
      <c r="BR64" s="57">
        <f>J64*BR9</f>
        <v>400</v>
      </c>
      <c r="BS64" s="57">
        <f>J64*BS9</f>
        <v>1200</v>
      </c>
      <c r="BT64" s="57">
        <f>J64*BT9</f>
        <v>400</v>
      </c>
      <c r="BU64" s="57">
        <f>J64*BU9</f>
        <v>800</v>
      </c>
      <c r="BV64" s="57">
        <f>J64*BV9</f>
        <v>800</v>
      </c>
      <c r="BW64" s="57">
        <f>J64*BW9</f>
        <v>800</v>
      </c>
      <c r="BX64" s="57">
        <f>J64*BX9</f>
        <v>400</v>
      </c>
      <c r="BY64" s="57">
        <f>J64*BY9</f>
        <v>400</v>
      </c>
      <c r="BZ64" s="57">
        <f>J64*BZ9</f>
        <v>640</v>
      </c>
      <c r="CA64" s="57">
        <f>J64*CA9</f>
        <v>640</v>
      </c>
      <c r="CB64" s="57"/>
    </row>
    <row r="65" spans="1:80" ht="20.100000000000001" customHeight="1" thickTop="1" thickBot="1">
      <c r="A65" s="50"/>
      <c r="B65" s="224"/>
      <c r="C65" s="50" t="s">
        <v>308</v>
      </c>
      <c r="D65" s="50"/>
      <c r="E65" s="55" t="s">
        <v>291</v>
      </c>
      <c r="F65" s="50"/>
      <c r="G65" s="50" t="s">
        <v>309</v>
      </c>
      <c r="H65" s="50"/>
      <c r="I65" s="50" t="s">
        <v>266</v>
      </c>
      <c r="J65" s="50">
        <v>1</v>
      </c>
      <c r="K65" s="50"/>
      <c r="L65" s="50"/>
      <c r="M65" s="56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-4000</v>
      </c>
      <c r="Z65" s="50" t="s">
        <v>305</v>
      </c>
      <c r="AA65" s="50" t="s">
        <v>305</v>
      </c>
      <c r="AB65" s="50"/>
      <c r="AC65" s="50"/>
      <c r="AD65" s="50" t="s">
        <v>218</v>
      </c>
      <c r="AE65" s="50"/>
      <c r="AF65" s="50"/>
      <c r="AG65" s="50"/>
      <c r="AH65" s="50"/>
      <c r="AI65" s="56">
        <v>0</v>
      </c>
      <c r="AJ65" s="50">
        <f t="shared" si="3"/>
        <v>4000</v>
      </c>
      <c r="AK65" s="50">
        <f t="shared" si="4"/>
        <v>-4000</v>
      </c>
      <c r="AL65" s="50"/>
      <c r="AM65" s="50"/>
      <c r="AN65" s="50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>
        <f>J65*BI9</f>
        <v>2000</v>
      </c>
      <c r="BJ65" s="57"/>
      <c r="BK65" s="57"/>
      <c r="BL65" s="57">
        <f>J65*BL9</f>
        <v>2000</v>
      </c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</row>
    <row r="66" spans="1:80" ht="20.100000000000001" customHeight="1" thickTop="1" thickBot="1">
      <c r="A66" s="59"/>
      <c r="B66" s="225"/>
      <c r="C66" s="59" t="s">
        <v>308</v>
      </c>
      <c r="D66" s="59"/>
      <c r="E66" s="60" t="s">
        <v>291</v>
      </c>
      <c r="F66" s="59"/>
      <c r="G66" s="59" t="s">
        <v>309</v>
      </c>
      <c r="H66" s="59"/>
      <c r="I66" s="59" t="s">
        <v>268</v>
      </c>
      <c r="J66" s="59">
        <v>1</v>
      </c>
      <c r="K66" s="59"/>
      <c r="L66" s="59"/>
      <c r="M66" s="61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-2000</v>
      </c>
      <c r="Z66" s="59" t="s">
        <v>306</v>
      </c>
      <c r="AA66" s="59" t="s">
        <v>306</v>
      </c>
      <c r="AB66" s="59"/>
      <c r="AC66" s="59"/>
      <c r="AD66" s="59" t="s">
        <v>218</v>
      </c>
      <c r="AE66" s="59"/>
      <c r="AF66" s="59"/>
      <c r="AG66" s="59"/>
      <c r="AH66" s="59"/>
      <c r="AI66" s="61">
        <v>0</v>
      </c>
      <c r="AJ66" s="59">
        <f t="shared" si="3"/>
        <v>2000</v>
      </c>
      <c r="AK66" s="59">
        <f t="shared" si="4"/>
        <v>-2000</v>
      </c>
      <c r="AL66" s="59"/>
      <c r="AM66" s="59"/>
      <c r="AN66" s="59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>
        <f>J66*BM9</f>
        <v>2000</v>
      </c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</row>
    <row r="67" spans="1:80" ht="20.100000000000001" customHeight="1" thickTop="1" thickBot="1">
      <c r="A67" s="50"/>
      <c r="B67" s="224" t="s">
        <v>310</v>
      </c>
      <c r="C67" s="50" t="s">
        <v>311</v>
      </c>
      <c r="D67" s="50"/>
      <c r="E67" s="55" t="s">
        <v>240</v>
      </c>
      <c r="F67" s="50"/>
      <c r="G67" s="50" t="s">
        <v>312</v>
      </c>
      <c r="H67" s="50"/>
      <c r="I67" s="50" t="s">
        <v>313</v>
      </c>
      <c r="J67" s="50">
        <v>1</v>
      </c>
      <c r="K67" s="50"/>
      <c r="L67" s="50"/>
      <c r="M67" s="64">
        <v>21850</v>
      </c>
      <c r="N67" s="50">
        <v>0</v>
      </c>
      <c r="O67" s="55">
        <v>26000</v>
      </c>
      <c r="P67" s="55">
        <v>4150</v>
      </c>
      <c r="Q67" s="50">
        <v>0</v>
      </c>
      <c r="R67" s="50">
        <v>0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-15280</v>
      </c>
      <c r="Z67" s="50" t="s">
        <v>314</v>
      </c>
      <c r="AA67" s="50" t="s">
        <v>315</v>
      </c>
      <c r="AB67" s="50"/>
      <c r="AC67" s="50"/>
      <c r="AD67" s="50" t="s">
        <v>218</v>
      </c>
      <c r="AE67" s="50"/>
      <c r="AF67" s="50"/>
      <c r="AG67" s="50"/>
      <c r="AH67" s="50"/>
      <c r="AI67" s="56">
        <v>21850</v>
      </c>
      <c r="AJ67" s="50">
        <f t="shared" si="3"/>
        <v>15280</v>
      </c>
      <c r="AK67" s="50">
        <f>21850-(SUM(AO67:CB67))</f>
        <v>6570</v>
      </c>
      <c r="AL67" s="50"/>
      <c r="AM67" s="50"/>
      <c r="AN67" s="50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>
        <f>J67*BI9</f>
        <v>2000</v>
      </c>
      <c r="BJ67" s="57"/>
      <c r="BK67" s="57"/>
      <c r="BL67" s="57">
        <f>J67*BL9</f>
        <v>2000</v>
      </c>
      <c r="BM67" s="57"/>
      <c r="BN67" s="57">
        <f>J67*BN9</f>
        <v>1200</v>
      </c>
      <c r="BO67" s="57">
        <f>J67*BO9</f>
        <v>1200</v>
      </c>
      <c r="BP67" s="57">
        <f>J67*BP9</f>
        <v>1200</v>
      </c>
      <c r="BQ67" s="57">
        <f>J67*BQ9</f>
        <v>1200</v>
      </c>
      <c r="BR67" s="57">
        <f>J67*BR9</f>
        <v>400</v>
      </c>
      <c r="BS67" s="57">
        <f>J67*BS9</f>
        <v>1200</v>
      </c>
      <c r="BT67" s="57">
        <f>J67*BT9</f>
        <v>400</v>
      </c>
      <c r="BU67" s="57">
        <f>J67*BU9</f>
        <v>800</v>
      </c>
      <c r="BV67" s="57">
        <f>J67*BV9</f>
        <v>800</v>
      </c>
      <c r="BW67" s="57">
        <f>J67*BW9</f>
        <v>800</v>
      </c>
      <c r="BX67" s="57">
        <f>J67*BX9</f>
        <v>400</v>
      </c>
      <c r="BY67" s="57">
        <f>J67*BY9</f>
        <v>400</v>
      </c>
      <c r="BZ67" s="57">
        <f>J67*BZ9</f>
        <v>640</v>
      </c>
      <c r="CA67" s="57">
        <f>J67*CA9</f>
        <v>640</v>
      </c>
      <c r="CB67" s="57"/>
    </row>
    <row r="68" spans="1:80" ht="20.100000000000001" customHeight="1" thickTop="1" thickBot="1">
      <c r="A68" s="50"/>
      <c r="B68" s="224"/>
      <c r="C68" s="50" t="s">
        <v>311</v>
      </c>
      <c r="D68" s="50"/>
      <c r="E68" s="55" t="s">
        <v>240</v>
      </c>
      <c r="F68" s="50"/>
      <c r="G68" s="50" t="s">
        <v>312</v>
      </c>
      <c r="H68" s="50"/>
      <c r="I68" s="50" t="s">
        <v>264</v>
      </c>
      <c r="J68" s="50">
        <v>1</v>
      </c>
      <c r="K68" s="50"/>
      <c r="L68" s="50"/>
      <c r="M68" s="56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-16172</v>
      </c>
      <c r="Z68" s="50" t="s">
        <v>236</v>
      </c>
      <c r="AA68" s="50" t="s">
        <v>236</v>
      </c>
      <c r="AB68" s="50"/>
      <c r="AC68" s="50"/>
      <c r="AD68" s="50" t="s">
        <v>218</v>
      </c>
      <c r="AE68" s="50"/>
      <c r="AF68" s="50"/>
      <c r="AG68" s="50"/>
      <c r="AH68" s="50"/>
      <c r="AI68" s="56">
        <v>0</v>
      </c>
      <c r="AJ68" s="50">
        <f t="shared" si="3"/>
        <v>16172</v>
      </c>
      <c r="AK68" s="50">
        <f>0-(SUM(AO68:CB68))</f>
        <v>-16172</v>
      </c>
      <c r="AL68" s="50"/>
      <c r="AM68" s="50"/>
      <c r="AN68" s="50"/>
      <c r="AO68" s="58">
        <f>J68*AO9</f>
        <v>100</v>
      </c>
      <c r="AP68" s="58">
        <f>J68*AP9</f>
        <v>100</v>
      </c>
      <c r="AQ68" s="57">
        <f>J68*AQ9</f>
        <v>2550</v>
      </c>
      <c r="AR68" s="57">
        <f>J68*AR9</f>
        <v>150</v>
      </c>
      <c r="AS68" s="57">
        <f>J68*AS9</f>
        <v>150</v>
      </c>
      <c r="AT68" s="57">
        <f>J68*AT9</f>
        <v>150</v>
      </c>
      <c r="AU68" s="57">
        <f>J68*AU9</f>
        <v>150</v>
      </c>
      <c r="AV68" s="57">
        <f>J68*AV9</f>
        <v>150</v>
      </c>
      <c r="AW68" s="57">
        <f>J68*AW9</f>
        <v>32</v>
      </c>
      <c r="AX68" s="57">
        <f>J68*AX9</f>
        <v>40</v>
      </c>
      <c r="AY68" s="57">
        <f>J68*AY9</f>
        <v>0</v>
      </c>
      <c r="AZ68" s="57">
        <f>J68*AZ9</f>
        <v>200</v>
      </c>
      <c r="BA68" s="57">
        <f>J68*BA9</f>
        <v>800</v>
      </c>
      <c r="BB68" s="57">
        <f>J68*BB9</f>
        <v>1200</v>
      </c>
      <c r="BC68" s="57">
        <f>J68*BC9</f>
        <v>1200</v>
      </c>
      <c r="BD68" s="57">
        <f>J68*BD9</f>
        <v>1200</v>
      </c>
      <c r="BE68" s="57"/>
      <c r="BF68" s="57"/>
      <c r="BG68" s="57"/>
      <c r="BH68" s="57">
        <f>J68*BH9</f>
        <v>2000</v>
      </c>
      <c r="BI68" s="57"/>
      <c r="BJ68" s="57">
        <f>J68*BJ9</f>
        <v>2000</v>
      </c>
      <c r="BK68" s="57">
        <f>J68*BK9</f>
        <v>2000</v>
      </c>
      <c r="BL68" s="57"/>
      <c r="BM68" s="57">
        <f>J68*BM9</f>
        <v>2000</v>
      </c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</row>
    <row r="69" spans="1:80" ht="24" customHeight="1" thickTop="1" thickBot="1">
      <c r="A69" s="229" t="s">
        <v>316</v>
      </c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1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1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0"/>
      <c r="BQ69" s="230"/>
      <c r="BR69" s="230"/>
      <c r="BS69" s="230"/>
      <c r="BT69" s="230"/>
      <c r="BU69" s="230"/>
      <c r="BV69" s="230"/>
      <c r="BW69" s="230"/>
      <c r="BX69" s="230"/>
      <c r="BY69" s="230"/>
      <c r="BZ69" s="230"/>
      <c r="CA69" s="230"/>
      <c r="CB69" s="230"/>
    </row>
    <row r="70" spans="1:80" ht="20.100000000000001" customHeight="1" thickTop="1" thickBot="1">
      <c r="A70" s="50"/>
      <c r="B70" s="224" t="s">
        <v>317</v>
      </c>
      <c r="C70" s="50" t="s">
        <v>261</v>
      </c>
      <c r="D70" s="50"/>
      <c r="E70" s="50" t="s">
        <v>248</v>
      </c>
      <c r="F70" s="50"/>
      <c r="G70" s="50" t="s">
        <v>262</v>
      </c>
      <c r="H70" s="50" t="s">
        <v>318</v>
      </c>
      <c r="I70" s="50" t="s">
        <v>264</v>
      </c>
      <c r="J70" s="55">
        <v>0</v>
      </c>
      <c r="K70" s="50"/>
      <c r="L70" s="50"/>
      <c r="M70" s="56">
        <v>0</v>
      </c>
      <c r="N70" s="50">
        <v>0</v>
      </c>
      <c r="O70" s="50">
        <v>0</v>
      </c>
      <c r="P70" s="50">
        <v>0</v>
      </c>
      <c r="Q70" s="50">
        <v>0</v>
      </c>
      <c r="R70" s="50">
        <v>0</v>
      </c>
      <c r="S70" s="50">
        <v>0</v>
      </c>
      <c r="T70" s="50">
        <v>0</v>
      </c>
      <c r="U70" s="50">
        <v>0</v>
      </c>
      <c r="V70" s="50">
        <v>0</v>
      </c>
      <c r="W70" s="50">
        <v>0</v>
      </c>
      <c r="X70" s="50">
        <v>0</v>
      </c>
      <c r="Y70" s="50">
        <v>0</v>
      </c>
      <c r="Z70" s="50"/>
      <c r="AA70" s="50"/>
      <c r="AB70" s="50"/>
      <c r="AC70" s="50"/>
      <c r="AD70" s="50" t="s">
        <v>218</v>
      </c>
      <c r="AE70" s="50"/>
      <c r="AF70" s="50"/>
      <c r="AG70" s="50"/>
      <c r="AH70" s="50"/>
      <c r="AI70" s="56">
        <v>0</v>
      </c>
      <c r="AJ70" s="50">
        <f t="shared" ref="AJ70:AJ78" si="5">SUM(AO70:CB70)</f>
        <v>0</v>
      </c>
      <c r="AK70" s="50">
        <f t="shared" ref="AK70:AK78" si="6">0-(SUM(AO70:CB70))</f>
        <v>0</v>
      </c>
      <c r="AL70" s="50"/>
      <c r="AM70" s="50"/>
      <c r="AN70" s="50"/>
      <c r="AO70" s="58">
        <f>J70*AO9</f>
        <v>0</v>
      </c>
      <c r="AP70" s="58">
        <f>J70*AP9</f>
        <v>0</v>
      </c>
      <c r="AQ70" s="57">
        <f>J70*AQ9</f>
        <v>0</v>
      </c>
      <c r="AR70" s="57">
        <f>J70*AR9</f>
        <v>0</v>
      </c>
      <c r="AS70" s="57">
        <f>J70*AS9</f>
        <v>0</v>
      </c>
      <c r="AT70" s="57">
        <f>J70*AT9</f>
        <v>0</v>
      </c>
      <c r="AU70" s="57">
        <f>J70*AU9</f>
        <v>0</v>
      </c>
      <c r="AV70" s="57">
        <f>J70*AV9</f>
        <v>0</v>
      </c>
      <c r="AW70" s="57">
        <f>J70*AW9</f>
        <v>0</v>
      </c>
      <c r="AX70" s="57"/>
      <c r="AY70" s="57">
        <f>J70*AY9</f>
        <v>0</v>
      </c>
      <c r="AZ70" s="57">
        <f>J70*AZ9</f>
        <v>0</v>
      </c>
      <c r="BA70" s="57">
        <f>J70*BA9</f>
        <v>0</v>
      </c>
      <c r="BB70" s="57">
        <f>J70*BB9</f>
        <v>0</v>
      </c>
      <c r="BC70" s="57">
        <f>J70*BC9</f>
        <v>0</v>
      </c>
      <c r="BD70" s="57">
        <f>J70*BD9</f>
        <v>0</v>
      </c>
      <c r="BE70" s="57"/>
      <c r="BF70" s="57"/>
      <c r="BG70" s="57"/>
      <c r="BH70" s="57">
        <f>J70*BH9</f>
        <v>0</v>
      </c>
      <c r="BI70" s="57"/>
      <c r="BJ70" s="57">
        <f>J70*BJ9</f>
        <v>0</v>
      </c>
      <c r="BK70" s="57">
        <f>J70*BK9</f>
        <v>0</v>
      </c>
      <c r="BL70" s="57"/>
      <c r="BM70" s="57"/>
      <c r="BN70" s="57">
        <f>J70*BN9</f>
        <v>0</v>
      </c>
      <c r="BO70" s="57">
        <f>J70*BO9</f>
        <v>0</v>
      </c>
      <c r="BP70" s="57">
        <f>J70*BP9</f>
        <v>0</v>
      </c>
      <c r="BQ70" s="57">
        <f>J70*BQ9</f>
        <v>0</v>
      </c>
      <c r="BR70" s="57">
        <f>J70*BR9</f>
        <v>0</v>
      </c>
      <c r="BS70" s="57">
        <f>J70*BS9</f>
        <v>0</v>
      </c>
      <c r="BT70" s="57">
        <f>J70*BT9</f>
        <v>0</v>
      </c>
      <c r="BU70" s="57">
        <f>J70*BU9</f>
        <v>0</v>
      </c>
      <c r="BV70" s="57">
        <f>J70*BV9</f>
        <v>0</v>
      </c>
      <c r="BW70" s="57">
        <f>J70*BW9</f>
        <v>0</v>
      </c>
      <c r="BX70" s="57">
        <f>J70*BX9</f>
        <v>0</v>
      </c>
      <c r="BY70" s="57">
        <f>J70*BY9</f>
        <v>0</v>
      </c>
      <c r="BZ70" s="57">
        <f>J70*BZ9</f>
        <v>0</v>
      </c>
      <c r="CA70" s="57">
        <f>J70*CA9</f>
        <v>0</v>
      </c>
      <c r="CB70" s="57"/>
    </row>
    <row r="71" spans="1:80" ht="20.100000000000001" customHeight="1" thickTop="1" thickBot="1">
      <c r="A71" s="50"/>
      <c r="B71" s="224"/>
      <c r="C71" s="50" t="s">
        <v>261</v>
      </c>
      <c r="D71" s="50"/>
      <c r="E71" s="50" t="s">
        <v>248</v>
      </c>
      <c r="F71" s="50"/>
      <c r="G71" s="50" t="s">
        <v>262</v>
      </c>
      <c r="H71" s="50" t="s">
        <v>318</v>
      </c>
      <c r="I71" s="50" t="s">
        <v>266</v>
      </c>
      <c r="J71" s="55">
        <v>0</v>
      </c>
      <c r="K71" s="50"/>
      <c r="L71" s="50"/>
      <c r="M71" s="56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/>
      <c r="AA71" s="50"/>
      <c r="AB71" s="50"/>
      <c r="AC71" s="50"/>
      <c r="AD71" s="50" t="s">
        <v>218</v>
      </c>
      <c r="AE71" s="50"/>
      <c r="AF71" s="50"/>
      <c r="AG71" s="50"/>
      <c r="AH71" s="50"/>
      <c r="AI71" s="56">
        <v>0</v>
      </c>
      <c r="AJ71" s="50">
        <f t="shared" si="5"/>
        <v>0</v>
      </c>
      <c r="AK71" s="50">
        <f t="shared" si="6"/>
        <v>0</v>
      </c>
      <c r="AL71" s="50"/>
      <c r="AM71" s="50"/>
      <c r="AN71" s="50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>
        <f>J71*BI9</f>
        <v>0</v>
      </c>
      <c r="BJ71" s="57"/>
      <c r="BK71" s="57"/>
      <c r="BL71" s="57">
        <f>J71*BL9</f>
        <v>0</v>
      </c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</row>
    <row r="72" spans="1:80" ht="20.100000000000001" customHeight="1" thickTop="1" thickBot="1">
      <c r="A72" s="59"/>
      <c r="B72" s="225"/>
      <c r="C72" s="59" t="s">
        <v>261</v>
      </c>
      <c r="D72" s="59"/>
      <c r="E72" s="59" t="s">
        <v>248</v>
      </c>
      <c r="F72" s="59"/>
      <c r="G72" s="59" t="s">
        <v>262</v>
      </c>
      <c r="H72" s="59" t="s">
        <v>318</v>
      </c>
      <c r="I72" s="59" t="s">
        <v>268</v>
      </c>
      <c r="J72" s="60">
        <v>0</v>
      </c>
      <c r="K72" s="59"/>
      <c r="L72" s="59"/>
      <c r="M72" s="61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/>
      <c r="AA72" s="59"/>
      <c r="AB72" s="59"/>
      <c r="AC72" s="59"/>
      <c r="AD72" s="59" t="s">
        <v>218</v>
      </c>
      <c r="AE72" s="59"/>
      <c r="AF72" s="59"/>
      <c r="AG72" s="59"/>
      <c r="AH72" s="59"/>
      <c r="AI72" s="61">
        <v>0</v>
      </c>
      <c r="AJ72" s="59">
        <f t="shared" si="5"/>
        <v>0</v>
      </c>
      <c r="AK72" s="59">
        <f t="shared" si="6"/>
        <v>0</v>
      </c>
      <c r="AL72" s="59"/>
      <c r="AM72" s="59"/>
      <c r="AN72" s="59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>
        <f>J72*BM9</f>
        <v>0</v>
      </c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</row>
    <row r="73" spans="1:80" ht="20.100000000000001" customHeight="1" thickTop="1" thickBot="1">
      <c r="A73" s="50"/>
      <c r="B73" s="224" t="s">
        <v>319</v>
      </c>
      <c r="C73" s="50" t="s">
        <v>320</v>
      </c>
      <c r="D73" s="50"/>
      <c r="E73" s="50" t="s">
        <v>229</v>
      </c>
      <c r="F73" s="50"/>
      <c r="G73" s="50" t="s">
        <v>321</v>
      </c>
      <c r="H73" s="50"/>
      <c r="I73" s="50" t="s">
        <v>231</v>
      </c>
      <c r="J73" s="50">
        <v>2</v>
      </c>
      <c r="K73" s="50"/>
      <c r="L73" s="50"/>
      <c r="M73" s="56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-50824</v>
      </c>
      <c r="Z73" s="50" t="s">
        <v>322</v>
      </c>
      <c r="AA73" s="50" t="s">
        <v>322</v>
      </c>
      <c r="AB73" s="50"/>
      <c r="AC73" s="50"/>
      <c r="AD73" s="50" t="s">
        <v>218</v>
      </c>
      <c r="AE73" s="50"/>
      <c r="AF73" s="50"/>
      <c r="AG73" s="50"/>
      <c r="AH73" s="50"/>
      <c r="AI73" s="56">
        <v>0</v>
      </c>
      <c r="AJ73" s="50">
        <f t="shared" si="5"/>
        <v>50824</v>
      </c>
      <c r="AK73" s="50">
        <f t="shared" si="6"/>
        <v>-50824</v>
      </c>
      <c r="AL73" s="50"/>
      <c r="AM73" s="50"/>
      <c r="AN73" s="50"/>
      <c r="AO73" s="58">
        <f>J73*AO9</f>
        <v>200</v>
      </c>
      <c r="AP73" s="58">
        <f>J73*AP9</f>
        <v>200</v>
      </c>
      <c r="AQ73" s="57">
        <f>J73*AQ9</f>
        <v>5100</v>
      </c>
      <c r="AR73" s="57">
        <f>J73*AR9</f>
        <v>300</v>
      </c>
      <c r="AS73" s="57">
        <f>J73*AS9</f>
        <v>300</v>
      </c>
      <c r="AT73" s="57">
        <f>J73*AT9</f>
        <v>300</v>
      </c>
      <c r="AU73" s="57">
        <f>J73*AU9</f>
        <v>300</v>
      </c>
      <c r="AV73" s="57">
        <f>J73*AV9</f>
        <v>300</v>
      </c>
      <c r="AW73" s="57">
        <f>J73*AW9</f>
        <v>64</v>
      </c>
      <c r="AX73" s="57"/>
      <c r="AY73" s="57">
        <f>J73*AY9</f>
        <v>0</v>
      </c>
      <c r="AZ73" s="57">
        <f>J73*AZ9</f>
        <v>400</v>
      </c>
      <c r="BA73" s="57">
        <f>J73*BA9</f>
        <v>1600</v>
      </c>
      <c r="BB73" s="57">
        <f>J73*BB9</f>
        <v>2400</v>
      </c>
      <c r="BC73" s="57">
        <f>J73*BC9</f>
        <v>2400</v>
      </c>
      <c r="BD73" s="57">
        <f>J73*BD9</f>
        <v>2400</v>
      </c>
      <c r="BE73" s="57"/>
      <c r="BF73" s="57"/>
      <c r="BG73" s="57"/>
      <c r="BH73" s="57">
        <f>J73*BH9</f>
        <v>4000</v>
      </c>
      <c r="BI73" s="57"/>
      <c r="BJ73" s="57">
        <f>J73*BJ9</f>
        <v>4000</v>
      </c>
      <c r="BK73" s="57">
        <f>J73*BK9</f>
        <v>4000</v>
      </c>
      <c r="BL73" s="57"/>
      <c r="BM73" s="57"/>
      <c r="BN73" s="57">
        <f>J73*BN9</f>
        <v>2400</v>
      </c>
      <c r="BO73" s="57">
        <f>J73*BO9</f>
        <v>2400</v>
      </c>
      <c r="BP73" s="57">
        <f>J73*BP9</f>
        <v>2400</v>
      </c>
      <c r="BQ73" s="57">
        <f>J73*BQ9</f>
        <v>2400</v>
      </c>
      <c r="BR73" s="57">
        <f>J73*BR9</f>
        <v>800</v>
      </c>
      <c r="BS73" s="57">
        <f>J73*BS9</f>
        <v>2400</v>
      </c>
      <c r="BT73" s="57">
        <f>J73*BT9</f>
        <v>800</v>
      </c>
      <c r="BU73" s="57">
        <f>J73*BU9</f>
        <v>1600</v>
      </c>
      <c r="BV73" s="57">
        <f>J73*BV9</f>
        <v>1600</v>
      </c>
      <c r="BW73" s="57">
        <f>J73*BW9</f>
        <v>1600</v>
      </c>
      <c r="BX73" s="57">
        <f>J73*BX9</f>
        <v>800</v>
      </c>
      <c r="BY73" s="57">
        <f>J73*BY9</f>
        <v>800</v>
      </c>
      <c r="BZ73" s="57">
        <f>J73*BZ9</f>
        <v>1280</v>
      </c>
      <c r="CA73" s="57">
        <f>J73*CA9</f>
        <v>1280</v>
      </c>
      <c r="CB73" s="57"/>
    </row>
    <row r="74" spans="1:80" ht="20.100000000000001" customHeight="1" thickTop="1" thickBot="1">
      <c r="A74" s="59"/>
      <c r="B74" s="225"/>
      <c r="C74" s="59" t="s">
        <v>320</v>
      </c>
      <c r="D74" s="59"/>
      <c r="E74" s="59" t="s">
        <v>229</v>
      </c>
      <c r="F74" s="59"/>
      <c r="G74" s="59" t="s">
        <v>321</v>
      </c>
      <c r="H74" s="59"/>
      <c r="I74" s="59" t="s">
        <v>233</v>
      </c>
      <c r="J74" s="59">
        <v>2</v>
      </c>
      <c r="K74" s="59"/>
      <c r="L74" s="59"/>
      <c r="M74" s="61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-12000</v>
      </c>
      <c r="Z74" s="59" t="s">
        <v>236</v>
      </c>
      <c r="AA74" s="59" t="s">
        <v>236</v>
      </c>
      <c r="AB74" s="59"/>
      <c r="AC74" s="59"/>
      <c r="AD74" s="59" t="s">
        <v>218</v>
      </c>
      <c r="AE74" s="59"/>
      <c r="AF74" s="59"/>
      <c r="AG74" s="59"/>
      <c r="AH74" s="59"/>
      <c r="AI74" s="61">
        <v>0</v>
      </c>
      <c r="AJ74" s="59">
        <f t="shared" si="5"/>
        <v>12000</v>
      </c>
      <c r="AK74" s="59">
        <f t="shared" si="6"/>
        <v>-12000</v>
      </c>
      <c r="AL74" s="59"/>
      <c r="AM74" s="59"/>
      <c r="AN74" s="59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>
        <f>J74*BI9</f>
        <v>4000</v>
      </c>
      <c r="BJ74" s="62"/>
      <c r="BK74" s="62"/>
      <c r="BL74" s="62">
        <f>J74*BL9</f>
        <v>4000</v>
      </c>
      <c r="BM74" s="62">
        <f>J74*BM9</f>
        <v>4000</v>
      </c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</row>
    <row r="75" spans="1:80" ht="20.100000000000001" customHeight="1" thickTop="1" thickBot="1">
      <c r="A75" s="50"/>
      <c r="B75" s="224" t="s">
        <v>323</v>
      </c>
      <c r="C75" s="50" t="s">
        <v>324</v>
      </c>
      <c r="D75" s="50"/>
      <c r="E75" s="55" t="s">
        <v>244</v>
      </c>
      <c r="F75" s="50"/>
      <c r="G75" s="50" t="s">
        <v>325</v>
      </c>
      <c r="H75" s="50"/>
      <c r="I75" s="50" t="s">
        <v>231</v>
      </c>
      <c r="J75" s="50">
        <v>2</v>
      </c>
      <c r="K75" s="50"/>
      <c r="L75" s="50"/>
      <c r="M75" s="56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-50824</v>
      </c>
      <c r="Z75" s="50" t="s">
        <v>326</v>
      </c>
      <c r="AA75" s="50" t="s">
        <v>326</v>
      </c>
      <c r="AB75" s="50"/>
      <c r="AC75" s="50"/>
      <c r="AD75" s="50" t="s">
        <v>218</v>
      </c>
      <c r="AE75" s="50"/>
      <c r="AF75" s="50"/>
      <c r="AG75" s="50"/>
      <c r="AH75" s="50"/>
      <c r="AI75" s="56">
        <v>0</v>
      </c>
      <c r="AJ75" s="50">
        <f t="shared" si="5"/>
        <v>50824</v>
      </c>
      <c r="AK75" s="50">
        <f t="shared" si="6"/>
        <v>-50824</v>
      </c>
      <c r="AL75" s="50"/>
      <c r="AM75" s="50"/>
      <c r="AN75" s="50"/>
      <c r="AO75" s="58">
        <f>J75*AO9</f>
        <v>200</v>
      </c>
      <c r="AP75" s="58">
        <f>J75*AP9</f>
        <v>200</v>
      </c>
      <c r="AQ75" s="57">
        <f>J75*AQ9</f>
        <v>5100</v>
      </c>
      <c r="AR75" s="57">
        <f>J75*AR9</f>
        <v>300</v>
      </c>
      <c r="AS75" s="57">
        <f>J75*AS9</f>
        <v>300</v>
      </c>
      <c r="AT75" s="57">
        <f>J75*AT9</f>
        <v>300</v>
      </c>
      <c r="AU75" s="57">
        <f>J75*AU9</f>
        <v>300</v>
      </c>
      <c r="AV75" s="57">
        <f>J75*AV9</f>
        <v>300</v>
      </c>
      <c r="AW75" s="57">
        <f>J75*AW9</f>
        <v>64</v>
      </c>
      <c r="AX75" s="57"/>
      <c r="AY75" s="57">
        <f>J75*AY9</f>
        <v>0</v>
      </c>
      <c r="AZ75" s="57">
        <f>J75*AZ9</f>
        <v>400</v>
      </c>
      <c r="BA75" s="57">
        <f>J75*BA9</f>
        <v>1600</v>
      </c>
      <c r="BB75" s="57">
        <f>J75*BB9</f>
        <v>2400</v>
      </c>
      <c r="BC75" s="57">
        <f>J75*BC9</f>
        <v>2400</v>
      </c>
      <c r="BD75" s="57">
        <f>J75*BD9</f>
        <v>2400</v>
      </c>
      <c r="BE75" s="57"/>
      <c r="BF75" s="57"/>
      <c r="BG75" s="57"/>
      <c r="BH75" s="57">
        <f>J75*BH9</f>
        <v>4000</v>
      </c>
      <c r="BI75" s="57"/>
      <c r="BJ75" s="57">
        <f>J75*BJ9</f>
        <v>4000</v>
      </c>
      <c r="BK75" s="57">
        <f>J75*BK9</f>
        <v>4000</v>
      </c>
      <c r="BL75" s="57"/>
      <c r="BM75" s="57"/>
      <c r="BN75" s="57">
        <f>J75*BN9</f>
        <v>2400</v>
      </c>
      <c r="BO75" s="57">
        <f>J75*BO9</f>
        <v>2400</v>
      </c>
      <c r="BP75" s="57">
        <f>J75*BP9</f>
        <v>2400</v>
      </c>
      <c r="BQ75" s="57">
        <f>J75*BQ9</f>
        <v>2400</v>
      </c>
      <c r="BR75" s="57">
        <f>J75*BR9</f>
        <v>800</v>
      </c>
      <c r="BS75" s="57">
        <f>J75*BS9</f>
        <v>2400</v>
      </c>
      <c r="BT75" s="57">
        <f>J75*BT9</f>
        <v>800</v>
      </c>
      <c r="BU75" s="57">
        <f>J75*BU9</f>
        <v>1600</v>
      </c>
      <c r="BV75" s="57">
        <f>J75*BV9</f>
        <v>1600</v>
      </c>
      <c r="BW75" s="57">
        <f>J75*BW9</f>
        <v>1600</v>
      </c>
      <c r="BX75" s="57">
        <f>J75*BX9</f>
        <v>800</v>
      </c>
      <c r="BY75" s="57">
        <f>J75*BY9</f>
        <v>800</v>
      </c>
      <c r="BZ75" s="57">
        <f>J75*BZ9</f>
        <v>1280</v>
      </c>
      <c r="CA75" s="57">
        <f>J75*CA9</f>
        <v>1280</v>
      </c>
      <c r="CB75" s="57"/>
    </row>
    <row r="76" spans="1:80" ht="20.100000000000001" customHeight="1" thickTop="1" thickBot="1">
      <c r="A76" s="59"/>
      <c r="B76" s="225"/>
      <c r="C76" s="59" t="s">
        <v>324</v>
      </c>
      <c r="D76" s="59"/>
      <c r="E76" s="60" t="s">
        <v>244</v>
      </c>
      <c r="F76" s="59"/>
      <c r="G76" s="59" t="s">
        <v>325</v>
      </c>
      <c r="H76" s="59"/>
      <c r="I76" s="59" t="s">
        <v>233</v>
      </c>
      <c r="J76" s="59">
        <v>2</v>
      </c>
      <c r="K76" s="59"/>
      <c r="L76" s="59"/>
      <c r="M76" s="61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-12000</v>
      </c>
      <c r="Z76" s="59" t="s">
        <v>236</v>
      </c>
      <c r="AA76" s="59" t="s">
        <v>236</v>
      </c>
      <c r="AB76" s="59"/>
      <c r="AC76" s="59"/>
      <c r="AD76" s="59" t="s">
        <v>218</v>
      </c>
      <c r="AE76" s="59"/>
      <c r="AF76" s="59"/>
      <c r="AG76" s="59"/>
      <c r="AH76" s="59"/>
      <c r="AI76" s="61">
        <v>0</v>
      </c>
      <c r="AJ76" s="59">
        <f t="shared" si="5"/>
        <v>12000</v>
      </c>
      <c r="AK76" s="59">
        <f t="shared" si="6"/>
        <v>-12000</v>
      </c>
      <c r="AL76" s="59"/>
      <c r="AM76" s="59"/>
      <c r="AN76" s="59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>
        <f>J76*BI9</f>
        <v>4000</v>
      </c>
      <c r="BJ76" s="62"/>
      <c r="BK76" s="62"/>
      <c r="BL76" s="62">
        <f>J76*BL9</f>
        <v>4000</v>
      </c>
      <c r="BM76" s="62">
        <f>J76*BM9</f>
        <v>4000</v>
      </c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</row>
    <row r="77" spans="1:80" ht="20.100000000000001" customHeight="1" thickTop="1" thickBot="1">
      <c r="A77" s="50"/>
      <c r="B77" s="224" t="s">
        <v>327</v>
      </c>
      <c r="C77" s="50" t="s">
        <v>328</v>
      </c>
      <c r="D77" s="50"/>
      <c r="E77" s="55" t="s">
        <v>291</v>
      </c>
      <c r="F77" s="50"/>
      <c r="G77" s="50" t="s">
        <v>329</v>
      </c>
      <c r="H77" s="50"/>
      <c r="I77" s="50" t="s">
        <v>231</v>
      </c>
      <c r="J77" s="50">
        <v>2</v>
      </c>
      <c r="K77" s="50"/>
      <c r="L77" s="50"/>
      <c r="M77" s="56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-50824</v>
      </c>
      <c r="Z77" s="50" t="s">
        <v>322</v>
      </c>
      <c r="AA77" s="50" t="s">
        <v>322</v>
      </c>
      <c r="AB77" s="50"/>
      <c r="AC77" s="50"/>
      <c r="AD77" s="50" t="s">
        <v>218</v>
      </c>
      <c r="AE77" s="50"/>
      <c r="AF77" s="50"/>
      <c r="AG77" s="50"/>
      <c r="AH77" s="50"/>
      <c r="AI77" s="56">
        <v>0</v>
      </c>
      <c r="AJ77" s="50">
        <f t="shared" si="5"/>
        <v>50824</v>
      </c>
      <c r="AK77" s="50">
        <f t="shared" si="6"/>
        <v>-50824</v>
      </c>
      <c r="AL77" s="50"/>
      <c r="AM77" s="50"/>
      <c r="AN77" s="50"/>
      <c r="AO77" s="58">
        <f>J77*AO9</f>
        <v>200</v>
      </c>
      <c r="AP77" s="58">
        <f>J77*AP9</f>
        <v>200</v>
      </c>
      <c r="AQ77" s="57">
        <f>J77*AQ9</f>
        <v>5100</v>
      </c>
      <c r="AR77" s="57">
        <f>J77*AR9</f>
        <v>300</v>
      </c>
      <c r="AS77" s="57">
        <f>J77*AS9</f>
        <v>300</v>
      </c>
      <c r="AT77" s="57">
        <f>J77*AT9</f>
        <v>300</v>
      </c>
      <c r="AU77" s="57">
        <f>J77*AU9</f>
        <v>300</v>
      </c>
      <c r="AV77" s="57">
        <f>J77*AV9</f>
        <v>300</v>
      </c>
      <c r="AW77" s="57">
        <f>J77*AW9</f>
        <v>64</v>
      </c>
      <c r="AX77" s="57"/>
      <c r="AY77" s="57">
        <f>J77*AY9</f>
        <v>0</v>
      </c>
      <c r="AZ77" s="57">
        <f>J77*AZ9</f>
        <v>400</v>
      </c>
      <c r="BA77" s="57">
        <f>J77*BA9</f>
        <v>1600</v>
      </c>
      <c r="BB77" s="57">
        <f>J77*BB9</f>
        <v>2400</v>
      </c>
      <c r="BC77" s="57">
        <f>J77*BC9</f>
        <v>2400</v>
      </c>
      <c r="BD77" s="57">
        <f>J77*BD9</f>
        <v>2400</v>
      </c>
      <c r="BE77" s="57"/>
      <c r="BF77" s="57"/>
      <c r="BG77" s="57"/>
      <c r="BH77" s="57">
        <f>J77*BH9</f>
        <v>4000</v>
      </c>
      <c r="BI77" s="57"/>
      <c r="BJ77" s="57">
        <f>J77*BJ9</f>
        <v>4000</v>
      </c>
      <c r="BK77" s="57">
        <f>J77*BK9</f>
        <v>4000</v>
      </c>
      <c r="BL77" s="57"/>
      <c r="BM77" s="57"/>
      <c r="BN77" s="57">
        <f>J77*BN9</f>
        <v>2400</v>
      </c>
      <c r="BO77" s="57">
        <f>J77*BO9</f>
        <v>2400</v>
      </c>
      <c r="BP77" s="57">
        <f>J77*BP9</f>
        <v>2400</v>
      </c>
      <c r="BQ77" s="57">
        <f>J77*BQ9</f>
        <v>2400</v>
      </c>
      <c r="BR77" s="57">
        <f>J77*BR9</f>
        <v>800</v>
      </c>
      <c r="BS77" s="57">
        <f>J77*BS9</f>
        <v>2400</v>
      </c>
      <c r="BT77" s="57">
        <f>J77*BT9</f>
        <v>800</v>
      </c>
      <c r="BU77" s="57">
        <f>J77*BU9</f>
        <v>1600</v>
      </c>
      <c r="BV77" s="57">
        <f>J77*BV9</f>
        <v>1600</v>
      </c>
      <c r="BW77" s="57">
        <f>J77*BW9</f>
        <v>1600</v>
      </c>
      <c r="BX77" s="57">
        <f>J77*BX9</f>
        <v>800</v>
      </c>
      <c r="BY77" s="57">
        <f>J77*BY9</f>
        <v>800</v>
      </c>
      <c r="BZ77" s="57">
        <f>J77*BZ9</f>
        <v>1280</v>
      </c>
      <c r="CA77" s="57">
        <f>J77*CA9</f>
        <v>1280</v>
      </c>
      <c r="CB77" s="57"/>
    </row>
    <row r="78" spans="1:80" ht="20.100000000000001" customHeight="1" thickTop="1" thickBot="1">
      <c r="A78" s="50"/>
      <c r="B78" s="224"/>
      <c r="C78" s="50" t="s">
        <v>328</v>
      </c>
      <c r="D78" s="50"/>
      <c r="E78" s="55" t="s">
        <v>291</v>
      </c>
      <c r="F78" s="50"/>
      <c r="G78" s="50" t="s">
        <v>329</v>
      </c>
      <c r="H78" s="50"/>
      <c r="I78" s="50" t="s">
        <v>233</v>
      </c>
      <c r="J78" s="50">
        <v>2</v>
      </c>
      <c r="K78" s="50"/>
      <c r="L78" s="50"/>
      <c r="M78" s="56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-12000</v>
      </c>
      <c r="Z78" s="50" t="s">
        <v>236</v>
      </c>
      <c r="AA78" s="50" t="s">
        <v>236</v>
      </c>
      <c r="AB78" s="50"/>
      <c r="AC78" s="50"/>
      <c r="AD78" s="50" t="s">
        <v>218</v>
      </c>
      <c r="AE78" s="50"/>
      <c r="AF78" s="50"/>
      <c r="AG78" s="50"/>
      <c r="AH78" s="50"/>
      <c r="AI78" s="56">
        <v>0</v>
      </c>
      <c r="AJ78" s="50">
        <f t="shared" si="5"/>
        <v>12000</v>
      </c>
      <c r="AK78" s="50">
        <f t="shared" si="6"/>
        <v>-12000</v>
      </c>
      <c r="AL78" s="50"/>
      <c r="AM78" s="50"/>
      <c r="AN78" s="50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>
        <f>J78*BI9</f>
        <v>4000</v>
      </c>
      <c r="BJ78" s="57"/>
      <c r="BK78" s="57"/>
      <c r="BL78" s="57">
        <f>J78*BL9</f>
        <v>4000</v>
      </c>
      <c r="BM78" s="57">
        <f>J78*BM9</f>
        <v>4000</v>
      </c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</row>
    <row r="79" spans="1:80" ht="24" customHeight="1" thickTop="1" thickBot="1">
      <c r="A79" s="229" t="s">
        <v>330</v>
      </c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1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  <c r="AI79" s="231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0"/>
      <c r="BB79" s="230"/>
      <c r="BC79" s="230"/>
      <c r="BD79" s="230"/>
      <c r="BE79" s="230"/>
      <c r="BF79" s="230"/>
      <c r="BG79" s="230"/>
      <c r="BH79" s="230"/>
      <c r="BI79" s="230"/>
      <c r="BJ79" s="230"/>
      <c r="BK79" s="230"/>
      <c r="BL79" s="230"/>
      <c r="BM79" s="230"/>
      <c r="BN79" s="230"/>
      <c r="BO79" s="230"/>
      <c r="BP79" s="230"/>
      <c r="BQ79" s="230"/>
      <c r="BR79" s="230"/>
      <c r="BS79" s="230"/>
      <c r="BT79" s="230"/>
      <c r="BU79" s="230"/>
      <c r="BV79" s="230"/>
      <c r="BW79" s="230"/>
      <c r="BX79" s="230"/>
      <c r="BY79" s="230"/>
      <c r="BZ79" s="230"/>
      <c r="CA79" s="230"/>
      <c r="CB79" s="230"/>
    </row>
    <row r="80" spans="1:80" ht="20.100000000000001" customHeight="1" thickTop="1" thickBot="1">
      <c r="A80" s="50"/>
      <c r="B80" s="224" t="s">
        <v>331</v>
      </c>
      <c r="C80" s="50" t="s">
        <v>332</v>
      </c>
      <c r="D80" s="50"/>
      <c r="E80" s="50" t="s">
        <v>248</v>
      </c>
      <c r="F80" s="50"/>
      <c r="G80" s="50" t="s">
        <v>333</v>
      </c>
      <c r="H80" s="50"/>
      <c r="I80" s="50" t="s">
        <v>264</v>
      </c>
      <c r="J80" s="50">
        <v>2</v>
      </c>
      <c r="K80" s="50"/>
      <c r="L80" s="50"/>
      <c r="M80" s="56">
        <v>0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-50824</v>
      </c>
      <c r="Z80" s="50" t="s">
        <v>334</v>
      </c>
      <c r="AA80" s="50" t="s">
        <v>335</v>
      </c>
      <c r="AB80" s="50"/>
      <c r="AC80" s="50"/>
      <c r="AD80" s="50" t="s">
        <v>218</v>
      </c>
      <c r="AE80" s="50"/>
      <c r="AF80" s="50"/>
      <c r="AG80" s="50"/>
      <c r="AH80" s="50"/>
      <c r="AI80" s="56">
        <v>0</v>
      </c>
      <c r="AJ80" s="50">
        <f t="shared" ref="AJ80:AJ89" si="7">SUM(AO80:CB80)</f>
        <v>50824</v>
      </c>
      <c r="AK80" s="50">
        <f t="shared" ref="AK80:AK89" si="8">0-(SUM(AO80:CB80))</f>
        <v>-50824</v>
      </c>
      <c r="AL80" s="50"/>
      <c r="AM80" s="50"/>
      <c r="AN80" s="50"/>
      <c r="AO80" s="58">
        <f>J80*AO9</f>
        <v>200</v>
      </c>
      <c r="AP80" s="58">
        <f>J80*AP9</f>
        <v>200</v>
      </c>
      <c r="AQ80" s="57">
        <f>J80*AQ9</f>
        <v>5100</v>
      </c>
      <c r="AR80" s="57">
        <f>J80*AR9</f>
        <v>300</v>
      </c>
      <c r="AS80" s="57">
        <f>J80*AS9</f>
        <v>300</v>
      </c>
      <c r="AT80" s="57">
        <f>J80*AT9</f>
        <v>300</v>
      </c>
      <c r="AU80" s="57">
        <f>J80*AU9</f>
        <v>300</v>
      </c>
      <c r="AV80" s="57">
        <f>J80*AV9</f>
        <v>300</v>
      </c>
      <c r="AW80" s="57">
        <f>J80*AW9</f>
        <v>64</v>
      </c>
      <c r="AX80" s="57"/>
      <c r="AY80" s="57">
        <f>J80*AY9</f>
        <v>0</v>
      </c>
      <c r="AZ80" s="57">
        <f>J80*AZ9</f>
        <v>400</v>
      </c>
      <c r="BA80" s="57">
        <f>J80*BA9</f>
        <v>1600</v>
      </c>
      <c r="BB80" s="57">
        <f>J80*BB9</f>
        <v>2400</v>
      </c>
      <c r="BC80" s="57">
        <f>J80*BC9</f>
        <v>2400</v>
      </c>
      <c r="BD80" s="57">
        <f>J80*BD9</f>
        <v>2400</v>
      </c>
      <c r="BE80" s="57"/>
      <c r="BF80" s="57"/>
      <c r="BG80" s="57"/>
      <c r="BH80" s="57">
        <f>J80*BH9</f>
        <v>4000</v>
      </c>
      <c r="BI80" s="57"/>
      <c r="BJ80" s="57">
        <f>J80*BJ9</f>
        <v>4000</v>
      </c>
      <c r="BK80" s="57">
        <f>J80*BK9</f>
        <v>4000</v>
      </c>
      <c r="BL80" s="57"/>
      <c r="BM80" s="57"/>
      <c r="BN80" s="57">
        <f>J80*BN9</f>
        <v>2400</v>
      </c>
      <c r="BO80" s="57">
        <f>J80*BO9</f>
        <v>2400</v>
      </c>
      <c r="BP80" s="57">
        <f>J80*BP9</f>
        <v>2400</v>
      </c>
      <c r="BQ80" s="57">
        <f>J80*BQ9</f>
        <v>2400</v>
      </c>
      <c r="BR80" s="57">
        <f>J80*BR9</f>
        <v>800</v>
      </c>
      <c r="BS80" s="57">
        <f>J80*BS9</f>
        <v>2400</v>
      </c>
      <c r="BT80" s="57">
        <f>J80*BT9</f>
        <v>800</v>
      </c>
      <c r="BU80" s="57">
        <f>J80*BU9</f>
        <v>1600</v>
      </c>
      <c r="BV80" s="57">
        <f>J80*BV9</f>
        <v>1600</v>
      </c>
      <c r="BW80" s="57">
        <f>J80*BW9</f>
        <v>1600</v>
      </c>
      <c r="BX80" s="57">
        <f>J80*BX9</f>
        <v>800</v>
      </c>
      <c r="BY80" s="57">
        <f>J80*BY9</f>
        <v>800</v>
      </c>
      <c r="BZ80" s="57">
        <f>J80*BZ9</f>
        <v>1280</v>
      </c>
      <c r="CA80" s="57">
        <f>J80*CA9</f>
        <v>1280</v>
      </c>
      <c r="CB80" s="57"/>
    </row>
    <row r="81" spans="1:80" ht="20.100000000000001" customHeight="1" thickTop="1" thickBot="1">
      <c r="A81" s="59"/>
      <c r="B81" s="225"/>
      <c r="C81" s="59" t="s">
        <v>332</v>
      </c>
      <c r="D81" s="59"/>
      <c r="E81" s="59" t="s">
        <v>248</v>
      </c>
      <c r="F81" s="59"/>
      <c r="G81" s="59" t="s">
        <v>333</v>
      </c>
      <c r="H81" s="59"/>
      <c r="I81" s="59" t="s">
        <v>266</v>
      </c>
      <c r="J81" s="59">
        <v>2</v>
      </c>
      <c r="K81" s="59"/>
      <c r="L81" s="59"/>
      <c r="M81" s="61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-12000</v>
      </c>
      <c r="Z81" s="59" t="s">
        <v>336</v>
      </c>
      <c r="AA81" s="59" t="s">
        <v>336</v>
      </c>
      <c r="AB81" s="59"/>
      <c r="AC81" s="59"/>
      <c r="AD81" s="59" t="s">
        <v>218</v>
      </c>
      <c r="AE81" s="59"/>
      <c r="AF81" s="59"/>
      <c r="AG81" s="59"/>
      <c r="AH81" s="59"/>
      <c r="AI81" s="61">
        <v>0</v>
      </c>
      <c r="AJ81" s="59">
        <f t="shared" si="7"/>
        <v>12000</v>
      </c>
      <c r="AK81" s="59">
        <f t="shared" si="8"/>
        <v>-12000</v>
      </c>
      <c r="AL81" s="59"/>
      <c r="AM81" s="59"/>
      <c r="AN81" s="59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>
        <f>J81*BI9</f>
        <v>4000</v>
      </c>
      <c r="BJ81" s="62"/>
      <c r="BK81" s="62"/>
      <c r="BL81" s="62">
        <f>J81*BL9</f>
        <v>4000</v>
      </c>
      <c r="BM81" s="62">
        <f>J81*BM9</f>
        <v>4000</v>
      </c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</row>
    <row r="82" spans="1:80" ht="20.100000000000001" customHeight="1" thickTop="1" thickBot="1">
      <c r="A82" s="50"/>
      <c r="B82" s="224" t="s">
        <v>337</v>
      </c>
      <c r="C82" s="50" t="s">
        <v>338</v>
      </c>
      <c r="D82" s="50"/>
      <c r="E82" s="55" t="s">
        <v>229</v>
      </c>
      <c r="F82" s="50"/>
      <c r="G82" s="50" t="s">
        <v>339</v>
      </c>
      <c r="H82" s="50" t="s">
        <v>285</v>
      </c>
      <c r="I82" s="50" t="s">
        <v>231</v>
      </c>
      <c r="J82" s="50">
        <v>2</v>
      </c>
      <c r="K82" s="50"/>
      <c r="L82" s="50"/>
      <c r="M82" s="56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-48424</v>
      </c>
      <c r="Z82" s="50" t="s">
        <v>340</v>
      </c>
      <c r="AA82" s="50" t="s">
        <v>340</v>
      </c>
      <c r="AB82" s="50"/>
      <c r="AC82" s="50" t="s">
        <v>341</v>
      </c>
      <c r="AD82" s="50" t="s">
        <v>218</v>
      </c>
      <c r="AE82" s="50"/>
      <c r="AF82" s="50"/>
      <c r="AG82" s="50"/>
      <c r="AH82" s="50"/>
      <c r="AI82" s="56">
        <v>0</v>
      </c>
      <c r="AJ82" s="50">
        <f t="shared" si="7"/>
        <v>48424</v>
      </c>
      <c r="AK82" s="50">
        <f t="shared" si="8"/>
        <v>-48424</v>
      </c>
      <c r="AL82" s="50"/>
      <c r="AM82" s="50"/>
      <c r="AN82" s="50"/>
      <c r="AO82" s="58">
        <f>J82*AO9</f>
        <v>200</v>
      </c>
      <c r="AP82" s="58">
        <f>J82*AP9</f>
        <v>200</v>
      </c>
      <c r="AQ82" s="57">
        <f>J82*AQ9</f>
        <v>5100</v>
      </c>
      <c r="AR82" s="57">
        <f>J82*AR9</f>
        <v>300</v>
      </c>
      <c r="AS82" s="57">
        <f>J82*AS9</f>
        <v>300</v>
      </c>
      <c r="AT82" s="57">
        <f>J82*AT9</f>
        <v>300</v>
      </c>
      <c r="AU82" s="57">
        <f>J82*AU9</f>
        <v>300</v>
      </c>
      <c r="AV82" s="57">
        <f>J82*AV9</f>
        <v>300</v>
      </c>
      <c r="AW82" s="57">
        <f>J82*AW9</f>
        <v>64</v>
      </c>
      <c r="AX82" s="57"/>
      <c r="AY82" s="57">
        <f>J82*AY9</f>
        <v>0</v>
      </c>
      <c r="AZ82" s="57">
        <f>J82*AZ9</f>
        <v>400</v>
      </c>
      <c r="BA82" s="57">
        <f>J82*BA9</f>
        <v>1600</v>
      </c>
      <c r="BB82" s="57">
        <f>J82*BB9</f>
        <v>2400</v>
      </c>
      <c r="BC82" s="57">
        <f>J82*BC9</f>
        <v>2400</v>
      </c>
      <c r="BD82" s="57">
        <f>J82*BD9</f>
        <v>2400</v>
      </c>
      <c r="BE82" s="57"/>
      <c r="BF82" s="57"/>
      <c r="BG82" s="57"/>
      <c r="BH82" s="57">
        <f>J82*BH9</f>
        <v>4000</v>
      </c>
      <c r="BI82" s="57"/>
      <c r="BJ82" s="57">
        <f>J82*BJ9</f>
        <v>4000</v>
      </c>
      <c r="BK82" s="57">
        <f>J82*BK9</f>
        <v>4000</v>
      </c>
      <c r="BL82" s="57"/>
      <c r="BM82" s="57"/>
      <c r="BN82" s="57">
        <f>J82*BN9</f>
        <v>2400</v>
      </c>
      <c r="BO82" s="57">
        <f>J82*BO9</f>
        <v>2400</v>
      </c>
      <c r="BP82" s="57">
        <f>J82*BP9</f>
        <v>2400</v>
      </c>
      <c r="BQ82" s="57"/>
      <c r="BR82" s="57">
        <f>J82*BR9</f>
        <v>800</v>
      </c>
      <c r="BS82" s="57">
        <f>J82*BS9</f>
        <v>2400</v>
      </c>
      <c r="BT82" s="57">
        <f>J82*BT9</f>
        <v>800</v>
      </c>
      <c r="BU82" s="57">
        <f>J82*BU9</f>
        <v>1600</v>
      </c>
      <c r="BV82" s="57">
        <f>J82*BV9</f>
        <v>1600</v>
      </c>
      <c r="BW82" s="57">
        <f>J82*BW9</f>
        <v>1600</v>
      </c>
      <c r="BX82" s="57">
        <f>J82*BX9</f>
        <v>800</v>
      </c>
      <c r="BY82" s="57">
        <f>J82*BY9</f>
        <v>800</v>
      </c>
      <c r="BZ82" s="57">
        <f>J82*BZ9</f>
        <v>1280</v>
      </c>
      <c r="CA82" s="57">
        <f>J82*CA9</f>
        <v>1280</v>
      </c>
      <c r="CB82" s="57"/>
    </row>
    <row r="83" spans="1:80" ht="20.100000000000001" customHeight="1" thickTop="1" thickBot="1">
      <c r="A83" s="50"/>
      <c r="B83" s="224"/>
      <c r="C83" s="50" t="s">
        <v>338</v>
      </c>
      <c r="D83" s="50"/>
      <c r="E83" s="55" t="s">
        <v>229</v>
      </c>
      <c r="F83" s="50"/>
      <c r="G83" s="50" t="s">
        <v>339</v>
      </c>
      <c r="H83" s="50" t="s">
        <v>342</v>
      </c>
      <c r="I83" s="50" t="s">
        <v>231</v>
      </c>
      <c r="J83" s="50">
        <v>2</v>
      </c>
      <c r="K83" s="50"/>
      <c r="L83" s="50"/>
      <c r="M83" s="56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/>
      <c r="AA83" s="50"/>
      <c r="AB83" s="50"/>
      <c r="AC83" s="50" t="s">
        <v>343</v>
      </c>
      <c r="AD83" s="50" t="s">
        <v>218</v>
      </c>
      <c r="AE83" s="50"/>
      <c r="AF83" s="50"/>
      <c r="AG83" s="50"/>
      <c r="AH83" s="50"/>
      <c r="AI83" s="56">
        <v>0</v>
      </c>
      <c r="AJ83" s="50">
        <f t="shared" si="7"/>
        <v>0</v>
      </c>
      <c r="AK83" s="50">
        <f t="shared" si="8"/>
        <v>0</v>
      </c>
      <c r="AL83" s="50"/>
      <c r="AM83" s="50"/>
      <c r="AN83" s="50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</row>
    <row r="84" spans="1:80" ht="20.100000000000001" customHeight="1" thickTop="1" thickBot="1">
      <c r="A84" s="50"/>
      <c r="B84" s="224"/>
      <c r="C84" s="50" t="s">
        <v>338</v>
      </c>
      <c r="D84" s="50"/>
      <c r="E84" s="55" t="s">
        <v>229</v>
      </c>
      <c r="F84" s="50"/>
      <c r="G84" s="50" t="s">
        <v>339</v>
      </c>
      <c r="H84" s="50" t="s">
        <v>344</v>
      </c>
      <c r="I84" s="50" t="s">
        <v>233</v>
      </c>
      <c r="J84" s="50">
        <v>2</v>
      </c>
      <c r="K84" s="50"/>
      <c r="L84" s="50"/>
      <c r="M84" s="56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-12000</v>
      </c>
      <c r="Z84" s="50" t="s">
        <v>336</v>
      </c>
      <c r="AA84" s="50" t="s">
        <v>336</v>
      </c>
      <c r="AB84" s="50"/>
      <c r="AC84" s="50" t="s">
        <v>341</v>
      </c>
      <c r="AD84" s="50" t="s">
        <v>218</v>
      </c>
      <c r="AE84" s="50"/>
      <c r="AF84" s="50"/>
      <c r="AG84" s="50"/>
      <c r="AH84" s="50"/>
      <c r="AI84" s="56">
        <v>0</v>
      </c>
      <c r="AJ84" s="50">
        <f t="shared" si="7"/>
        <v>12000</v>
      </c>
      <c r="AK84" s="50">
        <f t="shared" si="8"/>
        <v>-12000</v>
      </c>
      <c r="AL84" s="50"/>
      <c r="AM84" s="50"/>
      <c r="AN84" s="50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>
        <f>J84*BI9</f>
        <v>4000</v>
      </c>
      <c r="BJ84" s="57"/>
      <c r="BK84" s="57"/>
      <c r="BL84" s="57">
        <f>J84*BL9</f>
        <v>4000</v>
      </c>
      <c r="BM84" s="57">
        <f>J84*BM9</f>
        <v>4000</v>
      </c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</row>
    <row r="85" spans="1:80" ht="20.100000000000001" customHeight="1" thickTop="1" thickBot="1">
      <c r="A85" s="50"/>
      <c r="B85" s="224"/>
      <c r="C85" s="50" t="s">
        <v>338</v>
      </c>
      <c r="D85" s="50"/>
      <c r="E85" s="55" t="s">
        <v>229</v>
      </c>
      <c r="F85" s="50"/>
      <c r="G85" s="50" t="s">
        <v>339</v>
      </c>
      <c r="H85" s="50" t="s">
        <v>345</v>
      </c>
      <c r="I85" s="50" t="s">
        <v>233</v>
      </c>
      <c r="J85" s="50">
        <v>2</v>
      </c>
      <c r="K85" s="50"/>
      <c r="L85" s="50"/>
      <c r="M85" s="56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/>
      <c r="AA85" s="50"/>
      <c r="AB85" s="50"/>
      <c r="AC85" s="50" t="s">
        <v>343</v>
      </c>
      <c r="AD85" s="50" t="s">
        <v>218</v>
      </c>
      <c r="AE85" s="50"/>
      <c r="AF85" s="50"/>
      <c r="AG85" s="50"/>
      <c r="AH85" s="50"/>
      <c r="AI85" s="56">
        <v>0</v>
      </c>
      <c r="AJ85" s="50">
        <f t="shared" si="7"/>
        <v>0</v>
      </c>
      <c r="AK85" s="50">
        <f t="shared" si="8"/>
        <v>0</v>
      </c>
      <c r="AL85" s="50"/>
      <c r="AM85" s="50"/>
      <c r="AN85" s="50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</row>
    <row r="86" spans="1:80" ht="20.100000000000001" customHeight="1" thickTop="1" thickBot="1">
      <c r="A86" s="50"/>
      <c r="B86" s="224"/>
      <c r="C86" s="50" t="s">
        <v>346</v>
      </c>
      <c r="D86" s="50"/>
      <c r="E86" s="55" t="s">
        <v>229</v>
      </c>
      <c r="F86" s="50"/>
      <c r="G86" s="50" t="s">
        <v>347</v>
      </c>
      <c r="H86" s="50" t="s">
        <v>285</v>
      </c>
      <c r="I86" s="50" t="s">
        <v>231</v>
      </c>
      <c r="J86" s="50">
        <v>2</v>
      </c>
      <c r="K86" s="50"/>
      <c r="L86" s="50"/>
      <c r="M86" s="56">
        <v>0</v>
      </c>
      <c r="N86" s="50">
        <v>0</v>
      </c>
      <c r="O86" s="50">
        <v>0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-2400</v>
      </c>
      <c r="Z86" s="50" t="s">
        <v>246</v>
      </c>
      <c r="AA86" s="50" t="s">
        <v>246</v>
      </c>
      <c r="AB86" s="50"/>
      <c r="AC86" s="50" t="s">
        <v>341</v>
      </c>
      <c r="AD86" s="50" t="s">
        <v>218</v>
      </c>
      <c r="AE86" s="50"/>
      <c r="AF86" s="50"/>
      <c r="AG86" s="50"/>
      <c r="AH86" s="50"/>
      <c r="AI86" s="56">
        <v>0</v>
      </c>
      <c r="AJ86" s="50">
        <f t="shared" si="7"/>
        <v>2400</v>
      </c>
      <c r="AK86" s="50">
        <f t="shared" si="8"/>
        <v>-2400</v>
      </c>
      <c r="AL86" s="50"/>
      <c r="AM86" s="50"/>
      <c r="AN86" s="50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>
        <f>J86*BQ9</f>
        <v>2400</v>
      </c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</row>
    <row r="87" spans="1:80" ht="20.100000000000001" customHeight="1" thickTop="1" thickBot="1">
      <c r="A87" s="50"/>
      <c r="B87" s="224"/>
      <c r="C87" s="50" t="s">
        <v>346</v>
      </c>
      <c r="D87" s="50"/>
      <c r="E87" s="55" t="s">
        <v>229</v>
      </c>
      <c r="F87" s="50"/>
      <c r="G87" s="50" t="s">
        <v>347</v>
      </c>
      <c r="H87" s="50" t="s">
        <v>342</v>
      </c>
      <c r="I87" s="50" t="s">
        <v>231</v>
      </c>
      <c r="J87" s="50">
        <v>2</v>
      </c>
      <c r="K87" s="50"/>
      <c r="L87" s="50"/>
      <c r="M87" s="56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50"/>
      <c r="AA87" s="50"/>
      <c r="AB87" s="50"/>
      <c r="AC87" s="50" t="s">
        <v>343</v>
      </c>
      <c r="AD87" s="50" t="s">
        <v>218</v>
      </c>
      <c r="AE87" s="50"/>
      <c r="AF87" s="50"/>
      <c r="AG87" s="50"/>
      <c r="AH87" s="50"/>
      <c r="AI87" s="56">
        <v>0</v>
      </c>
      <c r="AJ87" s="50">
        <f t="shared" si="7"/>
        <v>0</v>
      </c>
      <c r="AK87" s="50">
        <f t="shared" si="8"/>
        <v>0</v>
      </c>
      <c r="AL87" s="50"/>
      <c r="AM87" s="50"/>
      <c r="AN87" s="50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</row>
    <row r="88" spans="1:80" ht="20.100000000000001" customHeight="1" thickTop="1" thickBot="1">
      <c r="A88" s="50"/>
      <c r="B88" s="224"/>
      <c r="C88" s="50" t="s">
        <v>346</v>
      </c>
      <c r="D88" s="50"/>
      <c r="E88" s="55" t="s">
        <v>229</v>
      </c>
      <c r="F88" s="50"/>
      <c r="G88" s="50" t="s">
        <v>347</v>
      </c>
      <c r="H88" s="50" t="s">
        <v>344</v>
      </c>
      <c r="I88" s="50" t="s">
        <v>233</v>
      </c>
      <c r="J88" s="50">
        <v>2</v>
      </c>
      <c r="K88" s="50"/>
      <c r="L88" s="50"/>
      <c r="M88" s="56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50"/>
      <c r="AA88" s="50"/>
      <c r="AB88" s="50"/>
      <c r="AC88" s="50" t="s">
        <v>341</v>
      </c>
      <c r="AD88" s="50" t="s">
        <v>218</v>
      </c>
      <c r="AE88" s="50"/>
      <c r="AF88" s="50"/>
      <c r="AG88" s="50"/>
      <c r="AH88" s="50"/>
      <c r="AI88" s="56">
        <v>0</v>
      </c>
      <c r="AJ88" s="50">
        <f t="shared" si="7"/>
        <v>0</v>
      </c>
      <c r="AK88" s="50">
        <f t="shared" si="8"/>
        <v>0</v>
      </c>
      <c r="AL88" s="50"/>
      <c r="AM88" s="50"/>
      <c r="AN88" s="50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</row>
    <row r="89" spans="1:80" ht="20.100000000000001" customHeight="1" thickTop="1" thickBot="1">
      <c r="A89" s="50"/>
      <c r="B89" s="224"/>
      <c r="C89" s="50" t="s">
        <v>346</v>
      </c>
      <c r="D89" s="50"/>
      <c r="E89" s="55" t="s">
        <v>229</v>
      </c>
      <c r="F89" s="50"/>
      <c r="G89" s="50" t="s">
        <v>347</v>
      </c>
      <c r="H89" s="50" t="s">
        <v>345</v>
      </c>
      <c r="I89" s="50" t="s">
        <v>233</v>
      </c>
      <c r="J89" s="50">
        <v>2</v>
      </c>
      <c r="K89" s="50"/>
      <c r="L89" s="50"/>
      <c r="M89" s="56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50"/>
      <c r="AA89" s="50"/>
      <c r="AB89" s="50"/>
      <c r="AC89" s="50" t="s">
        <v>343</v>
      </c>
      <c r="AD89" s="50" t="s">
        <v>218</v>
      </c>
      <c r="AE89" s="50"/>
      <c r="AF89" s="50"/>
      <c r="AG89" s="50"/>
      <c r="AH89" s="50"/>
      <c r="AI89" s="56">
        <v>0</v>
      </c>
      <c r="AJ89" s="50">
        <f t="shared" si="7"/>
        <v>0</v>
      </c>
      <c r="AK89" s="50">
        <f t="shared" si="8"/>
        <v>0</v>
      </c>
      <c r="AL89" s="50"/>
      <c r="AM89" s="50"/>
      <c r="AN89" s="50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</row>
    <row r="90" spans="1:80" ht="24" customHeight="1" thickTop="1" thickBot="1">
      <c r="A90" s="229" t="s">
        <v>348</v>
      </c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1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1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0"/>
      <c r="BQ90" s="230"/>
      <c r="BR90" s="230"/>
      <c r="BS90" s="230"/>
      <c r="BT90" s="230"/>
      <c r="BU90" s="230"/>
      <c r="BV90" s="230"/>
      <c r="BW90" s="230"/>
      <c r="BX90" s="230"/>
      <c r="BY90" s="230"/>
      <c r="BZ90" s="230"/>
      <c r="CA90" s="230"/>
      <c r="CB90" s="230"/>
    </row>
    <row r="91" spans="1:80" ht="20.100000000000001" customHeight="1" thickTop="1" thickBot="1">
      <c r="A91" s="50"/>
      <c r="B91" s="224" t="s">
        <v>349</v>
      </c>
      <c r="C91" s="50" t="s">
        <v>350</v>
      </c>
      <c r="D91" s="50"/>
      <c r="E91" s="50" t="s">
        <v>291</v>
      </c>
      <c r="F91" s="50"/>
      <c r="G91" s="50" t="s">
        <v>351</v>
      </c>
      <c r="H91" s="50"/>
      <c r="I91" s="50" t="s">
        <v>352</v>
      </c>
      <c r="J91" s="50">
        <v>2</v>
      </c>
      <c r="K91" s="50"/>
      <c r="L91" s="50"/>
      <c r="M91" s="56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-37224</v>
      </c>
      <c r="Z91" s="50" t="s">
        <v>353</v>
      </c>
      <c r="AA91" s="50" t="s">
        <v>353</v>
      </c>
      <c r="AB91" s="50"/>
      <c r="AC91" s="50"/>
      <c r="AD91" s="50" t="s">
        <v>218</v>
      </c>
      <c r="AE91" s="50"/>
      <c r="AF91" s="50"/>
      <c r="AG91" s="50"/>
      <c r="AH91" s="50"/>
      <c r="AI91" s="56">
        <v>0</v>
      </c>
      <c r="AJ91" s="50">
        <f t="shared" ref="AJ91:AJ119" si="9">SUM(AO91:CB91)</f>
        <v>37224</v>
      </c>
      <c r="AK91" s="50">
        <f t="shared" ref="AK91:AK119" si="10">0-(SUM(AO91:CB91))</f>
        <v>-37224</v>
      </c>
      <c r="AL91" s="50"/>
      <c r="AM91" s="50"/>
      <c r="AN91" s="50"/>
      <c r="AO91" s="58">
        <f>J91*AO9</f>
        <v>200</v>
      </c>
      <c r="AP91" s="58">
        <f>J91*AP9</f>
        <v>200</v>
      </c>
      <c r="AQ91" s="57">
        <f>J91*AQ9</f>
        <v>5100</v>
      </c>
      <c r="AR91" s="57">
        <f>J91*AR9</f>
        <v>300</v>
      </c>
      <c r="AS91" s="57">
        <f>J91*AS9</f>
        <v>300</v>
      </c>
      <c r="AT91" s="57">
        <f>J91*AT9</f>
        <v>300</v>
      </c>
      <c r="AU91" s="57">
        <f>J91*AU9</f>
        <v>300</v>
      </c>
      <c r="AV91" s="57">
        <f>J91*AV9</f>
        <v>300</v>
      </c>
      <c r="AW91" s="57">
        <f>J91*AW9</f>
        <v>64</v>
      </c>
      <c r="AX91" s="57"/>
      <c r="AY91" s="57">
        <f>J91*AY9</f>
        <v>0</v>
      </c>
      <c r="AZ91" s="57">
        <f>J91*AZ9</f>
        <v>400</v>
      </c>
      <c r="BA91" s="57">
        <f>J91*BA9</f>
        <v>1600</v>
      </c>
      <c r="BB91" s="57">
        <f>J91*BB9</f>
        <v>2400</v>
      </c>
      <c r="BC91" s="57">
        <f>J91*BC9</f>
        <v>2400</v>
      </c>
      <c r="BD91" s="57"/>
      <c r="BE91" s="57"/>
      <c r="BF91" s="57"/>
      <c r="BG91" s="57"/>
      <c r="BH91" s="57">
        <f>J91*BH9</f>
        <v>4000</v>
      </c>
      <c r="BI91" s="57"/>
      <c r="BJ91" s="57">
        <f>J91*BJ9</f>
        <v>4000</v>
      </c>
      <c r="BK91" s="57"/>
      <c r="BL91" s="57"/>
      <c r="BM91" s="57"/>
      <c r="BN91" s="57"/>
      <c r="BO91" s="57"/>
      <c r="BP91" s="57"/>
      <c r="BQ91" s="57">
        <f>J91*BQ9</f>
        <v>2400</v>
      </c>
      <c r="BR91" s="57">
        <f>J91*BR9</f>
        <v>800</v>
      </c>
      <c r="BS91" s="57">
        <f>J91*BS9</f>
        <v>2400</v>
      </c>
      <c r="BT91" s="57">
        <f>J91*BT9</f>
        <v>800</v>
      </c>
      <c r="BU91" s="57">
        <f>J91*BU9</f>
        <v>1600</v>
      </c>
      <c r="BV91" s="57">
        <f>J91*BV9</f>
        <v>1600</v>
      </c>
      <c r="BW91" s="57">
        <f>J91*BW9</f>
        <v>1600</v>
      </c>
      <c r="BX91" s="57">
        <f>J91*BX9</f>
        <v>800</v>
      </c>
      <c r="BY91" s="57">
        <f>J91*BY9</f>
        <v>800</v>
      </c>
      <c r="BZ91" s="57">
        <f>J91*BZ9</f>
        <v>1280</v>
      </c>
      <c r="CA91" s="57">
        <f>J91*CA9</f>
        <v>1280</v>
      </c>
      <c r="CB91" s="57"/>
    </row>
    <row r="92" spans="1:80" ht="20.100000000000001" customHeight="1" thickTop="1">
      <c r="A92" s="50"/>
      <c r="B92" s="224"/>
      <c r="C92" s="50" t="s">
        <v>350</v>
      </c>
      <c r="D92" s="50"/>
      <c r="E92" s="50" t="s">
        <v>291</v>
      </c>
      <c r="F92" s="50"/>
      <c r="G92" s="50" t="s">
        <v>351</v>
      </c>
      <c r="H92" s="50"/>
      <c r="I92" s="50" t="s">
        <v>354</v>
      </c>
      <c r="J92" s="50">
        <v>2</v>
      </c>
      <c r="K92" s="50"/>
      <c r="L92" s="50"/>
      <c r="M92" s="56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-4000</v>
      </c>
      <c r="Z92" s="50" t="s">
        <v>353</v>
      </c>
      <c r="AA92" s="50" t="s">
        <v>353</v>
      </c>
      <c r="AB92" s="50"/>
      <c r="AC92" s="50"/>
      <c r="AD92" s="50" t="s">
        <v>218</v>
      </c>
      <c r="AE92" s="50"/>
      <c r="AF92" s="50"/>
      <c r="AG92" s="50"/>
      <c r="AH92" s="50"/>
      <c r="AI92" s="56">
        <v>0</v>
      </c>
      <c r="AJ92" s="50">
        <f t="shared" si="9"/>
        <v>4000</v>
      </c>
      <c r="AK92" s="50">
        <f t="shared" si="10"/>
        <v>-4000</v>
      </c>
      <c r="AL92" s="50"/>
      <c r="AM92" s="50"/>
      <c r="AN92" s="50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>
        <f>J92*BI9</f>
        <v>4000</v>
      </c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</row>
    <row r="93" spans="1:80" ht="20.100000000000001" customHeight="1" thickBot="1">
      <c r="A93" s="50"/>
      <c r="B93" s="224"/>
      <c r="C93" s="50" t="s">
        <v>350</v>
      </c>
      <c r="D93" s="50"/>
      <c r="E93" s="50" t="s">
        <v>291</v>
      </c>
      <c r="F93" s="50"/>
      <c r="G93" s="50" t="s">
        <v>351</v>
      </c>
      <c r="H93" s="50"/>
      <c r="I93" s="50" t="s">
        <v>355</v>
      </c>
      <c r="J93" s="50">
        <v>2</v>
      </c>
      <c r="K93" s="50"/>
      <c r="L93" s="50"/>
      <c r="M93" s="56">
        <v>0</v>
      </c>
      <c r="N93" s="50">
        <v>0</v>
      </c>
      <c r="O93" s="50">
        <v>0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 t="s">
        <v>306</v>
      </c>
      <c r="AA93" s="50" t="s">
        <v>306</v>
      </c>
      <c r="AB93" s="50"/>
      <c r="AC93" s="50"/>
      <c r="AD93" s="50" t="s">
        <v>218</v>
      </c>
      <c r="AE93" s="50"/>
      <c r="AF93" s="50"/>
      <c r="AG93" s="50"/>
      <c r="AH93" s="50"/>
      <c r="AI93" s="56">
        <v>0</v>
      </c>
      <c r="AJ93" s="50">
        <f t="shared" si="9"/>
        <v>0</v>
      </c>
      <c r="AK93" s="50">
        <f t="shared" si="10"/>
        <v>0</v>
      </c>
      <c r="AL93" s="50"/>
      <c r="AM93" s="50"/>
      <c r="AN93" s="50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</row>
    <row r="94" spans="1:80" ht="20.100000000000001" customHeight="1" thickTop="1" thickBot="1">
      <c r="A94" s="50"/>
      <c r="B94" s="224"/>
      <c r="C94" s="50" t="s">
        <v>356</v>
      </c>
      <c r="D94" s="50"/>
      <c r="E94" s="55" t="s">
        <v>291</v>
      </c>
      <c r="F94" s="50"/>
      <c r="G94" s="50" t="s">
        <v>357</v>
      </c>
      <c r="H94" s="50"/>
      <c r="I94" s="50" t="s">
        <v>352</v>
      </c>
      <c r="J94" s="50">
        <v>2</v>
      </c>
      <c r="K94" s="50"/>
      <c r="L94" s="50"/>
      <c r="M94" s="56">
        <v>0</v>
      </c>
      <c r="N94" s="50">
        <v>0</v>
      </c>
      <c r="O94" s="50">
        <v>0</v>
      </c>
      <c r="P94" s="50">
        <v>0</v>
      </c>
      <c r="Q94" s="50">
        <v>0</v>
      </c>
      <c r="R94" s="50">
        <v>0</v>
      </c>
      <c r="S94" s="50">
        <v>0</v>
      </c>
      <c r="T94" s="50">
        <v>0</v>
      </c>
      <c r="U94" s="50">
        <v>0</v>
      </c>
      <c r="V94" s="50">
        <v>0</v>
      </c>
      <c r="W94" s="50">
        <v>0</v>
      </c>
      <c r="X94" s="50">
        <v>0</v>
      </c>
      <c r="Y94" s="50">
        <v>-13600</v>
      </c>
      <c r="Z94" s="50"/>
      <c r="AA94" s="50"/>
      <c r="AB94" s="50"/>
      <c r="AC94" s="50"/>
      <c r="AD94" s="50" t="s">
        <v>218</v>
      </c>
      <c r="AE94" s="50"/>
      <c r="AF94" s="50"/>
      <c r="AG94" s="50"/>
      <c r="AH94" s="50"/>
      <c r="AI94" s="56">
        <v>0</v>
      </c>
      <c r="AJ94" s="50">
        <f t="shared" si="9"/>
        <v>13600</v>
      </c>
      <c r="AK94" s="50">
        <f t="shared" si="10"/>
        <v>-13600</v>
      </c>
      <c r="AL94" s="50"/>
      <c r="AM94" s="50"/>
      <c r="AN94" s="50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>
        <f>J94*BD9</f>
        <v>2400</v>
      </c>
      <c r="BE94" s="57"/>
      <c r="BF94" s="57"/>
      <c r="BG94" s="57"/>
      <c r="BH94" s="57"/>
      <c r="BI94" s="57"/>
      <c r="BJ94" s="57"/>
      <c r="BK94" s="57">
        <f>J94*BK9</f>
        <v>4000</v>
      </c>
      <c r="BL94" s="57"/>
      <c r="BM94" s="57"/>
      <c r="BN94" s="57">
        <f>J94*BN9</f>
        <v>2400</v>
      </c>
      <c r="BO94" s="57">
        <f>J94*BO9</f>
        <v>2400</v>
      </c>
      <c r="BP94" s="57">
        <f>J94*BP9</f>
        <v>2400</v>
      </c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</row>
    <row r="95" spans="1:80" ht="20.100000000000001" customHeight="1" thickTop="1" thickBot="1">
      <c r="A95" s="50"/>
      <c r="B95" s="224"/>
      <c r="C95" s="50" t="s">
        <v>356</v>
      </c>
      <c r="D95" s="50"/>
      <c r="E95" s="55" t="s">
        <v>291</v>
      </c>
      <c r="F95" s="50"/>
      <c r="G95" s="50" t="s">
        <v>357</v>
      </c>
      <c r="H95" s="50"/>
      <c r="I95" s="50" t="s">
        <v>354</v>
      </c>
      <c r="J95" s="50">
        <v>2</v>
      </c>
      <c r="K95" s="50"/>
      <c r="L95" s="50"/>
      <c r="M95" s="56">
        <v>0</v>
      </c>
      <c r="N95" s="50">
        <v>0</v>
      </c>
      <c r="O95" s="50">
        <v>0</v>
      </c>
      <c r="P95" s="50">
        <v>0</v>
      </c>
      <c r="Q95" s="50">
        <v>0</v>
      </c>
      <c r="R95" s="50">
        <v>0</v>
      </c>
      <c r="S95" s="50">
        <v>0</v>
      </c>
      <c r="T95" s="50">
        <v>0</v>
      </c>
      <c r="U95" s="50">
        <v>0</v>
      </c>
      <c r="V95" s="50">
        <v>0</v>
      </c>
      <c r="W95" s="50">
        <v>0</v>
      </c>
      <c r="X95" s="50">
        <v>0</v>
      </c>
      <c r="Y95" s="50">
        <v>-8000</v>
      </c>
      <c r="Z95" s="50"/>
      <c r="AA95" s="50"/>
      <c r="AB95" s="50"/>
      <c r="AC95" s="50"/>
      <c r="AD95" s="50" t="s">
        <v>218</v>
      </c>
      <c r="AE95" s="50"/>
      <c r="AF95" s="50"/>
      <c r="AG95" s="50"/>
      <c r="AH95" s="50"/>
      <c r="AI95" s="56">
        <v>0</v>
      </c>
      <c r="AJ95" s="50">
        <f t="shared" si="9"/>
        <v>8000</v>
      </c>
      <c r="AK95" s="50">
        <f t="shared" si="10"/>
        <v>-8000</v>
      </c>
      <c r="AL95" s="50"/>
      <c r="AM95" s="50"/>
      <c r="AN95" s="50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>
        <f>J95*BL9</f>
        <v>4000</v>
      </c>
      <c r="BM95" s="57">
        <f>J95*BM9</f>
        <v>4000</v>
      </c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</row>
    <row r="96" spans="1:80" ht="20.100000000000001" customHeight="1" thickTop="1" thickBot="1">
      <c r="A96" s="59"/>
      <c r="B96" s="225"/>
      <c r="C96" s="59" t="s">
        <v>356</v>
      </c>
      <c r="D96" s="59"/>
      <c r="E96" s="60" t="s">
        <v>291</v>
      </c>
      <c r="F96" s="59"/>
      <c r="G96" s="59" t="s">
        <v>357</v>
      </c>
      <c r="H96" s="59"/>
      <c r="I96" s="59" t="s">
        <v>355</v>
      </c>
      <c r="J96" s="59">
        <v>2</v>
      </c>
      <c r="K96" s="59"/>
      <c r="L96" s="59"/>
      <c r="M96" s="61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59">
        <v>0</v>
      </c>
      <c r="Y96" s="59">
        <v>0</v>
      </c>
      <c r="Z96" s="59"/>
      <c r="AA96" s="59"/>
      <c r="AB96" s="59"/>
      <c r="AC96" s="59"/>
      <c r="AD96" s="59" t="s">
        <v>218</v>
      </c>
      <c r="AE96" s="59"/>
      <c r="AF96" s="59"/>
      <c r="AG96" s="59"/>
      <c r="AH96" s="59"/>
      <c r="AI96" s="61">
        <v>0</v>
      </c>
      <c r="AJ96" s="59">
        <f t="shared" si="9"/>
        <v>0</v>
      </c>
      <c r="AK96" s="59">
        <f t="shared" si="10"/>
        <v>0</v>
      </c>
      <c r="AL96" s="59"/>
      <c r="AM96" s="59"/>
      <c r="AN96" s="59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</row>
    <row r="97" spans="1:80" ht="20.100000000000001" customHeight="1" thickTop="1" thickBot="1">
      <c r="A97" s="50"/>
      <c r="B97" s="224" t="s">
        <v>358</v>
      </c>
      <c r="C97" s="50" t="s">
        <v>359</v>
      </c>
      <c r="D97" s="50"/>
      <c r="E97" s="50" t="s">
        <v>360</v>
      </c>
      <c r="F97" s="50"/>
      <c r="G97" s="50" t="s">
        <v>361</v>
      </c>
      <c r="H97" s="50" t="s">
        <v>362</v>
      </c>
      <c r="I97" s="50" t="s">
        <v>231</v>
      </c>
      <c r="J97" s="50">
        <v>2</v>
      </c>
      <c r="K97" s="50"/>
      <c r="L97" s="50"/>
      <c r="M97" s="56">
        <v>0</v>
      </c>
      <c r="N97" s="50">
        <v>0</v>
      </c>
      <c r="O97" s="50">
        <v>0</v>
      </c>
      <c r="P97" s="50">
        <v>0</v>
      </c>
      <c r="Q97" s="50">
        <v>0</v>
      </c>
      <c r="R97" s="50">
        <v>0</v>
      </c>
      <c r="S97" s="50">
        <v>0</v>
      </c>
      <c r="T97" s="50">
        <v>0</v>
      </c>
      <c r="U97" s="50">
        <v>0</v>
      </c>
      <c r="V97" s="50">
        <v>0</v>
      </c>
      <c r="W97" s="50">
        <v>0</v>
      </c>
      <c r="X97" s="50">
        <v>74975</v>
      </c>
      <c r="Y97" s="50">
        <v>37751</v>
      </c>
      <c r="Z97" s="50" t="s">
        <v>363</v>
      </c>
      <c r="AA97" s="50" t="s">
        <v>364</v>
      </c>
      <c r="AB97" s="50"/>
      <c r="AC97" s="50" t="s">
        <v>218</v>
      </c>
      <c r="AD97" s="50" t="s">
        <v>218</v>
      </c>
      <c r="AE97" s="50"/>
      <c r="AF97" s="50"/>
      <c r="AG97" s="50"/>
      <c r="AH97" s="50"/>
      <c r="AI97" s="56">
        <v>0</v>
      </c>
      <c r="AJ97" s="50">
        <f t="shared" si="9"/>
        <v>37224</v>
      </c>
      <c r="AK97" s="50">
        <f t="shared" si="10"/>
        <v>-37224</v>
      </c>
      <c r="AL97" s="50"/>
      <c r="AM97" s="50"/>
      <c r="AN97" s="50"/>
      <c r="AO97" s="58">
        <f>J97*AO9</f>
        <v>200</v>
      </c>
      <c r="AP97" s="58">
        <f>J97*AP9</f>
        <v>200</v>
      </c>
      <c r="AQ97" s="57">
        <f>J97*AQ9</f>
        <v>5100</v>
      </c>
      <c r="AR97" s="57">
        <f>J97*AR9</f>
        <v>300</v>
      </c>
      <c r="AS97" s="57">
        <f>J97*AS9</f>
        <v>300</v>
      </c>
      <c r="AT97" s="57">
        <f>J97*AT9</f>
        <v>300</v>
      </c>
      <c r="AU97" s="57">
        <f>J97*AU9</f>
        <v>300</v>
      </c>
      <c r="AV97" s="57">
        <f>J97*AV9</f>
        <v>300</v>
      </c>
      <c r="AW97" s="57">
        <f>J97*AW9</f>
        <v>64</v>
      </c>
      <c r="AX97" s="57"/>
      <c r="AY97" s="57">
        <f>J97*AY9</f>
        <v>0</v>
      </c>
      <c r="AZ97" s="57">
        <f>J97*AZ9</f>
        <v>400</v>
      </c>
      <c r="BA97" s="57">
        <f>J97*BA9</f>
        <v>1600</v>
      </c>
      <c r="BB97" s="57">
        <f>J97*BB9</f>
        <v>2400</v>
      </c>
      <c r="BC97" s="57">
        <f>J97*BC9</f>
        <v>2400</v>
      </c>
      <c r="BD97" s="57"/>
      <c r="BE97" s="57"/>
      <c r="BF97" s="57"/>
      <c r="BG97" s="57"/>
      <c r="BH97" s="57">
        <f>J97*BH9</f>
        <v>4000</v>
      </c>
      <c r="BI97" s="57"/>
      <c r="BJ97" s="57">
        <f>J97*BJ9</f>
        <v>4000</v>
      </c>
      <c r="BK97" s="57"/>
      <c r="BL97" s="57"/>
      <c r="BM97" s="57"/>
      <c r="BN97" s="57"/>
      <c r="BO97" s="57"/>
      <c r="BP97" s="57"/>
      <c r="BQ97" s="57">
        <f>J97*BQ9</f>
        <v>2400</v>
      </c>
      <c r="BR97" s="57">
        <f>J97*BR9</f>
        <v>800</v>
      </c>
      <c r="BS97" s="57">
        <f>J97*BS9</f>
        <v>2400</v>
      </c>
      <c r="BT97" s="57">
        <f>J97*BT9</f>
        <v>800</v>
      </c>
      <c r="BU97" s="57">
        <f>J97*BU9</f>
        <v>1600</v>
      </c>
      <c r="BV97" s="57">
        <f>J97*BV9</f>
        <v>1600</v>
      </c>
      <c r="BW97" s="57">
        <f>J97*BW9</f>
        <v>1600</v>
      </c>
      <c r="BX97" s="57">
        <f>J97*BX9</f>
        <v>800</v>
      </c>
      <c r="BY97" s="57">
        <f>J97*BY9</f>
        <v>800</v>
      </c>
      <c r="BZ97" s="57">
        <f>J97*BZ9</f>
        <v>1280</v>
      </c>
      <c r="CA97" s="57">
        <f>J97*CA9</f>
        <v>1280</v>
      </c>
      <c r="CB97" s="57"/>
    </row>
    <row r="98" spans="1:80" ht="20.100000000000001" customHeight="1" thickTop="1">
      <c r="A98" s="50"/>
      <c r="B98" s="224"/>
      <c r="C98" s="50" t="s">
        <v>359</v>
      </c>
      <c r="D98" s="50"/>
      <c r="E98" s="50" t="s">
        <v>360</v>
      </c>
      <c r="F98" s="50"/>
      <c r="G98" s="50" t="s">
        <v>361</v>
      </c>
      <c r="H98" s="50" t="s">
        <v>365</v>
      </c>
      <c r="I98" s="50" t="s">
        <v>366</v>
      </c>
      <c r="J98" s="50">
        <v>2</v>
      </c>
      <c r="K98" s="50"/>
      <c r="L98" s="50"/>
      <c r="M98" s="56">
        <v>0</v>
      </c>
      <c r="N98" s="50">
        <v>0</v>
      </c>
      <c r="O98" s="50">
        <v>0</v>
      </c>
      <c r="P98" s="50">
        <v>0</v>
      </c>
      <c r="Q98" s="50">
        <v>0</v>
      </c>
      <c r="R98" s="50">
        <v>0</v>
      </c>
      <c r="S98" s="50">
        <v>0</v>
      </c>
      <c r="T98" s="50">
        <v>0</v>
      </c>
      <c r="U98" s="50">
        <v>0</v>
      </c>
      <c r="V98" s="50">
        <v>0</v>
      </c>
      <c r="W98" s="50">
        <v>0</v>
      </c>
      <c r="X98" s="50">
        <v>74975</v>
      </c>
      <c r="Y98" s="50">
        <v>70975</v>
      </c>
      <c r="Z98" s="50" t="s">
        <v>367</v>
      </c>
      <c r="AA98" s="50" t="s">
        <v>368</v>
      </c>
      <c r="AB98" s="50"/>
      <c r="AC98" s="50" t="s">
        <v>218</v>
      </c>
      <c r="AD98" s="50" t="s">
        <v>218</v>
      </c>
      <c r="AE98" s="50"/>
      <c r="AF98" s="50"/>
      <c r="AG98" s="50"/>
      <c r="AH98" s="50"/>
      <c r="AI98" s="56">
        <v>0</v>
      </c>
      <c r="AJ98" s="50">
        <f t="shared" si="9"/>
        <v>4000</v>
      </c>
      <c r="AK98" s="50">
        <f t="shared" si="10"/>
        <v>-4000</v>
      </c>
      <c r="AL98" s="50"/>
      <c r="AM98" s="50"/>
      <c r="AN98" s="50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>
        <f>J98*BI9</f>
        <v>4000</v>
      </c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</row>
    <row r="99" spans="1:80" ht="20.100000000000001" customHeight="1">
      <c r="A99" s="50"/>
      <c r="B99" s="224"/>
      <c r="C99" s="50" t="s">
        <v>369</v>
      </c>
      <c r="D99" s="50"/>
      <c r="E99" s="50" t="s">
        <v>240</v>
      </c>
      <c r="F99" s="50"/>
      <c r="G99" s="50" t="s">
        <v>370</v>
      </c>
      <c r="H99" s="50" t="s">
        <v>371</v>
      </c>
      <c r="I99" s="50" t="s">
        <v>231</v>
      </c>
      <c r="J99" s="50">
        <v>2</v>
      </c>
      <c r="K99" s="50"/>
      <c r="L99" s="50"/>
      <c r="M99" s="56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0</v>
      </c>
      <c r="T99" s="50">
        <v>0</v>
      </c>
      <c r="U99" s="50">
        <v>0</v>
      </c>
      <c r="V99" s="50">
        <v>0</v>
      </c>
      <c r="W99" s="50">
        <v>0</v>
      </c>
      <c r="X99" s="50">
        <v>13975</v>
      </c>
      <c r="Y99" s="50">
        <v>375</v>
      </c>
      <c r="Z99" s="50" t="s">
        <v>372</v>
      </c>
      <c r="AA99" s="50" t="s">
        <v>372</v>
      </c>
      <c r="AB99" s="50"/>
      <c r="AC99" s="50" t="s">
        <v>373</v>
      </c>
      <c r="AD99" s="50" t="s">
        <v>218</v>
      </c>
      <c r="AE99" s="50"/>
      <c r="AF99" s="50"/>
      <c r="AG99" s="50"/>
      <c r="AH99" s="50"/>
      <c r="AI99" s="56">
        <v>0</v>
      </c>
      <c r="AJ99" s="50">
        <f t="shared" si="9"/>
        <v>13600</v>
      </c>
      <c r="AK99" s="50">
        <f t="shared" si="10"/>
        <v>-13600</v>
      </c>
      <c r="AL99" s="50"/>
      <c r="AM99" s="50"/>
      <c r="AN99" s="50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>
        <f>J99*BD9</f>
        <v>2400</v>
      </c>
      <c r="BE99" s="57"/>
      <c r="BF99" s="57"/>
      <c r="BG99" s="57"/>
      <c r="BH99" s="57"/>
      <c r="BI99" s="57"/>
      <c r="BJ99" s="57"/>
      <c r="BK99" s="57">
        <f>J99*BK9</f>
        <v>4000</v>
      </c>
      <c r="BL99" s="57"/>
      <c r="BM99" s="57"/>
      <c r="BN99" s="57">
        <f>J99*BN9</f>
        <v>2400</v>
      </c>
      <c r="BO99" s="57">
        <f>J99*BO9</f>
        <v>2400</v>
      </c>
      <c r="BP99" s="57">
        <f>J99*BP9</f>
        <v>2400</v>
      </c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</row>
    <row r="100" spans="1:80" ht="20.100000000000001" customHeight="1" thickBot="1">
      <c r="A100" s="59"/>
      <c r="B100" s="225"/>
      <c r="C100" s="59" t="s">
        <v>369</v>
      </c>
      <c r="D100" s="59"/>
      <c r="E100" s="59" t="s">
        <v>240</v>
      </c>
      <c r="F100" s="59"/>
      <c r="G100" s="59" t="s">
        <v>370</v>
      </c>
      <c r="H100" s="59" t="s">
        <v>374</v>
      </c>
      <c r="I100" s="59" t="s">
        <v>366</v>
      </c>
      <c r="J100" s="59">
        <v>2</v>
      </c>
      <c r="K100" s="59"/>
      <c r="L100" s="59"/>
      <c r="M100" s="61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13975</v>
      </c>
      <c r="Y100" s="59">
        <v>5975</v>
      </c>
      <c r="Z100" s="59" t="s">
        <v>372</v>
      </c>
      <c r="AA100" s="59" t="s">
        <v>372</v>
      </c>
      <c r="AB100" s="59"/>
      <c r="AC100" s="59" t="s">
        <v>373</v>
      </c>
      <c r="AD100" s="59" t="s">
        <v>218</v>
      </c>
      <c r="AE100" s="59"/>
      <c r="AF100" s="59"/>
      <c r="AG100" s="59"/>
      <c r="AH100" s="59"/>
      <c r="AI100" s="61">
        <v>0</v>
      </c>
      <c r="AJ100" s="59">
        <f t="shared" si="9"/>
        <v>8000</v>
      </c>
      <c r="AK100" s="59">
        <f t="shared" si="10"/>
        <v>-8000</v>
      </c>
      <c r="AL100" s="59"/>
      <c r="AM100" s="59"/>
      <c r="AN100" s="59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>
        <f>J100*BL9</f>
        <v>4000</v>
      </c>
      <c r="BM100" s="62">
        <f>J100*BM9</f>
        <v>4000</v>
      </c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</row>
    <row r="101" spans="1:80" ht="20.100000000000001" customHeight="1" thickTop="1" thickBot="1">
      <c r="A101" s="50"/>
      <c r="B101" s="224" t="s">
        <v>375</v>
      </c>
      <c r="C101" s="50" t="s">
        <v>376</v>
      </c>
      <c r="D101" s="50"/>
      <c r="E101" s="50" t="s">
        <v>291</v>
      </c>
      <c r="F101" s="50"/>
      <c r="G101" s="50" t="s">
        <v>377</v>
      </c>
      <c r="H101" s="50"/>
      <c r="I101" s="50" t="s">
        <v>231</v>
      </c>
      <c r="J101" s="50">
        <v>1</v>
      </c>
      <c r="K101" s="50"/>
      <c r="L101" s="50"/>
      <c r="M101" s="56">
        <v>0</v>
      </c>
      <c r="N101" s="50">
        <v>0</v>
      </c>
      <c r="O101" s="50">
        <v>0</v>
      </c>
      <c r="P101" s="50">
        <v>0</v>
      </c>
      <c r="Q101" s="50">
        <v>0</v>
      </c>
      <c r="R101" s="50">
        <v>0</v>
      </c>
      <c r="S101" s="50">
        <v>0</v>
      </c>
      <c r="T101" s="50">
        <v>0</v>
      </c>
      <c r="U101" s="50">
        <v>0</v>
      </c>
      <c r="V101" s="50">
        <v>0</v>
      </c>
      <c r="W101" s="50">
        <v>0</v>
      </c>
      <c r="X101" s="50">
        <v>0</v>
      </c>
      <c r="Y101" s="50">
        <v>-22112</v>
      </c>
      <c r="Z101" s="50" t="s">
        <v>242</v>
      </c>
      <c r="AA101" s="50" t="s">
        <v>242</v>
      </c>
      <c r="AB101" s="50"/>
      <c r="AC101" s="50"/>
      <c r="AD101" s="50" t="s">
        <v>218</v>
      </c>
      <c r="AE101" s="50"/>
      <c r="AF101" s="50"/>
      <c r="AG101" s="50"/>
      <c r="AH101" s="50"/>
      <c r="AI101" s="56">
        <v>0</v>
      </c>
      <c r="AJ101" s="50">
        <f t="shared" si="9"/>
        <v>22112</v>
      </c>
      <c r="AK101" s="50">
        <f t="shared" si="10"/>
        <v>-22112</v>
      </c>
      <c r="AL101" s="50"/>
      <c r="AM101" s="50"/>
      <c r="AN101" s="50"/>
      <c r="AO101" s="57"/>
      <c r="AP101" s="58">
        <f>J101*AP9</f>
        <v>100</v>
      </c>
      <c r="AQ101" s="57">
        <f>J101*AQ9</f>
        <v>2550</v>
      </c>
      <c r="AR101" s="57">
        <f>J101*AR9</f>
        <v>150</v>
      </c>
      <c r="AS101" s="57">
        <f>J101*AS9</f>
        <v>150</v>
      </c>
      <c r="AT101" s="57">
        <f>J101*AT9</f>
        <v>150</v>
      </c>
      <c r="AU101" s="57">
        <f>J101*AU9</f>
        <v>150</v>
      </c>
      <c r="AV101" s="57">
        <f>J101*AV9</f>
        <v>150</v>
      </c>
      <c r="AW101" s="57">
        <f>J101*AW9</f>
        <v>32</v>
      </c>
      <c r="AX101" s="57"/>
      <c r="AY101" s="57">
        <f>J101*AY9</f>
        <v>0</v>
      </c>
      <c r="AZ101" s="57">
        <f>J101*AZ9</f>
        <v>200</v>
      </c>
      <c r="BA101" s="57">
        <f>J101*BA9</f>
        <v>800</v>
      </c>
      <c r="BB101" s="57">
        <f>J101*BB9</f>
        <v>1200</v>
      </c>
      <c r="BC101" s="57">
        <f>J101*BC9</f>
        <v>1200</v>
      </c>
      <c r="BD101" s="57">
        <f>J101*BD9</f>
        <v>1200</v>
      </c>
      <c r="BE101" s="57"/>
      <c r="BF101" s="57"/>
      <c r="BG101" s="57"/>
      <c r="BH101" s="57">
        <f>J101*BH9</f>
        <v>2000</v>
      </c>
      <c r="BI101" s="57">
        <f>J101*BI9</f>
        <v>2000</v>
      </c>
      <c r="BJ101" s="57"/>
      <c r="BK101" s="57"/>
      <c r="BL101" s="57"/>
      <c r="BM101" s="57"/>
      <c r="BN101" s="57">
        <f>J101*BN9</f>
        <v>1200</v>
      </c>
      <c r="BO101" s="57">
        <f>J101*BO9</f>
        <v>1200</v>
      </c>
      <c r="BP101" s="57"/>
      <c r="BQ101" s="57">
        <f>J101*BQ9</f>
        <v>1200</v>
      </c>
      <c r="BR101" s="57">
        <f>J101*BR9</f>
        <v>400</v>
      </c>
      <c r="BS101" s="57">
        <f>J101*BS9</f>
        <v>1200</v>
      </c>
      <c r="BT101" s="57">
        <f>J101*BT9</f>
        <v>400</v>
      </c>
      <c r="BU101" s="57">
        <f>J101*BU9</f>
        <v>800</v>
      </c>
      <c r="BV101" s="57">
        <f>J101*BV9</f>
        <v>800</v>
      </c>
      <c r="BW101" s="57">
        <f>J101*BW9</f>
        <v>800</v>
      </c>
      <c r="BX101" s="57">
        <f>J101*BX9</f>
        <v>400</v>
      </c>
      <c r="BY101" s="57">
        <f>J101*BY9</f>
        <v>400</v>
      </c>
      <c r="BZ101" s="57">
        <f>J101*BZ9</f>
        <v>640</v>
      </c>
      <c r="CA101" s="57">
        <f>J101*CA9</f>
        <v>640</v>
      </c>
      <c r="CB101" s="57"/>
    </row>
    <row r="102" spans="1:80" ht="20.100000000000001" customHeight="1" thickTop="1" thickBot="1">
      <c r="A102" s="50"/>
      <c r="B102" s="224"/>
      <c r="C102" s="50" t="s">
        <v>376</v>
      </c>
      <c r="D102" s="50"/>
      <c r="E102" s="50" t="s">
        <v>291</v>
      </c>
      <c r="F102" s="50"/>
      <c r="G102" s="50" t="s">
        <v>377</v>
      </c>
      <c r="H102" s="50"/>
      <c r="I102" s="50" t="s">
        <v>233</v>
      </c>
      <c r="J102" s="50">
        <v>1</v>
      </c>
      <c r="K102" s="50"/>
      <c r="L102" s="50"/>
      <c r="M102" s="56">
        <v>0</v>
      </c>
      <c r="N102" s="50">
        <v>0</v>
      </c>
      <c r="O102" s="50">
        <v>0</v>
      </c>
      <c r="P102" s="50">
        <v>0</v>
      </c>
      <c r="Q102" s="50">
        <v>0</v>
      </c>
      <c r="R102" s="50">
        <v>0</v>
      </c>
      <c r="S102" s="50">
        <v>0</v>
      </c>
      <c r="T102" s="50">
        <v>0</v>
      </c>
      <c r="U102" s="50">
        <v>0</v>
      </c>
      <c r="V102" s="50">
        <v>0</v>
      </c>
      <c r="W102" s="50">
        <v>0</v>
      </c>
      <c r="X102" s="50">
        <v>0</v>
      </c>
      <c r="Y102" s="50">
        <v>-100</v>
      </c>
      <c r="Z102" s="50" t="s">
        <v>378</v>
      </c>
      <c r="AA102" s="50" t="s">
        <v>379</v>
      </c>
      <c r="AB102" s="50"/>
      <c r="AC102" s="50"/>
      <c r="AD102" s="50" t="s">
        <v>218</v>
      </c>
      <c r="AE102" s="50"/>
      <c r="AF102" s="50"/>
      <c r="AG102" s="50"/>
      <c r="AH102" s="50"/>
      <c r="AI102" s="56">
        <v>0</v>
      </c>
      <c r="AJ102" s="50">
        <f t="shared" si="9"/>
        <v>100</v>
      </c>
      <c r="AK102" s="50">
        <f t="shared" si="10"/>
        <v>-100</v>
      </c>
      <c r="AL102" s="50"/>
      <c r="AM102" s="50"/>
      <c r="AN102" s="50"/>
      <c r="AO102" s="58">
        <f>J102*AO9</f>
        <v>100</v>
      </c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</row>
    <row r="103" spans="1:80" ht="20.100000000000001" customHeight="1" thickTop="1" thickBot="1">
      <c r="A103" s="59"/>
      <c r="B103" s="225"/>
      <c r="C103" s="59" t="s">
        <v>380</v>
      </c>
      <c r="D103" s="59"/>
      <c r="E103" s="59" t="s">
        <v>291</v>
      </c>
      <c r="F103" s="59"/>
      <c r="G103" s="59" t="s">
        <v>381</v>
      </c>
      <c r="H103" s="59"/>
      <c r="I103" s="59" t="s">
        <v>231</v>
      </c>
      <c r="J103" s="59">
        <v>1</v>
      </c>
      <c r="K103" s="59"/>
      <c r="L103" s="59"/>
      <c r="M103" s="61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-9200</v>
      </c>
      <c r="Z103" s="59"/>
      <c r="AA103" s="59"/>
      <c r="AB103" s="59"/>
      <c r="AC103" s="59"/>
      <c r="AD103" s="59" t="s">
        <v>218</v>
      </c>
      <c r="AE103" s="59"/>
      <c r="AF103" s="59"/>
      <c r="AG103" s="59"/>
      <c r="AH103" s="59"/>
      <c r="AI103" s="61">
        <v>0</v>
      </c>
      <c r="AJ103" s="59">
        <f t="shared" si="9"/>
        <v>9200</v>
      </c>
      <c r="AK103" s="59">
        <f t="shared" si="10"/>
        <v>-9200</v>
      </c>
      <c r="AL103" s="59"/>
      <c r="AM103" s="59"/>
      <c r="AN103" s="59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>
        <f>J103*BJ9</f>
        <v>2000</v>
      </c>
      <c r="BK103" s="62">
        <f>J103*BK9</f>
        <v>2000</v>
      </c>
      <c r="BL103" s="62">
        <f>J103*BL9</f>
        <v>2000</v>
      </c>
      <c r="BM103" s="62">
        <f>J103*BM9</f>
        <v>2000</v>
      </c>
      <c r="BN103" s="62"/>
      <c r="BO103" s="62"/>
      <c r="BP103" s="62">
        <f>J103*BP9</f>
        <v>1200</v>
      </c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</row>
    <row r="104" spans="1:80" ht="20.100000000000001" customHeight="1" thickTop="1" thickBot="1">
      <c r="A104" s="50"/>
      <c r="B104" s="224" t="s">
        <v>382</v>
      </c>
      <c r="C104" s="50" t="s">
        <v>383</v>
      </c>
      <c r="D104" s="50"/>
      <c r="E104" s="55" t="s">
        <v>384</v>
      </c>
      <c r="F104" s="50"/>
      <c r="G104" s="50" t="s">
        <v>385</v>
      </c>
      <c r="H104" s="50" t="s">
        <v>386</v>
      </c>
      <c r="I104" s="50" t="s">
        <v>387</v>
      </c>
      <c r="J104" s="50">
        <v>1</v>
      </c>
      <c r="K104" s="50"/>
      <c r="L104" s="50"/>
      <c r="M104" s="56">
        <v>0</v>
      </c>
      <c r="N104" s="50">
        <v>0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  <c r="X104" s="50">
        <v>35510</v>
      </c>
      <c r="Y104" s="50">
        <v>18698</v>
      </c>
      <c r="Z104" s="50" t="s">
        <v>388</v>
      </c>
      <c r="AA104" s="50" t="s">
        <v>388</v>
      </c>
      <c r="AB104" s="50"/>
      <c r="AC104" s="50" t="s">
        <v>389</v>
      </c>
      <c r="AD104" s="50" t="s">
        <v>218</v>
      </c>
      <c r="AE104" s="50"/>
      <c r="AF104" s="50"/>
      <c r="AG104" s="50"/>
      <c r="AH104" s="50"/>
      <c r="AI104" s="56">
        <v>0</v>
      </c>
      <c r="AJ104" s="50">
        <f t="shared" si="9"/>
        <v>16812</v>
      </c>
      <c r="AK104" s="50">
        <f t="shared" si="10"/>
        <v>-16812</v>
      </c>
      <c r="AL104" s="50"/>
      <c r="AM104" s="50"/>
      <c r="AN104" s="50"/>
      <c r="AO104" s="57"/>
      <c r="AP104" s="57"/>
      <c r="AQ104" s="57">
        <f>J104*AQ9</f>
        <v>2550</v>
      </c>
      <c r="AR104" s="57">
        <f>J104*AR9</f>
        <v>150</v>
      </c>
      <c r="AS104" s="57">
        <f>J104*AS9</f>
        <v>150</v>
      </c>
      <c r="AT104" s="57">
        <f>J104*AT9</f>
        <v>150</v>
      </c>
      <c r="AU104" s="57">
        <f>J104*AU9</f>
        <v>150</v>
      </c>
      <c r="AV104" s="57">
        <f>J104*AV9</f>
        <v>150</v>
      </c>
      <c r="AW104" s="57">
        <f>J104*AW9</f>
        <v>32</v>
      </c>
      <c r="AX104" s="57"/>
      <c r="AY104" s="57">
        <f>J104*AY9</f>
        <v>0</v>
      </c>
      <c r="AZ104" s="57">
        <f>J104*AZ9</f>
        <v>200</v>
      </c>
      <c r="BA104" s="57">
        <f>J104*BA9</f>
        <v>800</v>
      </c>
      <c r="BB104" s="57">
        <f>J104*BB9</f>
        <v>1200</v>
      </c>
      <c r="BC104" s="57">
        <f>J104*BC9</f>
        <v>1200</v>
      </c>
      <c r="BD104" s="57"/>
      <c r="BE104" s="57"/>
      <c r="BF104" s="57"/>
      <c r="BG104" s="57"/>
      <c r="BH104" s="57">
        <f>J104*BH9</f>
        <v>2000</v>
      </c>
      <c r="BI104" s="57">
        <f>J104*BI9</f>
        <v>2000</v>
      </c>
      <c r="BJ104" s="57">
        <f>J104*BJ9</f>
        <v>2000</v>
      </c>
      <c r="BK104" s="57"/>
      <c r="BL104" s="57"/>
      <c r="BM104" s="57"/>
      <c r="BN104" s="57"/>
      <c r="BO104" s="57"/>
      <c r="BP104" s="57"/>
      <c r="BQ104" s="57"/>
      <c r="BR104" s="57">
        <f>J104*BR9</f>
        <v>400</v>
      </c>
      <c r="BS104" s="57">
        <f>J104*BS9</f>
        <v>1200</v>
      </c>
      <c r="BT104" s="57">
        <f>J104*BT9</f>
        <v>400</v>
      </c>
      <c r="BU104" s="57"/>
      <c r="BV104" s="57"/>
      <c r="BW104" s="57"/>
      <c r="BX104" s="57">
        <f>J104*BX9</f>
        <v>400</v>
      </c>
      <c r="BY104" s="57">
        <f>J104*BY9</f>
        <v>400</v>
      </c>
      <c r="BZ104" s="57">
        <f>J104*BZ9</f>
        <v>640</v>
      </c>
      <c r="CA104" s="57">
        <f>J104*CA9</f>
        <v>640</v>
      </c>
      <c r="CB104" s="57"/>
    </row>
    <row r="105" spans="1:80" ht="20.100000000000001" customHeight="1" thickTop="1" thickBot="1">
      <c r="A105" s="50"/>
      <c r="B105" s="224"/>
      <c r="C105" s="50" t="s">
        <v>383</v>
      </c>
      <c r="D105" s="50"/>
      <c r="E105" s="55" t="s">
        <v>384</v>
      </c>
      <c r="F105" s="50"/>
      <c r="G105" s="50" t="s">
        <v>385</v>
      </c>
      <c r="H105" s="50" t="s">
        <v>390</v>
      </c>
      <c r="I105" s="50" t="s">
        <v>387</v>
      </c>
      <c r="J105" s="50">
        <v>1</v>
      </c>
      <c r="K105" s="50"/>
      <c r="L105" s="50"/>
      <c r="M105" s="56">
        <v>0</v>
      </c>
      <c r="N105" s="50">
        <v>0</v>
      </c>
      <c r="O105" s="50">
        <v>0</v>
      </c>
      <c r="P105" s="50">
        <v>0</v>
      </c>
      <c r="Q105" s="50">
        <v>0</v>
      </c>
      <c r="R105" s="50">
        <v>0</v>
      </c>
      <c r="S105" s="50">
        <v>0</v>
      </c>
      <c r="T105" s="50">
        <v>0</v>
      </c>
      <c r="U105" s="50">
        <v>0</v>
      </c>
      <c r="V105" s="50">
        <v>0</v>
      </c>
      <c r="W105" s="50">
        <v>0</v>
      </c>
      <c r="X105" s="50">
        <v>1230</v>
      </c>
      <c r="Y105" s="50">
        <v>430</v>
      </c>
      <c r="Z105" s="50" t="s">
        <v>391</v>
      </c>
      <c r="AA105" s="50" t="s">
        <v>391</v>
      </c>
      <c r="AB105" s="50"/>
      <c r="AC105" s="50" t="s">
        <v>392</v>
      </c>
      <c r="AD105" s="50" t="s">
        <v>218</v>
      </c>
      <c r="AE105" s="50"/>
      <c r="AF105" s="50"/>
      <c r="AG105" s="50"/>
      <c r="AH105" s="50"/>
      <c r="AI105" s="56">
        <v>0</v>
      </c>
      <c r="AJ105" s="50">
        <f t="shared" si="9"/>
        <v>800</v>
      </c>
      <c r="AK105" s="50">
        <f t="shared" si="10"/>
        <v>-800</v>
      </c>
      <c r="AL105" s="50"/>
      <c r="AM105" s="50"/>
      <c r="AN105" s="50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>
        <f>J105*BV9</f>
        <v>800</v>
      </c>
      <c r="BW105" s="57"/>
      <c r="BX105" s="57"/>
      <c r="BY105" s="57"/>
      <c r="BZ105" s="57"/>
      <c r="CA105" s="57"/>
      <c r="CB105" s="57"/>
    </row>
    <row r="106" spans="1:80" ht="20.100000000000001" customHeight="1" thickTop="1" thickBot="1">
      <c r="A106" s="50"/>
      <c r="B106" s="224"/>
      <c r="C106" s="50" t="s">
        <v>383</v>
      </c>
      <c r="D106" s="50"/>
      <c r="E106" s="55" t="s">
        <v>384</v>
      </c>
      <c r="F106" s="50"/>
      <c r="G106" s="50" t="s">
        <v>385</v>
      </c>
      <c r="H106" s="50" t="s">
        <v>393</v>
      </c>
      <c r="I106" s="50" t="s">
        <v>387</v>
      </c>
      <c r="J106" s="50">
        <v>1</v>
      </c>
      <c r="K106" s="50"/>
      <c r="L106" s="50"/>
      <c r="M106" s="56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>
        <v>0</v>
      </c>
      <c r="T106" s="50">
        <v>0</v>
      </c>
      <c r="U106" s="50">
        <v>0</v>
      </c>
      <c r="V106" s="50">
        <v>0</v>
      </c>
      <c r="W106" s="50">
        <v>0</v>
      </c>
      <c r="X106" s="50">
        <v>1230</v>
      </c>
      <c r="Y106" s="50">
        <v>430</v>
      </c>
      <c r="Z106" s="50" t="s">
        <v>391</v>
      </c>
      <c r="AA106" s="50" t="s">
        <v>391</v>
      </c>
      <c r="AB106" s="50"/>
      <c r="AC106" s="50" t="s">
        <v>394</v>
      </c>
      <c r="AD106" s="50" t="s">
        <v>218</v>
      </c>
      <c r="AE106" s="50"/>
      <c r="AF106" s="50"/>
      <c r="AG106" s="50"/>
      <c r="AH106" s="50"/>
      <c r="AI106" s="56">
        <v>0</v>
      </c>
      <c r="AJ106" s="50">
        <f t="shared" si="9"/>
        <v>800</v>
      </c>
      <c r="AK106" s="50">
        <f t="shared" si="10"/>
        <v>-800</v>
      </c>
      <c r="AL106" s="50"/>
      <c r="AM106" s="50"/>
      <c r="AN106" s="50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>
        <f>J106*BU9</f>
        <v>800</v>
      </c>
      <c r="BV106" s="57"/>
      <c r="BW106" s="57"/>
      <c r="BX106" s="57"/>
      <c r="BY106" s="57"/>
      <c r="BZ106" s="57"/>
      <c r="CA106" s="57"/>
      <c r="CB106" s="57"/>
    </row>
    <row r="107" spans="1:80" ht="20.100000000000001" customHeight="1" thickTop="1" thickBot="1">
      <c r="A107" s="50"/>
      <c r="B107" s="224"/>
      <c r="C107" s="50" t="s">
        <v>383</v>
      </c>
      <c r="D107" s="50"/>
      <c r="E107" s="55" t="s">
        <v>384</v>
      </c>
      <c r="F107" s="50"/>
      <c r="G107" s="50" t="s">
        <v>385</v>
      </c>
      <c r="H107" s="50" t="s">
        <v>395</v>
      </c>
      <c r="I107" s="50" t="s">
        <v>387</v>
      </c>
      <c r="J107" s="50">
        <v>1</v>
      </c>
      <c r="K107" s="50"/>
      <c r="L107" s="50"/>
      <c r="M107" s="56">
        <v>0</v>
      </c>
      <c r="N107" s="50">
        <v>0</v>
      </c>
      <c r="O107" s="50">
        <v>0</v>
      </c>
      <c r="P107" s="50">
        <v>0</v>
      </c>
      <c r="Q107" s="50">
        <v>0</v>
      </c>
      <c r="R107" s="50">
        <v>0</v>
      </c>
      <c r="S107" s="50">
        <v>0</v>
      </c>
      <c r="T107" s="50">
        <v>0</v>
      </c>
      <c r="U107" s="50">
        <v>0</v>
      </c>
      <c r="V107" s="50">
        <v>0</v>
      </c>
      <c r="W107" s="50">
        <v>0</v>
      </c>
      <c r="X107" s="50">
        <v>1230</v>
      </c>
      <c r="Y107" s="50">
        <v>430</v>
      </c>
      <c r="Z107" s="50" t="s">
        <v>391</v>
      </c>
      <c r="AA107" s="50" t="s">
        <v>391</v>
      </c>
      <c r="AB107" s="50"/>
      <c r="AC107" s="50" t="s">
        <v>396</v>
      </c>
      <c r="AD107" s="50" t="s">
        <v>218</v>
      </c>
      <c r="AE107" s="50"/>
      <c r="AF107" s="50"/>
      <c r="AG107" s="50"/>
      <c r="AH107" s="50"/>
      <c r="AI107" s="56">
        <v>0</v>
      </c>
      <c r="AJ107" s="50">
        <f t="shared" si="9"/>
        <v>800</v>
      </c>
      <c r="AK107" s="50">
        <f t="shared" si="10"/>
        <v>-800</v>
      </c>
      <c r="AL107" s="50"/>
      <c r="AM107" s="50"/>
      <c r="AN107" s="50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>
        <f>J107*BW9</f>
        <v>800</v>
      </c>
      <c r="BX107" s="57"/>
      <c r="BY107" s="57"/>
      <c r="BZ107" s="57"/>
      <c r="CA107" s="57"/>
      <c r="CB107" s="57"/>
    </row>
    <row r="108" spans="1:80" ht="20.100000000000001" customHeight="1" thickTop="1" thickBot="1">
      <c r="A108" s="50"/>
      <c r="B108" s="224"/>
      <c r="C108" s="50" t="s">
        <v>383</v>
      </c>
      <c r="D108" s="50"/>
      <c r="E108" s="55" t="s">
        <v>384</v>
      </c>
      <c r="F108" s="50"/>
      <c r="G108" s="50" t="s">
        <v>385</v>
      </c>
      <c r="H108" s="50" t="s">
        <v>397</v>
      </c>
      <c r="I108" s="50" t="s">
        <v>387</v>
      </c>
      <c r="J108" s="50">
        <v>1</v>
      </c>
      <c r="K108" s="50"/>
      <c r="L108" s="50"/>
      <c r="M108" s="56">
        <v>0</v>
      </c>
      <c r="N108" s="50">
        <v>0</v>
      </c>
      <c r="O108" s="50">
        <v>0</v>
      </c>
      <c r="P108" s="50">
        <v>0</v>
      </c>
      <c r="Q108" s="50">
        <v>0</v>
      </c>
      <c r="R108" s="50">
        <v>0</v>
      </c>
      <c r="S108" s="50">
        <v>0</v>
      </c>
      <c r="T108" s="50">
        <v>0</v>
      </c>
      <c r="U108" s="50">
        <v>0</v>
      </c>
      <c r="V108" s="50">
        <v>0</v>
      </c>
      <c r="W108" s="50">
        <v>0</v>
      </c>
      <c r="X108" s="50">
        <v>730</v>
      </c>
      <c r="Y108" s="50">
        <v>-470</v>
      </c>
      <c r="Z108" s="50" t="s">
        <v>398</v>
      </c>
      <c r="AA108" s="50" t="s">
        <v>398</v>
      </c>
      <c r="AB108" s="50"/>
      <c r="AC108" s="50" t="s">
        <v>399</v>
      </c>
      <c r="AD108" s="50" t="s">
        <v>218</v>
      </c>
      <c r="AE108" s="50"/>
      <c r="AF108" s="50"/>
      <c r="AG108" s="50"/>
      <c r="AH108" s="50"/>
      <c r="AI108" s="56">
        <v>0</v>
      </c>
      <c r="AJ108" s="50">
        <f t="shared" si="9"/>
        <v>1200</v>
      </c>
      <c r="AK108" s="50">
        <f t="shared" si="10"/>
        <v>-1200</v>
      </c>
      <c r="AL108" s="50"/>
      <c r="AM108" s="50"/>
      <c r="AN108" s="50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>
        <f>J108*BQ9</f>
        <v>1200</v>
      </c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</row>
    <row r="109" spans="1:80" ht="20.100000000000001" customHeight="1" thickTop="1" thickBot="1">
      <c r="A109" s="50"/>
      <c r="B109" s="224"/>
      <c r="C109" s="50" t="s">
        <v>400</v>
      </c>
      <c r="D109" s="50"/>
      <c r="E109" s="55">
        <v>10</v>
      </c>
      <c r="F109" s="50"/>
      <c r="G109" s="50" t="s">
        <v>401</v>
      </c>
      <c r="H109" s="50" t="s">
        <v>402</v>
      </c>
      <c r="I109" s="50" t="s">
        <v>387</v>
      </c>
      <c r="J109" s="50">
        <v>1</v>
      </c>
      <c r="K109" s="50"/>
      <c r="L109" s="50"/>
      <c r="M109" s="56">
        <v>0</v>
      </c>
      <c r="N109" s="50">
        <v>0</v>
      </c>
      <c r="O109" s="50">
        <v>0</v>
      </c>
      <c r="P109" s="50">
        <v>0</v>
      </c>
      <c r="Q109" s="50">
        <v>0</v>
      </c>
      <c r="R109" s="50">
        <v>0</v>
      </c>
      <c r="S109" s="50">
        <v>0</v>
      </c>
      <c r="T109" s="50">
        <v>0</v>
      </c>
      <c r="U109" s="50">
        <v>0</v>
      </c>
      <c r="V109" s="50">
        <v>0</v>
      </c>
      <c r="W109" s="50">
        <v>0</v>
      </c>
      <c r="X109" s="50">
        <v>2830</v>
      </c>
      <c r="Y109" s="50">
        <v>-2370</v>
      </c>
      <c r="Z109" s="50" t="s">
        <v>403</v>
      </c>
      <c r="AA109" s="50" t="s">
        <v>403</v>
      </c>
      <c r="AB109" s="50"/>
      <c r="AC109" s="50" t="s">
        <v>404</v>
      </c>
      <c r="AD109" s="50" t="s">
        <v>218</v>
      </c>
      <c r="AE109" s="50"/>
      <c r="AF109" s="50"/>
      <c r="AG109" s="50"/>
      <c r="AH109" s="50"/>
      <c r="AI109" s="56">
        <v>0</v>
      </c>
      <c r="AJ109" s="50">
        <f t="shared" si="9"/>
        <v>5200</v>
      </c>
      <c r="AK109" s="50">
        <f t="shared" si="10"/>
        <v>-5200</v>
      </c>
      <c r="AL109" s="50"/>
      <c r="AM109" s="50"/>
      <c r="AN109" s="50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>
        <f>J109*BD9</f>
        <v>1200</v>
      </c>
      <c r="BE109" s="57"/>
      <c r="BF109" s="57"/>
      <c r="BG109" s="57"/>
      <c r="BH109" s="57"/>
      <c r="BI109" s="57"/>
      <c r="BJ109" s="57"/>
      <c r="BK109" s="57">
        <f>J109*BK9</f>
        <v>2000</v>
      </c>
      <c r="BL109" s="57">
        <f>J109*BL9</f>
        <v>2000</v>
      </c>
      <c r="BM109" s="57"/>
      <c r="BN109" s="58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</row>
    <row r="110" spans="1:80" ht="20.100000000000001" customHeight="1" thickTop="1" thickBot="1">
      <c r="A110" s="50"/>
      <c r="B110" s="224"/>
      <c r="C110" s="50" t="s">
        <v>400</v>
      </c>
      <c r="D110" s="50"/>
      <c r="E110" s="55">
        <v>10</v>
      </c>
      <c r="F110" s="50"/>
      <c r="G110" s="50" t="s">
        <v>401</v>
      </c>
      <c r="H110" s="50" t="s">
        <v>405</v>
      </c>
      <c r="I110" s="50" t="s">
        <v>387</v>
      </c>
      <c r="J110" s="50">
        <v>1</v>
      </c>
      <c r="K110" s="50"/>
      <c r="L110" s="50"/>
      <c r="M110" s="56">
        <v>0</v>
      </c>
      <c r="N110" s="50">
        <v>0</v>
      </c>
      <c r="O110" s="50">
        <v>0</v>
      </c>
      <c r="P110" s="50">
        <v>0</v>
      </c>
      <c r="Q110" s="50">
        <v>0</v>
      </c>
      <c r="R110" s="50">
        <v>0</v>
      </c>
      <c r="S110" s="50">
        <v>0</v>
      </c>
      <c r="T110" s="50">
        <v>0</v>
      </c>
      <c r="U110" s="50">
        <v>0</v>
      </c>
      <c r="V110" s="50">
        <v>0</v>
      </c>
      <c r="W110" s="50">
        <v>0</v>
      </c>
      <c r="X110" s="50">
        <v>630</v>
      </c>
      <c r="Y110" s="50">
        <v>630</v>
      </c>
      <c r="Z110" s="50" t="s">
        <v>406</v>
      </c>
      <c r="AA110" s="50" t="s">
        <v>406</v>
      </c>
      <c r="AB110" s="50"/>
      <c r="AC110" s="50" t="s">
        <v>394</v>
      </c>
      <c r="AD110" s="50" t="s">
        <v>218</v>
      </c>
      <c r="AE110" s="50"/>
      <c r="AF110" s="50"/>
      <c r="AG110" s="50"/>
      <c r="AH110" s="50"/>
      <c r="AI110" s="56">
        <v>0</v>
      </c>
      <c r="AJ110" s="50">
        <f t="shared" si="9"/>
        <v>0</v>
      </c>
      <c r="AK110" s="50">
        <f t="shared" si="10"/>
        <v>0</v>
      </c>
      <c r="AL110" s="50"/>
      <c r="AM110" s="50"/>
      <c r="AN110" s="50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</row>
    <row r="111" spans="1:80" ht="20.100000000000001" customHeight="1" thickTop="1" thickBot="1">
      <c r="A111" s="50"/>
      <c r="B111" s="224"/>
      <c r="C111" s="50" t="s">
        <v>400</v>
      </c>
      <c r="D111" s="50"/>
      <c r="E111" s="55">
        <v>10</v>
      </c>
      <c r="F111" s="50"/>
      <c r="G111" s="50" t="s">
        <v>401</v>
      </c>
      <c r="H111" s="50" t="s">
        <v>407</v>
      </c>
      <c r="I111" s="50" t="s">
        <v>387</v>
      </c>
      <c r="J111" s="50">
        <v>1</v>
      </c>
      <c r="K111" s="50"/>
      <c r="L111" s="50"/>
      <c r="M111" s="56">
        <v>0</v>
      </c>
      <c r="N111" s="50">
        <v>0</v>
      </c>
      <c r="O111" s="50">
        <v>0</v>
      </c>
      <c r="P111" s="50">
        <v>0</v>
      </c>
      <c r="Q111" s="50">
        <v>0</v>
      </c>
      <c r="R111" s="50">
        <v>0</v>
      </c>
      <c r="S111" s="50">
        <v>0</v>
      </c>
      <c r="T111" s="50">
        <v>0</v>
      </c>
      <c r="U111" s="50">
        <v>0</v>
      </c>
      <c r="V111" s="50">
        <v>0</v>
      </c>
      <c r="W111" s="50">
        <v>0</v>
      </c>
      <c r="X111" s="50">
        <v>630</v>
      </c>
      <c r="Y111" s="50">
        <v>630</v>
      </c>
      <c r="Z111" s="50" t="s">
        <v>406</v>
      </c>
      <c r="AA111" s="50" t="s">
        <v>406</v>
      </c>
      <c r="AB111" s="50"/>
      <c r="AC111" s="50" t="s">
        <v>396</v>
      </c>
      <c r="AD111" s="50" t="s">
        <v>218</v>
      </c>
      <c r="AE111" s="50"/>
      <c r="AF111" s="50"/>
      <c r="AG111" s="50"/>
      <c r="AH111" s="50"/>
      <c r="AI111" s="56">
        <v>0</v>
      </c>
      <c r="AJ111" s="50">
        <f t="shared" si="9"/>
        <v>0</v>
      </c>
      <c r="AK111" s="50">
        <f t="shared" si="10"/>
        <v>0</v>
      </c>
      <c r="AL111" s="50"/>
      <c r="AM111" s="50"/>
      <c r="AN111" s="50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</row>
    <row r="112" spans="1:80" ht="20.100000000000001" customHeight="1" thickTop="1" thickBot="1">
      <c r="A112" s="50"/>
      <c r="B112" s="224"/>
      <c r="C112" s="50" t="s">
        <v>400</v>
      </c>
      <c r="D112" s="50"/>
      <c r="E112" s="55">
        <v>10</v>
      </c>
      <c r="F112" s="50"/>
      <c r="G112" s="50" t="s">
        <v>401</v>
      </c>
      <c r="H112" s="50" t="s">
        <v>408</v>
      </c>
      <c r="I112" s="50" t="s">
        <v>387</v>
      </c>
      <c r="J112" s="50">
        <v>1</v>
      </c>
      <c r="K112" s="50"/>
      <c r="L112" s="50"/>
      <c r="M112" s="56">
        <v>0</v>
      </c>
      <c r="N112" s="50">
        <v>0</v>
      </c>
      <c r="O112" s="50">
        <v>0</v>
      </c>
      <c r="P112" s="50">
        <v>0</v>
      </c>
      <c r="Q112" s="50">
        <v>0</v>
      </c>
      <c r="R112" s="50">
        <v>0</v>
      </c>
      <c r="S112" s="50">
        <v>0</v>
      </c>
      <c r="T112" s="50">
        <v>0</v>
      </c>
      <c r="U112" s="50">
        <v>0</v>
      </c>
      <c r="V112" s="50">
        <v>0</v>
      </c>
      <c r="W112" s="50">
        <v>0</v>
      </c>
      <c r="X112" s="50">
        <v>2830</v>
      </c>
      <c r="Y112" s="50">
        <v>-2770</v>
      </c>
      <c r="Z112" s="50" t="s">
        <v>403</v>
      </c>
      <c r="AA112" s="50" t="s">
        <v>403</v>
      </c>
      <c r="AB112" s="50"/>
      <c r="AC112" s="50" t="s">
        <v>399</v>
      </c>
      <c r="AD112" s="50" t="s">
        <v>218</v>
      </c>
      <c r="AE112" s="50"/>
      <c r="AF112" s="50"/>
      <c r="AG112" s="50"/>
      <c r="AH112" s="50"/>
      <c r="AI112" s="56">
        <v>0</v>
      </c>
      <c r="AJ112" s="50">
        <f t="shared" si="9"/>
        <v>5600</v>
      </c>
      <c r="AK112" s="50">
        <f t="shared" si="10"/>
        <v>-5600</v>
      </c>
      <c r="AL112" s="50"/>
      <c r="AM112" s="50"/>
      <c r="AN112" s="50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>
        <f>J112*BM9</f>
        <v>2000</v>
      </c>
      <c r="BN112" s="58">
        <f>J112*BN9</f>
        <v>1200</v>
      </c>
      <c r="BO112" s="57">
        <f>J112*BO9</f>
        <v>1200</v>
      </c>
      <c r="BP112" s="57">
        <f>J112*BP9</f>
        <v>1200</v>
      </c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</row>
    <row r="113" spans="1:80" ht="20.100000000000001" customHeight="1" thickTop="1" thickBot="1">
      <c r="A113" s="50"/>
      <c r="B113" s="224"/>
      <c r="C113" s="50" t="s">
        <v>383</v>
      </c>
      <c r="D113" s="50"/>
      <c r="E113" s="55" t="s">
        <v>384</v>
      </c>
      <c r="F113" s="50"/>
      <c r="G113" s="50" t="s">
        <v>385</v>
      </c>
      <c r="H113" s="50" t="s">
        <v>409</v>
      </c>
      <c r="I113" s="50" t="s">
        <v>410</v>
      </c>
      <c r="J113" s="50">
        <v>1</v>
      </c>
      <c r="K113" s="50"/>
      <c r="L113" s="50"/>
      <c r="M113" s="56">
        <v>0</v>
      </c>
      <c r="N113" s="50">
        <v>0</v>
      </c>
      <c r="O113" s="50">
        <v>0</v>
      </c>
      <c r="P113" s="50">
        <v>0</v>
      </c>
      <c r="Q113" s="50">
        <v>0</v>
      </c>
      <c r="R113" s="50">
        <v>0</v>
      </c>
      <c r="S113" s="50">
        <v>0</v>
      </c>
      <c r="T113" s="50">
        <v>0</v>
      </c>
      <c r="U113" s="50">
        <v>0</v>
      </c>
      <c r="V113" s="50">
        <v>0</v>
      </c>
      <c r="W113" s="50">
        <v>0</v>
      </c>
      <c r="X113" s="50">
        <v>2980</v>
      </c>
      <c r="Y113" s="50">
        <v>1480</v>
      </c>
      <c r="Z113" s="50" t="s">
        <v>411</v>
      </c>
      <c r="AA113" s="50" t="s">
        <v>411</v>
      </c>
      <c r="AB113" s="50"/>
      <c r="AC113" s="50" t="s">
        <v>412</v>
      </c>
      <c r="AD113" s="50" t="s">
        <v>218</v>
      </c>
      <c r="AE113" s="50"/>
      <c r="AF113" s="50"/>
      <c r="AG113" s="50"/>
      <c r="AH113" s="50"/>
      <c r="AI113" s="56">
        <v>0</v>
      </c>
      <c r="AJ113" s="50">
        <f t="shared" si="9"/>
        <v>1500</v>
      </c>
      <c r="AK113" s="50">
        <f t="shared" si="10"/>
        <v>-1500</v>
      </c>
      <c r="AL113" s="50"/>
      <c r="AM113" s="50"/>
      <c r="AN113" s="50"/>
      <c r="AO113" s="57"/>
      <c r="AP113" s="57"/>
      <c r="AQ113" s="57">
        <v>1500</v>
      </c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</row>
    <row r="114" spans="1:80" ht="20.100000000000001" customHeight="1" thickTop="1" thickBot="1">
      <c r="A114" s="50"/>
      <c r="B114" s="224"/>
      <c r="C114" s="50" t="s">
        <v>383</v>
      </c>
      <c r="D114" s="50"/>
      <c r="E114" s="55" t="s">
        <v>384</v>
      </c>
      <c r="F114" s="50"/>
      <c r="G114" s="50" t="s">
        <v>385</v>
      </c>
      <c r="H114" s="50" t="s">
        <v>413</v>
      </c>
      <c r="I114" s="50" t="s">
        <v>410</v>
      </c>
      <c r="J114" s="50">
        <v>1</v>
      </c>
      <c r="K114" s="50"/>
      <c r="L114" s="50"/>
      <c r="M114" s="56">
        <v>0</v>
      </c>
      <c r="N114" s="50">
        <v>0</v>
      </c>
      <c r="O114" s="50">
        <v>0</v>
      </c>
      <c r="P114" s="50">
        <v>0</v>
      </c>
      <c r="Q114" s="50">
        <v>0</v>
      </c>
      <c r="R114" s="50">
        <v>0</v>
      </c>
      <c r="S114" s="50">
        <v>0</v>
      </c>
      <c r="T114" s="50">
        <v>0</v>
      </c>
      <c r="U114" s="50">
        <v>0</v>
      </c>
      <c r="V114" s="50">
        <v>0</v>
      </c>
      <c r="W114" s="50">
        <v>0</v>
      </c>
      <c r="X114" s="50">
        <v>1980</v>
      </c>
      <c r="Y114" s="50">
        <v>780</v>
      </c>
      <c r="Z114" s="50" t="s">
        <v>414</v>
      </c>
      <c r="AA114" s="50" t="s">
        <v>415</v>
      </c>
      <c r="AB114" s="50"/>
      <c r="AC114" s="50" t="s">
        <v>416</v>
      </c>
      <c r="AD114" s="50" t="s">
        <v>218</v>
      </c>
      <c r="AE114" s="50"/>
      <c r="AF114" s="50"/>
      <c r="AG114" s="50"/>
      <c r="AH114" s="50"/>
      <c r="AI114" s="56">
        <v>0</v>
      </c>
      <c r="AJ114" s="50">
        <f t="shared" si="9"/>
        <v>1200</v>
      </c>
      <c r="AK114" s="50">
        <f t="shared" si="10"/>
        <v>-1200</v>
      </c>
      <c r="AL114" s="50"/>
      <c r="AM114" s="50"/>
      <c r="AN114" s="50"/>
      <c r="AO114" s="58">
        <f>J114*AO9</f>
        <v>100</v>
      </c>
      <c r="AP114" s="58">
        <f>J114*AP9</f>
        <v>100</v>
      </c>
      <c r="AQ114" s="57">
        <v>1000</v>
      </c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</row>
    <row r="115" spans="1:80" ht="20.100000000000001" customHeight="1" thickTop="1" thickBot="1">
      <c r="A115" s="50"/>
      <c r="B115" s="224"/>
      <c r="C115" s="50" t="s">
        <v>383</v>
      </c>
      <c r="D115" s="50"/>
      <c r="E115" s="55" t="s">
        <v>384</v>
      </c>
      <c r="F115" s="50"/>
      <c r="G115" s="50" t="s">
        <v>385</v>
      </c>
      <c r="H115" s="50" t="s">
        <v>417</v>
      </c>
      <c r="I115" s="50" t="s">
        <v>418</v>
      </c>
      <c r="J115" s="50">
        <v>1</v>
      </c>
      <c r="K115" s="50"/>
      <c r="L115" s="50"/>
      <c r="M115" s="56">
        <v>0</v>
      </c>
      <c r="N115" s="50">
        <v>0</v>
      </c>
      <c r="O115" s="50">
        <v>0</v>
      </c>
      <c r="P115" s="50">
        <v>0</v>
      </c>
      <c r="Q115" s="50">
        <v>0</v>
      </c>
      <c r="R115" s="50">
        <v>0</v>
      </c>
      <c r="S115" s="50">
        <v>0</v>
      </c>
      <c r="T115" s="50">
        <v>0</v>
      </c>
      <c r="U115" s="50">
        <v>0</v>
      </c>
      <c r="V115" s="50">
        <v>0</v>
      </c>
      <c r="W115" s="50">
        <v>0</v>
      </c>
      <c r="X115" s="50">
        <v>1480</v>
      </c>
      <c r="Y115" s="50">
        <v>480</v>
      </c>
      <c r="Z115" s="50" t="s">
        <v>419</v>
      </c>
      <c r="AA115" s="50" t="s">
        <v>419</v>
      </c>
      <c r="AB115" s="50"/>
      <c r="AC115" s="50" t="s">
        <v>389</v>
      </c>
      <c r="AD115" s="50" t="s">
        <v>218</v>
      </c>
      <c r="AE115" s="50"/>
      <c r="AF115" s="50"/>
      <c r="AG115" s="50"/>
      <c r="AH115" s="50"/>
      <c r="AI115" s="56">
        <v>0</v>
      </c>
      <c r="AJ115" s="50">
        <f t="shared" si="9"/>
        <v>1000</v>
      </c>
      <c r="AK115" s="50">
        <f t="shared" si="10"/>
        <v>-1000</v>
      </c>
      <c r="AL115" s="50"/>
      <c r="AM115" s="50"/>
      <c r="AN115" s="50"/>
      <c r="AO115" s="57"/>
      <c r="AP115" s="57"/>
      <c r="AQ115" s="57">
        <v>1000</v>
      </c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</row>
    <row r="116" spans="1:80" ht="20.100000000000001" customHeight="1" thickTop="1" thickBot="1">
      <c r="A116" s="59"/>
      <c r="B116" s="225"/>
      <c r="C116" s="59" t="s">
        <v>383</v>
      </c>
      <c r="D116" s="59"/>
      <c r="E116" s="60" t="s">
        <v>384</v>
      </c>
      <c r="F116" s="59"/>
      <c r="G116" s="59" t="s">
        <v>385</v>
      </c>
      <c r="H116" s="59" t="s">
        <v>420</v>
      </c>
      <c r="I116" s="59" t="s">
        <v>418</v>
      </c>
      <c r="J116" s="59">
        <v>1</v>
      </c>
      <c r="K116" s="59"/>
      <c r="L116" s="59"/>
      <c r="M116" s="61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v>0</v>
      </c>
      <c r="U116" s="59">
        <v>0</v>
      </c>
      <c r="V116" s="59">
        <v>0</v>
      </c>
      <c r="W116" s="59">
        <v>0</v>
      </c>
      <c r="X116" s="59">
        <v>980</v>
      </c>
      <c r="Y116" s="59">
        <v>480</v>
      </c>
      <c r="Z116" s="59" t="s">
        <v>421</v>
      </c>
      <c r="AA116" s="59" t="s">
        <v>421</v>
      </c>
      <c r="AB116" s="59"/>
      <c r="AC116" s="59" t="s">
        <v>394</v>
      </c>
      <c r="AD116" s="59" t="s">
        <v>218</v>
      </c>
      <c r="AE116" s="59"/>
      <c r="AF116" s="59"/>
      <c r="AG116" s="59"/>
      <c r="AH116" s="59"/>
      <c r="AI116" s="61">
        <v>0</v>
      </c>
      <c r="AJ116" s="59">
        <f t="shared" si="9"/>
        <v>500</v>
      </c>
      <c r="AK116" s="59">
        <f t="shared" si="10"/>
        <v>-500</v>
      </c>
      <c r="AL116" s="59"/>
      <c r="AM116" s="59"/>
      <c r="AN116" s="59"/>
      <c r="AO116" s="62"/>
      <c r="AP116" s="62"/>
      <c r="AQ116" s="62">
        <v>500</v>
      </c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</row>
    <row r="117" spans="1:80" ht="20.100000000000001" customHeight="1" thickTop="1" thickBot="1">
      <c r="A117" s="59"/>
      <c r="B117" s="65" t="s">
        <v>422</v>
      </c>
      <c r="C117" s="59" t="s">
        <v>423</v>
      </c>
      <c r="D117" s="59"/>
      <c r="E117" s="60" t="s">
        <v>244</v>
      </c>
      <c r="F117" s="59"/>
      <c r="G117" s="60" t="s">
        <v>424</v>
      </c>
      <c r="H117" s="59"/>
      <c r="I117" s="59" t="s">
        <v>231</v>
      </c>
      <c r="J117" s="59">
        <v>1</v>
      </c>
      <c r="K117" s="59"/>
      <c r="L117" s="59"/>
      <c r="M117" s="61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v>0</v>
      </c>
      <c r="U117" s="59">
        <v>0</v>
      </c>
      <c r="V117" s="59">
        <v>0</v>
      </c>
      <c r="W117" s="59">
        <v>0</v>
      </c>
      <c r="X117" s="59">
        <v>0</v>
      </c>
      <c r="Y117" s="59">
        <v>-3600</v>
      </c>
      <c r="Z117" s="59"/>
      <c r="AA117" s="59"/>
      <c r="AB117" s="59"/>
      <c r="AC117" s="59"/>
      <c r="AD117" s="59" t="s">
        <v>218</v>
      </c>
      <c r="AE117" s="59"/>
      <c r="AF117" s="59"/>
      <c r="AG117" s="59"/>
      <c r="AH117" s="59"/>
      <c r="AI117" s="61">
        <v>0</v>
      </c>
      <c r="AJ117" s="59">
        <f t="shared" si="9"/>
        <v>3600</v>
      </c>
      <c r="AK117" s="59">
        <f t="shared" si="10"/>
        <v>-3600</v>
      </c>
      <c r="AL117" s="59"/>
      <c r="AM117" s="59"/>
      <c r="AN117" s="59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3">
        <f>J117*BN9</f>
        <v>1200</v>
      </c>
      <c r="BO117" s="63">
        <f>J117*BO9</f>
        <v>1200</v>
      </c>
      <c r="BP117" s="63">
        <f>J117*BP9</f>
        <v>1200</v>
      </c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</row>
    <row r="118" spans="1:80" ht="20.100000000000001" customHeight="1" thickTop="1" thickBot="1">
      <c r="A118" s="59"/>
      <c r="B118" s="65" t="s">
        <v>425</v>
      </c>
      <c r="C118" s="59" t="s">
        <v>426</v>
      </c>
      <c r="D118" s="59"/>
      <c r="E118" s="60" t="s">
        <v>244</v>
      </c>
      <c r="F118" s="59"/>
      <c r="G118" s="60" t="s">
        <v>427</v>
      </c>
      <c r="H118" s="59"/>
      <c r="I118" s="59" t="s">
        <v>231</v>
      </c>
      <c r="J118" s="59">
        <v>1</v>
      </c>
      <c r="K118" s="59"/>
      <c r="L118" s="59"/>
      <c r="M118" s="61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  <c r="S118" s="59">
        <v>0</v>
      </c>
      <c r="T118" s="59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-3600</v>
      </c>
      <c r="Z118" s="59"/>
      <c r="AA118" s="59"/>
      <c r="AB118" s="59"/>
      <c r="AC118" s="59"/>
      <c r="AD118" s="59" t="s">
        <v>218</v>
      </c>
      <c r="AE118" s="59"/>
      <c r="AF118" s="59"/>
      <c r="AG118" s="59"/>
      <c r="AH118" s="59"/>
      <c r="AI118" s="61">
        <v>0</v>
      </c>
      <c r="AJ118" s="59">
        <f t="shared" si="9"/>
        <v>3600</v>
      </c>
      <c r="AK118" s="59">
        <f t="shared" si="10"/>
        <v>-3600</v>
      </c>
      <c r="AL118" s="59"/>
      <c r="AM118" s="59"/>
      <c r="AN118" s="59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3">
        <f>J118*BN9</f>
        <v>1200</v>
      </c>
      <c r="BO118" s="63">
        <f>J118*BO9</f>
        <v>1200</v>
      </c>
      <c r="BP118" s="63">
        <f>J118*BP9</f>
        <v>1200</v>
      </c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</row>
    <row r="119" spans="1:80" ht="20.100000000000001" customHeight="1" thickTop="1" thickBot="1">
      <c r="A119" s="50"/>
      <c r="B119" s="66" t="s">
        <v>428</v>
      </c>
      <c r="C119" s="50" t="s">
        <v>429</v>
      </c>
      <c r="D119" s="50"/>
      <c r="E119" s="55" t="s">
        <v>229</v>
      </c>
      <c r="F119" s="50"/>
      <c r="G119" s="55" t="s">
        <v>430</v>
      </c>
      <c r="H119" s="50"/>
      <c r="I119" s="50" t="s">
        <v>231</v>
      </c>
      <c r="J119" s="50">
        <v>1</v>
      </c>
      <c r="K119" s="50"/>
      <c r="L119" s="50"/>
      <c r="M119" s="56">
        <v>0</v>
      </c>
      <c r="N119" s="50">
        <v>0</v>
      </c>
      <c r="O119" s="50">
        <v>0</v>
      </c>
      <c r="P119" s="50">
        <v>0</v>
      </c>
      <c r="Q119" s="50">
        <v>0</v>
      </c>
      <c r="R119" s="50">
        <v>0</v>
      </c>
      <c r="S119" s="50">
        <v>0</v>
      </c>
      <c r="T119" s="50">
        <v>0</v>
      </c>
      <c r="U119" s="50">
        <v>0</v>
      </c>
      <c r="V119" s="50">
        <v>0</v>
      </c>
      <c r="W119" s="50">
        <v>0</v>
      </c>
      <c r="X119" s="50">
        <v>0</v>
      </c>
      <c r="Y119" s="50">
        <v>-3600</v>
      </c>
      <c r="Z119" s="50"/>
      <c r="AA119" s="50"/>
      <c r="AB119" s="50"/>
      <c r="AC119" s="50"/>
      <c r="AD119" s="50" t="s">
        <v>218</v>
      </c>
      <c r="AE119" s="50"/>
      <c r="AF119" s="50"/>
      <c r="AG119" s="50"/>
      <c r="AH119" s="50"/>
      <c r="AI119" s="56">
        <v>0</v>
      </c>
      <c r="AJ119" s="50">
        <f t="shared" si="9"/>
        <v>3600</v>
      </c>
      <c r="AK119" s="50">
        <f t="shared" si="10"/>
        <v>-3600</v>
      </c>
      <c r="AL119" s="50"/>
      <c r="AM119" s="50"/>
      <c r="AN119" s="50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8">
        <f>J119*BN9</f>
        <v>1200</v>
      </c>
      <c r="BO119" s="58">
        <f>J119*BO9</f>
        <v>1200</v>
      </c>
      <c r="BP119" s="58">
        <f>J119*BP9</f>
        <v>1200</v>
      </c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</row>
    <row r="120" spans="1:80" ht="24" customHeight="1" thickTop="1" thickBot="1">
      <c r="A120" s="229" t="s">
        <v>431</v>
      </c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1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  <c r="AH120" s="230"/>
      <c r="AI120" s="231"/>
      <c r="AJ120" s="230"/>
      <c r="AK120" s="230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0"/>
      <c r="AX120" s="230"/>
      <c r="AY120" s="230"/>
      <c r="AZ120" s="230"/>
      <c r="BA120" s="230"/>
      <c r="BB120" s="230"/>
      <c r="BC120" s="230"/>
      <c r="BD120" s="230"/>
      <c r="BE120" s="230"/>
      <c r="BF120" s="230"/>
      <c r="BG120" s="230"/>
      <c r="BH120" s="230"/>
      <c r="BI120" s="230"/>
      <c r="BJ120" s="230"/>
      <c r="BK120" s="230"/>
      <c r="BL120" s="230"/>
      <c r="BM120" s="230"/>
      <c r="BN120" s="230"/>
      <c r="BO120" s="230"/>
      <c r="BP120" s="230"/>
      <c r="BQ120" s="230"/>
      <c r="BR120" s="230"/>
      <c r="BS120" s="230"/>
      <c r="BT120" s="230"/>
      <c r="BU120" s="230"/>
      <c r="BV120" s="230"/>
      <c r="BW120" s="230"/>
      <c r="BX120" s="230"/>
      <c r="BY120" s="230"/>
      <c r="BZ120" s="230"/>
      <c r="CA120" s="230"/>
      <c r="CB120" s="230"/>
    </row>
    <row r="121" spans="1:80" ht="20.100000000000001" customHeight="1" thickTop="1" thickBot="1">
      <c r="A121" s="50"/>
      <c r="B121" s="224" t="s">
        <v>432</v>
      </c>
      <c r="C121" s="50" t="s">
        <v>433</v>
      </c>
      <c r="D121" s="50"/>
      <c r="E121" s="55" t="s">
        <v>275</v>
      </c>
      <c r="F121" s="50"/>
      <c r="G121" s="50" t="s">
        <v>434</v>
      </c>
      <c r="H121" s="50"/>
      <c r="I121" s="50" t="s">
        <v>231</v>
      </c>
      <c r="J121" s="55">
        <v>0</v>
      </c>
      <c r="K121" s="50"/>
      <c r="L121" s="50"/>
      <c r="M121" s="56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>
        <v>0</v>
      </c>
      <c r="T121" s="50">
        <v>0</v>
      </c>
      <c r="U121" s="50">
        <v>0</v>
      </c>
      <c r="V121" s="50">
        <v>0</v>
      </c>
      <c r="W121" s="50">
        <v>0</v>
      </c>
      <c r="X121" s="50">
        <v>0</v>
      </c>
      <c r="Y121" s="50">
        <v>0</v>
      </c>
      <c r="Z121" s="50"/>
      <c r="AA121" s="50"/>
      <c r="AB121" s="50"/>
      <c r="AC121" s="50"/>
      <c r="AD121" s="50" t="s">
        <v>218</v>
      </c>
      <c r="AE121" s="50"/>
      <c r="AF121" s="50"/>
      <c r="AG121" s="50"/>
      <c r="AH121" s="50"/>
      <c r="AI121" s="56">
        <v>0</v>
      </c>
      <c r="AJ121" s="50">
        <f>SUM(AO121:CB121)</f>
        <v>0</v>
      </c>
      <c r="AK121" s="50">
        <f>0-(SUM(AO121:CB121))</f>
        <v>0</v>
      </c>
      <c r="AL121" s="50"/>
      <c r="AM121" s="50"/>
      <c r="AN121" s="50"/>
      <c r="AO121" s="57"/>
      <c r="AP121" s="58">
        <f>J121*AP9</f>
        <v>0</v>
      </c>
      <c r="AQ121" s="57">
        <f>J121*AQ9</f>
        <v>0</v>
      </c>
      <c r="AR121" s="57">
        <f>J121*AR9</f>
        <v>0</v>
      </c>
      <c r="AS121" s="57">
        <f>J121*AS9</f>
        <v>0</v>
      </c>
      <c r="AT121" s="57">
        <f>J121*AT9</f>
        <v>0</v>
      </c>
      <c r="AU121" s="57">
        <f>J121*AU9</f>
        <v>0</v>
      </c>
      <c r="AV121" s="57">
        <f>J121*AV9</f>
        <v>0</v>
      </c>
      <c r="AW121" s="57">
        <f>J121*AW9</f>
        <v>0</v>
      </c>
      <c r="AX121" s="57">
        <f>J121*AX9</f>
        <v>0</v>
      </c>
      <c r="AY121" s="57">
        <f>J121*AY9</f>
        <v>0</v>
      </c>
      <c r="AZ121" s="57">
        <f>J121*AZ9</f>
        <v>0</v>
      </c>
      <c r="BA121" s="57">
        <f>J121*BA9</f>
        <v>0</v>
      </c>
      <c r="BB121" s="57">
        <f>J121*BB9</f>
        <v>0</v>
      </c>
      <c r="BC121" s="57">
        <f>J121*BC9</f>
        <v>0</v>
      </c>
      <c r="BD121" s="57">
        <f>J121*BD9</f>
        <v>0</v>
      </c>
      <c r="BE121" s="57"/>
      <c r="BF121" s="57"/>
      <c r="BG121" s="57"/>
      <c r="BH121" s="57">
        <f>J121*BH9</f>
        <v>0</v>
      </c>
      <c r="BI121" s="57"/>
      <c r="BJ121" s="57">
        <f>J121*BJ9</f>
        <v>0</v>
      </c>
      <c r="BK121" s="57">
        <f>J121*BK9</f>
        <v>0</v>
      </c>
      <c r="BL121" s="57"/>
      <c r="BM121" s="57"/>
      <c r="BN121" s="57">
        <f>J121*BN9</f>
        <v>0</v>
      </c>
      <c r="BO121" s="57">
        <f>J121*BO9</f>
        <v>0</v>
      </c>
      <c r="BP121" s="57">
        <f>J121*BP9</f>
        <v>0</v>
      </c>
      <c r="BQ121" s="57">
        <f>J121*BQ9</f>
        <v>0</v>
      </c>
      <c r="BR121" s="57"/>
      <c r="BS121" s="57">
        <f>J121*BS9</f>
        <v>0</v>
      </c>
      <c r="BT121" s="57">
        <f>J121*BT9</f>
        <v>0</v>
      </c>
      <c r="BU121" s="57">
        <f>J121*BU9</f>
        <v>0</v>
      </c>
      <c r="BV121" s="57">
        <f>J121*BV9</f>
        <v>0</v>
      </c>
      <c r="BW121" s="57">
        <f>J121*BW9</f>
        <v>0</v>
      </c>
      <c r="BX121" s="57">
        <f>J121*BX9</f>
        <v>0</v>
      </c>
      <c r="BY121" s="57">
        <f>J121*BY9</f>
        <v>0</v>
      </c>
      <c r="BZ121" s="57">
        <f>J121*BZ9</f>
        <v>0</v>
      </c>
      <c r="CA121" s="57">
        <f>J121*CA9</f>
        <v>0</v>
      </c>
      <c r="CB121" s="57"/>
    </row>
    <row r="122" spans="1:80" ht="20.100000000000001" customHeight="1" thickTop="1" thickBot="1">
      <c r="A122" s="50"/>
      <c r="B122" s="224"/>
      <c r="C122" s="50" t="s">
        <v>433</v>
      </c>
      <c r="D122" s="50"/>
      <c r="E122" s="55" t="s">
        <v>275</v>
      </c>
      <c r="F122" s="50"/>
      <c r="G122" s="50" t="s">
        <v>434</v>
      </c>
      <c r="H122" s="50"/>
      <c r="I122" s="50" t="s">
        <v>233</v>
      </c>
      <c r="J122" s="55">
        <v>0</v>
      </c>
      <c r="K122" s="50"/>
      <c r="L122" s="50"/>
      <c r="M122" s="56">
        <v>0</v>
      </c>
      <c r="N122" s="50">
        <v>0</v>
      </c>
      <c r="O122" s="50">
        <v>0</v>
      </c>
      <c r="P122" s="50">
        <v>0</v>
      </c>
      <c r="Q122" s="50">
        <v>0</v>
      </c>
      <c r="R122" s="50">
        <v>0</v>
      </c>
      <c r="S122" s="50">
        <v>0</v>
      </c>
      <c r="T122" s="50">
        <v>0</v>
      </c>
      <c r="U122" s="50">
        <v>0</v>
      </c>
      <c r="V122" s="50">
        <v>0</v>
      </c>
      <c r="W122" s="50">
        <v>0</v>
      </c>
      <c r="X122" s="50">
        <v>0</v>
      </c>
      <c r="Y122" s="50">
        <v>0</v>
      </c>
      <c r="Z122" s="50"/>
      <c r="AA122" s="50"/>
      <c r="AB122" s="50"/>
      <c r="AC122" s="50"/>
      <c r="AD122" s="50" t="s">
        <v>218</v>
      </c>
      <c r="AE122" s="50"/>
      <c r="AF122" s="50"/>
      <c r="AG122" s="50"/>
      <c r="AH122" s="50"/>
      <c r="AI122" s="56">
        <v>0</v>
      </c>
      <c r="AJ122" s="50">
        <f>SUM(AO122:CB122)</f>
        <v>0</v>
      </c>
      <c r="AK122" s="50">
        <f>0-(SUM(AO122:CB122))</f>
        <v>0</v>
      </c>
      <c r="AL122" s="50"/>
      <c r="AM122" s="50"/>
      <c r="AN122" s="50"/>
      <c r="AO122" s="58">
        <f>J122*AO9</f>
        <v>0</v>
      </c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>
        <f>J122*BI9</f>
        <v>0</v>
      </c>
      <c r="BJ122" s="57"/>
      <c r="BK122" s="57"/>
      <c r="BL122" s="57">
        <f>J122*BL9</f>
        <v>0</v>
      </c>
      <c r="BM122" s="57">
        <f>J122*BM9</f>
        <v>0</v>
      </c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</row>
    <row r="123" spans="1:80" ht="20.100000000000001" customHeight="1" thickTop="1" thickBot="1">
      <c r="A123" s="59"/>
      <c r="B123" s="225"/>
      <c r="C123" s="59" t="s">
        <v>433</v>
      </c>
      <c r="D123" s="59"/>
      <c r="E123" s="60" t="s">
        <v>275</v>
      </c>
      <c r="F123" s="59"/>
      <c r="G123" s="59" t="s">
        <v>434</v>
      </c>
      <c r="H123" s="59" t="s">
        <v>435</v>
      </c>
      <c r="I123" s="59" t="s">
        <v>231</v>
      </c>
      <c r="J123" s="60">
        <v>0</v>
      </c>
      <c r="K123" s="59"/>
      <c r="L123" s="59"/>
      <c r="M123" s="61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9">
        <v>0</v>
      </c>
      <c r="Z123" s="59"/>
      <c r="AA123" s="59"/>
      <c r="AB123" s="59"/>
      <c r="AC123" s="59" t="s">
        <v>436</v>
      </c>
      <c r="AD123" s="59" t="s">
        <v>218</v>
      </c>
      <c r="AE123" s="59"/>
      <c r="AF123" s="59"/>
      <c r="AG123" s="59"/>
      <c r="AH123" s="59"/>
      <c r="AI123" s="61">
        <v>0</v>
      </c>
      <c r="AJ123" s="59">
        <f>SUM(AO123:CB123)</f>
        <v>0</v>
      </c>
      <c r="AK123" s="59">
        <f>0-(SUM(AO123:CB123))</f>
        <v>0</v>
      </c>
      <c r="AL123" s="59"/>
      <c r="AM123" s="59"/>
      <c r="AN123" s="59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>
        <f>J123*BR9</f>
        <v>0</v>
      </c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</row>
    <row r="124" spans="1:80" ht="20.100000000000001" customHeight="1" thickTop="1" thickBot="1">
      <c r="A124" s="50"/>
      <c r="B124" s="224" t="s">
        <v>437</v>
      </c>
      <c r="C124" s="50" t="s">
        <v>438</v>
      </c>
      <c r="D124" s="50"/>
      <c r="E124" s="55" t="s">
        <v>240</v>
      </c>
      <c r="F124" s="50"/>
      <c r="G124" s="50" t="s">
        <v>439</v>
      </c>
      <c r="H124" s="50"/>
      <c r="I124" s="50" t="s">
        <v>231</v>
      </c>
      <c r="J124" s="50">
        <v>1</v>
      </c>
      <c r="K124" s="50"/>
      <c r="L124" s="50"/>
      <c r="M124" s="56">
        <v>0</v>
      </c>
      <c r="N124" s="50">
        <v>0</v>
      </c>
      <c r="O124" s="50">
        <v>0</v>
      </c>
      <c r="P124" s="50">
        <v>0</v>
      </c>
      <c r="Q124" s="50">
        <v>0</v>
      </c>
      <c r="R124" s="50">
        <v>0</v>
      </c>
      <c r="S124" s="50">
        <v>0</v>
      </c>
      <c r="T124" s="50">
        <v>0</v>
      </c>
      <c r="U124" s="50">
        <v>0</v>
      </c>
      <c r="V124" s="50">
        <v>0</v>
      </c>
      <c r="W124" s="50">
        <v>0</v>
      </c>
      <c r="X124" s="50">
        <v>0</v>
      </c>
      <c r="Y124" s="50">
        <v>-25352</v>
      </c>
      <c r="Z124" s="50" t="s">
        <v>440</v>
      </c>
      <c r="AA124" s="50" t="s">
        <v>242</v>
      </c>
      <c r="AB124" s="50"/>
      <c r="AC124" s="50"/>
      <c r="AD124" s="50" t="s">
        <v>218</v>
      </c>
      <c r="AE124" s="50"/>
      <c r="AF124" s="50"/>
      <c r="AG124" s="50"/>
      <c r="AH124" s="50"/>
      <c r="AI124" s="56">
        <v>0</v>
      </c>
      <c r="AJ124" s="50">
        <f>SUM(AO124:CB124)</f>
        <v>25352</v>
      </c>
      <c r="AK124" s="50">
        <f>0-(SUM(AO124:CB124))</f>
        <v>-25352</v>
      </c>
      <c r="AL124" s="50"/>
      <c r="AM124" s="50"/>
      <c r="AN124" s="50"/>
      <c r="AO124" s="57"/>
      <c r="AP124" s="58">
        <f>J124*AP9</f>
        <v>100</v>
      </c>
      <c r="AQ124" s="57">
        <f>J124*AQ9</f>
        <v>2550</v>
      </c>
      <c r="AR124" s="57">
        <f>J124*AR9</f>
        <v>150</v>
      </c>
      <c r="AS124" s="57">
        <f>J124*AS9</f>
        <v>150</v>
      </c>
      <c r="AT124" s="57">
        <f>J124*AT9</f>
        <v>150</v>
      </c>
      <c r="AU124" s="57">
        <f>J124*AU9</f>
        <v>150</v>
      </c>
      <c r="AV124" s="57">
        <f>J124*AV9</f>
        <v>150</v>
      </c>
      <c r="AW124" s="57">
        <f>J124*AW9</f>
        <v>32</v>
      </c>
      <c r="AX124" s="57">
        <f>J124*AX9</f>
        <v>40</v>
      </c>
      <c r="AY124" s="57">
        <f>J124*AY9</f>
        <v>0</v>
      </c>
      <c r="AZ124" s="57">
        <f>J124*AZ9</f>
        <v>200</v>
      </c>
      <c r="BA124" s="57">
        <f>J124*BA9</f>
        <v>800</v>
      </c>
      <c r="BB124" s="57">
        <f>J124*BB9</f>
        <v>1200</v>
      </c>
      <c r="BC124" s="57">
        <f>J124*BC9</f>
        <v>1200</v>
      </c>
      <c r="BD124" s="57">
        <f>J124*BD9</f>
        <v>1200</v>
      </c>
      <c r="BE124" s="57"/>
      <c r="BF124" s="57"/>
      <c r="BG124" s="57"/>
      <c r="BH124" s="57">
        <f>J124*BH9</f>
        <v>2000</v>
      </c>
      <c r="BI124" s="57"/>
      <c r="BJ124" s="57">
        <f>J124*BJ9</f>
        <v>2000</v>
      </c>
      <c r="BK124" s="57">
        <f>J124*BK9</f>
        <v>2000</v>
      </c>
      <c r="BL124" s="57"/>
      <c r="BM124" s="57"/>
      <c r="BN124" s="57">
        <f>J124*BN9</f>
        <v>1200</v>
      </c>
      <c r="BO124" s="57">
        <f>J124*BO9</f>
        <v>1200</v>
      </c>
      <c r="BP124" s="57">
        <f>J124*BP9</f>
        <v>1200</v>
      </c>
      <c r="BQ124" s="57">
        <f>J124*BQ9</f>
        <v>1200</v>
      </c>
      <c r="BR124" s="57">
        <f>J124*BR9</f>
        <v>400</v>
      </c>
      <c r="BS124" s="57">
        <f>J124*BS9</f>
        <v>1200</v>
      </c>
      <c r="BT124" s="57">
        <f>J124*BT9</f>
        <v>400</v>
      </c>
      <c r="BU124" s="57">
        <f>J124*BU9</f>
        <v>800</v>
      </c>
      <c r="BV124" s="57">
        <f>J124*BV9</f>
        <v>800</v>
      </c>
      <c r="BW124" s="57">
        <f>J124*BW9</f>
        <v>800</v>
      </c>
      <c r="BX124" s="57">
        <f>J124*BX9</f>
        <v>400</v>
      </c>
      <c r="BY124" s="57">
        <f>J124*BY9</f>
        <v>400</v>
      </c>
      <c r="BZ124" s="57">
        <f>J124*BZ9</f>
        <v>640</v>
      </c>
      <c r="CA124" s="57">
        <f>J124*CA9</f>
        <v>640</v>
      </c>
      <c r="CB124" s="57"/>
    </row>
    <row r="125" spans="1:80" ht="20.100000000000001" customHeight="1" thickTop="1" thickBot="1">
      <c r="A125" s="50"/>
      <c r="B125" s="224"/>
      <c r="C125" s="50" t="s">
        <v>438</v>
      </c>
      <c r="D125" s="50"/>
      <c r="E125" s="55" t="s">
        <v>240</v>
      </c>
      <c r="F125" s="50"/>
      <c r="G125" s="50" t="s">
        <v>439</v>
      </c>
      <c r="H125" s="50"/>
      <c r="I125" s="50" t="s">
        <v>233</v>
      </c>
      <c r="J125" s="50">
        <v>1</v>
      </c>
      <c r="K125" s="50"/>
      <c r="L125" s="50"/>
      <c r="M125" s="56">
        <v>0</v>
      </c>
      <c r="N125" s="50">
        <v>0</v>
      </c>
      <c r="O125" s="50">
        <v>0</v>
      </c>
      <c r="P125" s="50">
        <v>0</v>
      </c>
      <c r="Q125" s="50">
        <v>0</v>
      </c>
      <c r="R125" s="50">
        <v>0</v>
      </c>
      <c r="S125" s="50">
        <v>0</v>
      </c>
      <c r="T125" s="50">
        <v>0</v>
      </c>
      <c r="U125" s="50">
        <v>0</v>
      </c>
      <c r="V125" s="50">
        <v>0</v>
      </c>
      <c r="W125" s="50">
        <v>0</v>
      </c>
      <c r="X125" s="50">
        <v>0</v>
      </c>
      <c r="Y125" s="50">
        <v>-6100</v>
      </c>
      <c r="Z125" s="50" t="s">
        <v>441</v>
      </c>
      <c r="AA125" s="50" t="s">
        <v>237</v>
      </c>
      <c r="AB125" s="50"/>
      <c r="AC125" s="50"/>
      <c r="AD125" s="50" t="s">
        <v>218</v>
      </c>
      <c r="AE125" s="50"/>
      <c r="AF125" s="50"/>
      <c r="AG125" s="50"/>
      <c r="AH125" s="50"/>
      <c r="AI125" s="56">
        <v>0</v>
      </c>
      <c r="AJ125" s="50">
        <f>SUM(AO125:CB125)</f>
        <v>6100</v>
      </c>
      <c r="AK125" s="50">
        <f>0-(SUM(AO125:CB125))</f>
        <v>-6100</v>
      </c>
      <c r="AL125" s="50"/>
      <c r="AM125" s="50"/>
      <c r="AN125" s="50"/>
      <c r="AO125" s="58">
        <f>J125*AO9</f>
        <v>100</v>
      </c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>
        <f>J125*BI9</f>
        <v>2000</v>
      </c>
      <c r="BJ125" s="57"/>
      <c r="BK125" s="57"/>
      <c r="BL125" s="57">
        <f>J125*BL9</f>
        <v>2000</v>
      </c>
      <c r="BM125" s="57">
        <f>J125*BM9</f>
        <v>2000</v>
      </c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</row>
    <row r="126" spans="1:80" ht="24" customHeight="1" thickTop="1" thickBot="1">
      <c r="A126" s="229" t="s">
        <v>442</v>
      </c>
      <c r="B126" s="230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1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  <c r="AA126" s="230"/>
      <c r="AB126" s="230"/>
      <c r="AC126" s="230"/>
      <c r="AD126" s="230"/>
      <c r="AE126" s="230"/>
      <c r="AF126" s="230"/>
      <c r="AG126" s="230"/>
      <c r="AH126" s="230"/>
      <c r="AI126" s="231"/>
      <c r="AJ126" s="230"/>
      <c r="AK126" s="230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0"/>
      <c r="AX126" s="230"/>
      <c r="AY126" s="230"/>
      <c r="AZ126" s="230"/>
      <c r="BA126" s="230"/>
      <c r="BB126" s="230"/>
      <c r="BC126" s="230"/>
      <c r="BD126" s="230"/>
      <c r="BE126" s="230"/>
      <c r="BF126" s="230"/>
      <c r="BG126" s="230"/>
      <c r="BH126" s="230"/>
      <c r="BI126" s="230"/>
      <c r="BJ126" s="230"/>
      <c r="BK126" s="230"/>
      <c r="BL126" s="230"/>
      <c r="BM126" s="230"/>
      <c r="BN126" s="230"/>
      <c r="BO126" s="230"/>
      <c r="BP126" s="230"/>
      <c r="BQ126" s="230"/>
      <c r="BR126" s="230"/>
      <c r="BS126" s="230"/>
      <c r="BT126" s="230"/>
      <c r="BU126" s="230"/>
      <c r="BV126" s="230"/>
      <c r="BW126" s="230"/>
      <c r="BX126" s="230"/>
      <c r="BY126" s="230"/>
      <c r="BZ126" s="230"/>
      <c r="CA126" s="230"/>
      <c r="CB126" s="230"/>
    </row>
    <row r="127" spans="1:80" ht="20.100000000000001" customHeight="1" thickTop="1" thickBot="1">
      <c r="A127" s="50"/>
      <c r="B127" s="224" t="s">
        <v>443</v>
      </c>
      <c r="C127" s="50" t="s">
        <v>444</v>
      </c>
      <c r="D127" s="50"/>
      <c r="E127" s="55" t="s">
        <v>291</v>
      </c>
      <c r="F127" s="50"/>
      <c r="G127" s="50" t="s">
        <v>445</v>
      </c>
      <c r="H127" s="50"/>
      <c r="I127" s="50" t="s">
        <v>231</v>
      </c>
      <c r="J127" s="50">
        <v>1</v>
      </c>
      <c r="K127" s="50"/>
      <c r="L127" s="50"/>
      <c r="M127" s="56">
        <v>0</v>
      </c>
      <c r="N127" s="50">
        <v>0</v>
      </c>
      <c r="O127" s="50">
        <v>0</v>
      </c>
      <c r="P127" s="50">
        <v>0</v>
      </c>
      <c r="Q127" s="50">
        <v>0</v>
      </c>
      <c r="R127" s="50">
        <v>0</v>
      </c>
      <c r="S127" s="50">
        <v>0</v>
      </c>
      <c r="T127" s="50">
        <v>0</v>
      </c>
      <c r="U127" s="50">
        <v>0</v>
      </c>
      <c r="V127" s="50">
        <v>0</v>
      </c>
      <c r="W127" s="50">
        <v>0</v>
      </c>
      <c r="X127" s="50">
        <v>0</v>
      </c>
      <c r="Y127" s="50">
        <v>-25352</v>
      </c>
      <c r="Z127" s="50" t="s">
        <v>440</v>
      </c>
      <c r="AA127" s="50" t="s">
        <v>242</v>
      </c>
      <c r="AB127" s="50"/>
      <c r="AC127" s="50"/>
      <c r="AD127" s="50" t="s">
        <v>218</v>
      </c>
      <c r="AE127" s="50"/>
      <c r="AF127" s="50"/>
      <c r="AG127" s="50"/>
      <c r="AH127" s="50"/>
      <c r="AI127" s="56">
        <v>0</v>
      </c>
      <c r="AJ127" s="50">
        <f>SUM(AO127:CB127)</f>
        <v>25352</v>
      </c>
      <c r="AK127" s="50">
        <f>0-(SUM(AO127:CB127))</f>
        <v>-25352</v>
      </c>
      <c r="AL127" s="50"/>
      <c r="AM127" s="50"/>
      <c r="AN127" s="50"/>
      <c r="AO127" s="57"/>
      <c r="AP127" s="58">
        <f>J127*AP9</f>
        <v>100</v>
      </c>
      <c r="AQ127" s="57">
        <f>J127*AQ9</f>
        <v>2550</v>
      </c>
      <c r="AR127" s="57">
        <f>J127*AR9</f>
        <v>150</v>
      </c>
      <c r="AS127" s="57">
        <f>J127*AS9</f>
        <v>150</v>
      </c>
      <c r="AT127" s="57">
        <f>J127*AT9</f>
        <v>150</v>
      </c>
      <c r="AU127" s="57">
        <f>J127*AU9</f>
        <v>150</v>
      </c>
      <c r="AV127" s="57">
        <f>J127*AV9</f>
        <v>150</v>
      </c>
      <c r="AW127" s="57">
        <f>J127*AW9</f>
        <v>32</v>
      </c>
      <c r="AX127" s="57">
        <f>J127*AX9</f>
        <v>40</v>
      </c>
      <c r="AY127" s="57">
        <f>J127*AY9</f>
        <v>0</v>
      </c>
      <c r="AZ127" s="57">
        <f>J127*AZ9</f>
        <v>200</v>
      </c>
      <c r="BA127" s="57">
        <f>J127*BA9</f>
        <v>800</v>
      </c>
      <c r="BB127" s="57">
        <f>J127*BB9</f>
        <v>1200</v>
      </c>
      <c r="BC127" s="57">
        <f>J127*BC9</f>
        <v>1200</v>
      </c>
      <c r="BD127" s="57">
        <f>J127*BD9</f>
        <v>1200</v>
      </c>
      <c r="BE127" s="57"/>
      <c r="BF127" s="57"/>
      <c r="BG127" s="57"/>
      <c r="BH127" s="57">
        <f>J127*BH9</f>
        <v>2000</v>
      </c>
      <c r="BI127" s="57"/>
      <c r="BJ127" s="57">
        <f>J127*BJ9</f>
        <v>2000</v>
      </c>
      <c r="BK127" s="57">
        <f>J127*BK9</f>
        <v>2000</v>
      </c>
      <c r="BL127" s="57"/>
      <c r="BM127" s="57"/>
      <c r="BN127" s="57">
        <f>J127*BN9</f>
        <v>1200</v>
      </c>
      <c r="BO127" s="57">
        <f>J127*BO9</f>
        <v>1200</v>
      </c>
      <c r="BP127" s="57">
        <f>J127*BP9</f>
        <v>1200</v>
      </c>
      <c r="BQ127" s="57">
        <f>J127*BQ9</f>
        <v>1200</v>
      </c>
      <c r="BR127" s="57">
        <f>J127*BR9</f>
        <v>400</v>
      </c>
      <c r="BS127" s="57">
        <f>J127*BS9</f>
        <v>1200</v>
      </c>
      <c r="BT127" s="57">
        <f>J127*BT9</f>
        <v>400</v>
      </c>
      <c r="BU127" s="57">
        <f>J127*BU9</f>
        <v>800</v>
      </c>
      <c r="BV127" s="57">
        <f>J127*BV9</f>
        <v>800</v>
      </c>
      <c r="BW127" s="57">
        <f>J127*BW9</f>
        <v>800</v>
      </c>
      <c r="BX127" s="57">
        <f>J127*BX9</f>
        <v>400</v>
      </c>
      <c r="BY127" s="57">
        <f>J127*BY9</f>
        <v>400</v>
      </c>
      <c r="BZ127" s="57">
        <f>J127*BZ9</f>
        <v>640</v>
      </c>
      <c r="CA127" s="57">
        <f>J127*CA9</f>
        <v>640</v>
      </c>
      <c r="CB127" s="57"/>
    </row>
    <row r="128" spans="1:80" ht="20.100000000000001" customHeight="1" thickTop="1" thickBot="1">
      <c r="A128" s="59"/>
      <c r="B128" s="225"/>
      <c r="C128" s="59" t="s">
        <v>444</v>
      </c>
      <c r="D128" s="59"/>
      <c r="E128" s="60" t="s">
        <v>291</v>
      </c>
      <c r="F128" s="59"/>
      <c r="G128" s="59" t="s">
        <v>445</v>
      </c>
      <c r="H128" s="59"/>
      <c r="I128" s="59" t="s">
        <v>233</v>
      </c>
      <c r="J128" s="59">
        <v>1</v>
      </c>
      <c r="K128" s="59"/>
      <c r="L128" s="59"/>
      <c r="M128" s="61">
        <v>0</v>
      </c>
      <c r="N128" s="59">
        <v>0</v>
      </c>
      <c r="O128" s="59">
        <v>0</v>
      </c>
      <c r="P128" s="59">
        <v>0</v>
      </c>
      <c r="Q128" s="59">
        <v>0</v>
      </c>
      <c r="R128" s="59">
        <v>0</v>
      </c>
      <c r="S128" s="59">
        <v>0</v>
      </c>
      <c r="T128" s="59">
        <v>0</v>
      </c>
      <c r="U128" s="59">
        <v>0</v>
      </c>
      <c r="V128" s="59">
        <v>0</v>
      </c>
      <c r="W128" s="59">
        <v>0</v>
      </c>
      <c r="X128" s="59">
        <v>0</v>
      </c>
      <c r="Y128" s="59">
        <v>-6100</v>
      </c>
      <c r="Z128" s="59" t="s">
        <v>237</v>
      </c>
      <c r="AA128" s="59" t="s">
        <v>237</v>
      </c>
      <c r="AB128" s="59"/>
      <c r="AC128" s="59"/>
      <c r="AD128" s="59" t="s">
        <v>218</v>
      </c>
      <c r="AE128" s="59"/>
      <c r="AF128" s="59"/>
      <c r="AG128" s="59"/>
      <c r="AH128" s="59"/>
      <c r="AI128" s="61">
        <v>0</v>
      </c>
      <c r="AJ128" s="59">
        <f>SUM(AO128:CB128)</f>
        <v>6100</v>
      </c>
      <c r="AK128" s="59">
        <f>0-(SUM(AO128:CB128))</f>
        <v>-6100</v>
      </c>
      <c r="AL128" s="59"/>
      <c r="AM128" s="59"/>
      <c r="AN128" s="59"/>
      <c r="AO128" s="63">
        <f>J128*AO9</f>
        <v>100</v>
      </c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>
        <f>J128*BI9</f>
        <v>2000</v>
      </c>
      <c r="BJ128" s="62"/>
      <c r="BK128" s="62"/>
      <c r="BL128" s="62">
        <f>J128*BL9</f>
        <v>2000</v>
      </c>
      <c r="BM128" s="62">
        <f>J128*BM9</f>
        <v>2000</v>
      </c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</row>
    <row r="129" spans="1:80" ht="20.100000000000001" customHeight="1" thickTop="1" thickBot="1">
      <c r="A129" s="50"/>
      <c r="B129" s="224" t="s">
        <v>446</v>
      </c>
      <c r="C129" s="50" t="s">
        <v>433</v>
      </c>
      <c r="D129" s="50"/>
      <c r="E129" s="55" t="s">
        <v>275</v>
      </c>
      <c r="F129" s="50"/>
      <c r="G129" s="50" t="s">
        <v>447</v>
      </c>
      <c r="H129" s="50"/>
      <c r="I129" s="50" t="s">
        <v>231</v>
      </c>
      <c r="J129" s="55">
        <v>2</v>
      </c>
      <c r="K129" s="50"/>
      <c r="L129" s="50"/>
      <c r="M129" s="56">
        <v>0</v>
      </c>
      <c r="N129" s="50">
        <v>0</v>
      </c>
      <c r="O129" s="50">
        <v>0</v>
      </c>
      <c r="P129" s="50">
        <v>0</v>
      </c>
      <c r="Q129" s="50">
        <v>0</v>
      </c>
      <c r="R129" s="50">
        <v>0</v>
      </c>
      <c r="S129" s="50">
        <v>0</v>
      </c>
      <c r="T129" s="50">
        <v>0</v>
      </c>
      <c r="U129" s="50">
        <v>0</v>
      </c>
      <c r="V129" s="50">
        <v>0</v>
      </c>
      <c r="W129" s="50">
        <v>0</v>
      </c>
      <c r="X129" s="50">
        <v>0</v>
      </c>
      <c r="Y129" s="50">
        <v>-49904</v>
      </c>
      <c r="Z129" s="50" t="s">
        <v>322</v>
      </c>
      <c r="AA129" s="50" t="s">
        <v>322</v>
      </c>
      <c r="AB129" s="50"/>
      <c r="AC129" s="50"/>
      <c r="AD129" s="50" t="s">
        <v>218</v>
      </c>
      <c r="AE129" s="50"/>
      <c r="AF129" s="50"/>
      <c r="AG129" s="50"/>
      <c r="AH129" s="50"/>
      <c r="AI129" s="56">
        <v>0</v>
      </c>
      <c r="AJ129" s="50">
        <f>SUM(AO129:CB129)</f>
        <v>49904</v>
      </c>
      <c r="AK129" s="50">
        <f>0-(SUM(AO129:CB129))</f>
        <v>-49904</v>
      </c>
      <c r="AL129" s="50"/>
      <c r="AM129" s="50"/>
      <c r="AN129" s="50"/>
      <c r="AO129" s="57"/>
      <c r="AP129" s="58">
        <f>J129*AP9</f>
        <v>200</v>
      </c>
      <c r="AQ129" s="57">
        <f>J129*AQ9</f>
        <v>5100</v>
      </c>
      <c r="AR129" s="57">
        <f>J129*AR9</f>
        <v>300</v>
      </c>
      <c r="AS129" s="57">
        <f>J129*AS9</f>
        <v>300</v>
      </c>
      <c r="AT129" s="57">
        <f>J129*AT9</f>
        <v>300</v>
      </c>
      <c r="AU129" s="57">
        <f>J129*AU9</f>
        <v>300</v>
      </c>
      <c r="AV129" s="57">
        <f>J129*AV9</f>
        <v>300</v>
      </c>
      <c r="AW129" s="57">
        <f>J129*AW9</f>
        <v>64</v>
      </c>
      <c r="AX129" s="57">
        <f>J129*AX9</f>
        <v>80</v>
      </c>
      <c r="AY129" s="57">
        <f>J129*AY9</f>
        <v>0</v>
      </c>
      <c r="AZ129" s="57">
        <f>J129*AZ9</f>
        <v>400</v>
      </c>
      <c r="BA129" s="57">
        <f>J129*BA9</f>
        <v>1600</v>
      </c>
      <c r="BB129" s="57">
        <f>J129*BB9</f>
        <v>2400</v>
      </c>
      <c r="BC129" s="57">
        <f>J129*BC9</f>
        <v>2400</v>
      </c>
      <c r="BD129" s="57">
        <f>J129*BD9</f>
        <v>2400</v>
      </c>
      <c r="BE129" s="57"/>
      <c r="BF129" s="57"/>
      <c r="BG129" s="57"/>
      <c r="BH129" s="57">
        <f>J129*BH9</f>
        <v>4000</v>
      </c>
      <c r="BI129" s="57"/>
      <c r="BJ129" s="57">
        <f>J129*BJ9</f>
        <v>4000</v>
      </c>
      <c r="BK129" s="57">
        <f>J129*BK9</f>
        <v>4000</v>
      </c>
      <c r="BL129" s="57"/>
      <c r="BM129" s="57"/>
      <c r="BN129" s="57">
        <f>J129*BN9</f>
        <v>2400</v>
      </c>
      <c r="BO129" s="57">
        <f>J129*BO9</f>
        <v>2400</v>
      </c>
      <c r="BP129" s="57">
        <f>J129*BP9</f>
        <v>2400</v>
      </c>
      <c r="BQ129" s="57">
        <f>J129*BQ9</f>
        <v>2400</v>
      </c>
      <c r="BR129" s="57"/>
      <c r="BS129" s="57">
        <f>J129*BS9</f>
        <v>2400</v>
      </c>
      <c r="BT129" s="57">
        <f>J129*BT9</f>
        <v>800</v>
      </c>
      <c r="BU129" s="57">
        <f>J129*BU9</f>
        <v>1600</v>
      </c>
      <c r="BV129" s="57">
        <f>J129*BV9</f>
        <v>1600</v>
      </c>
      <c r="BW129" s="57">
        <f>J129*BW9</f>
        <v>1600</v>
      </c>
      <c r="BX129" s="57">
        <f>J129*BX9</f>
        <v>800</v>
      </c>
      <c r="BY129" s="57">
        <f>J129*BY9</f>
        <v>800</v>
      </c>
      <c r="BZ129" s="57">
        <f>J129*BZ9</f>
        <v>1280</v>
      </c>
      <c r="CA129" s="57">
        <f>J129*CA9</f>
        <v>1280</v>
      </c>
      <c r="CB129" s="57"/>
    </row>
    <row r="130" spans="1:80" ht="20.100000000000001" customHeight="1" thickTop="1" thickBot="1">
      <c r="A130" s="50"/>
      <c r="B130" s="224"/>
      <c r="C130" s="50" t="s">
        <v>433</v>
      </c>
      <c r="D130" s="50"/>
      <c r="E130" s="55" t="s">
        <v>275</v>
      </c>
      <c r="F130" s="50"/>
      <c r="G130" s="50" t="s">
        <v>447</v>
      </c>
      <c r="H130" s="50"/>
      <c r="I130" s="50" t="s">
        <v>233</v>
      </c>
      <c r="J130" s="55">
        <v>2</v>
      </c>
      <c r="K130" s="50"/>
      <c r="L130" s="50"/>
      <c r="M130" s="56">
        <v>0</v>
      </c>
      <c r="N130" s="50">
        <v>0</v>
      </c>
      <c r="O130" s="50">
        <v>0</v>
      </c>
      <c r="P130" s="50">
        <v>0</v>
      </c>
      <c r="Q130" s="50">
        <v>0</v>
      </c>
      <c r="R130" s="50">
        <v>0</v>
      </c>
      <c r="S130" s="50">
        <v>0</v>
      </c>
      <c r="T130" s="50">
        <v>0</v>
      </c>
      <c r="U130" s="50">
        <v>0</v>
      </c>
      <c r="V130" s="50">
        <v>0</v>
      </c>
      <c r="W130" s="50">
        <v>0</v>
      </c>
      <c r="X130" s="50">
        <v>0</v>
      </c>
      <c r="Y130" s="50">
        <v>-12200</v>
      </c>
      <c r="Z130" s="50" t="s">
        <v>448</v>
      </c>
      <c r="AA130" s="50" t="s">
        <v>236</v>
      </c>
      <c r="AB130" s="50"/>
      <c r="AC130" s="50"/>
      <c r="AD130" s="50" t="s">
        <v>218</v>
      </c>
      <c r="AE130" s="50"/>
      <c r="AF130" s="50"/>
      <c r="AG130" s="50"/>
      <c r="AH130" s="50"/>
      <c r="AI130" s="56">
        <v>0</v>
      </c>
      <c r="AJ130" s="50">
        <f>SUM(AO130:CB130)</f>
        <v>12200</v>
      </c>
      <c r="AK130" s="50">
        <f>0-(SUM(AO130:CB130))</f>
        <v>-12200</v>
      </c>
      <c r="AL130" s="50"/>
      <c r="AM130" s="50"/>
      <c r="AN130" s="50"/>
      <c r="AO130" s="58">
        <f>J130*AO9</f>
        <v>200</v>
      </c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>
        <f>J130*BI9</f>
        <v>4000</v>
      </c>
      <c r="BJ130" s="57"/>
      <c r="BK130" s="57"/>
      <c r="BL130" s="57">
        <f>J130*BL9</f>
        <v>4000</v>
      </c>
      <c r="BM130" s="57">
        <f>J130*BM9</f>
        <v>4000</v>
      </c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</row>
    <row r="131" spans="1:80" ht="20.100000000000001" customHeight="1" thickTop="1" thickBot="1">
      <c r="A131" s="50"/>
      <c r="B131" s="224"/>
      <c r="C131" s="50" t="s">
        <v>433</v>
      </c>
      <c r="D131" s="50"/>
      <c r="E131" s="55" t="s">
        <v>275</v>
      </c>
      <c r="F131" s="50"/>
      <c r="G131" s="50" t="s">
        <v>434</v>
      </c>
      <c r="H131" s="50" t="s">
        <v>449</v>
      </c>
      <c r="I131" s="50" t="s">
        <v>231</v>
      </c>
      <c r="J131" s="55">
        <v>2</v>
      </c>
      <c r="K131" s="50"/>
      <c r="L131" s="50"/>
      <c r="M131" s="56">
        <v>0</v>
      </c>
      <c r="N131" s="50">
        <v>0</v>
      </c>
      <c r="O131" s="50">
        <v>0</v>
      </c>
      <c r="P131" s="50">
        <v>0</v>
      </c>
      <c r="Q131" s="50">
        <v>0</v>
      </c>
      <c r="R131" s="50">
        <v>0</v>
      </c>
      <c r="S131" s="50">
        <v>0</v>
      </c>
      <c r="T131" s="50">
        <v>0</v>
      </c>
      <c r="U131" s="50">
        <v>0</v>
      </c>
      <c r="V131" s="50">
        <v>0</v>
      </c>
      <c r="W131" s="50">
        <v>0</v>
      </c>
      <c r="X131" s="50">
        <v>0</v>
      </c>
      <c r="Y131" s="50">
        <v>-800</v>
      </c>
      <c r="Z131" s="50"/>
      <c r="AA131" s="50"/>
      <c r="AB131" s="50"/>
      <c r="AC131" s="50" t="s">
        <v>436</v>
      </c>
      <c r="AD131" s="50" t="s">
        <v>218</v>
      </c>
      <c r="AE131" s="50"/>
      <c r="AF131" s="50"/>
      <c r="AG131" s="50"/>
      <c r="AH131" s="50"/>
      <c r="AI131" s="56">
        <v>0</v>
      </c>
      <c r="AJ131" s="50">
        <f>SUM(AO131:CB131)</f>
        <v>800</v>
      </c>
      <c r="AK131" s="50">
        <f>0-(SUM(AO131:CB131))</f>
        <v>-800</v>
      </c>
      <c r="AL131" s="50"/>
      <c r="AM131" s="50"/>
      <c r="AN131" s="50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>
        <f>J131*BR9</f>
        <v>800</v>
      </c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</row>
    <row r="132" spans="1:80" ht="24" customHeight="1" thickTop="1" thickBot="1">
      <c r="A132" s="229" t="s">
        <v>450</v>
      </c>
      <c r="B132" s="230"/>
      <c r="C132" s="230"/>
      <c r="D132" s="230"/>
      <c r="E132" s="230"/>
      <c r="F132" s="230"/>
      <c r="G132" s="230"/>
      <c r="H132" s="230"/>
      <c r="I132" s="230"/>
      <c r="J132" s="230"/>
      <c r="K132" s="230"/>
      <c r="L132" s="230"/>
      <c r="M132" s="231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  <c r="AA132" s="230"/>
      <c r="AB132" s="230"/>
      <c r="AC132" s="230"/>
      <c r="AD132" s="230"/>
      <c r="AE132" s="230"/>
      <c r="AF132" s="230"/>
      <c r="AG132" s="230"/>
      <c r="AH132" s="230"/>
      <c r="AI132" s="231"/>
      <c r="AJ132" s="230"/>
      <c r="AK132" s="230"/>
      <c r="AL132" s="230"/>
      <c r="AM132" s="230"/>
      <c r="AN132" s="230"/>
      <c r="AO132" s="230"/>
      <c r="AP132" s="230"/>
      <c r="AQ132" s="230"/>
      <c r="AR132" s="230"/>
      <c r="AS132" s="230"/>
      <c r="AT132" s="230"/>
      <c r="AU132" s="230"/>
      <c r="AV132" s="230"/>
      <c r="AW132" s="230"/>
      <c r="AX132" s="230"/>
      <c r="AY132" s="230"/>
      <c r="AZ132" s="230"/>
      <c r="BA132" s="230"/>
      <c r="BB132" s="230"/>
      <c r="BC132" s="230"/>
      <c r="BD132" s="230"/>
      <c r="BE132" s="230"/>
      <c r="BF132" s="230"/>
      <c r="BG132" s="230"/>
      <c r="BH132" s="230"/>
      <c r="BI132" s="230"/>
      <c r="BJ132" s="230"/>
      <c r="BK132" s="230"/>
      <c r="BL132" s="230"/>
      <c r="BM132" s="230"/>
      <c r="BN132" s="230"/>
      <c r="BO132" s="230"/>
      <c r="BP132" s="230"/>
      <c r="BQ132" s="230"/>
      <c r="BR132" s="230"/>
      <c r="BS132" s="230"/>
      <c r="BT132" s="230"/>
      <c r="BU132" s="230"/>
      <c r="BV132" s="230"/>
      <c r="BW132" s="230"/>
      <c r="BX132" s="230"/>
      <c r="BY132" s="230"/>
      <c r="BZ132" s="230"/>
      <c r="CA132" s="230"/>
      <c r="CB132" s="230"/>
    </row>
    <row r="133" spans="1:80" ht="20.100000000000001" customHeight="1" thickTop="1" thickBot="1">
      <c r="A133" s="50"/>
      <c r="B133" s="224" t="s">
        <v>451</v>
      </c>
      <c r="C133" s="50" t="s">
        <v>452</v>
      </c>
      <c r="D133" s="50"/>
      <c r="E133" s="55" t="s">
        <v>275</v>
      </c>
      <c r="F133" s="50"/>
      <c r="G133" s="50" t="s">
        <v>453</v>
      </c>
      <c r="H133" s="50"/>
      <c r="I133" s="50" t="s">
        <v>454</v>
      </c>
      <c r="J133" s="50">
        <v>2</v>
      </c>
      <c r="K133" s="50"/>
      <c r="L133" s="50"/>
      <c r="M133" s="56">
        <v>0</v>
      </c>
      <c r="N133" s="50">
        <v>0</v>
      </c>
      <c r="O133" s="50">
        <v>0</v>
      </c>
      <c r="P133" s="50">
        <v>0</v>
      </c>
      <c r="Q133" s="50">
        <v>0</v>
      </c>
      <c r="R133" s="50">
        <v>0</v>
      </c>
      <c r="S133" s="50">
        <v>0</v>
      </c>
      <c r="T133" s="50">
        <v>0</v>
      </c>
      <c r="U133" s="50">
        <v>0</v>
      </c>
      <c r="V133" s="50">
        <v>0</v>
      </c>
      <c r="W133" s="50">
        <v>0</v>
      </c>
      <c r="X133" s="50">
        <v>0</v>
      </c>
      <c r="Y133" s="50">
        <v>-45404</v>
      </c>
      <c r="Z133" s="50" t="s">
        <v>353</v>
      </c>
      <c r="AA133" s="50" t="s">
        <v>353</v>
      </c>
      <c r="AB133" s="50"/>
      <c r="AC133" s="50"/>
      <c r="AD133" s="50" t="s">
        <v>218</v>
      </c>
      <c r="AE133" s="50"/>
      <c r="AF133" s="50"/>
      <c r="AG133" s="50"/>
      <c r="AH133" s="50"/>
      <c r="AI133" s="56">
        <v>0</v>
      </c>
      <c r="AJ133" s="50">
        <f t="shared" ref="AJ133:AJ157" si="11">SUM(AO133:CB133)</f>
        <v>45404</v>
      </c>
      <c r="AK133" s="50">
        <f>0-(SUM(AO133:CB133))</f>
        <v>-45404</v>
      </c>
      <c r="AL133" s="50"/>
      <c r="AM133" s="50"/>
      <c r="AN133" s="50"/>
      <c r="AO133" s="57"/>
      <c r="AP133" s="57"/>
      <c r="AQ133" s="58"/>
      <c r="AR133" s="57">
        <f>J133*AR9</f>
        <v>300</v>
      </c>
      <c r="AS133" s="57">
        <f>J133*AS9</f>
        <v>300</v>
      </c>
      <c r="AT133" s="57">
        <f>J133*AT9</f>
        <v>300</v>
      </c>
      <c r="AU133" s="57">
        <f>J133*AU9</f>
        <v>300</v>
      </c>
      <c r="AV133" s="57">
        <f>J133*AV9</f>
        <v>300</v>
      </c>
      <c r="AW133" s="57">
        <f>J133*AW9</f>
        <v>64</v>
      </c>
      <c r="AX133" s="57">
        <f>J133*AX9</f>
        <v>80</v>
      </c>
      <c r="AY133" s="57">
        <f>J133*AY9</f>
        <v>0</v>
      </c>
      <c r="AZ133" s="57">
        <f>J133*AZ9</f>
        <v>400</v>
      </c>
      <c r="BA133" s="57">
        <f>J133*BA9</f>
        <v>1600</v>
      </c>
      <c r="BB133" s="57">
        <f>J133*BB9</f>
        <v>2400</v>
      </c>
      <c r="BC133" s="57">
        <f>J133*BC9</f>
        <v>2400</v>
      </c>
      <c r="BD133" s="57">
        <f>J133*BD9</f>
        <v>2400</v>
      </c>
      <c r="BE133" s="57"/>
      <c r="BF133" s="57"/>
      <c r="BG133" s="57"/>
      <c r="BH133" s="57">
        <f>J133*BH9</f>
        <v>4000</v>
      </c>
      <c r="BI133" s="57"/>
      <c r="BJ133" s="57">
        <f>J133*BJ9</f>
        <v>4000</v>
      </c>
      <c r="BK133" s="57">
        <f>J133*BK9</f>
        <v>4000</v>
      </c>
      <c r="BL133" s="57"/>
      <c r="BM133" s="57"/>
      <c r="BN133" s="57">
        <f>J133*BN9</f>
        <v>2400</v>
      </c>
      <c r="BO133" s="57">
        <f>J133*BO9</f>
        <v>2400</v>
      </c>
      <c r="BP133" s="57">
        <f>J133*BP9</f>
        <v>2400</v>
      </c>
      <c r="BQ133" s="57">
        <f>J133*BQ9</f>
        <v>2400</v>
      </c>
      <c r="BR133" s="57">
        <f>J133*BR9</f>
        <v>800</v>
      </c>
      <c r="BS133" s="57">
        <f>J133*BS9</f>
        <v>2400</v>
      </c>
      <c r="BT133" s="57">
        <f>J133*BT9</f>
        <v>800</v>
      </c>
      <c r="BU133" s="57">
        <f>J133*BU9</f>
        <v>1600</v>
      </c>
      <c r="BV133" s="57">
        <f>J133*BV9</f>
        <v>1600</v>
      </c>
      <c r="BW133" s="57">
        <f>J133*BW9</f>
        <v>1600</v>
      </c>
      <c r="BX133" s="57">
        <f>J133*BX9</f>
        <v>800</v>
      </c>
      <c r="BY133" s="57">
        <f>J133*BY9</f>
        <v>800</v>
      </c>
      <c r="BZ133" s="57">
        <f>J133*BZ9</f>
        <v>1280</v>
      </c>
      <c r="CA133" s="57">
        <f>J133*CA9</f>
        <v>1280</v>
      </c>
      <c r="CB133" s="57"/>
    </row>
    <row r="134" spans="1:80" ht="20.100000000000001" customHeight="1" thickTop="1" thickBot="1">
      <c r="A134" s="50"/>
      <c r="B134" s="224"/>
      <c r="C134" s="50" t="s">
        <v>452</v>
      </c>
      <c r="D134" s="50"/>
      <c r="E134" s="55" t="s">
        <v>275</v>
      </c>
      <c r="F134" s="50"/>
      <c r="G134" s="50" t="s">
        <v>453</v>
      </c>
      <c r="H134" s="50"/>
      <c r="I134" s="50" t="s">
        <v>455</v>
      </c>
      <c r="J134" s="50">
        <v>2</v>
      </c>
      <c r="K134" s="50"/>
      <c r="L134" s="50"/>
      <c r="M134" s="64">
        <v>12000</v>
      </c>
      <c r="N134" s="50">
        <v>0</v>
      </c>
      <c r="O134" s="55">
        <v>15000</v>
      </c>
      <c r="P134" s="50">
        <v>0</v>
      </c>
      <c r="Q134" s="50">
        <v>0</v>
      </c>
      <c r="R134" s="50">
        <v>0</v>
      </c>
      <c r="S134" s="50">
        <v>0</v>
      </c>
      <c r="T134" s="50">
        <v>0</v>
      </c>
      <c r="U134" s="50">
        <v>0</v>
      </c>
      <c r="V134" s="50">
        <v>0</v>
      </c>
      <c r="W134" s="55">
        <v>3000</v>
      </c>
      <c r="X134" s="50">
        <v>0</v>
      </c>
      <c r="Y134" s="50">
        <v>-17500</v>
      </c>
      <c r="Z134" s="50" t="s">
        <v>456</v>
      </c>
      <c r="AA134" s="50" t="s">
        <v>456</v>
      </c>
      <c r="AB134" s="50"/>
      <c r="AC134" s="50"/>
      <c r="AD134" s="50" t="s">
        <v>218</v>
      </c>
      <c r="AE134" s="50"/>
      <c r="AF134" s="50"/>
      <c r="AG134" s="50"/>
      <c r="AH134" s="50"/>
      <c r="AI134" s="56">
        <v>12000</v>
      </c>
      <c r="AJ134" s="50">
        <f t="shared" si="11"/>
        <v>17500</v>
      </c>
      <c r="AK134" s="50">
        <f>12000-(SUM(AO134:CB134))</f>
        <v>-5500</v>
      </c>
      <c r="AL134" s="50"/>
      <c r="AM134" s="50"/>
      <c r="AN134" s="50"/>
      <c r="AO134" s="58">
        <f>J134*AO9</f>
        <v>200</v>
      </c>
      <c r="AP134" s="58">
        <f>J134*AP9</f>
        <v>200</v>
      </c>
      <c r="AQ134" s="58">
        <f>J134*AQ9</f>
        <v>5100</v>
      </c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>
        <f>J134*BI9</f>
        <v>4000</v>
      </c>
      <c r="BJ134" s="57"/>
      <c r="BK134" s="57"/>
      <c r="BL134" s="57">
        <f>J134*BL9</f>
        <v>4000</v>
      </c>
      <c r="BM134" s="57">
        <f>J134*BM9</f>
        <v>4000</v>
      </c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</row>
    <row r="135" spans="1:80" ht="20.100000000000001" customHeight="1" thickTop="1" thickBot="1">
      <c r="A135" s="60"/>
      <c r="B135" s="232"/>
      <c r="C135" s="60" t="s">
        <v>452</v>
      </c>
      <c r="D135" s="60"/>
      <c r="E135" s="60" t="s">
        <v>275</v>
      </c>
      <c r="F135" s="60"/>
      <c r="G135" s="60" t="s">
        <v>453</v>
      </c>
      <c r="H135" s="60"/>
      <c r="I135" s="60" t="s">
        <v>457</v>
      </c>
      <c r="J135" s="60">
        <v>2</v>
      </c>
      <c r="K135" s="60"/>
      <c r="L135" s="60"/>
      <c r="M135" s="67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 t="s">
        <v>458</v>
      </c>
      <c r="AA135" s="60" t="s">
        <v>458</v>
      </c>
      <c r="AB135" s="60"/>
      <c r="AC135" s="60"/>
      <c r="AD135" s="60" t="s">
        <v>218</v>
      </c>
      <c r="AE135" s="60"/>
      <c r="AF135" s="60"/>
      <c r="AG135" s="60"/>
      <c r="AH135" s="60"/>
      <c r="AI135" s="67">
        <v>0</v>
      </c>
      <c r="AJ135" s="60">
        <f t="shared" si="11"/>
        <v>0</v>
      </c>
      <c r="AK135" s="60">
        <f t="shared" ref="AK135:AK157" si="12">0-(SUM(AO135:CB135))</f>
        <v>0</v>
      </c>
      <c r="AL135" s="60"/>
      <c r="AM135" s="60"/>
      <c r="AN135" s="60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</row>
    <row r="136" spans="1:80" ht="20.100000000000001" customHeight="1" thickTop="1" thickBot="1">
      <c r="A136" s="50"/>
      <c r="B136" s="224" t="s">
        <v>459</v>
      </c>
      <c r="C136" s="50" t="s">
        <v>460</v>
      </c>
      <c r="D136" s="50"/>
      <c r="E136" s="50">
        <v>1</v>
      </c>
      <c r="F136" s="50"/>
      <c r="G136" s="50" t="s">
        <v>461</v>
      </c>
      <c r="H136" s="50" t="s">
        <v>462</v>
      </c>
      <c r="I136" s="50" t="s">
        <v>463</v>
      </c>
      <c r="J136" s="50">
        <v>1</v>
      </c>
      <c r="K136" s="50"/>
      <c r="L136" s="50"/>
      <c r="M136" s="56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>
        <v>0</v>
      </c>
      <c r="T136" s="50">
        <v>0</v>
      </c>
      <c r="U136" s="50">
        <v>0</v>
      </c>
      <c r="V136" s="50">
        <v>0</v>
      </c>
      <c r="W136" s="50">
        <v>0</v>
      </c>
      <c r="X136" s="50">
        <v>12239</v>
      </c>
      <c r="Y136" s="50">
        <v>-9213</v>
      </c>
      <c r="Z136" s="50"/>
      <c r="AA136" s="50"/>
      <c r="AB136" s="50"/>
      <c r="AC136" s="50" t="s">
        <v>464</v>
      </c>
      <c r="AD136" s="50" t="s">
        <v>218</v>
      </c>
      <c r="AE136" s="50"/>
      <c r="AF136" s="50"/>
      <c r="AG136" s="50"/>
      <c r="AH136" s="50"/>
      <c r="AI136" s="56">
        <v>0</v>
      </c>
      <c r="AJ136" s="50">
        <f t="shared" si="11"/>
        <v>21452</v>
      </c>
      <c r="AK136" s="50">
        <f t="shared" si="12"/>
        <v>-21452</v>
      </c>
      <c r="AL136" s="50"/>
      <c r="AM136" s="50"/>
      <c r="AN136" s="50"/>
      <c r="AO136" s="58">
        <f>J136*AO9</f>
        <v>100</v>
      </c>
      <c r="AP136" s="58">
        <f>J136*AP9</f>
        <v>100</v>
      </c>
      <c r="AQ136" s="57">
        <f>J136*AQ9</f>
        <v>2550</v>
      </c>
      <c r="AR136" s="57">
        <f>J136*AR9</f>
        <v>150</v>
      </c>
      <c r="AS136" s="57">
        <f>J136*AS9</f>
        <v>150</v>
      </c>
      <c r="AT136" s="57">
        <f>J136*AT9</f>
        <v>150</v>
      </c>
      <c r="AU136" s="57">
        <f>J136*AU9</f>
        <v>150</v>
      </c>
      <c r="AV136" s="57">
        <f>J136*AV9</f>
        <v>150</v>
      </c>
      <c r="AW136" s="57">
        <f>J136*AW9</f>
        <v>32</v>
      </c>
      <c r="AX136" s="57">
        <f>J136*AX9</f>
        <v>40</v>
      </c>
      <c r="AY136" s="57">
        <f>J136*AY9</f>
        <v>0</v>
      </c>
      <c r="AZ136" s="57">
        <f>J136*AZ9</f>
        <v>200</v>
      </c>
      <c r="BA136" s="57">
        <f>J136*BA9</f>
        <v>800</v>
      </c>
      <c r="BB136" s="57">
        <f>J136*BB9</f>
        <v>1200</v>
      </c>
      <c r="BC136" s="57">
        <f>J136*BC9</f>
        <v>1200</v>
      </c>
      <c r="BD136" s="57">
        <f>J136*BD9</f>
        <v>1200</v>
      </c>
      <c r="BE136" s="57"/>
      <c r="BF136" s="57"/>
      <c r="BG136" s="57"/>
      <c r="BH136" s="57">
        <f>J136*BH9</f>
        <v>2000</v>
      </c>
      <c r="BI136" s="57"/>
      <c r="BJ136" s="57"/>
      <c r="BK136" s="57"/>
      <c r="BL136" s="57"/>
      <c r="BM136" s="57"/>
      <c r="BN136" s="57">
        <f>J136*BN9</f>
        <v>1200</v>
      </c>
      <c r="BO136" s="57">
        <f>J136*BO9</f>
        <v>1200</v>
      </c>
      <c r="BP136" s="57">
        <f>J136*BP9</f>
        <v>1200</v>
      </c>
      <c r="BQ136" s="57">
        <f>J136*BQ9</f>
        <v>1200</v>
      </c>
      <c r="BR136" s="57">
        <f>J136*BR9</f>
        <v>400</v>
      </c>
      <c r="BS136" s="57">
        <f>J136*BS9</f>
        <v>1200</v>
      </c>
      <c r="BT136" s="57">
        <f>J136*BT9</f>
        <v>400</v>
      </c>
      <c r="BU136" s="57">
        <f>J136*BU9</f>
        <v>800</v>
      </c>
      <c r="BV136" s="57">
        <f>J136*BV9</f>
        <v>800</v>
      </c>
      <c r="BW136" s="57">
        <f>J136*BW9</f>
        <v>800</v>
      </c>
      <c r="BX136" s="57">
        <f>J136*BX9</f>
        <v>400</v>
      </c>
      <c r="BY136" s="57">
        <f>J136*BY9</f>
        <v>400</v>
      </c>
      <c r="BZ136" s="57">
        <f>J136*BZ9</f>
        <v>640</v>
      </c>
      <c r="CA136" s="57">
        <f>J136*CA9</f>
        <v>640</v>
      </c>
      <c r="CB136" s="57"/>
    </row>
    <row r="137" spans="1:80" ht="20.100000000000001" customHeight="1" thickTop="1" thickBot="1">
      <c r="A137" s="50"/>
      <c r="B137" s="224"/>
      <c r="C137" s="50" t="s">
        <v>460</v>
      </c>
      <c r="D137" s="50"/>
      <c r="E137" s="50"/>
      <c r="F137" s="50"/>
      <c r="G137" s="50" t="s">
        <v>461</v>
      </c>
      <c r="H137" s="50" t="s">
        <v>465</v>
      </c>
      <c r="I137" s="50" t="s">
        <v>463</v>
      </c>
      <c r="J137" s="50">
        <v>1</v>
      </c>
      <c r="K137" s="50"/>
      <c r="L137" s="50"/>
      <c r="M137" s="56">
        <v>0</v>
      </c>
      <c r="N137" s="50">
        <v>0</v>
      </c>
      <c r="O137" s="50">
        <v>0</v>
      </c>
      <c r="P137" s="50">
        <v>0</v>
      </c>
      <c r="Q137" s="50">
        <v>0</v>
      </c>
      <c r="R137" s="50">
        <v>0</v>
      </c>
      <c r="S137" s="50">
        <v>0</v>
      </c>
      <c r="T137" s="50">
        <v>0</v>
      </c>
      <c r="U137" s="50">
        <v>0</v>
      </c>
      <c r="V137" s="50">
        <v>0</v>
      </c>
      <c r="W137" s="50">
        <v>0</v>
      </c>
      <c r="X137" s="50">
        <v>12259</v>
      </c>
      <c r="Y137" s="50">
        <v>10259</v>
      </c>
      <c r="Z137" s="50"/>
      <c r="AA137" s="50"/>
      <c r="AB137" s="50"/>
      <c r="AC137" s="50" t="s">
        <v>466</v>
      </c>
      <c r="AD137" s="50" t="s">
        <v>218</v>
      </c>
      <c r="AE137" s="50"/>
      <c r="AF137" s="50"/>
      <c r="AG137" s="50"/>
      <c r="AH137" s="50"/>
      <c r="AI137" s="56">
        <v>0</v>
      </c>
      <c r="AJ137" s="50">
        <f t="shared" si="11"/>
        <v>2000</v>
      </c>
      <c r="AK137" s="50">
        <f t="shared" si="12"/>
        <v>-2000</v>
      </c>
      <c r="AL137" s="50"/>
      <c r="AM137" s="50"/>
      <c r="AN137" s="50"/>
      <c r="AO137" s="57"/>
      <c r="AP137" s="57"/>
      <c r="AQ137" s="58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8">
        <f>J137*BJ9</f>
        <v>2000</v>
      </c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</row>
    <row r="138" spans="1:80" ht="20.100000000000001" customHeight="1" thickTop="1" thickBot="1">
      <c r="A138" s="50"/>
      <c r="B138" s="224"/>
      <c r="C138" s="50" t="s">
        <v>460</v>
      </c>
      <c r="D138" s="50"/>
      <c r="E138" s="50"/>
      <c r="F138" s="50"/>
      <c r="G138" s="50" t="s">
        <v>461</v>
      </c>
      <c r="H138" s="50" t="s">
        <v>467</v>
      </c>
      <c r="I138" s="50" t="s">
        <v>463</v>
      </c>
      <c r="J138" s="50">
        <v>1</v>
      </c>
      <c r="K138" s="50"/>
      <c r="L138" s="50"/>
      <c r="M138" s="56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50">
        <v>0</v>
      </c>
      <c r="X138" s="50">
        <v>12259</v>
      </c>
      <c r="Y138" s="50">
        <v>10259</v>
      </c>
      <c r="Z138" s="50"/>
      <c r="AA138" s="50"/>
      <c r="AB138" s="50"/>
      <c r="AC138" s="50" t="s">
        <v>468</v>
      </c>
      <c r="AD138" s="50" t="s">
        <v>218</v>
      </c>
      <c r="AE138" s="50"/>
      <c r="AF138" s="50"/>
      <c r="AG138" s="50"/>
      <c r="AH138" s="50"/>
      <c r="AI138" s="56">
        <v>0</v>
      </c>
      <c r="AJ138" s="50">
        <f t="shared" si="11"/>
        <v>2000</v>
      </c>
      <c r="AK138" s="50">
        <f t="shared" si="12"/>
        <v>-2000</v>
      </c>
      <c r="AL138" s="50"/>
      <c r="AM138" s="50"/>
      <c r="AN138" s="50"/>
      <c r="AO138" s="57"/>
      <c r="AP138" s="57"/>
      <c r="AQ138" s="58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8">
        <f>J138*BK9</f>
        <v>2000</v>
      </c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</row>
    <row r="139" spans="1:80" ht="20.100000000000001" customHeight="1" thickTop="1" thickBot="1">
      <c r="A139" s="59"/>
      <c r="B139" s="225"/>
      <c r="C139" s="59" t="s">
        <v>460</v>
      </c>
      <c r="D139" s="59"/>
      <c r="E139" s="59">
        <v>1</v>
      </c>
      <c r="F139" s="59"/>
      <c r="G139" s="59" t="s">
        <v>461</v>
      </c>
      <c r="H139" s="59" t="s">
        <v>469</v>
      </c>
      <c r="I139" s="59" t="s">
        <v>470</v>
      </c>
      <c r="J139" s="59">
        <v>1</v>
      </c>
      <c r="K139" s="59"/>
      <c r="L139" s="59"/>
      <c r="M139" s="61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36758</v>
      </c>
      <c r="Y139" s="59">
        <v>30758</v>
      </c>
      <c r="Z139" s="59"/>
      <c r="AA139" s="59"/>
      <c r="AB139" s="59"/>
      <c r="AC139" s="59"/>
      <c r="AD139" s="59" t="s">
        <v>218</v>
      </c>
      <c r="AE139" s="59"/>
      <c r="AF139" s="59"/>
      <c r="AG139" s="59"/>
      <c r="AH139" s="59"/>
      <c r="AI139" s="61">
        <v>0</v>
      </c>
      <c r="AJ139" s="59">
        <f t="shared" si="11"/>
        <v>6000</v>
      </c>
      <c r="AK139" s="59">
        <f t="shared" si="12"/>
        <v>-6000</v>
      </c>
      <c r="AL139" s="59"/>
      <c r="AM139" s="59"/>
      <c r="AN139" s="59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>
        <f>J139*BI9</f>
        <v>2000</v>
      </c>
      <c r="BJ139" s="62"/>
      <c r="BK139" s="62"/>
      <c r="BL139" s="62">
        <f>J139*BL9</f>
        <v>2000</v>
      </c>
      <c r="BM139" s="62">
        <f>J139*BM9</f>
        <v>2000</v>
      </c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</row>
    <row r="140" spans="1:80" ht="20.100000000000001" customHeight="1" thickTop="1" thickBot="1">
      <c r="A140" s="50"/>
      <c r="B140" s="224" t="s">
        <v>471</v>
      </c>
      <c r="C140" s="50" t="s">
        <v>472</v>
      </c>
      <c r="D140" s="50"/>
      <c r="E140" s="50"/>
      <c r="F140" s="50"/>
      <c r="G140" s="50" t="s">
        <v>473</v>
      </c>
      <c r="H140" s="50" t="s">
        <v>474</v>
      </c>
      <c r="I140" s="50" t="s">
        <v>463</v>
      </c>
      <c r="J140" s="50">
        <v>1</v>
      </c>
      <c r="K140" s="50"/>
      <c r="L140" s="50"/>
      <c r="M140" s="56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  <c r="X140" s="50">
        <v>480</v>
      </c>
      <c r="Y140" s="50">
        <v>-200</v>
      </c>
      <c r="Z140" s="50"/>
      <c r="AA140" s="50"/>
      <c r="AB140" s="50" t="s">
        <v>475</v>
      </c>
      <c r="AC140" s="50" t="s">
        <v>475</v>
      </c>
      <c r="AD140" s="50" t="s">
        <v>218</v>
      </c>
      <c r="AE140" s="50" t="s">
        <v>476</v>
      </c>
      <c r="AF140" s="55" t="s">
        <v>477</v>
      </c>
      <c r="AG140" s="50" t="s">
        <v>478</v>
      </c>
      <c r="AH140" s="50"/>
      <c r="AI140" s="56">
        <v>0</v>
      </c>
      <c r="AJ140" s="50">
        <f t="shared" si="11"/>
        <v>680</v>
      </c>
      <c r="AK140" s="50">
        <f t="shared" si="12"/>
        <v>-680</v>
      </c>
      <c r="AL140" s="50"/>
      <c r="AM140" s="50"/>
      <c r="AN140" s="50"/>
      <c r="AO140" s="58">
        <f>J140*AO9</f>
        <v>100</v>
      </c>
      <c r="AP140" s="58">
        <f>J140*AP9</f>
        <v>100</v>
      </c>
      <c r="AQ140" s="57">
        <v>480</v>
      </c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</row>
    <row r="141" spans="1:80" ht="20.100000000000001" customHeight="1" thickTop="1" thickBot="1">
      <c r="A141" s="50"/>
      <c r="B141" s="224"/>
      <c r="C141" s="50" t="s">
        <v>472</v>
      </c>
      <c r="D141" s="50"/>
      <c r="E141" s="50"/>
      <c r="F141" s="50"/>
      <c r="G141" s="50" t="s">
        <v>473</v>
      </c>
      <c r="H141" s="50" t="s">
        <v>479</v>
      </c>
      <c r="I141" s="50" t="s">
        <v>463</v>
      </c>
      <c r="J141" s="50">
        <v>1</v>
      </c>
      <c r="K141" s="50"/>
      <c r="L141" s="50"/>
      <c r="M141" s="56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v>0</v>
      </c>
      <c r="V141" s="50">
        <v>0</v>
      </c>
      <c r="W141" s="50">
        <v>0</v>
      </c>
      <c r="X141" s="50">
        <v>8049</v>
      </c>
      <c r="Y141" s="50">
        <v>8049</v>
      </c>
      <c r="Z141" s="50"/>
      <c r="AA141" s="50"/>
      <c r="AB141" s="50" t="s">
        <v>480</v>
      </c>
      <c r="AC141" s="50" t="s">
        <v>480</v>
      </c>
      <c r="AD141" s="50" t="s">
        <v>218</v>
      </c>
      <c r="AE141" s="50" t="s">
        <v>476</v>
      </c>
      <c r="AF141" s="55" t="s">
        <v>477</v>
      </c>
      <c r="AG141" s="50" t="s">
        <v>478</v>
      </c>
      <c r="AH141" s="50"/>
      <c r="AI141" s="56">
        <v>0</v>
      </c>
      <c r="AJ141" s="50">
        <f t="shared" si="11"/>
        <v>0</v>
      </c>
      <c r="AK141" s="50">
        <f t="shared" si="12"/>
        <v>0</v>
      </c>
      <c r="AL141" s="50"/>
      <c r="AM141" s="50"/>
      <c r="AN141" s="50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</row>
    <row r="142" spans="1:80" ht="20.100000000000001" customHeight="1" thickTop="1" thickBot="1">
      <c r="A142" s="50"/>
      <c r="B142" s="224"/>
      <c r="C142" s="50" t="s">
        <v>472</v>
      </c>
      <c r="D142" s="50"/>
      <c r="E142" s="50"/>
      <c r="F142" s="50"/>
      <c r="G142" s="50" t="s">
        <v>473</v>
      </c>
      <c r="H142" s="50" t="s">
        <v>481</v>
      </c>
      <c r="I142" s="50" t="s">
        <v>463</v>
      </c>
      <c r="J142" s="50">
        <v>1</v>
      </c>
      <c r="K142" s="50"/>
      <c r="L142" s="50"/>
      <c r="M142" s="56">
        <v>0</v>
      </c>
      <c r="N142" s="50">
        <v>0</v>
      </c>
      <c r="O142" s="50">
        <v>0</v>
      </c>
      <c r="P142" s="50">
        <v>0</v>
      </c>
      <c r="Q142" s="50">
        <v>0</v>
      </c>
      <c r="R142" s="50">
        <v>0</v>
      </c>
      <c r="S142" s="50">
        <v>0</v>
      </c>
      <c r="T142" s="50">
        <v>0</v>
      </c>
      <c r="U142" s="50">
        <v>0</v>
      </c>
      <c r="V142" s="50">
        <v>0</v>
      </c>
      <c r="W142" s="50">
        <v>0</v>
      </c>
      <c r="X142" s="50">
        <v>8049</v>
      </c>
      <c r="Y142" s="50">
        <v>6049</v>
      </c>
      <c r="Z142" s="50"/>
      <c r="AA142" s="50"/>
      <c r="AB142" s="50" t="s">
        <v>482</v>
      </c>
      <c r="AC142" s="50" t="s">
        <v>482</v>
      </c>
      <c r="AD142" s="50" t="s">
        <v>218</v>
      </c>
      <c r="AE142" s="50" t="s">
        <v>476</v>
      </c>
      <c r="AF142" s="55" t="s">
        <v>477</v>
      </c>
      <c r="AG142" s="50" t="s">
        <v>478</v>
      </c>
      <c r="AH142" s="50"/>
      <c r="AI142" s="56">
        <v>0</v>
      </c>
      <c r="AJ142" s="50">
        <f t="shared" si="11"/>
        <v>2000</v>
      </c>
      <c r="AK142" s="50">
        <f t="shared" si="12"/>
        <v>-2000</v>
      </c>
      <c r="AL142" s="50"/>
      <c r="AM142" s="50"/>
      <c r="AN142" s="50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>
        <f>J142*BL9</f>
        <v>2000</v>
      </c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</row>
    <row r="143" spans="1:80" ht="20.100000000000001" customHeight="1" thickTop="1" thickBot="1">
      <c r="A143" s="50"/>
      <c r="B143" s="224"/>
      <c r="C143" s="50" t="s">
        <v>472</v>
      </c>
      <c r="D143" s="50"/>
      <c r="E143" s="50"/>
      <c r="F143" s="50"/>
      <c r="G143" s="50" t="s">
        <v>473</v>
      </c>
      <c r="H143" s="50" t="s">
        <v>483</v>
      </c>
      <c r="I143" s="50" t="s">
        <v>463</v>
      </c>
      <c r="J143" s="50">
        <v>1</v>
      </c>
      <c r="K143" s="50"/>
      <c r="L143" s="50"/>
      <c r="M143" s="56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8049</v>
      </c>
      <c r="Y143" s="50">
        <v>-7253</v>
      </c>
      <c r="Z143" s="50"/>
      <c r="AA143" s="50"/>
      <c r="AB143" s="50" t="s">
        <v>484</v>
      </c>
      <c r="AC143" s="50" t="s">
        <v>484</v>
      </c>
      <c r="AD143" s="50" t="s">
        <v>218</v>
      </c>
      <c r="AE143" s="50" t="s">
        <v>476</v>
      </c>
      <c r="AF143" s="55" t="s">
        <v>477</v>
      </c>
      <c r="AG143" s="50" t="s">
        <v>478</v>
      </c>
      <c r="AH143" s="50"/>
      <c r="AI143" s="56">
        <v>0</v>
      </c>
      <c r="AJ143" s="50">
        <f t="shared" si="11"/>
        <v>15302</v>
      </c>
      <c r="AK143" s="50">
        <f t="shared" si="12"/>
        <v>-15302</v>
      </c>
      <c r="AL143" s="50"/>
      <c r="AM143" s="50"/>
      <c r="AN143" s="50"/>
      <c r="AO143" s="57"/>
      <c r="AP143" s="57"/>
      <c r="AQ143" s="57">
        <v>1000</v>
      </c>
      <c r="AR143" s="57">
        <f>J143*AR9</f>
        <v>150</v>
      </c>
      <c r="AS143" s="57">
        <f>J143*AS9</f>
        <v>150</v>
      </c>
      <c r="AT143" s="57">
        <f>J143*AT9</f>
        <v>150</v>
      </c>
      <c r="AU143" s="57">
        <f>J143*AU9</f>
        <v>150</v>
      </c>
      <c r="AV143" s="57">
        <f>J143*AV9</f>
        <v>150</v>
      </c>
      <c r="AW143" s="57">
        <f>J143*AW9</f>
        <v>32</v>
      </c>
      <c r="AX143" s="57">
        <f>J143*AX9</f>
        <v>40</v>
      </c>
      <c r="AY143" s="57">
        <f>J143*AY9</f>
        <v>0</v>
      </c>
      <c r="AZ143" s="57">
        <f>J143*AZ9</f>
        <v>200</v>
      </c>
      <c r="BA143" s="57">
        <f>J143*BA9</f>
        <v>800</v>
      </c>
      <c r="BB143" s="57">
        <f>J143*BB9</f>
        <v>1200</v>
      </c>
      <c r="BC143" s="57"/>
      <c r="BD143" s="57"/>
      <c r="BE143" s="57"/>
      <c r="BF143" s="57"/>
      <c r="BG143" s="57"/>
      <c r="BH143" s="57">
        <f>J143*BH9</f>
        <v>2000</v>
      </c>
      <c r="BI143" s="57"/>
      <c r="BJ143" s="57"/>
      <c r="BK143" s="57"/>
      <c r="BL143" s="57"/>
      <c r="BM143" s="57"/>
      <c r="BN143" s="57">
        <f>J143*BN9</f>
        <v>1200</v>
      </c>
      <c r="BO143" s="57"/>
      <c r="BP143" s="57">
        <f>J143*BP9</f>
        <v>1200</v>
      </c>
      <c r="BQ143" s="57">
        <f>J143*BQ9</f>
        <v>1200</v>
      </c>
      <c r="BR143" s="57">
        <f>J143*BR9</f>
        <v>400</v>
      </c>
      <c r="BS143" s="57">
        <f>J143*BS9</f>
        <v>1200</v>
      </c>
      <c r="BT143" s="57">
        <f>J143*BT9</f>
        <v>400</v>
      </c>
      <c r="BU143" s="57">
        <f>J143*BU9</f>
        <v>800</v>
      </c>
      <c r="BV143" s="57">
        <f>J143*BV9</f>
        <v>800</v>
      </c>
      <c r="BW143" s="57">
        <f>J143*BW9</f>
        <v>800</v>
      </c>
      <c r="BX143" s="57"/>
      <c r="BY143" s="57"/>
      <c r="BZ143" s="57">
        <f>J143*BZ9</f>
        <v>640</v>
      </c>
      <c r="CA143" s="57">
        <f>J143*CA9</f>
        <v>640</v>
      </c>
      <c r="CB143" s="57"/>
    </row>
    <row r="144" spans="1:80" ht="20.100000000000001" customHeight="1" thickTop="1" thickBot="1">
      <c r="A144" s="50"/>
      <c r="B144" s="224"/>
      <c r="C144" s="50" t="s">
        <v>472</v>
      </c>
      <c r="D144" s="50"/>
      <c r="E144" s="50"/>
      <c r="F144" s="50"/>
      <c r="G144" s="50" t="s">
        <v>473</v>
      </c>
      <c r="H144" s="50" t="s">
        <v>485</v>
      </c>
      <c r="I144" s="50" t="s">
        <v>463</v>
      </c>
      <c r="J144" s="50">
        <v>1</v>
      </c>
      <c r="K144" s="50"/>
      <c r="L144" s="50"/>
      <c r="M144" s="56">
        <v>0</v>
      </c>
      <c r="N144" s="50">
        <v>0</v>
      </c>
      <c r="O144" s="50">
        <v>0</v>
      </c>
      <c r="P144" s="50">
        <v>0</v>
      </c>
      <c r="Q144" s="50">
        <v>0</v>
      </c>
      <c r="R144" s="50">
        <v>0</v>
      </c>
      <c r="S144" s="50">
        <v>0</v>
      </c>
      <c r="T144" s="50">
        <v>0</v>
      </c>
      <c r="U144" s="50">
        <v>0</v>
      </c>
      <c r="V144" s="50">
        <v>0</v>
      </c>
      <c r="W144" s="50">
        <v>0</v>
      </c>
      <c r="X144" s="50">
        <v>8049</v>
      </c>
      <c r="Y144" s="50">
        <v>1449</v>
      </c>
      <c r="Z144" s="50"/>
      <c r="AA144" s="50"/>
      <c r="AB144" s="50" t="s">
        <v>486</v>
      </c>
      <c r="AC144" s="50" t="s">
        <v>486</v>
      </c>
      <c r="AD144" s="50" t="s">
        <v>218</v>
      </c>
      <c r="AE144" s="50" t="s">
        <v>476</v>
      </c>
      <c r="AF144" s="55" t="s">
        <v>477</v>
      </c>
      <c r="AG144" s="50" t="s">
        <v>478</v>
      </c>
      <c r="AH144" s="50"/>
      <c r="AI144" s="56">
        <v>0</v>
      </c>
      <c r="AJ144" s="50">
        <f t="shared" si="11"/>
        <v>6600</v>
      </c>
      <c r="AK144" s="50">
        <f t="shared" si="12"/>
        <v>-6600</v>
      </c>
      <c r="AL144" s="50"/>
      <c r="AM144" s="50"/>
      <c r="AN144" s="50"/>
      <c r="AO144" s="57"/>
      <c r="AP144" s="57"/>
      <c r="AQ144" s="57">
        <v>1000</v>
      </c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>
        <f>J144*BC9</f>
        <v>1200</v>
      </c>
      <c r="BD144" s="57">
        <f>J144*BD9</f>
        <v>1200</v>
      </c>
      <c r="BE144" s="57"/>
      <c r="BF144" s="57"/>
      <c r="BG144" s="57"/>
      <c r="BH144" s="57"/>
      <c r="BI144" s="57"/>
      <c r="BJ144" s="57">
        <f>J144*BJ9</f>
        <v>2000</v>
      </c>
      <c r="BK144" s="57"/>
      <c r="BL144" s="57"/>
      <c r="BM144" s="57"/>
      <c r="BN144" s="57"/>
      <c r="BO144" s="57">
        <f>J144*BO9</f>
        <v>1200</v>
      </c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</row>
    <row r="145" spans="1:80" ht="20.100000000000001" customHeight="1" thickTop="1" thickBot="1">
      <c r="A145" s="50"/>
      <c r="B145" s="224"/>
      <c r="C145" s="50" t="s">
        <v>472</v>
      </c>
      <c r="D145" s="50"/>
      <c r="E145" s="50"/>
      <c r="F145" s="50"/>
      <c r="G145" s="50" t="s">
        <v>473</v>
      </c>
      <c r="H145" s="50" t="s">
        <v>487</v>
      </c>
      <c r="I145" s="50" t="s">
        <v>463</v>
      </c>
      <c r="J145" s="50">
        <v>1</v>
      </c>
      <c r="K145" s="50"/>
      <c r="L145" s="50"/>
      <c r="M145" s="56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0</v>
      </c>
      <c r="S145" s="50">
        <v>0</v>
      </c>
      <c r="T145" s="50">
        <v>0</v>
      </c>
      <c r="U145" s="50">
        <v>0</v>
      </c>
      <c r="V145" s="50">
        <v>0</v>
      </c>
      <c r="W145" s="50">
        <v>0</v>
      </c>
      <c r="X145" s="50">
        <v>1000</v>
      </c>
      <c r="Y145" s="50">
        <v>0</v>
      </c>
      <c r="Z145" s="50"/>
      <c r="AA145" s="50"/>
      <c r="AB145" s="50" t="s">
        <v>488</v>
      </c>
      <c r="AC145" s="50" t="s">
        <v>488</v>
      </c>
      <c r="AD145" s="50" t="s">
        <v>218</v>
      </c>
      <c r="AE145" s="50" t="s">
        <v>476</v>
      </c>
      <c r="AF145" s="55" t="s">
        <v>477</v>
      </c>
      <c r="AG145" s="50" t="s">
        <v>478</v>
      </c>
      <c r="AH145" s="50"/>
      <c r="AI145" s="56">
        <v>0</v>
      </c>
      <c r="AJ145" s="50">
        <f t="shared" si="11"/>
        <v>1000</v>
      </c>
      <c r="AK145" s="50">
        <f t="shared" si="12"/>
        <v>-1000</v>
      </c>
      <c r="AL145" s="50"/>
      <c r="AM145" s="50"/>
      <c r="AN145" s="50"/>
      <c r="AO145" s="57"/>
      <c r="AP145" s="57"/>
      <c r="AQ145" s="58">
        <v>1000</v>
      </c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</row>
    <row r="146" spans="1:80" ht="20.100000000000001" customHeight="1" thickTop="1" thickBot="1">
      <c r="A146" s="50"/>
      <c r="B146" s="224"/>
      <c r="C146" s="50" t="s">
        <v>472</v>
      </c>
      <c r="D146" s="50"/>
      <c r="E146" s="50"/>
      <c r="F146" s="50"/>
      <c r="G146" s="50" t="s">
        <v>473</v>
      </c>
      <c r="H146" s="50" t="s">
        <v>489</v>
      </c>
      <c r="I146" s="50" t="s">
        <v>463</v>
      </c>
      <c r="J146" s="50">
        <v>1</v>
      </c>
      <c r="K146" s="50"/>
      <c r="L146" s="50"/>
      <c r="M146" s="56">
        <v>0</v>
      </c>
      <c r="N146" s="50">
        <v>0</v>
      </c>
      <c r="O146" s="50">
        <v>0</v>
      </c>
      <c r="P146" s="50">
        <v>0</v>
      </c>
      <c r="Q146" s="50">
        <v>0</v>
      </c>
      <c r="R146" s="50">
        <v>0</v>
      </c>
      <c r="S146" s="50">
        <v>0</v>
      </c>
      <c r="T146" s="50">
        <v>0</v>
      </c>
      <c r="U146" s="50">
        <v>0</v>
      </c>
      <c r="V146" s="50">
        <v>0</v>
      </c>
      <c r="W146" s="50">
        <v>0</v>
      </c>
      <c r="X146" s="50">
        <v>1000</v>
      </c>
      <c r="Y146" s="50">
        <v>0</v>
      </c>
      <c r="Z146" s="50"/>
      <c r="AA146" s="50"/>
      <c r="AB146" s="50" t="s">
        <v>490</v>
      </c>
      <c r="AC146" s="50" t="s">
        <v>490</v>
      </c>
      <c r="AD146" s="50" t="s">
        <v>218</v>
      </c>
      <c r="AE146" s="50" t="s">
        <v>476</v>
      </c>
      <c r="AF146" s="55" t="s">
        <v>477</v>
      </c>
      <c r="AG146" s="50" t="s">
        <v>478</v>
      </c>
      <c r="AH146" s="50"/>
      <c r="AI146" s="56">
        <v>0</v>
      </c>
      <c r="AJ146" s="50">
        <f t="shared" si="11"/>
        <v>1000</v>
      </c>
      <c r="AK146" s="50">
        <f t="shared" si="12"/>
        <v>-1000</v>
      </c>
      <c r="AL146" s="50"/>
      <c r="AM146" s="50"/>
      <c r="AN146" s="50"/>
      <c r="AO146" s="57"/>
      <c r="AP146" s="57"/>
      <c r="AQ146" s="58">
        <v>1000</v>
      </c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</row>
    <row r="147" spans="1:80" ht="20.100000000000001" customHeight="1" thickTop="1" thickBot="1">
      <c r="A147" s="50"/>
      <c r="B147" s="224"/>
      <c r="C147" s="50" t="s">
        <v>472</v>
      </c>
      <c r="D147" s="50"/>
      <c r="E147" s="50"/>
      <c r="F147" s="50"/>
      <c r="G147" s="50" t="s">
        <v>473</v>
      </c>
      <c r="H147" s="50" t="s">
        <v>491</v>
      </c>
      <c r="I147" s="50" t="s">
        <v>463</v>
      </c>
      <c r="J147" s="50">
        <v>1</v>
      </c>
      <c r="K147" s="50"/>
      <c r="L147" s="50"/>
      <c r="M147" s="56">
        <v>0</v>
      </c>
      <c r="N147" s="50">
        <v>0</v>
      </c>
      <c r="O147" s="50">
        <v>0</v>
      </c>
      <c r="P147" s="50">
        <v>0</v>
      </c>
      <c r="Q147" s="50">
        <v>0</v>
      </c>
      <c r="R147" s="50">
        <v>0</v>
      </c>
      <c r="S147" s="50">
        <v>0</v>
      </c>
      <c r="T147" s="50">
        <v>0</v>
      </c>
      <c r="U147" s="50">
        <v>0</v>
      </c>
      <c r="V147" s="50">
        <v>0</v>
      </c>
      <c r="W147" s="50">
        <v>0</v>
      </c>
      <c r="X147" s="50">
        <v>980</v>
      </c>
      <c r="Y147" s="50">
        <v>580</v>
      </c>
      <c r="Z147" s="50"/>
      <c r="AA147" s="50"/>
      <c r="AB147" s="50" t="s">
        <v>492</v>
      </c>
      <c r="AC147" s="50" t="s">
        <v>492</v>
      </c>
      <c r="AD147" s="50" t="s">
        <v>218</v>
      </c>
      <c r="AE147" s="50" t="s">
        <v>476</v>
      </c>
      <c r="AF147" s="55" t="s">
        <v>477</v>
      </c>
      <c r="AG147" s="50" t="s">
        <v>478</v>
      </c>
      <c r="AH147" s="50"/>
      <c r="AI147" s="56">
        <v>0</v>
      </c>
      <c r="AJ147" s="50">
        <f t="shared" si="11"/>
        <v>400</v>
      </c>
      <c r="AK147" s="50">
        <f t="shared" si="12"/>
        <v>-400</v>
      </c>
      <c r="AL147" s="50"/>
      <c r="AM147" s="50"/>
      <c r="AN147" s="50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8">
        <f>J147*BX9</f>
        <v>400</v>
      </c>
      <c r="BY147" s="57"/>
      <c r="BZ147" s="57"/>
      <c r="CA147" s="57"/>
      <c r="CB147" s="57"/>
    </row>
    <row r="148" spans="1:80" ht="20.100000000000001" customHeight="1" thickTop="1" thickBot="1">
      <c r="A148" s="50"/>
      <c r="B148" s="224"/>
      <c r="C148" s="50" t="s">
        <v>472</v>
      </c>
      <c r="D148" s="50"/>
      <c r="E148" s="50"/>
      <c r="F148" s="50"/>
      <c r="G148" s="50" t="s">
        <v>473</v>
      </c>
      <c r="H148" s="50" t="s">
        <v>493</v>
      </c>
      <c r="I148" s="50" t="s">
        <v>463</v>
      </c>
      <c r="J148" s="50">
        <v>1</v>
      </c>
      <c r="K148" s="50"/>
      <c r="L148" s="50"/>
      <c r="M148" s="56">
        <v>0</v>
      </c>
      <c r="N148" s="50">
        <v>0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50">
        <v>0</v>
      </c>
      <c r="V148" s="50">
        <v>0</v>
      </c>
      <c r="W148" s="50">
        <v>0</v>
      </c>
      <c r="X148" s="50">
        <v>980</v>
      </c>
      <c r="Y148" s="50">
        <v>580</v>
      </c>
      <c r="Z148" s="50"/>
      <c r="AA148" s="50"/>
      <c r="AB148" s="50" t="s">
        <v>494</v>
      </c>
      <c r="AC148" s="50" t="s">
        <v>494</v>
      </c>
      <c r="AD148" s="50" t="s">
        <v>218</v>
      </c>
      <c r="AE148" s="50" t="s">
        <v>476</v>
      </c>
      <c r="AF148" s="55" t="s">
        <v>477</v>
      </c>
      <c r="AG148" s="50" t="s">
        <v>478</v>
      </c>
      <c r="AH148" s="50"/>
      <c r="AI148" s="56">
        <v>0</v>
      </c>
      <c r="AJ148" s="50">
        <f t="shared" si="11"/>
        <v>400</v>
      </c>
      <c r="AK148" s="50">
        <f t="shared" si="12"/>
        <v>-400</v>
      </c>
      <c r="AL148" s="50"/>
      <c r="AM148" s="50"/>
      <c r="AN148" s="50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8">
        <f>J148*BY9</f>
        <v>400</v>
      </c>
      <c r="BZ148" s="57"/>
      <c r="CA148" s="57"/>
      <c r="CB148" s="57"/>
    </row>
    <row r="149" spans="1:80" ht="20.100000000000001" customHeight="1" thickTop="1" thickBot="1">
      <c r="A149" s="50"/>
      <c r="B149" s="224"/>
      <c r="C149" s="50" t="s">
        <v>472</v>
      </c>
      <c r="D149" s="50"/>
      <c r="E149" s="50"/>
      <c r="F149" s="50"/>
      <c r="G149" s="50" t="s">
        <v>473</v>
      </c>
      <c r="H149" s="50" t="s">
        <v>495</v>
      </c>
      <c r="I149" s="50" t="s">
        <v>470</v>
      </c>
      <c r="J149" s="50">
        <v>1</v>
      </c>
      <c r="K149" s="50"/>
      <c r="L149" s="50"/>
      <c r="M149" s="56">
        <v>0</v>
      </c>
      <c r="N149" s="50">
        <v>0</v>
      </c>
      <c r="O149" s="50">
        <v>0</v>
      </c>
      <c r="P149" s="50">
        <v>0</v>
      </c>
      <c r="Q149" s="50">
        <v>0</v>
      </c>
      <c r="R149" s="50">
        <v>0</v>
      </c>
      <c r="S149" s="50">
        <v>0</v>
      </c>
      <c r="T149" s="50">
        <v>0</v>
      </c>
      <c r="U149" s="50">
        <v>0</v>
      </c>
      <c r="V149" s="50">
        <v>0</v>
      </c>
      <c r="W149" s="50">
        <v>0</v>
      </c>
      <c r="X149" s="50">
        <v>480</v>
      </c>
      <c r="Y149" s="50">
        <v>0</v>
      </c>
      <c r="Z149" s="50"/>
      <c r="AA149" s="50"/>
      <c r="AB149" s="50" t="s">
        <v>475</v>
      </c>
      <c r="AC149" s="50" t="s">
        <v>475</v>
      </c>
      <c r="AD149" s="50" t="s">
        <v>218</v>
      </c>
      <c r="AE149" s="50" t="s">
        <v>476</v>
      </c>
      <c r="AF149" s="55" t="s">
        <v>477</v>
      </c>
      <c r="AG149" s="50" t="s">
        <v>478</v>
      </c>
      <c r="AH149" s="50"/>
      <c r="AI149" s="56">
        <v>0</v>
      </c>
      <c r="AJ149" s="50">
        <f t="shared" si="11"/>
        <v>480</v>
      </c>
      <c r="AK149" s="50">
        <f t="shared" si="12"/>
        <v>-480</v>
      </c>
      <c r="AL149" s="50"/>
      <c r="AM149" s="50"/>
      <c r="AN149" s="50"/>
      <c r="AO149" s="57"/>
      <c r="AP149" s="57"/>
      <c r="AQ149" s="58">
        <v>480</v>
      </c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</row>
    <row r="150" spans="1:80" ht="20.100000000000001" customHeight="1" thickTop="1" thickBot="1">
      <c r="A150" s="50"/>
      <c r="B150" s="224"/>
      <c r="C150" s="50" t="s">
        <v>472</v>
      </c>
      <c r="D150" s="50"/>
      <c r="E150" s="50"/>
      <c r="F150" s="50"/>
      <c r="G150" s="50" t="s">
        <v>473</v>
      </c>
      <c r="H150" s="50" t="s">
        <v>496</v>
      </c>
      <c r="I150" s="50" t="s">
        <v>470</v>
      </c>
      <c r="J150" s="50">
        <v>1</v>
      </c>
      <c r="K150" s="50"/>
      <c r="L150" s="50"/>
      <c r="M150" s="56">
        <v>0</v>
      </c>
      <c r="N150" s="50">
        <v>0</v>
      </c>
      <c r="O150" s="50">
        <v>0</v>
      </c>
      <c r="P150" s="50">
        <v>0</v>
      </c>
      <c r="Q150" s="50">
        <v>0</v>
      </c>
      <c r="R150" s="50">
        <v>0</v>
      </c>
      <c r="S150" s="50">
        <v>0</v>
      </c>
      <c r="T150" s="50">
        <v>0</v>
      </c>
      <c r="U150" s="50">
        <v>0</v>
      </c>
      <c r="V150" s="50">
        <v>0</v>
      </c>
      <c r="W150" s="50">
        <v>0</v>
      </c>
      <c r="X150" s="50">
        <v>8049</v>
      </c>
      <c r="Y150" s="50">
        <v>6049</v>
      </c>
      <c r="Z150" s="50"/>
      <c r="AA150" s="50"/>
      <c r="AB150" s="50" t="s">
        <v>480</v>
      </c>
      <c r="AC150" s="50" t="s">
        <v>480</v>
      </c>
      <c r="AD150" s="50" t="s">
        <v>218</v>
      </c>
      <c r="AE150" s="50" t="s">
        <v>476</v>
      </c>
      <c r="AF150" s="55" t="s">
        <v>477</v>
      </c>
      <c r="AG150" s="50" t="s">
        <v>478</v>
      </c>
      <c r="AH150" s="50"/>
      <c r="AI150" s="56">
        <v>0</v>
      </c>
      <c r="AJ150" s="50">
        <f t="shared" si="11"/>
        <v>2000</v>
      </c>
      <c r="AK150" s="50">
        <f t="shared" si="12"/>
        <v>-2000</v>
      </c>
      <c r="AL150" s="50"/>
      <c r="AM150" s="50"/>
      <c r="AN150" s="50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8">
        <f>J150*BI9</f>
        <v>2000</v>
      </c>
      <c r="BJ150" s="57"/>
      <c r="BK150" s="57"/>
      <c r="BL150" s="57"/>
      <c r="BM150" s="58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</row>
    <row r="151" spans="1:80" ht="20.100000000000001" customHeight="1" thickTop="1" thickBot="1">
      <c r="A151" s="50"/>
      <c r="B151" s="224"/>
      <c r="C151" s="50" t="s">
        <v>472</v>
      </c>
      <c r="D151" s="50"/>
      <c r="E151" s="50"/>
      <c r="F151" s="50"/>
      <c r="G151" s="50" t="s">
        <v>473</v>
      </c>
      <c r="H151" s="50" t="s">
        <v>497</v>
      </c>
      <c r="I151" s="50" t="s">
        <v>470</v>
      </c>
      <c r="J151" s="50">
        <v>1</v>
      </c>
      <c r="K151" s="50"/>
      <c r="L151" s="50"/>
      <c r="M151" s="56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50">
        <v>0</v>
      </c>
      <c r="V151" s="50">
        <v>0</v>
      </c>
      <c r="W151" s="50">
        <v>0</v>
      </c>
      <c r="X151" s="50">
        <v>8049</v>
      </c>
      <c r="Y151" s="50">
        <v>6049</v>
      </c>
      <c r="Z151" s="50"/>
      <c r="AA151" s="50"/>
      <c r="AB151" s="50" t="s">
        <v>482</v>
      </c>
      <c r="AC151" s="50" t="s">
        <v>482</v>
      </c>
      <c r="AD151" s="50" t="s">
        <v>218</v>
      </c>
      <c r="AE151" s="50" t="s">
        <v>476</v>
      </c>
      <c r="AF151" s="55" t="s">
        <v>477</v>
      </c>
      <c r="AG151" s="50" t="s">
        <v>478</v>
      </c>
      <c r="AH151" s="50"/>
      <c r="AI151" s="56">
        <v>0</v>
      </c>
      <c r="AJ151" s="50">
        <f t="shared" si="11"/>
        <v>2000</v>
      </c>
      <c r="AK151" s="50">
        <f t="shared" si="12"/>
        <v>-2000</v>
      </c>
      <c r="AL151" s="50"/>
      <c r="AM151" s="50"/>
      <c r="AN151" s="50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>
        <f>J151*BK9</f>
        <v>2000</v>
      </c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</row>
    <row r="152" spans="1:80" ht="20.100000000000001" customHeight="1" thickTop="1" thickBot="1">
      <c r="A152" s="50"/>
      <c r="B152" s="224"/>
      <c r="C152" s="50" t="s">
        <v>472</v>
      </c>
      <c r="D152" s="50"/>
      <c r="E152" s="50"/>
      <c r="F152" s="50"/>
      <c r="G152" s="50" t="s">
        <v>473</v>
      </c>
      <c r="H152" s="50" t="s">
        <v>498</v>
      </c>
      <c r="I152" s="50" t="s">
        <v>470</v>
      </c>
      <c r="J152" s="50">
        <v>1</v>
      </c>
      <c r="K152" s="50"/>
      <c r="L152" s="50"/>
      <c r="M152" s="56">
        <v>0</v>
      </c>
      <c r="N152" s="50">
        <v>0</v>
      </c>
      <c r="O152" s="50">
        <v>0</v>
      </c>
      <c r="P152" s="50">
        <v>0</v>
      </c>
      <c r="Q152" s="50">
        <v>0</v>
      </c>
      <c r="R152" s="50">
        <v>0</v>
      </c>
      <c r="S152" s="50">
        <v>0</v>
      </c>
      <c r="T152" s="50">
        <v>0</v>
      </c>
      <c r="U152" s="50">
        <v>0</v>
      </c>
      <c r="V152" s="50">
        <v>0</v>
      </c>
      <c r="W152" s="50">
        <v>0</v>
      </c>
      <c r="X152" s="50">
        <v>8049</v>
      </c>
      <c r="Y152" s="50">
        <v>6049</v>
      </c>
      <c r="Z152" s="50"/>
      <c r="AA152" s="50"/>
      <c r="AB152" s="50" t="s">
        <v>484</v>
      </c>
      <c r="AC152" s="50" t="s">
        <v>484</v>
      </c>
      <c r="AD152" s="50" t="s">
        <v>218</v>
      </c>
      <c r="AE152" s="50" t="s">
        <v>476</v>
      </c>
      <c r="AF152" s="55" t="s">
        <v>477</v>
      </c>
      <c r="AG152" s="50" t="s">
        <v>478</v>
      </c>
      <c r="AH152" s="50"/>
      <c r="AI152" s="56">
        <v>0</v>
      </c>
      <c r="AJ152" s="50">
        <f t="shared" si="11"/>
        <v>2000</v>
      </c>
      <c r="AK152" s="50">
        <f t="shared" si="12"/>
        <v>-2000</v>
      </c>
      <c r="AL152" s="50"/>
      <c r="AM152" s="50"/>
      <c r="AN152" s="50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8">
        <f>J152*BM9</f>
        <v>2000</v>
      </c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</row>
    <row r="153" spans="1:80" ht="20.100000000000001" customHeight="1" thickTop="1" thickBot="1">
      <c r="A153" s="50"/>
      <c r="B153" s="224"/>
      <c r="C153" s="50" t="s">
        <v>472</v>
      </c>
      <c r="D153" s="50"/>
      <c r="E153" s="50"/>
      <c r="F153" s="50"/>
      <c r="G153" s="50" t="s">
        <v>473</v>
      </c>
      <c r="H153" s="50" t="s">
        <v>499</v>
      </c>
      <c r="I153" s="50" t="s">
        <v>470</v>
      </c>
      <c r="J153" s="50">
        <v>1</v>
      </c>
      <c r="K153" s="50"/>
      <c r="L153" s="50"/>
      <c r="M153" s="56">
        <v>0</v>
      </c>
      <c r="N153" s="50">
        <v>0</v>
      </c>
      <c r="O153" s="50">
        <v>0</v>
      </c>
      <c r="P153" s="50">
        <v>0</v>
      </c>
      <c r="Q153" s="50">
        <v>0</v>
      </c>
      <c r="R153" s="50">
        <v>0</v>
      </c>
      <c r="S153" s="50">
        <v>0</v>
      </c>
      <c r="T153" s="50">
        <v>0</v>
      </c>
      <c r="U153" s="50">
        <v>0</v>
      </c>
      <c r="V153" s="50">
        <v>0</v>
      </c>
      <c r="W153" s="50">
        <v>0</v>
      </c>
      <c r="X153" s="50">
        <v>8049</v>
      </c>
      <c r="Y153" s="50">
        <v>8049</v>
      </c>
      <c r="Z153" s="50"/>
      <c r="AA153" s="50"/>
      <c r="AB153" s="50" t="s">
        <v>486</v>
      </c>
      <c r="AC153" s="50" t="s">
        <v>486</v>
      </c>
      <c r="AD153" s="50" t="s">
        <v>218</v>
      </c>
      <c r="AE153" s="50" t="s">
        <v>476</v>
      </c>
      <c r="AF153" s="55" t="s">
        <v>477</v>
      </c>
      <c r="AG153" s="50" t="s">
        <v>478</v>
      </c>
      <c r="AH153" s="50"/>
      <c r="AI153" s="56">
        <v>0</v>
      </c>
      <c r="AJ153" s="50">
        <f t="shared" si="11"/>
        <v>0</v>
      </c>
      <c r="AK153" s="50">
        <f t="shared" si="12"/>
        <v>0</v>
      </c>
      <c r="AL153" s="50"/>
      <c r="AM153" s="50"/>
      <c r="AN153" s="50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</row>
    <row r="154" spans="1:80" ht="20.100000000000001" customHeight="1" thickTop="1" thickBot="1">
      <c r="A154" s="50"/>
      <c r="B154" s="224"/>
      <c r="C154" s="50" t="s">
        <v>472</v>
      </c>
      <c r="D154" s="50"/>
      <c r="E154" s="50"/>
      <c r="F154" s="50"/>
      <c r="G154" s="50" t="s">
        <v>473</v>
      </c>
      <c r="H154" s="50" t="s">
        <v>500</v>
      </c>
      <c r="I154" s="50" t="s">
        <v>470</v>
      </c>
      <c r="J154" s="50">
        <v>1</v>
      </c>
      <c r="K154" s="50"/>
      <c r="L154" s="50"/>
      <c r="M154" s="56">
        <v>0</v>
      </c>
      <c r="N154" s="50">
        <v>0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50">
        <v>0</v>
      </c>
      <c r="V154" s="50">
        <v>0</v>
      </c>
      <c r="W154" s="50">
        <v>0</v>
      </c>
      <c r="X154" s="50">
        <v>1000</v>
      </c>
      <c r="Y154" s="50">
        <v>0</v>
      </c>
      <c r="Z154" s="50"/>
      <c r="AA154" s="50"/>
      <c r="AB154" s="50" t="s">
        <v>488</v>
      </c>
      <c r="AC154" s="50" t="s">
        <v>488</v>
      </c>
      <c r="AD154" s="50" t="s">
        <v>218</v>
      </c>
      <c r="AE154" s="50" t="s">
        <v>476</v>
      </c>
      <c r="AF154" s="55" t="s">
        <v>477</v>
      </c>
      <c r="AG154" s="50" t="s">
        <v>478</v>
      </c>
      <c r="AH154" s="50"/>
      <c r="AI154" s="56">
        <v>0</v>
      </c>
      <c r="AJ154" s="50">
        <f t="shared" si="11"/>
        <v>1000</v>
      </c>
      <c r="AK154" s="50">
        <f t="shared" si="12"/>
        <v>-1000</v>
      </c>
      <c r="AL154" s="50"/>
      <c r="AM154" s="50"/>
      <c r="AN154" s="50"/>
      <c r="AO154" s="57"/>
      <c r="AP154" s="57"/>
      <c r="AQ154" s="58">
        <v>1000</v>
      </c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</row>
    <row r="155" spans="1:80" ht="20.100000000000001" customHeight="1" thickTop="1" thickBot="1">
      <c r="A155" s="50"/>
      <c r="B155" s="224"/>
      <c r="C155" s="50" t="s">
        <v>472</v>
      </c>
      <c r="D155" s="50"/>
      <c r="E155" s="50"/>
      <c r="F155" s="50"/>
      <c r="G155" s="50" t="s">
        <v>473</v>
      </c>
      <c r="H155" s="50" t="s">
        <v>501</v>
      </c>
      <c r="I155" s="50" t="s">
        <v>470</v>
      </c>
      <c r="J155" s="50">
        <v>1</v>
      </c>
      <c r="K155" s="50"/>
      <c r="L155" s="50"/>
      <c r="M155" s="56">
        <v>0</v>
      </c>
      <c r="N155" s="50">
        <v>0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50">
        <v>0</v>
      </c>
      <c r="V155" s="50">
        <v>0</v>
      </c>
      <c r="W155" s="50">
        <v>0</v>
      </c>
      <c r="X155" s="50">
        <v>1000</v>
      </c>
      <c r="Y155" s="50">
        <v>0</v>
      </c>
      <c r="Z155" s="50"/>
      <c r="AA155" s="50"/>
      <c r="AB155" s="50" t="s">
        <v>490</v>
      </c>
      <c r="AC155" s="50" t="s">
        <v>490</v>
      </c>
      <c r="AD155" s="50" t="s">
        <v>218</v>
      </c>
      <c r="AE155" s="50" t="s">
        <v>476</v>
      </c>
      <c r="AF155" s="55" t="s">
        <v>477</v>
      </c>
      <c r="AG155" s="50" t="s">
        <v>478</v>
      </c>
      <c r="AH155" s="50"/>
      <c r="AI155" s="56">
        <v>0</v>
      </c>
      <c r="AJ155" s="50">
        <f t="shared" si="11"/>
        <v>1000</v>
      </c>
      <c r="AK155" s="50">
        <f t="shared" si="12"/>
        <v>-1000</v>
      </c>
      <c r="AL155" s="50"/>
      <c r="AM155" s="50"/>
      <c r="AN155" s="50"/>
      <c r="AO155" s="57"/>
      <c r="AP155" s="57"/>
      <c r="AQ155" s="58">
        <v>1000</v>
      </c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</row>
    <row r="156" spans="1:80" ht="20.100000000000001" customHeight="1" thickTop="1" thickBot="1">
      <c r="A156" s="50"/>
      <c r="B156" s="224"/>
      <c r="C156" s="50" t="s">
        <v>472</v>
      </c>
      <c r="D156" s="50"/>
      <c r="E156" s="50"/>
      <c r="F156" s="50"/>
      <c r="G156" s="50" t="s">
        <v>473</v>
      </c>
      <c r="H156" s="50" t="s">
        <v>502</v>
      </c>
      <c r="I156" s="50" t="s">
        <v>470</v>
      </c>
      <c r="J156" s="50">
        <v>1</v>
      </c>
      <c r="K156" s="50"/>
      <c r="L156" s="50"/>
      <c r="M156" s="56">
        <v>0</v>
      </c>
      <c r="N156" s="50">
        <v>0</v>
      </c>
      <c r="O156" s="50">
        <v>0</v>
      </c>
      <c r="P156" s="50">
        <v>0</v>
      </c>
      <c r="Q156" s="50">
        <v>0</v>
      </c>
      <c r="R156" s="50">
        <v>0</v>
      </c>
      <c r="S156" s="50">
        <v>0</v>
      </c>
      <c r="T156" s="50">
        <v>0</v>
      </c>
      <c r="U156" s="50">
        <v>0</v>
      </c>
      <c r="V156" s="50">
        <v>0</v>
      </c>
      <c r="W156" s="50">
        <v>0</v>
      </c>
      <c r="X156" s="50">
        <v>980</v>
      </c>
      <c r="Y156" s="50">
        <v>980</v>
      </c>
      <c r="Z156" s="50"/>
      <c r="AA156" s="50"/>
      <c r="AB156" s="50" t="s">
        <v>492</v>
      </c>
      <c r="AC156" s="50" t="s">
        <v>492</v>
      </c>
      <c r="AD156" s="50" t="s">
        <v>218</v>
      </c>
      <c r="AE156" s="50" t="s">
        <v>476</v>
      </c>
      <c r="AF156" s="55" t="s">
        <v>477</v>
      </c>
      <c r="AG156" s="50" t="s">
        <v>478</v>
      </c>
      <c r="AH156" s="50"/>
      <c r="AI156" s="56">
        <v>0</v>
      </c>
      <c r="AJ156" s="50">
        <f t="shared" si="11"/>
        <v>0</v>
      </c>
      <c r="AK156" s="50">
        <f t="shared" si="12"/>
        <v>0</v>
      </c>
      <c r="AL156" s="50"/>
      <c r="AM156" s="50"/>
      <c r="AN156" s="50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</row>
    <row r="157" spans="1:80" ht="20.100000000000001" customHeight="1" thickTop="1" thickBot="1">
      <c r="A157" s="50"/>
      <c r="B157" s="224"/>
      <c r="C157" s="50" t="s">
        <v>472</v>
      </c>
      <c r="D157" s="50"/>
      <c r="E157" s="50"/>
      <c r="F157" s="50"/>
      <c r="G157" s="50" t="s">
        <v>473</v>
      </c>
      <c r="H157" s="50" t="s">
        <v>503</v>
      </c>
      <c r="I157" s="50" t="s">
        <v>470</v>
      </c>
      <c r="J157" s="50">
        <v>1</v>
      </c>
      <c r="K157" s="50"/>
      <c r="L157" s="50"/>
      <c r="M157" s="56">
        <v>0</v>
      </c>
      <c r="N157" s="50">
        <v>0</v>
      </c>
      <c r="O157" s="50">
        <v>0</v>
      </c>
      <c r="P157" s="50">
        <v>0</v>
      </c>
      <c r="Q157" s="50">
        <v>0</v>
      </c>
      <c r="R157" s="50">
        <v>0</v>
      </c>
      <c r="S157" s="50">
        <v>0</v>
      </c>
      <c r="T157" s="50">
        <v>0</v>
      </c>
      <c r="U157" s="50">
        <v>0</v>
      </c>
      <c r="V157" s="50">
        <v>0</v>
      </c>
      <c r="W157" s="50">
        <v>0</v>
      </c>
      <c r="X157" s="50">
        <v>980</v>
      </c>
      <c r="Y157" s="50">
        <v>980</v>
      </c>
      <c r="Z157" s="50"/>
      <c r="AA157" s="50"/>
      <c r="AB157" s="50" t="s">
        <v>494</v>
      </c>
      <c r="AC157" s="50" t="s">
        <v>494</v>
      </c>
      <c r="AD157" s="50" t="s">
        <v>218</v>
      </c>
      <c r="AE157" s="50" t="s">
        <v>476</v>
      </c>
      <c r="AF157" s="55" t="s">
        <v>477</v>
      </c>
      <c r="AG157" s="50" t="s">
        <v>478</v>
      </c>
      <c r="AH157" s="50"/>
      <c r="AI157" s="56">
        <v>0</v>
      </c>
      <c r="AJ157" s="50">
        <f t="shared" si="11"/>
        <v>0</v>
      </c>
      <c r="AK157" s="50">
        <f t="shared" si="12"/>
        <v>0</v>
      </c>
      <c r="AL157" s="50"/>
      <c r="AM157" s="50"/>
      <c r="AN157" s="50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</row>
    <row r="158" spans="1:80" ht="16.5" thickTop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6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6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</row>
    <row r="159" spans="1:80" ht="15.7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6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6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</row>
    <row r="160" spans="1:80" ht="15.7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6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6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</row>
    <row r="161" spans="1:80" ht="15.7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6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6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</row>
  </sheetData>
  <sheetProtection formatCells="0" formatColumns="0" formatRows="0" insertColumns="0" insertRows="0" insertHyperlinks="0" deleteColumns="0" deleteRows="0" sort="0" autoFilter="0" pivotTables="0"/>
  <mergeCells count="41">
    <mergeCell ref="B129:B131"/>
    <mergeCell ref="A132:CB132"/>
    <mergeCell ref="B133:B135"/>
    <mergeCell ref="B136:B139"/>
    <mergeCell ref="B140:B157"/>
    <mergeCell ref="B127:B128"/>
    <mergeCell ref="B80:B81"/>
    <mergeCell ref="B82:B89"/>
    <mergeCell ref="A90:CB90"/>
    <mergeCell ref="B91:B96"/>
    <mergeCell ref="B97:B100"/>
    <mergeCell ref="B101:B103"/>
    <mergeCell ref="B104:B116"/>
    <mergeCell ref="A120:CB120"/>
    <mergeCell ref="B121:B123"/>
    <mergeCell ref="B124:B125"/>
    <mergeCell ref="A126:CB126"/>
    <mergeCell ref="A79:CB79"/>
    <mergeCell ref="B48:B52"/>
    <mergeCell ref="B53:B56"/>
    <mergeCell ref="B57:B60"/>
    <mergeCell ref="B61:B63"/>
    <mergeCell ref="B64:B66"/>
    <mergeCell ref="B67:B68"/>
    <mergeCell ref="A69:CB69"/>
    <mergeCell ref="B70:B72"/>
    <mergeCell ref="B73:B74"/>
    <mergeCell ref="B75:B76"/>
    <mergeCell ref="B77:B78"/>
    <mergeCell ref="B45:B47"/>
    <mergeCell ref="A1:CB1"/>
    <mergeCell ref="A2:K5"/>
    <mergeCell ref="AK21:AL21"/>
    <mergeCell ref="AK22:AL22"/>
    <mergeCell ref="AK23:AL23"/>
    <mergeCell ref="A25:CB25"/>
    <mergeCell ref="B26:B29"/>
    <mergeCell ref="B30:B34"/>
    <mergeCell ref="B35:B40"/>
    <mergeCell ref="A41:CB41"/>
    <mergeCell ref="B42:B44"/>
  </mergeCells>
  <phoneticPr fontId="62" type="noConversion"/>
  <conditionalFormatting sqref="AO25:AO161">
    <cfRule type="beginsWith" dxfId="81" priority="1" operator="beginsWith" text="x">
      <formula>LEFT(AO25:AO161,1)="x"</formula>
    </cfRule>
  </conditionalFormatting>
  <conditionalFormatting sqref="AO25:AO161">
    <cfRule type="cellIs" dxfId="80" priority="2" operator="between">
      <formula>1</formula>
      <formula>999999</formula>
    </cfRule>
  </conditionalFormatting>
  <conditionalFormatting sqref="AP25:AP161">
    <cfRule type="beginsWith" dxfId="79" priority="3" operator="beginsWith" text="x">
      <formula>LEFT(AP25:AP161,1)="x"</formula>
    </cfRule>
  </conditionalFormatting>
  <conditionalFormatting sqref="AP25:AP161">
    <cfRule type="cellIs" dxfId="78" priority="4" operator="between">
      <formula>1</formula>
      <formula>999999</formula>
    </cfRule>
  </conditionalFormatting>
  <conditionalFormatting sqref="AQ25:AQ161">
    <cfRule type="beginsWith" dxfId="77" priority="5" operator="beginsWith" text="x">
      <formula>LEFT(AQ25:AQ161,1)="x"</formula>
    </cfRule>
  </conditionalFormatting>
  <conditionalFormatting sqref="AQ25:AQ161">
    <cfRule type="cellIs" dxfId="76" priority="6" operator="between">
      <formula>1</formula>
      <formula>999999</formula>
    </cfRule>
  </conditionalFormatting>
  <conditionalFormatting sqref="AR25:AR161">
    <cfRule type="beginsWith" dxfId="75" priority="7" operator="beginsWith" text="x">
      <formula>LEFT(AR25:AR161,1)="x"</formula>
    </cfRule>
  </conditionalFormatting>
  <conditionalFormatting sqref="AR25:AR161">
    <cfRule type="cellIs" dxfId="74" priority="8" operator="between">
      <formula>1</formula>
      <formula>999999</formula>
    </cfRule>
  </conditionalFormatting>
  <conditionalFormatting sqref="AS25:AS161">
    <cfRule type="beginsWith" dxfId="73" priority="9" operator="beginsWith" text="x">
      <formula>LEFT(AS25:AS161,1)="x"</formula>
    </cfRule>
  </conditionalFormatting>
  <conditionalFormatting sqref="AS25:AS161">
    <cfRule type="cellIs" dxfId="72" priority="10" operator="between">
      <formula>1</formula>
      <formula>999999</formula>
    </cfRule>
  </conditionalFormatting>
  <conditionalFormatting sqref="AT25:AT161">
    <cfRule type="beginsWith" dxfId="71" priority="11" operator="beginsWith" text="x">
      <formula>LEFT(AT25:AT161,1)="x"</formula>
    </cfRule>
  </conditionalFormatting>
  <conditionalFormatting sqref="AT25:AT161">
    <cfRule type="cellIs" dxfId="70" priority="12" operator="between">
      <formula>1</formula>
      <formula>999999</formula>
    </cfRule>
  </conditionalFormatting>
  <conditionalFormatting sqref="AU25:AU161">
    <cfRule type="beginsWith" dxfId="69" priority="13" operator="beginsWith" text="x">
      <formula>LEFT(AU25:AU161,1)="x"</formula>
    </cfRule>
  </conditionalFormatting>
  <conditionalFormatting sqref="AU25:AU161">
    <cfRule type="cellIs" dxfId="68" priority="14" operator="between">
      <formula>1</formula>
      <formula>999999</formula>
    </cfRule>
  </conditionalFormatting>
  <conditionalFormatting sqref="AV25:AV161">
    <cfRule type="beginsWith" dxfId="67" priority="15" operator="beginsWith" text="x">
      <formula>LEFT(AV25:AV161,1)="x"</formula>
    </cfRule>
  </conditionalFormatting>
  <conditionalFormatting sqref="AV25:AV161">
    <cfRule type="cellIs" dxfId="66" priority="16" operator="between">
      <formula>1</formula>
      <formula>999999</formula>
    </cfRule>
  </conditionalFormatting>
  <conditionalFormatting sqref="AW25:AW161">
    <cfRule type="beginsWith" dxfId="65" priority="17" operator="beginsWith" text="x">
      <formula>LEFT(AW25:AW161,1)="x"</formula>
    </cfRule>
  </conditionalFormatting>
  <conditionalFormatting sqref="AW25:AW161">
    <cfRule type="cellIs" dxfId="64" priority="18" operator="between">
      <formula>1</formula>
      <formula>999999</formula>
    </cfRule>
  </conditionalFormatting>
  <conditionalFormatting sqref="AX25:AX161">
    <cfRule type="beginsWith" dxfId="63" priority="19" operator="beginsWith" text="x">
      <formula>LEFT(AX25:AX161,1)="x"</formula>
    </cfRule>
  </conditionalFormatting>
  <conditionalFormatting sqref="AX25:AX161">
    <cfRule type="cellIs" dxfId="62" priority="20" operator="between">
      <formula>1</formula>
      <formula>999999</formula>
    </cfRule>
  </conditionalFormatting>
  <conditionalFormatting sqref="AY25:AY161">
    <cfRule type="beginsWith" dxfId="61" priority="21" operator="beginsWith" text="x">
      <formula>LEFT(AY25:AY161,1)="x"</formula>
    </cfRule>
  </conditionalFormatting>
  <conditionalFormatting sqref="AY25:AY161">
    <cfRule type="cellIs" dxfId="60" priority="22" operator="between">
      <formula>1</formula>
      <formula>999999</formula>
    </cfRule>
  </conditionalFormatting>
  <conditionalFormatting sqref="AZ25:AZ161">
    <cfRule type="beginsWith" dxfId="59" priority="23" operator="beginsWith" text="x">
      <formula>LEFT(AZ25:AZ161,1)="x"</formula>
    </cfRule>
  </conditionalFormatting>
  <conditionalFormatting sqref="AZ25:AZ161">
    <cfRule type="cellIs" dxfId="58" priority="24" operator="between">
      <formula>1</formula>
      <formula>999999</formula>
    </cfRule>
  </conditionalFormatting>
  <conditionalFormatting sqref="BA25:BA161">
    <cfRule type="beginsWith" dxfId="57" priority="25" operator="beginsWith" text="x">
      <formula>LEFT(BA25:BA161,1)="x"</formula>
    </cfRule>
  </conditionalFormatting>
  <conditionalFormatting sqref="BA25:BA161">
    <cfRule type="cellIs" dxfId="56" priority="26" operator="between">
      <formula>1</formula>
      <formula>999999</formula>
    </cfRule>
  </conditionalFormatting>
  <conditionalFormatting sqref="BB25:BB161">
    <cfRule type="beginsWith" dxfId="55" priority="27" operator="beginsWith" text="x">
      <formula>LEFT(BB25:BB161,1)="x"</formula>
    </cfRule>
  </conditionalFormatting>
  <conditionalFormatting sqref="BB25:BB161">
    <cfRule type="cellIs" dxfId="54" priority="28" operator="between">
      <formula>1</formula>
      <formula>999999</formula>
    </cfRule>
  </conditionalFormatting>
  <conditionalFormatting sqref="BC25:BC161">
    <cfRule type="beginsWith" dxfId="53" priority="29" operator="beginsWith" text="x">
      <formula>LEFT(BC25:BC161,1)="x"</formula>
    </cfRule>
  </conditionalFormatting>
  <conditionalFormatting sqref="BC25:BC161">
    <cfRule type="cellIs" dxfId="52" priority="30" operator="between">
      <formula>1</formula>
      <formula>999999</formula>
    </cfRule>
  </conditionalFormatting>
  <conditionalFormatting sqref="BD25:BD161">
    <cfRule type="beginsWith" dxfId="51" priority="31" operator="beginsWith" text="x">
      <formula>LEFT(BD25:BD161,1)="x"</formula>
    </cfRule>
  </conditionalFormatting>
  <conditionalFormatting sqref="BD25:BD161">
    <cfRule type="cellIs" dxfId="50" priority="32" operator="between">
      <formula>1</formula>
      <formula>999999</formula>
    </cfRule>
  </conditionalFormatting>
  <conditionalFormatting sqref="BE25:BE161">
    <cfRule type="beginsWith" dxfId="49" priority="33" operator="beginsWith" text="x">
      <formula>LEFT(BE25:BE161,1)="x"</formula>
    </cfRule>
  </conditionalFormatting>
  <conditionalFormatting sqref="BE25:BE161">
    <cfRule type="cellIs" dxfId="48" priority="34" operator="between">
      <formula>1</formula>
      <formula>999999</formula>
    </cfRule>
  </conditionalFormatting>
  <conditionalFormatting sqref="BF25:BF161">
    <cfRule type="beginsWith" dxfId="47" priority="35" operator="beginsWith" text="x">
      <formula>LEFT(BF25:BF161,1)="x"</formula>
    </cfRule>
  </conditionalFormatting>
  <conditionalFormatting sqref="BF25:BF161">
    <cfRule type="cellIs" dxfId="46" priority="36" operator="between">
      <formula>1</formula>
      <formula>999999</formula>
    </cfRule>
  </conditionalFormatting>
  <conditionalFormatting sqref="BG25:BG161">
    <cfRule type="beginsWith" dxfId="45" priority="37" operator="beginsWith" text="x">
      <formula>LEFT(BG25:BG161,1)="x"</formula>
    </cfRule>
  </conditionalFormatting>
  <conditionalFormatting sqref="BG25:BG161">
    <cfRule type="cellIs" dxfId="44" priority="38" operator="between">
      <formula>1</formula>
      <formula>999999</formula>
    </cfRule>
  </conditionalFormatting>
  <conditionalFormatting sqref="BH25:BH161">
    <cfRule type="beginsWith" dxfId="43" priority="39" operator="beginsWith" text="x">
      <formula>LEFT(BH25:BH161,1)="x"</formula>
    </cfRule>
  </conditionalFormatting>
  <conditionalFormatting sqref="BH25:BH161">
    <cfRule type="cellIs" dxfId="42" priority="40" operator="between">
      <formula>1</formula>
      <formula>999999</formula>
    </cfRule>
  </conditionalFormatting>
  <conditionalFormatting sqref="BI25:BI161">
    <cfRule type="beginsWith" dxfId="41" priority="41" operator="beginsWith" text="x">
      <formula>LEFT(BI25:BI161,1)="x"</formula>
    </cfRule>
  </conditionalFormatting>
  <conditionalFormatting sqref="BI25:BI161">
    <cfRule type="cellIs" dxfId="40" priority="42" operator="between">
      <formula>1</formula>
      <formula>999999</formula>
    </cfRule>
  </conditionalFormatting>
  <conditionalFormatting sqref="BJ25:BJ161">
    <cfRule type="beginsWith" dxfId="39" priority="43" operator="beginsWith" text="x">
      <formula>LEFT(BJ25:BJ161,1)="x"</formula>
    </cfRule>
  </conditionalFormatting>
  <conditionalFormatting sqref="BJ25:BJ161">
    <cfRule type="cellIs" dxfId="38" priority="44" operator="between">
      <formula>1</formula>
      <formula>999999</formula>
    </cfRule>
  </conditionalFormatting>
  <conditionalFormatting sqref="BK25:BK161">
    <cfRule type="beginsWith" dxfId="37" priority="45" operator="beginsWith" text="x">
      <formula>LEFT(BK25:BK161,1)="x"</formula>
    </cfRule>
  </conditionalFormatting>
  <conditionalFormatting sqref="BK25:BK161">
    <cfRule type="cellIs" dxfId="36" priority="46" operator="between">
      <formula>1</formula>
      <formula>999999</formula>
    </cfRule>
  </conditionalFormatting>
  <conditionalFormatting sqref="BL25:BL161">
    <cfRule type="beginsWith" dxfId="35" priority="47" operator="beginsWith" text="x">
      <formula>LEFT(BL25:BL161,1)="x"</formula>
    </cfRule>
  </conditionalFormatting>
  <conditionalFormatting sqref="BL25:BL161">
    <cfRule type="cellIs" dxfId="34" priority="48" operator="between">
      <formula>1</formula>
      <formula>999999</formula>
    </cfRule>
  </conditionalFormatting>
  <conditionalFormatting sqref="BM25:BM161">
    <cfRule type="beginsWith" dxfId="33" priority="49" operator="beginsWith" text="x">
      <formula>LEFT(BM25:BM161,1)="x"</formula>
    </cfRule>
  </conditionalFormatting>
  <conditionalFormatting sqref="BM25:BM161">
    <cfRule type="cellIs" dxfId="32" priority="50" operator="between">
      <formula>1</formula>
      <formula>999999</formula>
    </cfRule>
  </conditionalFormatting>
  <conditionalFormatting sqref="BN25:BN161">
    <cfRule type="beginsWith" dxfId="31" priority="51" operator="beginsWith" text="x">
      <formula>LEFT(BN25:BN161,1)="x"</formula>
    </cfRule>
  </conditionalFormatting>
  <conditionalFormatting sqref="BN25:BN161">
    <cfRule type="cellIs" dxfId="30" priority="52" operator="between">
      <formula>1</formula>
      <formula>999999</formula>
    </cfRule>
  </conditionalFormatting>
  <conditionalFormatting sqref="BO25:BO161">
    <cfRule type="beginsWith" dxfId="29" priority="53" operator="beginsWith" text="x">
      <formula>LEFT(BO25:BO161,1)="x"</formula>
    </cfRule>
  </conditionalFormatting>
  <conditionalFormatting sqref="BO25:BO161">
    <cfRule type="cellIs" dxfId="28" priority="54" operator="between">
      <formula>1</formula>
      <formula>999999</formula>
    </cfRule>
  </conditionalFormatting>
  <conditionalFormatting sqref="BP25:BP161">
    <cfRule type="beginsWith" dxfId="27" priority="55" operator="beginsWith" text="x">
      <formula>LEFT(BP25:BP161,1)="x"</formula>
    </cfRule>
  </conditionalFormatting>
  <conditionalFormatting sqref="BP25:BP161">
    <cfRule type="cellIs" dxfId="26" priority="56" operator="between">
      <formula>1</formula>
      <formula>999999</formula>
    </cfRule>
  </conditionalFormatting>
  <conditionalFormatting sqref="BQ25:BQ161">
    <cfRule type="beginsWith" dxfId="25" priority="57" operator="beginsWith" text="x">
      <formula>LEFT(BQ25:BQ161,1)="x"</formula>
    </cfRule>
  </conditionalFormatting>
  <conditionalFormatting sqref="BQ25:BQ161">
    <cfRule type="cellIs" dxfId="24" priority="58" operator="between">
      <formula>1</formula>
      <formula>999999</formula>
    </cfRule>
  </conditionalFormatting>
  <conditionalFormatting sqref="BR25:BR161">
    <cfRule type="beginsWith" dxfId="23" priority="59" operator="beginsWith" text="x">
      <formula>LEFT(BR25:BR161,1)="x"</formula>
    </cfRule>
  </conditionalFormatting>
  <conditionalFormatting sqref="BR25:BR161">
    <cfRule type="cellIs" dxfId="22" priority="60" operator="between">
      <formula>1</formula>
      <formula>999999</formula>
    </cfRule>
  </conditionalFormatting>
  <conditionalFormatting sqref="BS25:BS161">
    <cfRule type="beginsWith" dxfId="21" priority="61" operator="beginsWith" text="x">
      <formula>LEFT(BS25:BS161,1)="x"</formula>
    </cfRule>
  </conditionalFormatting>
  <conditionalFormatting sqref="BS25:BS161">
    <cfRule type="cellIs" dxfId="20" priority="62" operator="between">
      <formula>1</formula>
      <formula>999999</formula>
    </cfRule>
  </conditionalFormatting>
  <conditionalFormatting sqref="BT25:BT161">
    <cfRule type="beginsWith" dxfId="19" priority="63" operator="beginsWith" text="x">
      <formula>LEFT(BT25:BT161,1)="x"</formula>
    </cfRule>
  </conditionalFormatting>
  <conditionalFormatting sqref="BT25:BT161">
    <cfRule type="cellIs" dxfId="18" priority="64" operator="between">
      <formula>1</formula>
      <formula>999999</formula>
    </cfRule>
  </conditionalFormatting>
  <conditionalFormatting sqref="BU25:BU161">
    <cfRule type="beginsWith" dxfId="17" priority="65" operator="beginsWith" text="x">
      <formula>LEFT(BU25:BU161,1)="x"</formula>
    </cfRule>
  </conditionalFormatting>
  <conditionalFormatting sqref="BU25:BU161">
    <cfRule type="cellIs" dxfId="16" priority="66" operator="between">
      <formula>1</formula>
      <formula>999999</formula>
    </cfRule>
  </conditionalFormatting>
  <conditionalFormatting sqref="BV25:BV161">
    <cfRule type="beginsWith" dxfId="15" priority="67" operator="beginsWith" text="x">
      <formula>LEFT(BV25:BV161,1)="x"</formula>
    </cfRule>
  </conditionalFormatting>
  <conditionalFormatting sqref="BV25:BV161">
    <cfRule type="cellIs" dxfId="14" priority="68" operator="between">
      <formula>1</formula>
      <formula>999999</formula>
    </cfRule>
  </conditionalFormatting>
  <conditionalFormatting sqref="BW25:BW161">
    <cfRule type="beginsWith" dxfId="13" priority="69" operator="beginsWith" text="x">
      <formula>LEFT(BW25:BW161,1)="x"</formula>
    </cfRule>
  </conditionalFormatting>
  <conditionalFormatting sqref="BW25:BW161">
    <cfRule type="cellIs" dxfId="12" priority="70" operator="between">
      <formula>1</formula>
      <formula>999999</formula>
    </cfRule>
  </conditionalFormatting>
  <conditionalFormatting sqref="BX25:BX161">
    <cfRule type="beginsWith" dxfId="11" priority="71" operator="beginsWith" text="x">
      <formula>LEFT(BX25:BX161,1)="x"</formula>
    </cfRule>
  </conditionalFormatting>
  <conditionalFormatting sqref="BX25:BX161">
    <cfRule type="cellIs" dxfId="10" priority="72" operator="between">
      <formula>1</formula>
      <formula>999999</formula>
    </cfRule>
  </conditionalFormatting>
  <conditionalFormatting sqref="BY25:BY161">
    <cfRule type="beginsWith" dxfId="9" priority="73" operator="beginsWith" text="x">
      <formula>LEFT(BY25:BY161,1)="x"</formula>
    </cfRule>
  </conditionalFormatting>
  <conditionalFormatting sqref="BY25:BY161">
    <cfRule type="cellIs" dxfId="8" priority="74" operator="between">
      <formula>1</formula>
      <formula>999999</formula>
    </cfRule>
  </conditionalFormatting>
  <conditionalFormatting sqref="BZ25:BZ161">
    <cfRule type="beginsWith" dxfId="7" priority="75" operator="beginsWith" text="x">
      <formula>LEFT(BZ25:BZ161,1)="x"</formula>
    </cfRule>
  </conditionalFormatting>
  <conditionalFormatting sqref="BZ25:BZ161">
    <cfRule type="cellIs" dxfId="6" priority="76" operator="between">
      <formula>1</formula>
      <formula>999999</formula>
    </cfRule>
  </conditionalFormatting>
  <conditionalFormatting sqref="CA25:CA161">
    <cfRule type="beginsWith" dxfId="5" priority="77" operator="beginsWith" text="x">
      <formula>LEFT(CA25:CA161,1)="x"</formula>
    </cfRule>
  </conditionalFormatting>
  <conditionalFormatting sqref="CA25:CA161">
    <cfRule type="cellIs" dxfId="4" priority="78" operator="between">
      <formula>1</formula>
      <formula>999999</formula>
    </cfRule>
  </conditionalFormatting>
  <conditionalFormatting sqref="CB25:CB161">
    <cfRule type="beginsWith" dxfId="3" priority="79" operator="beginsWith" text="x">
      <formula>LEFT(CB25:CB161,1)="x"</formula>
    </cfRule>
  </conditionalFormatting>
  <conditionalFormatting sqref="CB25:CB161">
    <cfRule type="cellIs" dxfId="2" priority="80" operator="between">
      <formula>1</formula>
      <formula>999999</formula>
    </cfRule>
  </conditionalFormatting>
  <conditionalFormatting sqref="AK25:AK161">
    <cfRule type="cellIs" dxfId="1" priority="81" operator="lessThan">
      <formula>0</formula>
    </cfRule>
  </conditionalFormatting>
  <conditionalFormatting sqref="Y25:Y161">
    <cfRule type="cellIs" dxfId="0" priority="8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2.75"/>
  <cols>
    <col min="1" max="1" width="56.42578125" bestFit="1" customWidth="1"/>
    <col min="8" max="11" width="11.140625" bestFit="1" customWidth="1"/>
    <col min="12" max="12" width="10" bestFit="1" customWidth="1"/>
  </cols>
  <sheetData>
    <row r="1" spans="1:8">
      <c r="A1" s="23" t="s">
        <v>3</v>
      </c>
      <c r="B1" s="23" t="s">
        <v>1</v>
      </c>
      <c r="C1" s="23" t="s">
        <v>2</v>
      </c>
      <c r="D1" s="23" t="s">
        <v>10</v>
      </c>
    </row>
    <row r="2" spans="1:8" s="3" customFormat="1">
      <c r="C2" s="4"/>
    </row>
    <row r="3" spans="1:8" s="3" customFormat="1">
      <c r="C3" s="4"/>
    </row>
    <row r="4" spans="1:8">
      <c r="A4" s="3"/>
      <c r="B4" s="3"/>
      <c r="C4" s="4"/>
      <c r="D4" s="3"/>
    </row>
    <row r="5" spans="1:8">
      <c r="A5" s="3"/>
      <c r="B5" s="3"/>
      <c r="C5" s="4"/>
      <c r="D5" s="3"/>
      <c r="G5" s="18"/>
    </row>
    <row r="6" spans="1:8">
      <c r="A6" s="3"/>
      <c r="B6" s="3"/>
      <c r="C6" s="4"/>
      <c r="D6" s="3"/>
      <c r="E6" s="1"/>
      <c r="F6" s="2"/>
      <c r="G6" s="19"/>
    </row>
    <row r="7" spans="1:8">
      <c r="A7" s="3"/>
      <c r="B7" s="3"/>
      <c r="C7" s="4"/>
      <c r="D7" s="3"/>
      <c r="E7" s="1"/>
      <c r="F7" s="18"/>
      <c r="G7" s="19"/>
      <c r="H7" s="18"/>
    </row>
    <row r="8" spans="1:8">
      <c r="A8" s="3"/>
      <c r="B8" s="3"/>
      <c r="C8" s="4"/>
      <c r="D8" s="3"/>
      <c r="G8" s="18"/>
      <c r="H8" s="18"/>
    </row>
    <row r="9" spans="1:8">
      <c r="A9" s="3"/>
      <c r="B9" s="3"/>
      <c r="C9" s="4"/>
      <c r="D9" s="3"/>
      <c r="G9" s="18"/>
      <c r="H9" s="18"/>
    </row>
    <row r="10" spans="1:8">
      <c r="A10" s="3"/>
      <c r="B10" s="3"/>
      <c r="C10" s="4"/>
      <c r="D10" s="3"/>
      <c r="G10" s="18"/>
    </row>
    <row r="11" spans="1:8">
      <c r="A11" s="3"/>
      <c r="B11" s="3"/>
      <c r="C11" s="4"/>
      <c r="D11" s="3"/>
      <c r="G11" s="18"/>
    </row>
    <row r="12" spans="1:8">
      <c r="A12" s="3"/>
      <c r="B12" s="3"/>
      <c r="C12" s="4"/>
      <c r="D12" s="3"/>
    </row>
    <row r="13" spans="1:8">
      <c r="A13" s="3"/>
      <c r="B13" s="3"/>
      <c r="C13" s="4"/>
      <c r="D13" s="3"/>
    </row>
    <row r="14" spans="1:8">
      <c r="A14" s="3"/>
      <c r="B14" s="3"/>
      <c r="C14" s="4"/>
      <c r="D14" s="3"/>
    </row>
    <row r="15" spans="1:8">
      <c r="A15" s="3"/>
      <c r="B15" s="3"/>
      <c r="C15" s="4"/>
      <c r="D15" s="3"/>
    </row>
    <row r="16" spans="1:8">
      <c r="A16" s="3"/>
      <c r="B16" s="3"/>
      <c r="C16" s="4"/>
      <c r="D16" s="3"/>
    </row>
    <row r="17" spans="1:12">
      <c r="A17" s="3"/>
      <c r="B17" s="3"/>
      <c r="C17" s="4"/>
      <c r="D17" s="3"/>
      <c r="H17" s="18"/>
      <c r="I17" s="18"/>
      <c r="J17" s="18"/>
      <c r="K17" s="18"/>
    </row>
    <row r="18" spans="1:12">
      <c r="A18" s="3"/>
      <c r="B18" s="3"/>
      <c r="C18" s="4"/>
      <c r="D18" s="3"/>
      <c r="G18" s="10"/>
      <c r="H18" s="21"/>
      <c r="I18" s="21"/>
      <c r="J18" s="21"/>
      <c r="K18" s="21"/>
    </row>
    <row r="19" spans="1:12">
      <c r="A19" s="3"/>
      <c r="B19" s="3"/>
      <c r="C19" s="4"/>
      <c r="D19" s="3"/>
      <c r="G19" s="10"/>
      <c r="H19" s="21"/>
      <c r="I19" s="21"/>
      <c r="J19" s="21"/>
      <c r="K19" s="21"/>
      <c r="L19" s="22"/>
    </row>
    <row r="20" spans="1:12">
      <c r="A20" s="6"/>
      <c r="H20" s="21"/>
      <c r="I20" s="21"/>
      <c r="J20" s="21"/>
      <c r="K20" s="21"/>
    </row>
    <row r="21" spans="1:12">
      <c r="H21" s="21"/>
      <c r="I21" s="21"/>
      <c r="J21" s="21"/>
      <c r="K21" s="21"/>
    </row>
    <row r="22" spans="1:12">
      <c r="H22" s="21"/>
      <c r="I22" s="21"/>
      <c r="J22" s="21"/>
      <c r="K22" s="21"/>
    </row>
    <row r="23" spans="1:12">
      <c r="A23" s="6"/>
      <c r="H23" s="21"/>
      <c r="I23" s="21"/>
      <c r="J23" s="21"/>
      <c r="K23" s="21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0"/>
  <sheetViews>
    <sheetView workbookViewId="0"/>
  </sheetViews>
  <sheetFormatPr defaultRowHeight="12.75"/>
  <cols>
    <col min="1" max="1" width="12.28515625" bestFit="1" customWidth="1"/>
    <col min="2" max="2" width="27.140625" customWidth="1"/>
    <col min="3" max="10" width="11" style="24" bestFit="1" customWidth="1"/>
    <col min="11" max="12" width="11.28515625" style="24" bestFit="1" customWidth="1"/>
    <col min="13" max="14" width="11" style="24" bestFit="1" customWidth="1"/>
    <col min="15" max="16" width="11.42578125" style="24" bestFit="1" customWidth="1"/>
    <col min="17" max="22" width="11.28515625" style="24" bestFit="1" customWidth="1"/>
    <col min="23" max="25" width="11.140625" style="24" bestFit="1" customWidth="1"/>
    <col min="26" max="29" width="9.42578125" style="24" bestFit="1" customWidth="1"/>
    <col min="30" max="40" width="9.28515625" style="24" bestFit="1" customWidth="1"/>
    <col min="41" max="41" width="9.42578125" style="24" bestFit="1" customWidth="1"/>
    <col min="42" max="43" width="11.140625" style="24" bestFit="1" customWidth="1"/>
    <col min="44" max="44" width="9.28515625" style="24" bestFit="1" customWidth="1"/>
    <col min="45" max="46" width="11" style="24" bestFit="1" customWidth="1"/>
  </cols>
  <sheetData>
    <row r="1" spans="1:55" s="24" customFormat="1">
      <c r="A1"/>
      <c r="B1" s="16" t="s">
        <v>34</v>
      </c>
    </row>
    <row r="2" spans="1:55" ht="15.75">
      <c r="A2" s="13" t="s">
        <v>31</v>
      </c>
      <c r="B2" s="7" t="s">
        <v>11</v>
      </c>
      <c r="C2" s="36" t="s">
        <v>58</v>
      </c>
      <c r="D2" s="36" t="s">
        <v>59</v>
      </c>
      <c r="E2" s="36" t="s">
        <v>60</v>
      </c>
      <c r="F2" s="36" t="s">
        <v>8</v>
      </c>
      <c r="G2" s="36" t="s">
        <v>9</v>
      </c>
      <c r="H2" s="36" t="s">
        <v>4</v>
      </c>
      <c r="I2" s="8" t="s">
        <v>5</v>
      </c>
      <c r="J2" s="8" t="s">
        <v>6</v>
      </c>
      <c r="K2" s="8" t="s">
        <v>7</v>
      </c>
      <c r="L2" s="8" t="s">
        <v>38</v>
      </c>
      <c r="M2" s="8" t="s">
        <v>39</v>
      </c>
      <c r="N2" s="8" t="s">
        <v>42</v>
      </c>
      <c r="O2" s="37" t="s">
        <v>12</v>
      </c>
      <c r="P2" s="37" t="s">
        <v>13</v>
      </c>
      <c r="Q2" s="37" t="s">
        <v>14</v>
      </c>
      <c r="R2" s="37" t="s">
        <v>15</v>
      </c>
      <c r="S2" s="37" t="s">
        <v>36</v>
      </c>
      <c r="T2" s="37" t="s">
        <v>37</v>
      </c>
      <c r="U2" s="37" t="s">
        <v>50</v>
      </c>
      <c r="V2" s="37" t="s">
        <v>51</v>
      </c>
      <c r="W2" s="37" t="s">
        <v>43</v>
      </c>
      <c r="X2" s="37" t="s">
        <v>44</v>
      </c>
      <c r="Y2" s="37" t="s">
        <v>49</v>
      </c>
      <c r="Z2" s="37" t="s">
        <v>45</v>
      </c>
      <c r="AA2" s="37" t="s">
        <v>46</v>
      </c>
      <c r="AB2" s="37" t="s">
        <v>47</v>
      </c>
      <c r="AC2" s="37" t="s">
        <v>48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55" ht="15.75">
      <c r="B3" s="7" t="s">
        <v>16</v>
      </c>
      <c r="C3" s="36" t="s">
        <v>61</v>
      </c>
      <c r="D3" s="36" t="s">
        <v>62</v>
      </c>
      <c r="E3" s="36" t="s">
        <v>63</v>
      </c>
      <c r="F3" s="36" t="s">
        <v>17</v>
      </c>
      <c r="G3" s="36" t="s">
        <v>18</v>
      </c>
      <c r="H3" s="36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40</v>
      </c>
      <c r="N3" s="8" t="s">
        <v>41</v>
      </c>
      <c r="O3" s="37" t="s">
        <v>64</v>
      </c>
      <c r="P3" s="37" t="s">
        <v>65</v>
      </c>
      <c r="Q3" s="37" t="s">
        <v>66</v>
      </c>
      <c r="R3" s="37" t="s">
        <v>67</v>
      </c>
      <c r="S3" s="37" t="s">
        <v>68</v>
      </c>
      <c r="T3" s="37" t="s">
        <v>69</v>
      </c>
      <c r="U3" s="37" t="s">
        <v>70</v>
      </c>
      <c r="V3" s="37" t="s">
        <v>71</v>
      </c>
      <c r="W3" s="37" t="s">
        <v>72</v>
      </c>
      <c r="X3" s="37" t="s">
        <v>73</v>
      </c>
      <c r="Y3" s="37" t="s">
        <v>74</v>
      </c>
      <c r="Z3" s="37" t="s">
        <v>75</v>
      </c>
      <c r="AA3" s="37" t="s">
        <v>76</v>
      </c>
      <c r="AB3" s="37" t="s">
        <v>77</v>
      </c>
      <c r="AC3" s="37" t="s">
        <v>78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55" ht="15.75">
      <c r="B4" s="7" t="s">
        <v>24</v>
      </c>
      <c r="C4" s="36" t="s">
        <v>61</v>
      </c>
      <c r="D4" s="36" t="s">
        <v>79</v>
      </c>
      <c r="E4" s="36" t="s">
        <v>80</v>
      </c>
      <c r="F4" s="36" t="s">
        <v>81</v>
      </c>
      <c r="G4" s="36" t="s">
        <v>82</v>
      </c>
      <c r="H4" s="36" t="s">
        <v>83</v>
      </c>
      <c r="I4" s="8" t="s">
        <v>84</v>
      </c>
      <c r="J4" s="8" t="s">
        <v>85</v>
      </c>
      <c r="K4" s="8" t="s">
        <v>86</v>
      </c>
      <c r="L4" s="8" t="s">
        <v>87</v>
      </c>
      <c r="M4" s="8" t="s">
        <v>88</v>
      </c>
      <c r="N4" s="8" t="s">
        <v>89</v>
      </c>
      <c r="O4" s="37" t="s">
        <v>90</v>
      </c>
      <c r="P4" s="37" t="s">
        <v>91</v>
      </c>
      <c r="Q4" s="37" t="s">
        <v>92</v>
      </c>
      <c r="R4" s="37" t="s">
        <v>93</v>
      </c>
      <c r="S4" s="37" t="s">
        <v>94</v>
      </c>
      <c r="T4" s="37" t="s">
        <v>95</v>
      </c>
      <c r="U4" s="37" t="s">
        <v>96</v>
      </c>
      <c r="V4" s="37" t="s">
        <v>97</v>
      </c>
      <c r="W4" s="37" t="s">
        <v>98</v>
      </c>
      <c r="X4" s="37" t="s">
        <v>99</v>
      </c>
      <c r="Y4" s="37" t="s">
        <v>100</v>
      </c>
      <c r="Z4" s="37" t="s">
        <v>101</v>
      </c>
      <c r="AA4" s="37" t="s">
        <v>102</v>
      </c>
      <c r="AB4" s="37" t="s">
        <v>103</v>
      </c>
      <c r="AC4" s="37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55" ht="15.75">
      <c r="B5" s="7" t="s">
        <v>25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55" ht="15.75">
      <c r="B6" s="7" t="s">
        <v>26</v>
      </c>
      <c r="C6" s="26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55" ht="15.75">
      <c r="A7" s="12">
        <f>SUM(C7:AT7)</f>
        <v>30480</v>
      </c>
      <c r="B7" s="7" t="s">
        <v>27</v>
      </c>
      <c r="C7" s="38">
        <v>1200</v>
      </c>
      <c r="D7" s="38">
        <v>1200</v>
      </c>
      <c r="E7" s="38">
        <v>1200</v>
      </c>
      <c r="F7" s="38">
        <v>1200</v>
      </c>
      <c r="G7" s="38">
        <v>1200</v>
      </c>
      <c r="H7" s="38">
        <v>1200</v>
      </c>
      <c r="I7" s="9">
        <v>2000</v>
      </c>
      <c r="J7" s="9">
        <v>2000</v>
      </c>
      <c r="K7" s="9">
        <v>2000</v>
      </c>
      <c r="L7" s="9">
        <v>2000</v>
      </c>
      <c r="M7" s="9">
        <v>2000</v>
      </c>
      <c r="N7" s="9">
        <v>2000</v>
      </c>
      <c r="O7" s="39">
        <v>1200</v>
      </c>
      <c r="P7" s="39">
        <v>1200</v>
      </c>
      <c r="Q7" s="39">
        <v>1200</v>
      </c>
      <c r="R7" s="39">
        <v>1200</v>
      </c>
      <c r="S7" s="39">
        <v>400</v>
      </c>
      <c r="T7" s="39">
        <v>1200</v>
      </c>
      <c r="U7" s="39">
        <v>400</v>
      </c>
      <c r="V7" s="39">
        <v>800</v>
      </c>
      <c r="W7" s="39">
        <v>800</v>
      </c>
      <c r="X7" s="39">
        <v>800</v>
      </c>
      <c r="Y7" s="39">
        <v>400</v>
      </c>
      <c r="Z7" s="39">
        <v>400</v>
      </c>
      <c r="AA7" s="39">
        <v>640</v>
      </c>
      <c r="AB7" s="39">
        <v>640</v>
      </c>
      <c r="AC7" s="39">
        <v>0</v>
      </c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</row>
    <row r="8" spans="1:55" ht="15.75">
      <c r="A8" s="11"/>
      <c r="B8" s="7" t="s">
        <v>29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</row>
    <row r="9" spans="1:55" ht="15.75">
      <c r="A9" s="12">
        <f>SUM(C9:AT9)</f>
        <v>8220</v>
      </c>
      <c r="B9" s="7" t="s">
        <v>28</v>
      </c>
      <c r="C9" s="38">
        <v>300</v>
      </c>
      <c r="D9" s="38">
        <v>300</v>
      </c>
      <c r="E9" s="38">
        <v>300</v>
      </c>
      <c r="F9" s="38">
        <v>300</v>
      </c>
      <c r="G9" s="38">
        <v>300</v>
      </c>
      <c r="H9" s="38">
        <v>300</v>
      </c>
      <c r="I9" s="9">
        <v>600</v>
      </c>
      <c r="J9" s="9">
        <v>600</v>
      </c>
      <c r="K9" s="9">
        <v>600</v>
      </c>
      <c r="L9" s="9">
        <v>600</v>
      </c>
      <c r="M9" s="9">
        <v>600</v>
      </c>
      <c r="N9" s="9">
        <v>600</v>
      </c>
      <c r="O9" s="39">
        <v>300</v>
      </c>
      <c r="P9" s="39">
        <v>300</v>
      </c>
      <c r="Q9" s="39">
        <v>300</v>
      </c>
      <c r="R9" s="39">
        <v>300</v>
      </c>
      <c r="S9" s="39">
        <v>100</v>
      </c>
      <c r="T9" s="39">
        <v>300</v>
      </c>
      <c r="U9" s="39">
        <v>100</v>
      </c>
      <c r="V9" s="39">
        <v>200</v>
      </c>
      <c r="W9" s="39">
        <v>200</v>
      </c>
      <c r="X9" s="39">
        <v>200</v>
      </c>
      <c r="Y9" s="39">
        <v>100</v>
      </c>
      <c r="Z9" s="39">
        <v>100</v>
      </c>
      <c r="AA9" s="39">
        <v>160</v>
      </c>
      <c r="AB9" s="39">
        <v>160</v>
      </c>
      <c r="AC9" s="39">
        <v>0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18"/>
      <c r="AV9" s="18"/>
      <c r="AW9" s="18"/>
      <c r="AX9" s="18"/>
      <c r="AY9" s="18"/>
      <c r="AZ9" s="18"/>
      <c r="BA9" s="18"/>
      <c r="BB9" s="18"/>
      <c r="BC9" s="18"/>
    </row>
    <row r="10" spans="1:55" ht="15.75">
      <c r="A10" s="12">
        <f>SUM(C10:AT10)</f>
        <v>0</v>
      </c>
      <c r="B10" s="7" t="s">
        <v>33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9"/>
      <c r="S10" s="29"/>
      <c r="T10" s="29"/>
      <c r="U10" s="29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18"/>
      <c r="AV10" s="18"/>
    </row>
    <row r="11" spans="1:55" ht="15.75">
      <c r="A11" s="12">
        <f>SUM(C11:AT11)</f>
        <v>0</v>
      </c>
      <c r="B11" s="7" t="s">
        <v>52</v>
      </c>
      <c r="C11" s="27"/>
      <c r="D11" s="27"/>
      <c r="E11" s="27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29"/>
      <c r="S11" s="29"/>
      <c r="T11" s="30"/>
      <c r="U11" s="29"/>
      <c r="X11" s="30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18"/>
      <c r="AV11" s="18"/>
    </row>
    <row r="12" spans="1:55" ht="15.75">
      <c r="A12" s="12">
        <f>SUM(C12:AT12)</f>
        <v>0</v>
      </c>
      <c r="B12" s="7" t="s">
        <v>35</v>
      </c>
      <c r="C12" s="27"/>
      <c r="D12" s="27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29"/>
      <c r="S12" s="29"/>
      <c r="T12" s="30"/>
      <c r="U12" s="29"/>
      <c r="X12" s="30"/>
      <c r="Y12" s="31"/>
      <c r="Z12" s="32"/>
      <c r="AA12" s="32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18"/>
      <c r="AV12" s="18"/>
    </row>
    <row r="13" spans="1:55" ht="15.75">
      <c r="A13" s="20">
        <f>A11/A9</f>
        <v>0</v>
      </c>
      <c r="B13" s="14" t="s">
        <v>30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</row>
    <row r="14" spans="1:55" ht="15.75">
      <c r="A14" s="12">
        <f t="shared" ref="A14:A19" si="0">SUM(C14:AT14)</f>
        <v>0</v>
      </c>
      <c r="B14" s="17" t="s">
        <v>53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18"/>
      <c r="AV14" s="18"/>
      <c r="AW14" s="18"/>
      <c r="AX14" s="18"/>
      <c r="AY14" s="18"/>
      <c r="AZ14" s="18"/>
    </row>
    <row r="15" spans="1:55" ht="15.75">
      <c r="A15" s="12">
        <f t="shared" si="0"/>
        <v>0</v>
      </c>
      <c r="B15" s="17" t="s">
        <v>54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18"/>
      <c r="AV15" s="18"/>
      <c r="AW15" s="18"/>
      <c r="AX15" s="18"/>
      <c r="AY15" s="18"/>
      <c r="AZ15" s="18"/>
    </row>
    <row r="16" spans="1:55" ht="15.75">
      <c r="A16" s="12">
        <f t="shared" si="0"/>
        <v>0</v>
      </c>
      <c r="B16" s="17" t="s">
        <v>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18"/>
      <c r="AV16" s="18"/>
      <c r="AW16" s="18"/>
      <c r="AX16" s="18"/>
      <c r="AY16" s="18"/>
      <c r="AZ16" s="18"/>
    </row>
    <row r="17" spans="1:52" ht="15.75">
      <c r="A17" s="12">
        <f t="shared" si="0"/>
        <v>0</v>
      </c>
      <c r="B17" s="17" t="s">
        <v>55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18"/>
      <c r="AV17" s="18"/>
      <c r="AW17" s="18"/>
      <c r="AX17" s="18"/>
      <c r="AY17" s="18"/>
      <c r="AZ17" s="18"/>
    </row>
    <row r="18" spans="1:52" ht="15.75">
      <c r="A18" s="12">
        <f t="shared" si="0"/>
        <v>0</v>
      </c>
      <c r="B18" s="17" t="s">
        <v>57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18"/>
      <c r="AV18" s="18"/>
      <c r="AW18" s="18"/>
      <c r="AX18" s="18"/>
      <c r="AY18" s="18"/>
      <c r="AZ18" s="18"/>
    </row>
    <row r="19" spans="1:52" ht="15.75">
      <c r="A19" s="12">
        <f t="shared" si="0"/>
        <v>0</v>
      </c>
      <c r="B19" s="17" t="s">
        <v>56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18"/>
      <c r="AV19" s="18"/>
      <c r="AW19" s="18"/>
      <c r="AX19" s="18"/>
      <c r="AY19" s="18"/>
      <c r="AZ19" s="18"/>
    </row>
    <row r="20" spans="1:52" ht="15.75">
      <c r="B20" s="15" t="s">
        <v>32</v>
      </c>
      <c r="E20" s="34"/>
      <c r="H20" s="35"/>
      <c r="K20" s="35"/>
      <c r="L20" s="35"/>
      <c r="M20" s="35"/>
      <c r="N20" s="35"/>
      <c r="O20" s="35"/>
      <c r="R20" s="35"/>
      <c r="S20" s="35"/>
      <c r="AQ20" s="35"/>
    </row>
  </sheetData>
  <phoneticPr fontId="6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EE149 MS REV1</vt:lpstr>
      <vt:lpstr>EE149 MS REV2</vt:lpstr>
      <vt:lpstr>DD305 MS REV1</vt:lpstr>
      <vt:lpstr>DD305 MS REV2</vt:lpstr>
      <vt:lpstr>Summary</vt:lpstr>
      <vt:lpstr>Build Matrix</vt:lpstr>
      <vt:lpstr>Change list</vt:lpstr>
      <vt:lpstr>Build summary</vt:lpstr>
      <vt:lpstr>'EE149 MS REV2'!Print_Area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486775378@qq.com</cp:lastModifiedBy>
  <cp:lastPrinted>2019-02-25T08:03:39Z</cp:lastPrinted>
  <dcterms:created xsi:type="dcterms:W3CDTF">2015-10-29T10:40:07Z</dcterms:created>
  <dcterms:modified xsi:type="dcterms:W3CDTF">2020-01-01T03:09:20Z</dcterms:modified>
</cp:coreProperties>
</file>