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8_{55517687-3767-D240-B7C3-C7311D9AE522}" xr6:coauthVersionLast="47" xr6:coauthVersionMax="47" xr10:uidLastSave="{00000000-0000-0000-0000-000000000000}"/>
  <bookViews>
    <workbookView xWindow="0" yWindow="500" windowWidth="28800" windowHeight="16080" activeTab="1" xr2:uid="{00000000-000D-0000-FFFF-FFFF00000000}"/>
  </bookViews>
  <sheets>
    <sheet name="Sheet1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8" i="1" l="1"/>
  <c r="K19" i="1"/>
  <c r="K17" i="1"/>
  <c r="AF3" i="3"/>
  <c r="AF4" i="3"/>
  <c r="AF5" i="3"/>
  <c r="AF6" i="3"/>
  <c r="AF7" i="3"/>
  <c r="AF8" i="3"/>
  <c r="AF9" i="3"/>
  <c r="AF10" i="3"/>
  <c r="AF11" i="3"/>
  <c r="AF12" i="3"/>
  <c r="AF13" i="3"/>
  <c r="AF14" i="3"/>
  <c r="AF15" i="3"/>
  <c r="AF16" i="3"/>
  <c r="AF17" i="3"/>
  <c r="AF18" i="3"/>
  <c r="AF19" i="3"/>
  <c r="AF20" i="3"/>
  <c r="AF21" i="3"/>
  <c r="AF22" i="3"/>
  <c r="AF23" i="3"/>
  <c r="AF24" i="3"/>
  <c r="AF25" i="3"/>
  <c r="AF26" i="3"/>
  <c r="AF27" i="3"/>
  <c r="AF28" i="3"/>
  <c r="AF29" i="3"/>
  <c r="AF30" i="3"/>
  <c r="AF31" i="3"/>
  <c r="AF32" i="3"/>
  <c r="AF33" i="3"/>
  <c r="AF34" i="3"/>
  <c r="AF35" i="3"/>
  <c r="AF36" i="3"/>
  <c r="AF37" i="3"/>
  <c r="AF38" i="3"/>
  <c r="AF39" i="3"/>
  <c r="AF40" i="3"/>
  <c r="AF41" i="3"/>
  <c r="AF42" i="3"/>
  <c r="AF43" i="3"/>
  <c r="AF44" i="3"/>
  <c r="AF45" i="3"/>
  <c r="AF46" i="3"/>
  <c r="AF47" i="3"/>
  <c r="AF48" i="3"/>
  <c r="AF49" i="3"/>
  <c r="AF50" i="3"/>
  <c r="AF51" i="3"/>
  <c r="AF52" i="3"/>
  <c r="AF53" i="3"/>
  <c r="AF54" i="3"/>
  <c r="AF55" i="3"/>
  <c r="AF56" i="3"/>
  <c r="AF57" i="3"/>
  <c r="AF58" i="3"/>
  <c r="AF59" i="3"/>
  <c r="AF60" i="3"/>
  <c r="AF61" i="3"/>
  <c r="AF62" i="3"/>
  <c r="AF63" i="3"/>
  <c r="AF64" i="3"/>
  <c r="AF65" i="3"/>
  <c r="AF66" i="3"/>
  <c r="AF67" i="3"/>
  <c r="AF68" i="3"/>
  <c r="AF69" i="3"/>
  <c r="AF2" i="3"/>
  <c r="AE3" i="3"/>
  <c r="AE4" i="3"/>
  <c r="AE5" i="3"/>
  <c r="AE6" i="3"/>
  <c r="AE7" i="3"/>
  <c r="AE8" i="3"/>
  <c r="AE9" i="3"/>
  <c r="AE10" i="3"/>
  <c r="AE11" i="3"/>
  <c r="AE12" i="3"/>
  <c r="AE13" i="3"/>
  <c r="AE14" i="3"/>
  <c r="AE15" i="3"/>
  <c r="AE16" i="3"/>
  <c r="AE17" i="3"/>
  <c r="AE18" i="3"/>
  <c r="AE19" i="3"/>
  <c r="AE20" i="3"/>
  <c r="AE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AE38" i="3"/>
  <c r="AE39" i="3"/>
  <c r="AE40" i="3"/>
  <c r="AE41" i="3"/>
  <c r="AE42" i="3"/>
  <c r="AE43" i="3"/>
  <c r="AE44" i="3"/>
  <c r="AE45" i="3"/>
  <c r="AE46" i="3"/>
  <c r="AE47" i="3"/>
  <c r="AE48" i="3"/>
  <c r="AE49" i="3"/>
  <c r="AE50" i="3"/>
  <c r="AE51" i="3"/>
  <c r="AE52" i="3"/>
  <c r="AE53" i="3"/>
  <c r="AE54" i="3"/>
  <c r="AE55" i="3"/>
  <c r="AE56" i="3"/>
  <c r="AE57" i="3"/>
  <c r="AE58" i="3"/>
  <c r="AE59" i="3"/>
  <c r="AE60" i="3"/>
  <c r="AE61" i="3"/>
  <c r="AE62" i="3"/>
  <c r="AE63" i="3"/>
  <c r="AE64" i="3"/>
  <c r="AE65" i="3"/>
  <c r="AE66" i="3"/>
  <c r="AE67" i="3"/>
  <c r="AE68" i="3"/>
  <c r="AE69" i="3"/>
  <c r="AE2" i="3"/>
  <c r="AD11" i="3"/>
  <c r="AD12" i="3"/>
  <c r="AD13" i="3"/>
  <c r="AD14" i="3"/>
  <c r="AD15" i="3"/>
  <c r="AD16" i="3"/>
  <c r="AD17" i="3"/>
  <c r="AD18" i="3"/>
  <c r="AD19" i="3"/>
  <c r="AD20" i="3"/>
  <c r="AD21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35" i="3"/>
  <c r="AD36" i="3"/>
  <c r="AD37" i="3"/>
  <c r="AD38" i="3"/>
  <c r="AD39" i="3"/>
  <c r="AD40" i="3"/>
  <c r="AD41" i="3"/>
  <c r="AD42" i="3"/>
  <c r="AD43" i="3"/>
  <c r="AD44" i="3"/>
  <c r="AD45" i="3"/>
  <c r="AD46" i="3"/>
  <c r="AD47" i="3"/>
  <c r="AD48" i="3"/>
  <c r="AD49" i="3"/>
  <c r="AD50" i="3"/>
  <c r="AD51" i="3"/>
  <c r="AD52" i="3"/>
  <c r="AD53" i="3"/>
  <c r="AD54" i="3"/>
  <c r="AD55" i="3"/>
  <c r="AD56" i="3"/>
  <c r="AD57" i="3"/>
  <c r="AD58" i="3"/>
  <c r="AD59" i="3"/>
  <c r="AD60" i="3"/>
  <c r="AD61" i="3"/>
  <c r="AD62" i="3"/>
  <c r="AD63" i="3"/>
  <c r="AD64" i="3"/>
  <c r="AD65" i="3"/>
  <c r="AD66" i="3"/>
  <c r="AD67" i="3"/>
  <c r="AD68" i="3"/>
  <c r="AD69" i="3"/>
  <c r="AD3" i="3"/>
  <c r="AD4" i="3"/>
  <c r="AD5" i="3"/>
  <c r="AD6" i="3"/>
  <c r="AD7" i="3"/>
  <c r="AD8" i="3"/>
  <c r="AD9" i="3"/>
  <c r="AD10" i="3"/>
  <c r="AD2" i="3"/>
  <c r="Z3" i="3"/>
  <c r="AA3" i="3"/>
  <c r="Z2" i="3"/>
  <c r="AA2" i="3"/>
  <c r="Y3" i="3"/>
  <c r="Y2" i="3"/>
  <c r="V3" i="3"/>
  <c r="U3" i="3"/>
  <c r="T3" i="3"/>
  <c r="S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3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4" i="3"/>
  <c r="Q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3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4" i="3"/>
  <c r="M5" i="3"/>
  <c r="M6" i="3"/>
  <c r="M7" i="3"/>
  <c r="M3" i="3"/>
  <c r="AE3" i="1"/>
  <c r="AD3" i="1"/>
  <c r="K26" i="1" a="1"/>
  <c r="K26" i="1" s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3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4" i="1"/>
  <c r="V5" i="1"/>
  <c r="V6" i="1"/>
  <c r="V7" i="1"/>
  <c r="V8" i="1"/>
  <c r="V9" i="1"/>
  <c r="V3" i="1"/>
  <c r="I9" i="1"/>
  <c r="J9" i="1"/>
  <c r="H9" i="1"/>
  <c r="K8" i="1"/>
  <c r="K7" i="1"/>
  <c r="K6" i="1"/>
  <c r="C71" i="1"/>
  <c r="D71" i="1"/>
  <c r="E71" i="1"/>
  <c r="C70" i="1"/>
  <c r="D70" i="1"/>
  <c r="E70" i="1"/>
  <c r="B71" i="1"/>
  <c r="B70" i="1"/>
  <c r="I13" i="1"/>
  <c r="I12" i="1"/>
  <c r="I11" i="1"/>
  <c r="J19" i="1"/>
  <c r="I19" i="1"/>
  <c r="H19" i="1"/>
  <c r="J18" i="1"/>
  <c r="I18" i="1"/>
  <c r="H18" i="1"/>
  <c r="J17" i="1"/>
  <c r="I17" i="1"/>
  <c r="H17" i="1"/>
  <c r="Z7" i="1" l="1"/>
  <c r="AA3" i="1"/>
  <c r="AB3" i="1"/>
  <c r="Z8" i="1"/>
  <c r="Z3" i="1"/>
  <c r="J21" i="1"/>
  <c r="H21" i="1"/>
  <c r="I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<sst xmlns="http://schemas.openxmlformats.org/spreadsheetml/2006/main" count="77" uniqueCount="50">
  <si>
    <t>job</t>
  </si>
  <si>
    <t>knowhow</t>
  </si>
  <si>
    <t>problem_solving</t>
  </si>
  <si>
    <t>accountability</t>
  </si>
  <si>
    <t>salary</t>
  </si>
  <si>
    <t>Eigenvectors</t>
  </si>
  <si>
    <t>Prin1</t>
  </si>
  <si>
    <t>Prin2</t>
  </si>
  <si>
    <t>Prin3</t>
  </si>
  <si>
    <t>Prin1^2</t>
  </si>
  <si>
    <t>Prin2^2</t>
  </si>
  <si>
    <t>Prin3^2</t>
  </si>
  <si>
    <t>Prin 1/ Prin 2</t>
  </si>
  <si>
    <t>Prin 2/ Prin 3</t>
  </si>
  <si>
    <t>Prin 3/ Prin 1</t>
  </si>
  <si>
    <t>Orginal</t>
  </si>
  <si>
    <t>Std</t>
  </si>
  <si>
    <t>Prin 1</t>
  </si>
  <si>
    <t>Prin 2</t>
  </si>
  <si>
    <t>Prin 3</t>
  </si>
  <si>
    <t>Prin 1 Varience</t>
  </si>
  <si>
    <t xml:space="preserve">length </t>
  </si>
  <si>
    <t>1st two X,Y,Z angle</t>
  </si>
  <si>
    <t>1st two U,V,W angle</t>
  </si>
  <si>
    <t>1st two X,Y,Z distance</t>
  </si>
  <si>
    <t>1st two U,V,W distance</t>
  </si>
  <si>
    <t xml:space="preserve">Orthonormal Transformation </t>
  </si>
  <si>
    <t>u</t>
  </si>
  <si>
    <t>v</t>
  </si>
  <si>
    <t>w</t>
  </si>
  <si>
    <t>x</t>
  </si>
  <si>
    <t>y</t>
  </si>
  <si>
    <t>z</t>
  </si>
  <si>
    <t>X,Y,Z vector lengths</t>
  </si>
  <si>
    <t>U,V,W vector lengths</t>
  </si>
  <si>
    <t>std knowhow</t>
  </si>
  <si>
    <t>std problem_solving</t>
  </si>
  <si>
    <t>std accountability</t>
  </si>
  <si>
    <t>Mean</t>
  </si>
  <si>
    <t>Std. dev</t>
  </si>
  <si>
    <t>Standardized U,V,W</t>
  </si>
  <si>
    <t>A</t>
  </si>
  <si>
    <t>B</t>
  </si>
  <si>
    <t>C</t>
  </si>
  <si>
    <t>Transposed Matrix</t>
  </si>
  <si>
    <t>Dot Product</t>
  </si>
  <si>
    <t>sums</t>
  </si>
  <si>
    <t>Sums</t>
  </si>
  <si>
    <t>Prin 3 Varience</t>
  </si>
  <si>
    <t>Prin 2 Varience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</si>
</sst>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0"/>
      <color rgb="FF112277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2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1"/>
  <sheetViews>
    <sheetView topLeftCell="M1" zoomScale="92" workbookViewId="0">
      <selection activeCell="AE3" sqref="AE3"/>
    </sheetView>
  </sheetViews>
  <sheetFormatPr baseColWidth="10" defaultColWidth="8.83203125" defaultRowHeight="15" x14ac:dyDescent="0.2"/>
  <cols>
    <col min="1" max="1" width="3.6640625" bestFit="1" customWidth="1"/>
    <col min="2" max="2" width="12.1640625" bestFit="1" customWidth="1"/>
    <col min="3" max="3" width="13.83203125" bestFit="1" customWidth="1"/>
    <col min="4" max="5" width="12.1640625" bestFit="1" customWidth="1"/>
    <col min="7" max="7" width="14.83203125" bestFit="1" customWidth="1"/>
    <col min="8" max="8" width="12.1640625" bestFit="1" customWidth="1"/>
    <col min="17" max="17" width="3.6640625" bestFit="1" customWidth="1"/>
    <col min="18" max="18" width="12.6640625" bestFit="1" customWidth="1"/>
    <col min="19" max="19" width="18" bestFit="1" customWidth="1"/>
    <col min="20" max="20" width="15.6640625" bestFit="1" customWidth="1"/>
    <col min="26" max="27" width="12.5" bestFit="1" customWidth="1"/>
    <col min="28" max="28" width="12.1640625" bestFit="1" customWidth="1"/>
    <col min="30" max="30" width="15.1640625" bestFit="1" customWidth="1"/>
    <col min="31" max="31" width="16.5" bestFit="1" customWidth="1"/>
    <col min="32" max="32" width="17.6640625" bestFit="1" customWidth="1"/>
    <col min="33" max="33" width="18.83203125" bestFit="1" customWidth="1"/>
  </cols>
  <sheetData>
    <row r="1" spans="1:33" x14ac:dyDescent="0.2">
      <c r="B1" t="s">
        <v>15</v>
      </c>
      <c r="Q1" t="s">
        <v>16</v>
      </c>
    </row>
    <row r="2" spans="1:3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Q2" s="1" t="s">
        <v>0</v>
      </c>
      <c r="R2" s="1" t="s">
        <v>35</v>
      </c>
      <c r="S2" s="1" t="s">
        <v>36</v>
      </c>
      <c r="T2" s="1" t="s">
        <v>37</v>
      </c>
      <c r="V2" t="s">
        <v>17</v>
      </c>
      <c r="W2" t="s">
        <v>18</v>
      </c>
      <c r="X2" t="s">
        <v>19</v>
      </c>
      <c r="Z2" t="s">
        <v>20</v>
      </c>
      <c r="AA2" t="s">
        <v>49</v>
      </c>
      <c r="AB2" t="s">
        <v>48</v>
      </c>
      <c r="AD2" t="s">
        <v>22</v>
      </c>
      <c r="AE2" t="s">
        <v>23</v>
      </c>
      <c r="AF2" t="s">
        <v>24</v>
      </c>
      <c r="AG2" t="s">
        <v>25</v>
      </c>
    </row>
    <row r="3" spans="1:33" x14ac:dyDescent="0.2">
      <c r="A3">
        <v>0</v>
      </c>
      <c r="B3">
        <v>800</v>
      </c>
      <c r="C3">
        <v>608</v>
      </c>
      <c r="D3">
        <v>1056</v>
      </c>
      <c r="E3">
        <v>102000</v>
      </c>
      <c r="Q3" s="2">
        <v>0</v>
      </c>
      <c r="R3" s="2">
        <v>4.3503249198000002</v>
      </c>
      <c r="S3" s="2">
        <v>5.2839397924</v>
      </c>
      <c r="T3" s="2">
        <v>6.1164249436000002</v>
      </c>
      <c r="V3">
        <f t="shared" ref="V3:V34" si="0">R3*$H$6+S3*$H$7+T3*$H$8</f>
        <v>9.0893335490190612</v>
      </c>
      <c r="W3">
        <f t="shared" ref="W3:W34" si="1">R3*$I$6+S3*$I$7+T3*$I$8</f>
        <v>1.2654348780964284</v>
      </c>
      <c r="X3">
        <f t="shared" ref="X3:X34" si="2">R3*$J$6+S3*$J$7+T3*$J$8</f>
        <v>-0.19679814325971168</v>
      </c>
      <c r="Z3">
        <f>_xlfn.VAR.S(V3:V69)</f>
        <v>2.9080825605808203</v>
      </c>
      <c r="AA3">
        <f t="shared" ref="AA3:AB3" si="3">_xlfn.VAR.S(W3:W69)</f>
        <v>8.3697329683945637E-2</v>
      </c>
      <c r="AB3">
        <f t="shared" si="3"/>
        <v>8.2214969444210362E-3</v>
      </c>
      <c r="AD3">
        <f>SUMPRODUCT(B3:D3,B4:D4)</f>
        <v>1092992</v>
      </c>
      <c r="AE3">
        <f>SUMPRODUCT(R3:T3,R4:T4)</f>
        <v>34.002611985856561</v>
      </c>
    </row>
    <row r="4" spans="1:33" x14ac:dyDescent="0.2">
      <c r="A4">
        <v>2</v>
      </c>
      <c r="B4">
        <v>528</v>
      </c>
      <c r="C4">
        <v>304</v>
      </c>
      <c r="D4">
        <v>460</v>
      </c>
      <c r="E4">
        <v>75740</v>
      </c>
      <c r="G4" s="1" t="s">
        <v>5</v>
      </c>
      <c r="Q4" s="2">
        <v>2</v>
      </c>
      <c r="R4" s="2">
        <v>2.2512404500000001</v>
      </c>
      <c r="S4" s="2">
        <v>2.1220828769</v>
      </c>
      <c r="T4" s="2">
        <v>2.1247749329999999</v>
      </c>
      <c r="V4">
        <f t="shared" si="0"/>
        <v>3.7513641106316653</v>
      </c>
      <c r="W4">
        <f t="shared" si="1"/>
        <v>-5.9565032394857331E-2</v>
      </c>
      <c r="X4">
        <f t="shared" si="2"/>
        <v>9.8557973741494109E-2</v>
      </c>
    </row>
    <row r="5" spans="1:33" x14ac:dyDescent="0.2">
      <c r="A5">
        <v>3</v>
      </c>
      <c r="B5">
        <v>460</v>
      </c>
      <c r="C5">
        <v>264</v>
      </c>
      <c r="D5">
        <v>460</v>
      </c>
      <c r="E5">
        <v>75740</v>
      </c>
      <c r="H5" s="1" t="s">
        <v>6</v>
      </c>
      <c r="I5" s="1" t="s">
        <v>7</v>
      </c>
      <c r="J5" s="1" t="s">
        <v>8</v>
      </c>
      <c r="K5" s="1" t="s">
        <v>47</v>
      </c>
      <c r="Q5" s="2">
        <v>3</v>
      </c>
      <c r="R5" s="2">
        <v>1.7264693326</v>
      </c>
      <c r="S5" s="2">
        <v>1.7060490721999999</v>
      </c>
      <c r="T5" s="2">
        <v>2.1247749329999999</v>
      </c>
      <c r="V5">
        <f t="shared" si="0"/>
        <v>3.205857787918986</v>
      </c>
      <c r="W5">
        <f t="shared" si="1"/>
        <v>0.32544727076901081</v>
      </c>
      <c r="X5">
        <f t="shared" si="2"/>
        <v>0.15010779474246716</v>
      </c>
    </row>
    <row r="6" spans="1:33" x14ac:dyDescent="0.2">
      <c r="A6">
        <v>5</v>
      </c>
      <c r="B6">
        <v>528</v>
      </c>
      <c r="C6">
        <v>304</v>
      </c>
      <c r="D6">
        <v>304</v>
      </c>
      <c r="E6">
        <v>79172</v>
      </c>
      <c r="G6" s="1" t="s">
        <v>1</v>
      </c>
      <c r="H6" s="5">
        <v>0.57625099999999996</v>
      </c>
      <c r="I6" s="5">
        <v>-0.61812100000000003</v>
      </c>
      <c r="J6" s="5">
        <v>0.53466000000000002</v>
      </c>
      <c r="K6" s="5">
        <f>SUMSQ(H6:J6)</f>
        <v>1.0000001012420001</v>
      </c>
      <c r="L6" s="2"/>
      <c r="Q6" s="2">
        <v>5</v>
      </c>
      <c r="R6" s="2">
        <v>2.2512404500000001</v>
      </c>
      <c r="S6" s="2">
        <v>2.1220828769</v>
      </c>
      <c r="T6" s="2">
        <v>1.0799806349000001</v>
      </c>
      <c r="V6">
        <f t="shared" si="0"/>
        <v>3.1543864102003929</v>
      </c>
      <c r="W6">
        <f t="shared" si="1"/>
        <v>-0.86661743275650038</v>
      </c>
      <c r="X6">
        <f t="shared" si="2"/>
        <v>-0.1910600504861239</v>
      </c>
      <c r="Z6" t="s">
        <v>21</v>
      </c>
    </row>
    <row r="7" spans="1:33" x14ac:dyDescent="0.2">
      <c r="A7">
        <v>4</v>
      </c>
      <c r="B7">
        <v>460</v>
      </c>
      <c r="C7">
        <v>264</v>
      </c>
      <c r="D7">
        <v>400</v>
      </c>
      <c r="E7">
        <v>70000</v>
      </c>
      <c r="G7" s="1" t="s">
        <v>2</v>
      </c>
      <c r="H7" s="5">
        <v>0.58434299999999995</v>
      </c>
      <c r="I7" s="5">
        <v>-0.145758</v>
      </c>
      <c r="J7" s="5">
        <v>-0.79830999999999996</v>
      </c>
      <c r="K7" s="5">
        <f>SUMSQ(H7:J7)</f>
        <v>1.0000009923129998</v>
      </c>
      <c r="L7" s="2"/>
      <c r="Q7" s="2">
        <v>4</v>
      </c>
      <c r="R7" s="2">
        <v>1.7264693326</v>
      </c>
      <c r="S7" s="2">
        <v>1.7060490721999999</v>
      </c>
      <c r="T7" s="2">
        <v>1.7229309721999999</v>
      </c>
      <c r="V7">
        <f t="shared" si="0"/>
        <v>2.9762509800651995</v>
      </c>
      <c r="W7">
        <f t="shared" si="1"/>
        <v>1.5042501405089892E-2</v>
      </c>
      <c r="X7">
        <f t="shared" si="2"/>
        <v>3.8716246964746348E-2</v>
      </c>
      <c r="Z7">
        <f>SQRT(V3^2+W3^2+X3^2)</f>
        <v>9.1791088513655197</v>
      </c>
    </row>
    <row r="8" spans="1:33" x14ac:dyDescent="0.2">
      <c r="A8">
        <v>0</v>
      </c>
      <c r="B8">
        <v>460</v>
      </c>
      <c r="C8">
        <v>264</v>
      </c>
      <c r="D8">
        <v>400</v>
      </c>
      <c r="E8">
        <v>66536</v>
      </c>
      <c r="G8" s="1" t="s">
        <v>3</v>
      </c>
      <c r="H8" s="5">
        <v>0.57138299999999997</v>
      </c>
      <c r="I8" s="5">
        <v>0.772451</v>
      </c>
      <c r="J8" s="5">
        <v>0.27720099999999998</v>
      </c>
      <c r="K8" s="5">
        <f>SUMSQ(H8:J8)</f>
        <v>0.99999947449099991</v>
      </c>
      <c r="L8" s="2"/>
      <c r="Q8" s="2">
        <v>0</v>
      </c>
      <c r="R8" s="2">
        <v>1.7264693326</v>
      </c>
      <c r="S8" s="2">
        <v>1.7060490721999999</v>
      </c>
      <c r="T8" s="2">
        <v>1.7229309721999999</v>
      </c>
      <c r="V8">
        <f t="shared" si="0"/>
        <v>2.9762509800651995</v>
      </c>
      <c r="W8">
        <f t="shared" si="1"/>
        <v>1.5042501405089892E-2</v>
      </c>
      <c r="X8">
        <f t="shared" si="2"/>
        <v>3.8716246964746348E-2</v>
      </c>
      <c r="Z8">
        <f>SQRT(V4^2+W4^2+X4^2)</f>
        <v>3.7531312737243199</v>
      </c>
    </row>
    <row r="9" spans="1:33" x14ac:dyDescent="0.2">
      <c r="A9">
        <v>0</v>
      </c>
      <c r="B9">
        <v>528</v>
      </c>
      <c r="C9">
        <v>304</v>
      </c>
      <c r="D9">
        <v>264</v>
      </c>
      <c r="E9">
        <v>70000</v>
      </c>
      <c r="G9" s="1" t="s">
        <v>46</v>
      </c>
      <c r="H9" s="5">
        <f>SUMSQ(H6:H8)</f>
        <v>1.000000489339</v>
      </c>
      <c r="I9" s="5">
        <f t="shared" ref="I9:J9" si="4">SUMSQ(I6:I8)</f>
        <v>0.99999951260599995</v>
      </c>
      <c r="J9" s="5">
        <f t="shared" si="4"/>
        <v>1.0000005661009999</v>
      </c>
      <c r="K9" s="5"/>
      <c r="L9" s="2"/>
      <c r="Q9" s="2">
        <v>0</v>
      </c>
      <c r="R9" s="2">
        <v>2.2512404500000001</v>
      </c>
      <c r="S9" s="2">
        <v>2.1220828769</v>
      </c>
      <c r="T9" s="2">
        <v>0.81208466109999999</v>
      </c>
      <c r="V9">
        <f t="shared" si="0"/>
        <v>3.0013152050026273</v>
      </c>
      <c r="W9">
        <f t="shared" si="1"/>
        <v>-1.0735539456142842</v>
      </c>
      <c r="X9">
        <f t="shared" si="2"/>
        <v>-0.26532108231945772</v>
      </c>
    </row>
    <row r="10" spans="1:33" x14ac:dyDescent="0.2">
      <c r="A10">
        <v>7</v>
      </c>
      <c r="B10">
        <v>460</v>
      </c>
      <c r="C10">
        <v>230</v>
      </c>
      <c r="D10">
        <v>264</v>
      </c>
      <c r="E10">
        <v>68000</v>
      </c>
      <c r="Q10" s="2">
        <v>7</v>
      </c>
      <c r="R10" s="2">
        <v>1.7264693326</v>
      </c>
      <c r="S10" s="2">
        <v>1.3524203382</v>
      </c>
      <c r="T10" s="2">
        <v>0.81208466109999999</v>
      </c>
      <c r="V10">
        <f t="shared" si="0"/>
        <v>2.2491684069781863</v>
      </c>
      <c r="W10">
        <f t="shared" si="1"/>
        <v>-0.63699742544004412</v>
      </c>
      <c r="X10">
        <f t="shared" si="2"/>
        <v>6.853409332105509E-2</v>
      </c>
    </row>
    <row r="11" spans="1:33" x14ac:dyDescent="0.2">
      <c r="A11">
        <v>10</v>
      </c>
      <c r="B11">
        <v>400</v>
      </c>
      <c r="C11">
        <v>200</v>
      </c>
      <c r="D11">
        <v>350</v>
      </c>
      <c r="E11">
        <v>73140</v>
      </c>
      <c r="G11" s="1" t="s">
        <v>45</v>
      </c>
      <c r="H11" s="2" t="s">
        <v>12</v>
      </c>
      <c r="I11" s="4">
        <f>SUMPRODUCT(H6:H8,I6:I8)</f>
        <v>-1.4163200001693355E-7</v>
      </c>
      <c r="Q11" s="2">
        <v>10</v>
      </c>
      <c r="R11" s="2">
        <v>1.2634359936999999</v>
      </c>
      <c r="S11" s="2">
        <v>1.0403949847</v>
      </c>
      <c r="T11" s="2">
        <v>1.3880610049</v>
      </c>
      <c r="V11">
        <f t="shared" si="0"/>
        <v>2.1291182425129471</v>
      </c>
      <c r="W11">
        <f t="shared" si="1"/>
        <v>0.13960689925426961</v>
      </c>
      <c r="X11">
        <f t="shared" si="2"/>
        <v>0.22972286677506992</v>
      </c>
    </row>
    <row r="12" spans="1:33" x14ac:dyDescent="0.2">
      <c r="A12">
        <v>7</v>
      </c>
      <c r="B12">
        <v>400</v>
      </c>
      <c r="C12">
        <v>175</v>
      </c>
      <c r="D12">
        <v>230</v>
      </c>
      <c r="E12">
        <v>66016</v>
      </c>
      <c r="H12" s="2" t="s">
        <v>13</v>
      </c>
      <c r="I12" s="4">
        <f>SUMPRODUCT(I6:I8,J6:J8)</f>
        <v>-3.1522900004188337E-7</v>
      </c>
      <c r="Q12" s="2">
        <v>7</v>
      </c>
      <c r="R12" s="2">
        <v>1.2634359936999999</v>
      </c>
      <c r="S12" s="2">
        <v>0.78037385680000004</v>
      </c>
      <c r="T12" s="2">
        <v>0.58437308330000004</v>
      </c>
      <c r="V12">
        <f t="shared" si="0"/>
        <v>1.5179631008649048</v>
      </c>
      <c r="W12">
        <f t="shared" si="1"/>
        <v>-0.44330247991312377</v>
      </c>
      <c r="X12">
        <f t="shared" si="2"/>
        <v>0.21451723783347729</v>
      </c>
    </row>
    <row r="13" spans="1:33" x14ac:dyDescent="0.2">
      <c r="A13">
        <v>7</v>
      </c>
      <c r="B13">
        <v>400</v>
      </c>
      <c r="C13">
        <v>200</v>
      </c>
      <c r="D13">
        <v>200</v>
      </c>
      <c r="E13">
        <v>66016</v>
      </c>
      <c r="H13" s="2" t="s">
        <v>14</v>
      </c>
      <c r="I13" s="4">
        <f>SUMPRODUCT(J6:J8,H6:H8)</f>
        <v>-5.6168699996694826E-7</v>
      </c>
      <c r="Q13" s="2">
        <v>7</v>
      </c>
      <c r="R13" s="2">
        <v>1.2634359936999999</v>
      </c>
      <c r="S13" s="2">
        <v>1.0403949847</v>
      </c>
      <c r="T13" s="2">
        <v>0.38345110290000001</v>
      </c>
      <c r="V13">
        <f t="shared" si="0"/>
        <v>1.5551012228784813</v>
      </c>
      <c r="W13">
        <f t="shared" si="1"/>
        <v>-0.63640502415553235</v>
      </c>
      <c r="X13">
        <f t="shared" si="2"/>
        <v>-4.8756002669232038E-2</v>
      </c>
    </row>
    <row r="14" spans="1:33" x14ac:dyDescent="0.2">
      <c r="A14">
        <v>5</v>
      </c>
      <c r="B14">
        <v>400</v>
      </c>
      <c r="C14">
        <v>175</v>
      </c>
      <c r="D14">
        <v>200</v>
      </c>
      <c r="E14">
        <v>71840</v>
      </c>
      <c r="H14" s="4"/>
      <c r="Q14" s="2">
        <v>5</v>
      </c>
      <c r="R14" s="2">
        <v>1.2634359936999999</v>
      </c>
      <c r="S14" s="2">
        <v>0.78037385680000004</v>
      </c>
      <c r="T14" s="2">
        <v>0.38345110290000001</v>
      </c>
      <c r="V14">
        <f t="shared" si="0"/>
        <v>1.4031596969380116</v>
      </c>
      <c r="W14">
        <f t="shared" si="1"/>
        <v>-0.59850486459508412</v>
      </c>
      <c r="X14">
        <f t="shared" si="2"/>
        <v>0.15882146394461688</v>
      </c>
    </row>
    <row r="15" spans="1:33" x14ac:dyDescent="0.2">
      <c r="A15">
        <v>5</v>
      </c>
      <c r="B15">
        <v>304</v>
      </c>
      <c r="C15">
        <v>115</v>
      </c>
      <c r="D15">
        <v>175</v>
      </c>
      <c r="E15">
        <v>71580</v>
      </c>
      <c r="Q15" s="2">
        <v>5</v>
      </c>
      <c r="R15" s="2">
        <v>0.52258265140000004</v>
      </c>
      <c r="S15" s="2">
        <v>0.1563231497</v>
      </c>
      <c r="T15" s="2">
        <v>0.2160161192</v>
      </c>
      <c r="V15">
        <f t="shared" si="0"/>
        <v>0.51591305195390202</v>
      </c>
      <c r="W15">
        <f t="shared" si="1"/>
        <v>-0.17894279342783287</v>
      </c>
      <c r="X15">
        <f t="shared" si="2"/>
        <v>0.21448959101887624</v>
      </c>
    </row>
    <row r="16" spans="1:33" x14ac:dyDescent="0.2">
      <c r="A16">
        <v>2</v>
      </c>
      <c r="B16">
        <v>264</v>
      </c>
      <c r="C16">
        <v>100</v>
      </c>
      <c r="D16">
        <v>175</v>
      </c>
      <c r="E16">
        <v>65860</v>
      </c>
      <c r="H16" s="1" t="s">
        <v>9</v>
      </c>
      <c r="I16" s="1" t="s">
        <v>10</v>
      </c>
      <c r="J16" s="1" t="s">
        <v>11</v>
      </c>
      <c r="K16" s="1" t="s">
        <v>47</v>
      </c>
      <c r="L16" s="1"/>
      <c r="Q16" s="2">
        <v>2</v>
      </c>
      <c r="R16" s="2">
        <v>0.2138937588</v>
      </c>
      <c r="S16" s="2">
        <v>3.1047300000000002E-4</v>
      </c>
      <c r="T16" s="2">
        <v>0.2160161192</v>
      </c>
      <c r="V16">
        <f t="shared" si="0"/>
        <v>0.24686585336335137</v>
      </c>
      <c r="W16">
        <f t="shared" si="1"/>
        <v>3.4604389285410375E-2</v>
      </c>
      <c r="X16">
        <f t="shared" si="2"/>
        <v>0.17399246763773721</v>
      </c>
    </row>
    <row r="17" spans="1:24" x14ac:dyDescent="0.2">
      <c r="A17">
        <v>3</v>
      </c>
      <c r="B17">
        <v>264</v>
      </c>
      <c r="C17">
        <v>100</v>
      </c>
      <c r="D17">
        <v>175</v>
      </c>
      <c r="E17">
        <v>66432</v>
      </c>
      <c r="G17" s="1" t="s">
        <v>1</v>
      </c>
      <c r="H17">
        <f t="shared" ref="H17:J19" si="5">H6^2</f>
        <v>0.33206521500099995</v>
      </c>
      <c r="I17">
        <f t="shared" si="5"/>
        <v>0.38207357064100006</v>
      </c>
      <c r="J17">
        <f t="shared" si="5"/>
        <v>0.2858613156</v>
      </c>
      <c r="K17">
        <f>SUM(H17:J17)</f>
        <v>1.0000001012420001</v>
      </c>
      <c r="Q17" s="2">
        <v>3</v>
      </c>
      <c r="R17" s="2">
        <v>0.2138937588</v>
      </c>
      <c r="S17" s="2">
        <v>3.1047300000000002E-4</v>
      </c>
      <c r="T17" s="2">
        <v>0.2160161192</v>
      </c>
      <c r="V17">
        <f t="shared" si="0"/>
        <v>0.24686585336335137</v>
      </c>
      <c r="W17">
        <f t="shared" si="1"/>
        <v>3.4604389285410375E-2</v>
      </c>
      <c r="X17">
        <f t="shared" si="2"/>
        <v>0.17399246763773721</v>
      </c>
    </row>
    <row r="18" spans="1:24" x14ac:dyDescent="0.2">
      <c r="A18">
        <v>10</v>
      </c>
      <c r="B18">
        <v>230</v>
      </c>
      <c r="C18">
        <v>100</v>
      </c>
      <c r="D18">
        <v>132</v>
      </c>
      <c r="E18">
        <v>64040</v>
      </c>
      <c r="G18" s="1" t="s">
        <v>2</v>
      </c>
      <c r="H18">
        <f t="shared" si="5"/>
        <v>0.34145674164899992</v>
      </c>
      <c r="I18">
        <f t="shared" si="5"/>
        <v>2.1245394564E-2</v>
      </c>
      <c r="J18">
        <f t="shared" si="5"/>
        <v>0.63729885609999992</v>
      </c>
      <c r="K18">
        <f>SUM(H18:J18)</f>
        <v>1.0000009923129998</v>
      </c>
      <c r="Q18" s="2">
        <v>10</v>
      </c>
      <c r="R18" s="2">
        <v>-4.8491800000000002E-2</v>
      </c>
      <c r="S18" s="2">
        <v>3.1047300000000002E-4</v>
      </c>
      <c r="T18" s="2">
        <v>-7.1972052999999994E-2</v>
      </c>
      <c r="V18">
        <f t="shared" si="0"/>
        <v>-6.8885633076859992E-2</v>
      </c>
      <c r="W18">
        <f t="shared" si="1"/>
        <v>-2.5666338327636991E-2</v>
      </c>
      <c r="X18">
        <f t="shared" si="2"/>
        <v>-4.6125204552283E-2</v>
      </c>
    </row>
    <row r="19" spans="1:24" x14ac:dyDescent="0.2">
      <c r="A19">
        <v>10</v>
      </c>
      <c r="B19">
        <v>230</v>
      </c>
      <c r="C19">
        <v>100</v>
      </c>
      <c r="D19">
        <v>132</v>
      </c>
      <c r="E19">
        <v>62610</v>
      </c>
      <c r="G19" s="1" t="s">
        <v>3</v>
      </c>
      <c r="H19">
        <f t="shared" si="5"/>
        <v>0.32647853268899996</v>
      </c>
      <c r="I19">
        <f t="shared" si="5"/>
        <v>0.59668054740099996</v>
      </c>
      <c r="J19">
        <f t="shared" si="5"/>
        <v>7.684039440099999E-2</v>
      </c>
      <c r="K19">
        <f>SUM(H19:J19)</f>
        <v>0.99999947449099991</v>
      </c>
      <c r="Q19" s="2">
        <v>10</v>
      </c>
      <c r="R19" s="2">
        <v>-4.8491800000000002E-2</v>
      </c>
      <c r="S19" s="2">
        <v>3.1047300000000002E-4</v>
      </c>
      <c r="T19" s="2">
        <v>-7.1972052999999994E-2</v>
      </c>
      <c r="V19">
        <f t="shared" si="0"/>
        <v>-6.8885633076859992E-2</v>
      </c>
      <c r="W19">
        <f t="shared" si="1"/>
        <v>-2.5666338327636991E-2</v>
      </c>
      <c r="X19">
        <f t="shared" si="2"/>
        <v>-4.6125204552283E-2</v>
      </c>
    </row>
    <row r="20" spans="1:24" x14ac:dyDescent="0.2">
      <c r="A20">
        <v>7</v>
      </c>
      <c r="B20">
        <v>230</v>
      </c>
      <c r="C20">
        <v>87</v>
      </c>
      <c r="D20">
        <v>132</v>
      </c>
      <c r="E20">
        <v>65002</v>
      </c>
      <c r="G20" s="1" t="s">
        <v>47</v>
      </c>
      <c r="Q20" s="2">
        <v>7</v>
      </c>
      <c r="R20" s="2">
        <v>-4.8491800000000002E-2</v>
      </c>
      <c r="S20" s="2">
        <v>-0.134900514</v>
      </c>
      <c r="T20" s="2">
        <v>-7.1972052999999994E-2</v>
      </c>
      <c r="V20">
        <f t="shared" si="0"/>
        <v>-0.14789522685340101</v>
      </c>
      <c r="W20">
        <f t="shared" si="1"/>
        <v>-5.9582552844909889E-3</v>
      </c>
      <c r="X20">
        <f t="shared" si="2"/>
        <v>6.1815078479686987E-2</v>
      </c>
    </row>
    <row r="21" spans="1:24" x14ac:dyDescent="0.2">
      <c r="A21">
        <v>7</v>
      </c>
      <c r="B21">
        <v>230</v>
      </c>
      <c r="C21">
        <v>76</v>
      </c>
      <c r="D21">
        <v>115</v>
      </c>
      <c r="E21">
        <v>64001</v>
      </c>
      <c r="H21" s="3">
        <f>SUM(H17:H19)</f>
        <v>1.000000489339</v>
      </c>
      <c r="I21" s="3">
        <f>SUM(I17:I19)</f>
        <v>0.99999951260599995</v>
      </c>
      <c r="J21" s="3">
        <f>SUM(J17:J19)</f>
        <v>1.0000005661009999</v>
      </c>
      <c r="Q21" s="2">
        <v>7</v>
      </c>
      <c r="R21" s="2">
        <v>-4.8491800000000002E-2</v>
      </c>
      <c r="S21" s="2">
        <v>-0.24930980999999999</v>
      </c>
      <c r="T21" s="2">
        <v>-0.18582784199999999</v>
      </c>
      <c r="V21">
        <f t="shared" si="0"/>
        <v>-0.27980476039211599</v>
      </c>
      <c r="W21">
        <f t="shared" si="1"/>
        <v>-7.7230203186961999E-2</v>
      </c>
      <c r="X21">
        <f t="shared" si="2"/>
        <v>0.12158822500285797</v>
      </c>
    </row>
    <row r="22" spans="1:24" x14ac:dyDescent="0.2">
      <c r="A22">
        <v>5</v>
      </c>
      <c r="B22">
        <v>230</v>
      </c>
      <c r="C22">
        <v>76</v>
      </c>
      <c r="D22">
        <v>115</v>
      </c>
      <c r="E22">
        <v>66900</v>
      </c>
      <c r="Q22" s="2">
        <v>5</v>
      </c>
      <c r="R22" s="2">
        <v>-4.8491800000000002E-2</v>
      </c>
      <c r="S22" s="2">
        <v>-0.24930980999999999</v>
      </c>
      <c r="T22" s="2">
        <v>-0.18582784199999999</v>
      </c>
      <c r="V22">
        <f t="shared" si="0"/>
        <v>-0.27980476039211599</v>
      </c>
      <c r="W22">
        <f t="shared" si="1"/>
        <v>-7.7230203186961999E-2</v>
      </c>
      <c r="X22">
        <f t="shared" si="2"/>
        <v>0.12158822500285797</v>
      </c>
    </row>
    <row r="23" spans="1:24" x14ac:dyDescent="0.2">
      <c r="A23">
        <v>5</v>
      </c>
      <c r="B23">
        <v>230</v>
      </c>
      <c r="C23">
        <v>87</v>
      </c>
      <c r="D23">
        <v>100</v>
      </c>
      <c r="E23">
        <v>63000</v>
      </c>
      <c r="Q23" s="2">
        <v>5</v>
      </c>
      <c r="R23" s="2">
        <v>-4.8491800000000002E-2</v>
      </c>
      <c r="S23" s="2">
        <v>-0.134900514</v>
      </c>
      <c r="T23" s="2">
        <v>-0.28628883199999999</v>
      </c>
      <c r="V23">
        <f t="shared" si="0"/>
        <v>-0.27035219098875796</v>
      </c>
      <c r="W23">
        <f t="shared" si="1"/>
        <v>-0.17150746553981999</v>
      </c>
      <c r="X23">
        <f t="shared" si="2"/>
        <v>2.4062530241079905E-3</v>
      </c>
    </row>
    <row r="24" spans="1:24" x14ac:dyDescent="0.2">
      <c r="A24">
        <v>5</v>
      </c>
      <c r="B24">
        <v>230</v>
      </c>
      <c r="C24">
        <v>87</v>
      </c>
      <c r="D24">
        <v>100</v>
      </c>
      <c r="E24">
        <v>63780</v>
      </c>
      <c r="Q24" s="2">
        <v>5</v>
      </c>
      <c r="R24" s="2">
        <v>-4.8491800000000002E-2</v>
      </c>
      <c r="S24" s="2">
        <v>-0.134900514</v>
      </c>
      <c r="T24" s="2">
        <v>-0.28628883199999999</v>
      </c>
      <c r="V24">
        <f t="shared" si="0"/>
        <v>-0.27035219098875796</v>
      </c>
      <c r="W24">
        <f t="shared" si="1"/>
        <v>-0.17150746553981999</v>
      </c>
      <c r="X24">
        <f t="shared" si="2"/>
        <v>2.4062530241079905E-3</v>
      </c>
    </row>
    <row r="25" spans="1:24" x14ac:dyDescent="0.2">
      <c r="A25">
        <v>7</v>
      </c>
      <c r="B25">
        <v>200</v>
      </c>
      <c r="C25">
        <v>87</v>
      </c>
      <c r="D25">
        <v>100</v>
      </c>
      <c r="E25">
        <v>62000</v>
      </c>
      <c r="G25" t="s">
        <v>44</v>
      </c>
      <c r="Q25" s="2">
        <v>7</v>
      </c>
      <c r="R25" s="2">
        <v>-0.28000846899999998</v>
      </c>
      <c r="S25" s="2">
        <v>-0.134900514</v>
      </c>
      <c r="T25" s="2">
        <v>-0.28628883199999999</v>
      </c>
      <c r="V25">
        <f t="shared" si="0"/>
        <v>-0.40376390301667697</v>
      </c>
      <c r="W25">
        <f t="shared" si="1"/>
        <v>-2.8402150580871005E-2</v>
      </c>
      <c r="X25">
        <f t="shared" si="2"/>
        <v>-0.12137644922343199</v>
      </c>
    </row>
    <row r="26" spans="1:24" x14ac:dyDescent="0.2">
      <c r="A26">
        <v>7</v>
      </c>
      <c r="B26">
        <v>200</v>
      </c>
      <c r="C26">
        <v>76</v>
      </c>
      <c r="D26">
        <v>100</v>
      </c>
      <c r="E26">
        <v>61960</v>
      </c>
      <c r="G26" s="2">
        <v>0.57625099999999996</v>
      </c>
      <c r="H26" s="2">
        <v>0.58434299999999995</v>
      </c>
      <c r="I26" s="2">
        <v>0.57138299999999997</v>
      </c>
      <c r="K26" s="4" cm="1">
        <f t="array" ref="K26:M28">MMULT(H6:J8,G26:I28)</f>
        <v>1.0000001012420001</v>
      </c>
      <c r="L26" s="4">
        <v>-1.0578900000446367E-7</v>
      </c>
      <c r="M26" s="4">
        <v>1.2722199990711225E-7</v>
      </c>
      <c r="Q26" s="2">
        <v>7</v>
      </c>
      <c r="R26" s="2">
        <v>-0.28000846899999998</v>
      </c>
      <c r="S26" s="2">
        <v>-0.24930980999999999</v>
      </c>
      <c r="T26" s="2">
        <v>-0.28628883199999999</v>
      </c>
      <c r="V26">
        <f t="shared" si="0"/>
        <v>-0.47061817426920494</v>
      </c>
      <c r="W26">
        <f t="shared" si="1"/>
        <v>-1.1726080414503015E-2</v>
      </c>
      <c r="X26">
        <f t="shared" si="2"/>
        <v>-3.0042364133672006E-2</v>
      </c>
    </row>
    <row r="27" spans="1:24" x14ac:dyDescent="0.2">
      <c r="A27">
        <v>7</v>
      </c>
      <c r="B27">
        <v>200</v>
      </c>
      <c r="C27">
        <v>76</v>
      </c>
      <c r="D27">
        <v>100</v>
      </c>
      <c r="E27">
        <v>62012</v>
      </c>
      <c r="G27" s="2">
        <v>-0.61812100000000003</v>
      </c>
      <c r="H27" s="2">
        <v>-0.145758</v>
      </c>
      <c r="I27" s="2">
        <v>0.772451</v>
      </c>
      <c r="K27" s="4">
        <v>-1.0578900000446367E-7</v>
      </c>
      <c r="L27" s="4">
        <v>1.0000009923129998</v>
      </c>
      <c r="M27" s="4">
        <v>4.1320099999908599E-7</v>
      </c>
      <c r="Q27" s="2">
        <v>7</v>
      </c>
      <c r="R27" s="2">
        <v>-0.28000846899999998</v>
      </c>
      <c r="S27" s="2">
        <v>-0.24930980999999999</v>
      </c>
      <c r="T27" s="2">
        <v>-0.28628883199999999</v>
      </c>
      <c r="V27">
        <f t="shared" si="0"/>
        <v>-0.47061817426920494</v>
      </c>
      <c r="W27">
        <f t="shared" si="1"/>
        <v>-1.1726080414503015E-2</v>
      </c>
      <c r="X27">
        <f t="shared" si="2"/>
        <v>-3.0042364133672006E-2</v>
      </c>
    </row>
    <row r="28" spans="1:24" x14ac:dyDescent="0.2">
      <c r="A28">
        <v>7</v>
      </c>
      <c r="B28">
        <v>200</v>
      </c>
      <c r="C28">
        <v>76</v>
      </c>
      <c r="D28">
        <v>87</v>
      </c>
      <c r="E28">
        <v>62300</v>
      </c>
      <c r="G28" s="2">
        <v>0.53466000000000002</v>
      </c>
      <c r="H28" s="2">
        <v>-0.79830999999999996</v>
      </c>
      <c r="I28" s="2">
        <v>0.27720099999999998</v>
      </c>
      <c r="K28" s="4">
        <v>1.2722199990711225E-7</v>
      </c>
      <c r="L28" s="4">
        <v>4.1320099999908599E-7</v>
      </c>
      <c r="M28" s="4">
        <v>0.99999947449099991</v>
      </c>
      <c r="Q28" s="2">
        <v>7</v>
      </c>
      <c r="R28" s="2">
        <v>-0.28000846899999998</v>
      </c>
      <c r="S28" s="2">
        <v>-0.24930980999999999</v>
      </c>
      <c r="T28" s="2">
        <v>-0.37335502300000001</v>
      </c>
      <c r="V28">
        <f t="shared" si="0"/>
        <v>-0.52036631568135794</v>
      </c>
      <c r="W28">
        <f t="shared" si="1"/>
        <v>-7.8980446718644015E-2</v>
      </c>
      <c r="X28">
        <f t="shared" si="2"/>
        <v>-5.4177199345063001E-2</v>
      </c>
    </row>
    <row r="29" spans="1:24" x14ac:dyDescent="0.2">
      <c r="A29">
        <v>5</v>
      </c>
      <c r="B29">
        <v>200</v>
      </c>
      <c r="C29">
        <v>76</v>
      </c>
      <c r="D29">
        <v>87</v>
      </c>
      <c r="E29">
        <v>61960</v>
      </c>
      <c r="Q29" s="2">
        <v>5</v>
      </c>
      <c r="R29" s="2">
        <v>-0.28000846899999998</v>
      </c>
      <c r="S29" s="2">
        <v>-0.24930980999999999</v>
      </c>
      <c r="T29" s="2">
        <v>-0.37335502300000001</v>
      </c>
      <c r="V29">
        <f t="shared" si="0"/>
        <v>-0.52036631568135794</v>
      </c>
      <c r="W29">
        <f t="shared" si="1"/>
        <v>-7.8980446718644015E-2</v>
      </c>
      <c r="X29">
        <f t="shared" si="2"/>
        <v>-5.4177199345063001E-2</v>
      </c>
    </row>
    <row r="30" spans="1:24" x14ac:dyDescent="0.2">
      <c r="A30">
        <v>7</v>
      </c>
      <c r="B30">
        <v>200</v>
      </c>
      <c r="C30">
        <v>66</v>
      </c>
      <c r="D30">
        <v>87</v>
      </c>
      <c r="E30">
        <v>61700</v>
      </c>
      <c r="Q30" s="2">
        <v>7</v>
      </c>
      <c r="R30" s="2">
        <v>-0.28000846899999998</v>
      </c>
      <c r="S30" s="2">
        <v>-0.35331826100000002</v>
      </c>
      <c r="T30" s="2">
        <v>-0.37335502300000001</v>
      </c>
      <c r="V30">
        <f t="shared" si="0"/>
        <v>-0.58114292596405093</v>
      </c>
      <c r="W30">
        <f t="shared" si="1"/>
        <v>-6.3820382917786023E-2</v>
      </c>
      <c r="X30">
        <f t="shared" si="2"/>
        <v>2.8853787172747045E-2</v>
      </c>
    </row>
    <row r="31" spans="1:24" x14ac:dyDescent="0.2">
      <c r="A31">
        <v>7</v>
      </c>
      <c r="B31">
        <v>175</v>
      </c>
      <c r="C31">
        <v>66</v>
      </c>
      <c r="D31">
        <v>100</v>
      </c>
      <c r="E31">
        <v>61440</v>
      </c>
      <c r="Q31" s="2">
        <v>7</v>
      </c>
      <c r="R31" s="2">
        <v>-0.47293902700000001</v>
      </c>
      <c r="S31" s="2">
        <v>-0.35331826100000002</v>
      </c>
      <c r="T31" s="2">
        <v>-0.28628883199999999</v>
      </c>
      <c r="V31">
        <f t="shared" si="0"/>
        <v>-0.642571211529956</v>
      </c>
      <c r="W31">
        <f t="shared" si="1"/>
        <v>0.12268841282787302</v>
      </c>
      <c r="X31">
        <f t="shared" si="2"/>
        <v>-5.016362975614197E-2</v>
      </c>
    </row>
    <row r="32" spans="1:24" x14ac:dyDescent="0.2">
      <c r="A32">
        <v>2</v>
      </c>
      <c r="B32">
        <v>175</v>
      </c>
      <c r="C32">
        <v>57</v>
      </c>
      <c r="D32">
        <v>100</v>
      </c>
      <c r="E32">
        <v>62220</v>
      </c>
      <c r="Q32" s="2">
        <v>2</v>
      </c>
      <c r="R32" s="2">
        <v>-0.47293902700000001</v>
      </c>
      <c r="S32" s="2">
        <v>-0.44692586699999998</v>
      </c>
      <c r="T32" s="2">
        <v>-0.28628883199999999</v>
      </c>
      <c r="V32">
        <f t="shared" si="0"/>
        <v>-0.6972701608428139</v>
      </c>
      <c r="W32">
        <f t="shared" si="1"/>
        <v>0.13633247026322104</v>
      </c>
      <c r="X32">
        <f t="shared" si="2"/>
        <v>2.4564258189717969E-2</v>
      </c>
    </row>
    <row r="33" spans="1:24" x14ac:dyDescent="0.2">
      <c r="A33">
        <v>3</v>
      </c>
      <c r="B33">
        <v>175</v>
      </c>
      <c r="C33">
        <v>57</v>
      </c>
      <c r="D33">
        <v>100</v>
      </c>
      <c r="E33">
        <v>63260</v>
      </c>
      <c r="Q33" s="2">
        <v>3</v>
      </c>
      <c r="R33" s="2">
        <v>-0.47293902700000001</v>
      </c>
      <c r="S33" s="2">
        <v>-0.44692586699999998</v>
      </c>
      <c r="T33" s="2">
        <v>-0.28628883199999999</v>
      </c>
      <c r="V33">
        <f t="shared" si="0"/>
        <v>-0.6972701608428139</v>
      </c>
      <c r="W33">
        <f t="shared" si="1"/>
        <v>0.13633247026322104</v>
      </c>
      <c r="X33">
        <f t="shared" si="2"/>
        <v>2.4564258189717969E-2</v>
      </c>
    </row>
    <row r="34" spans="1:24" x14ac:dyDescent="0.2">
      <c r="A34">
        <v>7</v>
      </c>
      <c r="B34">
        <v>175</v>
      </c>
      <c r="C34">
        <v>57</v>
      </c>
      <c r="D34">
        <v>100</v>
      </c>
      <c r="E34">
        <v>59880</v>
      </c>
      <c r="Q34" s="2">
        <v>7</v>
      </c>
      <c r="R34" s="2">
        <v>-0.47293902700000001</v>
      </c>
      <c r="S34" s="2">
        <v>-0.44692586699999998</v>
      </c>
      <c r="T34" s="2">
        <v>-0.28628883199999999</v>
      </c>
      <c r="V34">
        <f t="shared" si="0"/>
        <v>-0.6972701608428139</v>
      </c>
      <c r="W34">
        <f t="shared" si="1"/>
        <v>0.13633247026322104</v>
      </c>
      <c r="X34">
        <f t="shared" si="2"/>
        <v>2.4564258189717969E-2</v>
      </c>
    </row>
    <row r="35" spans="1:24" x14ac:dyDescent="0.2">
      <c r="A35">
        <v>2</v>
      </c>
      <c r="B35">
        <v>175</v>
      </c>
      <c r="C35">
        <v>57</v>
      </c>
      <c r="D35">
        <v>100</v>
      </c>
      <c r="E35">
        <v>62480</v>
      </c>
      <c r="Q35" s="2">
        <v>2</v>
      </c>
      <c r="R35" s="2">
        <v>-0.47293902700000001</v>
      </c>
      <c r="S35" s="2">
        <v>-0.44692586699999998</v>
      </c>
      <c r="T35" s="2">
        <v>-0.28628883199999999</v>
      </c>
      <c r="V35">
        <f t="shared" ref="V35:V69" si="6">R35*$H$6+S35*$H$7+T35*$H$8</f>
        <v>-0.6972701608428139</v>
      </c>
      <c r="W35">
        <f t="shared" ref="W35:W69" si="7">R35*$I$6+S35*$I$7+T35*$I$8</f>
        <v>0.13633247026322104</v>
      </c>
      <c r="X35">
        <f t="shared" ref="X35:X69" si="8">R35*$J$6+S35*$J$7+T35*$J$8</f>
        <v>2.4564258189717969E-2</v>
      </c>
    </row>
    <row r="36" spans="1:24" x14ac:dyDescent="0.2">
      <c r="A36">
        <v>3</v>
      </c>
      <c r="B36">
        <v>175</v>
      </c>
      <c r="C36">
        <v>57</v>
      </c>
      <c r="D36">
        <v>100</v>
      </c>
      <c r="E36">
        <v>63000</v>
      </c>
      <c r="Q36" s="2">
        <v>3</v>
      </c>
      <c r="R36" s="2">
        <v>-0.47293902700000001</v>
      </c>
      <c r="S36" s="2">
        <v>-0.44692586699999998</v>
      </c>
      <c r="T36" s="2">
        <v>-0.28628883199999999</v>
      </c>
      <c r="V36">
        <f t="shared" si="6"/>
        <v>-0.6972701608428139</v>
      </c>
      <c r="W36">
        <f t="shared" si="7"/>
        <v>0.13633247026322104</v>
      </c>
      <c r="X36">
        <f t="shared" si="8"/>
        <v>2.4564258189717969E-2</v>
      </c>
    </row>
    <row r="37" spans="1:24" x14ac:dyDescent="0.2">
      <c r="A37">
        <v>2</v>
      </c>
      <c r="B37">
        <v>175</v>
      </c>
      <c r="C37">
        <v>57</v>
      </c>
      <c r="D37">
        <v>100</v>
      </c>
      <c r="E37">
        <v>63260</v>
      </c>
      <c r="Q37" s="2">
        <v>2</v>
      </c>
      <c r="R37" s="2">
        <v>-0.47293902700000001</v>
      </c>
      <c r="S37" s="2">
        <v>-0.44692586699999998</v>
      </c>
      <c r="T37" s="2">
        <v>-0.28628883199999999</v>
      </c>
      <c r="V37">
        <f t="shared" si="6"/>
        <v>-0.6972701608428139</v>
      </c>
      <c r="W37">
        <f t="shared" si="7"/>
        <v>0.13633247026322104</v>
      </c>
      <c r="X37">
        <f t="shared" si="8"/>
        <v>2.4564258189717969E-2</v>
      </c>
    </row>
    <row r="38" spans="1:24" x14ac:dyDescent="0.2">
      <c r="A38">
        <v>3</v>
      </c>
      <c r="B38">
        <v>175</v>
      </c>
      <c r="C38">
        <v>57</v>
      </c>
      <c r="D38">
        <v>100</v>
      </c>
      <c r="E38">
        <v>62480</v>
      </c>
      <c r="Q38" s="2">
        <v>3</v>
      </c>
      <c r="R38" s="2">
        <v>-0.47293902700000001</v>
      </c>
      <c r="S38" s="2">
        <v>-0.44692586699999998</v>
      </c>
      <c r="T38" s="2">
        <v>-0.28628883199999999</v>
      </c>
      <c r="V38">
        <f t="shared" si="6"/>
        <v>-0.6972701608428139</v>
      </c>
      <c r="W38">
        <f t="shared" si="7"/>
        <v>0.13633247026322104</v>
      </c>
      <c r="X38">
        <f t="shared" si="8"/>
        <v>2.4564258189717969E-2</v>
      </c>
    </row>
    <row r="39" spans="1:24" x14ac:dyDescent="0.2">
      <c r="A39">
        <v>4</v>
      </c>
      <c r="B39">
        <v>175</v>
      </c>
      <c r="C39">
        <v>57</v>
      </c>
      <c r="D39">
        <v>87</v>
      </c>
      <c r="E39">
        <v>62480</v>
      </c>
      <c r="Q39" s="2">
        <v>4</v>
      </c>
      <c r="R39" s="2">
        <v>-0.47293902700000001</v>
      </c>
      <c r="S39" s="2">
        <v>-0.44692586699999998</v>
      </c>
      <c r="T39" s="2">
        <v>-0.37335502300000001</v>
      </c>
      <c r="V39">
        <f t="shared" si="6"/>
        <v>-0.7470183022549669</v>
      </c>
      <c r="W39">
        <f t="shared" si="7"/>
        <v>6.9078103959080039E-2</v>
      </c>
      <c r="X39">
        <f t="shared" si="8"/>
        <v>4.2942297832697374E-4</v>
      </c>
    </row>
    <row r="40" spans="1:24" x14ac:dyDescent="0.2">
      <c r="A40">
        <v>7</v>
      </c>
      <c r="B40">
        <v>175</v>
      </c>
      <c r="C40">
        <v>57</v>
      </c>
      <c r="D40">
        <v>87</v>
      </c>
      <c r="E40">
        <v>61440</v>
      </c>
      <c r="Q40" s="2">
        <v>7</v>
      </c>
      <c r="R40" s="2">
        <v>-0.47293902700000001</v>
      </c>
      <c r="S40" s="2">
        <v>-0.44692586699999998</v>
      </c>
      <c r="T40" s="2">
        <v>-0.37335502300000001</v>
      </c>
      <c r="V40">
        <f t="shared" si="6"/>
        <v>-0.7470183022549669</v>
      </c>
      <c r="W40">
        <f t="shared" si="7"/>
        <v>6.9078103959080039E-2</v>
      </c>
      <c r="X40">
        <f t="shared" si="8"/>
        <v>4.2942297832697374E-4</v>
      </c>
    </row>
    <row r="41" spans="1:24" x14ac:dyDescent="0.2">
      <c r="A41">
        <v>2</v>
      </c>
      <c r="B41">
        <v>175</v>
      </c>
      <c r="C41">
        <v>57</v>
      </c>
      <c r="D41">
        <v>87</v>
      </c>
      <c r="E41">
        <v>62064</v>
      </c>
      <c r="Q41" s="2">
        <v>2</v>
      </c>
      <c r="R41" s="2">
        <v>-0.47293902700000001</v>
      </c>
      <c r="S41" s="2">
        <v>-0.44692586699999998</v>
      </c>
      <c r="T41" s="2">
        <v>-0.37335502300000001</v>
      </c>
      <c r="V41">
        <f t="shared" si="6"/>
        <v>-0.7470183022549669</v>
      </c>
      <c r="W41">
        <f t="shared" si="7"/>
        <v>6.9078103959080039E-2</v>
      </c>
      <c r="X41">
        <f t="shared" si="8"/>
        <v>4.2942297832697374E-4</v>
      </c>
    </row>
    <row r="42" spans="1:24" x14ac:dyDescent="0.2">
      <c r="A42">
        <v>3</v>
      </c>
      <c r="B42">
        <v>175</v>
      </c>
      <c r="C42">
        <v>57</v>
      </c>
      <c r="D42">
        <v>87</v>
      </c>
      <c r="E42">
        <v>61180</v>
      </c>
      <c r="Q42" s="2">
        <v>3</v>
      </c>
      <c r="R42" s="2">
        <v>-0.47293902700000001</v>
      </c>
      <c r="S42" s="2">
        <v>-0.44692586699999998</v>
      </c>
      <c r="T42" s="2">
        <v>-0.37335502300000001</v>
      </c>
      <c r="V42">
        <f t="shared" si="6"/>
        <v>-0.7470183022549669</v>
      </c>
      <c r="W42">
        <f t="shared" si="7"/>
        <v>6.9078103959080039E-2</v>
      </c>
      <c r="X42">
        <f t="shared" si="8"/>
        <v>4.2942297832697374E-4</v>
      </c>
    </row>
    <row r="43" spans="1:24" x14ac:dyDescent="0.2">
      <c r="A43">
        <v>2</v>
      </c>
      <c r="B43">
        <v>175</v>
      </c>
      <c r="C43">
        <v>57</v>
      </c>
      <c r="D43">
        <v>87</v>
      </c>
      <c r="E43">
        <v>59100</v>
      </c>
      <c r="Q43" s="2">
        <v>2</v>
      </c>
      <c r="R43" s="2">
        <v>-0.47293902700000001</v>
      </c>
      <c r="S43" s="2">
        <v>-0.44692586699999998</v>
      </c>
      <c r="T43" s="2">
        <v>-0.37335502300000001</v>
      </c>
      <c r="V43">
        <f t="shared" si="6"/>
        <v>-0.7470183022549669</v>
      </c>
      <c r="W43">
        <f t="shared" si="7"/>
        <v>6.9078103959080039E-2</v>
      </c>
      <c r="X43">
        <f t="shared" si="8"/>
        <v>4.2942297832697374E-4</v>
      </c>
    </row>
    <row r="44" spans="1:24" x14ac:dyDescent="0.2">
      <c r="A44">
        <v>3</v>
      </c>
      <c r="B44">
        <v>175</v>
      </c>
      <c r="C44">
        <v>57</v>
      </c>
      <c r="D44">
        <v>87</v>
      </c>
      <c r="E44">
        <v>59620</v>
      </c>
      <c r="Q44" s="2">
        <v>3</v>
      </c>
      <c r="R44" s="2">
        <v>-0.47293902700000001</v>
      </c>
      <c r="S44" s="2">
        <v>-0.44692586699999998</v>
      </c>
      <c r="T44" s="2">
        <v>-0.37335502300000001</v>
      </c>
      <c r="V44">
        <f t="shared" si="6"/>
        <v>-0.7470183022549669</v>
      </c>
      <c r="W44">
        <f t="shared" si="7"/>
        <v>6.9078103959080039E-2</v>
      </c>
      <c r="X44">
        <f t="shared" si="8"/>
        <v>4.2942297832697374E-4</v>
      </c>
    </row>
    <row r="45" spans="1:24" x14ac:dyDescent="0.2">
      <c r="A45">
        <v>5</v>
      </c>
      <c r="B45">
        <v>175</v>
      </c>
      <c r="C45">
        <v>66</v>
      </c>
      <c r="D45">
        <v>76</v>
      </c>
      <c r="E45">
        <v>59880</v>
      </c>
      <c r="Q45" s="2">
        <v>5</v>
      </c>
      <c r="R45" s="2">
        <v>-0.47293902700000001</v>
      </c>
      <c r="S45" s="2">
        <v>-0.35331826100000002</v>
      </c>
      <c r="T45" s="2">
        <v>-0.44702641599999998</v>
      </c>
      <c r="V45">
        <f t="shared" si="6"/>
        <v>-0.73441393448862802</v>
      </c>
      <c r="W45">
        <f t="shared" si="7"/>
        <v>-1.4734946705109442E-3</v>
      </c>
      <c r="X45">
        <f t="shared" si="8"/>
        <v>-9.4720248778525959E-2</v>
      </c>
    </row>
    <row r="46" spans="1:24" x14ac:dyDescent="0.2">
      <c r="A46">
        <v>5</v>
      </c>
      <c r="B46">
        <v>175</v>
      </c>
      <c r="C46">
        <v>66</v>
      </c>
      <c r="D46">
        <v>76</v>
      </c>
      <c r="E46">
        <v>60200</v>
      </c>
      <c r="Q46" s="2">
        <v>5</v>
      </c>
      <c r="R46" s="2">
        <v>-0.47293902700000001</v>
      </c>
      <c r="S46" s="2">
        <v>-0.35331826100000002</v>
      </c>
      <c r="T46" s="2">
        <v>-0.44702641599999998</v>
      </c>
      <c r="V46">
        <f t="shared" si="6"/>
        <v>-0.73441393448862802</v>
      </c>
      <c r="W46">
        <f t="shared" si="7"/>
        <v>-1.4734946705109442E-3</v>
      </c>
      <c r="X46">
        <f t="shared" si="8"/>
        <v>-9.4720248778525959E-2</v>
      </c>
    </row>
    <row r="47" spans="1:24" x14ac:dyDescent="0.2">
      <c r="A47">
        <v>7</v>
      </c>
      <c r="B47">
        <v>175</v>
      </c>
      <c r="C47">
        <v>57</v>
      </c>
      <c r="D47">
        <v>76</v>
      </c>
      <c r="E47">
        <v>60140</v>
      </c>
      <c r="Q47" s="2">
        <v>7</v>
      </c>
      <c r="R47" s="2">
        <v>-0.47293902700000001</v>
      </c>
      <c r="S47" s="2">
        <v>-0.44692586699999998</v>
      </c>
      <c r="T47" s="2">
        <v>-0.44702641599999998</v>
      </c>
      <c r="V47">
        <f t="shared" si="6"/>
        <v>-0.78911288380148581</v>
      </c>
      <c r="W47">
        <f t="shared" si="7"/>
        <v>1.2170562764837078E-2</v>
      </c>
      <c r="X47">
        <f t="shared" si="8"/>
        <v>-1.999236083266602E-2</v>
      </c>
    </row>
    <row r="48" spans="1:24" x14ac:dyDescent="0.2">
      <c r="A48">
        <v>7</v>
      </c>
      <c r="B48">
        <v>175</v>
      </c>
      <c r="C48">
        <v>57</v>
      </c>
      <c r="D48">
        <v>76</v>
      </c>
      <c r="E48">
        <v>61700</v>
      </c>
      <c r="Q48" s="2">
        <v>7</v>
      </c>
      <c r="R48" s="2">
        <v>-0.47293902700000001</v>
      </c>
      <c r="S48" s="2">
        <v>-0.44692586699999998</v>
      </c>
      <c r="T48" s="2">
        <v>-0.44702641599999998</v>
      </c>
      <c r="V48">
        <f t="shared" si="6"/>
        <v>-0.78911288380148581</v>
      </c>
      <c r="W48">
        <f t="shared" si="7"/>
        <v>1.2170562764837078E-2</v>
      </c>
      <c r="X48">
        <f t="shared" si="8"/>
        <v>-1.999236083266602E-2</v>
      </c>
    </row>
    <row r="49" spans="1:24" x14ac:dyDescent="0.2">
      <c r="A49">
        <v>5</v>
      </c>
      <c r="B49">
        <v>175</v>
      </c>
      <c r="C49">
        <v>66</v>
      </c>
      <c r="D49">
        <v>66</v>
      </c>
      <c r="E49">
        <v>60000</v>
      </c>
      <c r="Q49" s="2">
        <v>5</v>
      </c>
      <c r="R49" s="2">
        <v>-0.47293902700000001</v>
      </c>
      <c r="S49" s="2">
        <v>-0.35331826100000002</v>
      </c>
      <c r="T49" s="2">
        <v>-0.51400040999999996</v>
      </c>
      <c r="V49">
        <f t="shared" si="6"/>
        <v>-0.77268173610232993</v>
      </c>
      <c r="W49">
        <f t="shared" si="7"/>
        <v>-5.3207623309804941E-2</v>
      </c>
      <c r="X49">
        <f t="shared" si="8"/>
        <v>-0.11328550688931996</v>
      </c>
    </row>
    <row r="50" spans="1:24" x14ac:dyDescent="0.2">
      <c r="A50">
        <v>7</v>
      </c>
      <c r="B50">
        <v>152</v>
      </c>
      <c r="C50">
        <v>50</v>
      </c>
      <c r="D50">
        <v>87</v>
      </c>
      <c r="E50">
        <v>60920</v>
      </c>
      <c r="Q50" s="2">
        <v>7</v>
      </c>
      <c r="R50" s="2">
        <v>-0.65043514099999999</v>
      </c>
      <c r="S50" s="2">
        <v>-0.519731783</v>
      </c>
      <c r="T50" s="2">
        <v>-0.37335502300000001</v>
      </c>
      <c r="V50">
        <f t="shared" si="6"/>
        <v>-0.89184424281676888</v>
      </c>
      <c r="W50">
        <f t="shared" si="7"/>
        <v>0.18940422414520203</v>
      </c>
      <c r="X50">
        <f t="shared" si="8"/>
        <v>-3.634895853095306E-2</v>
      </c>
    </row>
    <row r="51" spans="1:24" x14ac:dyDescent="0.2">
      <c r="A51">
        <v>7</v>
      </c>
      <c r="B51">
        <v>152</v>
      </c>
      <c r="C51">
        <v>50</v>
      </c>
      <c r="D51">
        <v>76</v>
      </c>
      <c r="E51">
        <v>59100</v>
      </c>
      <c r="Q51" s="2">
        <v>7</v>
      </c>
      <c r="R51" s="2">
        <v>-0.65043514099999999</v>
      </c>
      <c r="S51" s="2">
        <v>-0.519731783</v>
      </c>
      <c r="T51" s="2">
        <v>-0.44702641599999998</v>
      </c>
      <c r="V51">
        <f t="shared" si="6"/>
        <v>-0.93393882436328779</v>
      </c>
      <c r="W51">
        <f t="shared" si="7"/>
        <v>0.13249668295095907</v>
      </c>
      <c r="X51">
        <f t="shared" si="8"/>
        <v>-5.6770742341946054E-2</v>
      </c>
    </row>
    <row r="52" spans="1:24" x14ac:dyDescent="0.2">
      <c r="A52">
        <v>3</v>
      </c>
      <c r="B52">
        <v>152</v>
      </c>
      <c r="C52">
        <v>50</v>
      </c>
      <c r="D52">
        <v>76</v>
      </c>
      <c r="E52">
        <v>61700</v>
      </c>
      <c r="Q52" s="2">
        <v>3</v>
      </c>
      <c r="R52" s="2">
        <v>-0.65043514099999999</v>
      </c>
      <c r="S52" s="2">
        <v>-0.519731783</v>
      </c>
      <c r="T52" s="2">
        <v>-0.44702641599999998</v>
      </c>
      <c r="V52">
        <f t="shared" si="6"/>
        <v>-0.93393882436328779</v>
      </c>
      <c r="W52">
        <f t="shared" si="7"/>
        <v>0.13249668295095907</v>
      </c>
      <c r="X52">
        <f t="shared" si="8"/>
        <v>-5.6770742341946054E-2</v>
      </c>
    </row>
    <row r="53" spans="1:24" x14ac:dyDescent="0.2">
      <c r="A53">
        <v>2</v>
      </c>
      <c r="B53">
        <v>152</v>
      </c>
      <c r="C53">
        <v>50</v>
      </c>
      <c r="D53">
        <v>76</v>
      </c>
      <c r="E53">
        <v>59880</v>
      </c>
      <c r="Q53" s="2">
        <v>2</v>
      </c>
      <c r="R53" s="2">
        <v>-0.65043514099999999</v>
      </c>
      <c r="S53" s="2">
        <v>-0.519731783</v>
      </c>
      <c r="T53" s="2">
        <v>-0.44702641599999998</v>
      </c>
      <c r="V53">
        <f t="shared" si="6"/>
        <v>-0.93393882436328779</v>
      </c>
      <c r="W53">
        <f t="shared" si="7"/>
        <v>0.13249668295095907</v>
      </c>
      <c r="X53">
        <f t="shared" si="8"/>
        <v>-5.6770742341946054E-2</v>
      </c>
    </row>
    <row r="54" spans="1:24" x14ac:dyDescent="0.2">
      <c r="A54">
        <v>3</v>
      </c>
      <c r="B54">
        <v>152</v>
      </c>
      <c r="C54">
        <v>50</v>
      </c>
      <c r="D54">
        <v>76</v>
      </c>
      <c r="E54">
        <v>61700</v>
      </c>
      <c r="Q54" s="2">
        <v>3</v>
      </c>
      <c r="R54" s="2">
        <v>-0.65043514099999999</v>
      </c>
      <c r="S54" s="2">
        <v>-0.519731783</v>
      </c>
      <c r="T54" s="2">
        <v>-0.44702641599999998</v>
      </c>
      <c r="V54">
        <f t="shared" si="6"/>
        <v>-0.93393882436328779</v>
      </c>
      <c r="W54">
        <f t="shared" si="7"/>
        <v>0.13249668295095907</v>
      </c>
      <c r="X54">
        <f t="shared" si="8"/>
        <v>-5.6770742341946054E-2</v>
      </c>
    </row>
    <row r="55" spans="1:24" x14ac:dyDescent="0.2">
      <c r="A55">
        <v>5</v>
      </c>
      <c r="B55">
        <v>152</v>
      </c>
      <c r="C55">
        <v>50</v>
      </c>
      <c r="D55">
        <v>66</v>
      </c>
      <c r="E55">
        <v>59360</v>
      </c>
      <c r="Q55" s="2">
        <v>5</v>
      </c>
      <c r="R55" s="2">
        <v>-0.65043514099999999</v>
      </c>
      <c r="S55" s="2">
        <v>-0.519731783</v>
      </c>
      <c r="T55" s="2">
        <v>-0.51400040999999996</v>
      </c>
      <c r="V55">
        <f t="shared" si="6"/>
        <v>-0.97220662597698981</v>
      </c>
      <c r="W55">
        <f t="shared" si="7"/>
        <v>8.0762554311665069E-2</v>
      </c>
      <c r="X55">
        <f t="shared" si="8"/>
        <v>-7.5336000452740054E-2</v>
      </c>
    </row>
    <row r="56" spans="1:24" x14ac:dyDescent="0.2">
      <c r="A56">
        <v>5</v>
      </c>
      <c r="B56">
        <v>152</v>
      </c>
      <c r="C56">
        <v>43</v>
      </c>
      <c r="D56">
        <v>66</v>
      </c>
      <c r="E56">
        <v>60660</v>
      </c>
      <c r="Q56" s="2">
        <v>5</v>
      </c>
      <c r="R56" s="2">
        <v>-0.65043514099999999</v>
      </c>
      <c r="S56" s="2">
        <v>-0.59253769899999997</v>
      </c>
      <c r="T56" s="2">
        <v>-0.51400040999999996</v>
      </c>
      <c r="V56">
        <f t="shared" si="6"/>
        <v>-1.014750253350178</v>
      </c>
      <c r="W56">
        <f t="shared" si="7"/>
        <v>9.1374599015993097E-2</v>
      </c>
      <c r="X56">
        <f t="shared" si="8"/>
        <v>-1.7214309650780052E-2</v>
      </c>
    </row>
    <row r="57" spans="1:24" x14ac:dyDescent="0.2">
      <c r="A57">
        <v>2</v>
      </c>
      <c r="B57">
        <v>152</v>
      </c>
      <c r="C57">
        <v>43</v>
      </c>
      <c r="D57">
        <v>66</v>
      </c>
      <c r="E57">
        <v>59984</v>
      </c>
      <c r="Q57" s="2">
        <v>2</v>
      </c>
      <c r="R57" s="2">
        <v>-0.65043514099999999</v>
      </c>
      <c r="S57" s="2">
        <v>-0.59253769899999997</v>
      </c>
      <c r="T57" s="2">
        <v>-0.51400040999999996</v>
      </c>
      <c r="V57">
        <f t="shared" si="6"/>
        <v>-1.014750253350178</v>
      </c>
      <c r="W57">
        <f t="shared" si="7"/>
        <v>9.1374599015993097E-2</v>
      </c>
      <c r="X57">
        <f t="shared" si="8"/>
        <v>-1.7214309650780052E-2</v>
      </c>
    </row>
    <row r="58" spans="1:24" x14ac:dyDescent="0.2">
      <c r="A58">
        <v>2</v>
      </c>
      <c r="B58">
        <v>152</v>
      </c>
      <c r="C58">
        <v>43</v>
      </c>
      <c r="D58">
        <v>66</v>
      </c>
      <c r="E58">
        <v>60660</v>
      </c>
      <c r="Q58" s="2">
        <v>2</v>
      </c>
      <c r="R58" s="2">
        <v>-0.65043514099999999</v>
      </c>
      <c r="S58" s="2">
        <v>-0.59253769899999997</v>
      </c>
      <c r="T58" s="2">
        <v>-0.51400040999999996</v>
      </c>
      <c r="V58">
        <f t="shared" si="6"/>
        <v>-1.014750253350178</v>
      </c>
      <c r="W58">
        <f t="shared" si="7"/>
        <v>9.1374599015993097E-2</v>
      </c>
      <c r="X58">
        <f t="shared" si="8"/>
        <v>-1.7214309650780052E-2</v>
      </c>
    </row>
    <row r="59" spans="1:24" x14ac:dyDescent="0.2">
      <c r="A59">
        <v>3</v>
      </c>
      <c r="B59">
        <v>152</v>
      </c>
      <c r="C59">
        <v>43</v>
      </c>
      <c r="D59">
        <v>66</v>
      </c>
      <c r="E59">
        <v>60920</v>
      </c>
      <c r="Q59" s="2">
        <v>3</v>
      </c>
      <c r="R59" s="2">
        <v>-0.65043514099999999</v>
      </c>
      <c r="S59" s="2">
        <v>-0.59253769899999997</v>
      </c>
      <c r="T59" s="2">
        <v>-0.51400040999999996</v>
      </c>
      <c r="V59">
        <f t="shared" si="6"/>
        <v>-1.014750253350178</v>
      </c>
      <c r="W59">
        <f t="shared" si="7"/>
        <v>9.1374599015993097E-2</v>
      </c>
      <c r="X59">
        <f t="shared" si="8"/>
        <v>-1.7214309650780052E-2</v>
      </c>
    </row>
    <row r="60" spans="1:24" x14ac:dyDescent="0.2">
      <c r="A60">
        <v>3</v>
      </c>
      <c r="B60">
        <v>152</v>
      </c>
      <c r="C60">
        <v>43</v>
      </c>
      <c r="D60">
        <v>66</v>
      </c>
      <c r="E60">
        <v>60920</v>
      </c>
      <c r="Q60" s="2">
        <v>3</v>
      </c>
      <c r="R60" s="2">
        <v>-0.65043514099999999</v>
      </c>
      <c r="S60" s="2">
        <v>-0.59253769899999997</v>
      </c>
      <c r="T60" s="2">
        <v>-0.51400040999999996</v>
      </c>
      <c r="V60">
        <f t="shared" si="6"/>
        <v>-1.014750253350178</v>
      </c>
      <c r="W60">
        <f t="shared" si="7"/>
        <v>9.1374599015993097E-2</v>
      </c>
      <c r="X60">
        <f t="shared" si="8"/>
        <v>-1.7214309650780052E-2</v>
      </c>
    </row>
    <row r="61" spans="1:24" x14ac:dyDescent="0.2">
      <c r="A61">
        <v>2</v>
      </c>
      <c r="B61">
        <v>152</v>
      </c>
      <c r="C61">
        <v>43</v>
      </c>
      <c r="D61">
        <v>66</v>
      </c>
      <c r="E61">
        <v>60920</v>
      </c>
      <c r="Q61" s="2">
        <v>2</v>
      </c>
      <c r="R61" s="2">
        <v>-0.65043514099999999</v>
      </c>
      <c r="S61" s="2">
        <v>-0.59253769899999997</v>
      </c>
      <c r="T61" s="2">
        <v>-0.51400040999999996</v>
      </c>
      <c r="V61">
        <f t="shared" si="6"/>
        <v>-1.014750253350178</v>
      </c>
      <c r="W61">
        <f t="shared" si="7"/>
        <v>9.1374599015993097E-2</v>
      </c>
      <c r="X61">
        <f t="shared" si="8"/>
        <v>-1.7214309650780052E-2</v>
      </c>
    </row>
    <row r="62" spans="1:24" x14ac:dyDescent="0.2">
      <c r="A62">
        <v>3</v>
      </c>
      <c r="B62">
        <v>152</v>
      </c>
      <c r="C62">
        <v>43</v>
      </c>
      <c r="D62">
        <v>66</v>
      </c>
      <c r="E62">
        <v>60660</v>
      </c>
      <c r="Q62" s="2">
        <v>3</v>
      </c>
      <c r="R62" s="2">
        <v>-0.65043514099999999</v>
      </c>
      <c r="S62" s="2">
        <v>-0.59253769899999997</v>
      </c>
      <c r="T62" s="2">
        <v>-0.51400040999999996</v>
      </c>
      <c r="V62">
        <f t="shared" si="6"/>
        <v>-1.014750253350178</v>
      </c>
      <c r="W62">
        <f t="shared" si="7"/>
        <v>9.1374599015993097E-2</v>
      </c>
      <c r="X62">
        <f t="shared" si="8"/>
        <v>-1.7214309650780052E-2</v>
      </c>
    </row>
    <row r="63" spans="1:24" x14ac:dyDescent="0.2">
      <c r="A63">
        <v>3</v>
      </c>
      <c r="B63">
        <v>152</v>
      </c>
      <c r="C63">
        <v>43</v>
      </c>
      <c r="D63">
        <v>66</v>
      </c>
      <c r="E63">
        <v>60660</v>
      </c>
      <c r="Q63" s="2">
        <v>3</v>
      </c>
      <c r="R63" s="2">
        <v>-0.65043514099999999</v>
      </c>
      <c r="S63" s="2">
        <v>-0.59253769899999997</v>
      </c>
      <c r="T63" s="2">
        <v>-0.51400040999999996</v>
      </c>
      <c r="V63">
        <f t="shared" si="6"/>
        <v>-1.014750253350178</v>
      </c>
      <c r="W63">
        <f t="shared" si="7"/>
        <v>9.1374599015993097E-2</v>
      </c>
      <c r="X63">
        <f t="shared" si="8"/>
        <v>-1.7214309650780052E-2</v>
      </c>
    </row>
    <row r="64" spans="1:24" x14ac:dyDescent="0.2">
      <c r="A64">
        <v>7</v>
      </c>
      <c r="B64">
        <v>152</v>
      </c>
      <c r="C64">
        <v>43</v>
      </c>
      <c r="D64">
        <v>66</v>
      </c>
      <c r="E64">
        <v>58320</v>
      </c>
      <c r="Q64" s="2">
        <v>7</v>
      </c>
      <c r="R64" s="2">
        <v>-0.65043514099999999</v>
      </c>
      <c r="S64" s="2">
        <v>-0.59253769899999997</v>
      </c>
      <c r="T64" s="2">
        <v>-0.51400040999999996</v>
      </c>
      <c r="V64">
        <f t="shared" si="6"/>
        <v>-1.014750253350178</v>
      </c>
      <c r="W64">
        <f t="shared" si="7"/>
        <v>9.1374599015993097E-2</v>
      </c>
      <c r="X64">
        <f t="shared" si="8"/>
        <v>-1.7214309650780052E-2</v>
      </c>
    </row>
    <row r="65" spans="1:24" x14ac:dyDescent="0.2">
      <c r="A65">
        <v>5</v>
      </c>
      <c r="B65">
        <v>152</v>
      </c>
      <c r="C65">
        <v>43</v>
      </c>
      <c r="D65">
        <v>66</v>
      </c>
      <c r="E65">
        <v>59360</v>
      </c>
      <c r="Q65" s="2">
        <v>5</v>
      </c>
      <c r="R65" s="2">
        <v>-0.65043514099999999</v>
      </c>
      <c r="S65" s="2">
        <v>-0.59253769899999997</v>
      </c>
      <c r="T65" s="2">
        <v>-0.51400040999999996</v>
      </c>
      <c r="V65">
        <f t="shared" si="6"/>
        <v>-1.014750253350178</v>
      </c>
      <c r="W65">
        <f t="shared" si="7"/>
        <v>9.1374599015993097E-2</v>
      </c>
      <c r="X65">
        <f t="shared" si="8"/>
        <v>-1.7214309650780052E-2</v>
      </c>
    </row>
    <row r="66" spans="1:24" x14ac:dyDescent="0.2">
      <c r="A66">
        <v>2</v>
      </c>
      <c r="B66">
        <v>152</v>
      </c>
      <c r="C66">
        <v>43</v>
      </c>
      <c r="D66">
        <v>66</v>
      </c>
      <c r="E66">
        <v>60920</v>
      </c>
      <c r="Q66" s="2">
        <v>2</v>
      </c>
      <c r="R66" s="2">
        <v>-0.65043514099999999</v>
      </c>
      <c r="S66" s="2">
        <v>-0.59253769899999997</v>
      </c>
      <c r="T66" s="2">
        <v>-0.51400040999999996</v>
      </c>
      <c r="V66">
        <f t="shared" si="6"/>
        <v>-1.014750253350178</v>
      </c>
      <c r="W66">
        <f t="shared" si="7"/>
        <v>9.1374599015993097E-2</v>
      </c>
      <c r="X66">
        <f t="shared" si="8"/>
        <v>-1.7214309650780052E-2</v>
      </c>
    </row>
    <row r="67" spans="1:24" x14ac:dyDescent="0.2">
      <c r="A67">
        <v>3</v>
      </c>
      <c r="B67">
        <v>152</v>
      </c>
      <c r="C67">
        <v>43</v>
      </c>
      <c r="D67">
        <v>66</v>
      </c>
      <c r="E67">
        <v>60920</v>
      </c>
      <c r="Q67" s="2">
        <v>3</v>
      </c>
      <c r="R67" s="2">
        <v>-0.65043514099999999</v>
      </c>
      <c r="S67" s="2">
        <v>-0.59253769899999997</v>
      </c>
      <c r="T67" s="2">
        <v>-0.51400040999999996</v>
      </c>
      <c r="V67">
        <f t="shared" si="6"/>
        <v>-1.014750253350178</v>
      </c>
      <c r="W67">
        <f t="shared" si="7"/>
        <v>9.1374599015993097E-2</v>
      </c>
      <c r="X67">
        <f t="shared" si="8"/>
        <v>-1.7214309650780052E-2</v>
      </c>
    </row>
    <row r="68" spans="1:24" x14ac:dyDescent="0.2">
      <c r="A68">
        <v>4</v>
      </c>
      <c r="B68">
        <v>152</v>
      </c>
      <c r="C68">
        <v>43</v>
      </c>
      <c r="D68">
        <v>66</v>
      </c>
      <c r="E68">
        <v>60660</v>
      </c>
      <c r="Q68" s="2">
        <v>4</v>
      </c>
      <c r="R68" s="2">
        <v>-0.65043514099999999</v>
      </c>
      <c r="S68" s="2">
        <v>-0.59253769899999997</v>
      </c>
      <c r="T68" s="2">
        <v>-0.51400040999999996</v>
      </c>
      <c r="V68">
        <f t="shared" si="6"/>
        <v>-1.014750253350178</v>
      </c>
      <c r="W68">
        <f t="shared" si="7"/>
        <v>9.1374599015993097E-2</v>
      </c>
      <c r="X68">
        <f t="shared" si="8"/>
        <v>-1.7214309650780052E-2</v>
      </c>
    </row>
    <row r="69" spans="1:24" x14ac:dyDescent="0.2">
      <c r="A69">
        <v>7</v>
      </c>
      <c r="B69">
        <v>152</v>
      </c>
      <c r="C69">
        <v>43</v>
      </c>
      <c r="D69">
        <v>57</v>
      </c>
      <c r="E69">
        <v>59880</v>
      </c>
      <c r="Q69" s="2">
        <v>7</v>
      </c>
      <c r="R69" s="2">
        <v>-0.65043514099999999</v>
      </c>
      <c r="S69" s="2">
        <v>-0.59253769899999997</v>
      </c>
      <c r="T69" s="2">
        <v>-0.57427700400000004</v>
      </c>
      <c r="V69">
        <f t="shared" si="6"/>
        <v>-1.0491912744596799</v>
      </c>
      <c r="W69">
        <f t="shared" si="7"/>
        <v>4.4813883704099E-2</v>
      </c>
      <c r="X69">
        <f t="shared" si="8"/>
        <v>-3.3923041784174074E-2</v>
      </c>
    </row>
    <row r="70" spans="1:24" x14ac:dyDescent="0.2">
      <c r="B70">
        <f>AVERAGE(B3:B69)</f>
        <v>236.28358208955223</v>
      </c>
      <c r="C70">
        <f t="shared" ref="C70:E70" si="9">AVERAGE(C3:C69)</f>
        <v>99.97014925373135</v>
      </c>
      <c r="D70">
        <f t="shared" si="9"/>
        <v>142.74626865671641</v>
      </c>
      <c r="E70">
        <f t="shared" si="9"/>
        <v>63929.328358208957</v>
      </c>
    </row>
    <row r="71" spans="1:24" x14ac:dyDescent="0.2">
      <c r="B71">
        <f>_xlfn.STDEV.S(B3:B69)</f>
        <v>129.5803022313506</v>
      </c>
      <c r="C71">
        <f t="shared" ref="C71:E71" si="10">_xlfn.STDEV.S(C3:C69)</f>
        <v>96.146033207265177</v>
      </c>
      <c r="D71">
        <f t="shared" si="10"/>
        <v>149.31168775250813</v>
      </c>
      <c r="E71">
        <f t="shared" si="10"/>
        <v>6441.129190924803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DC7EE-0C02-D042-B7E4-0B0D71231669}">
  <dimension ref="B1:AF69"/>
  <sheetViews>
    <sheetView tabSelected="1" topLeftCell="I1" workbookViewId="0">
      <selection activeCell="U19" sqref="U19"/>
    </sheetView>
  </sheetViews>
  <sheetFormatPr baseColWidth="10" defaultRowHeight="15" x14ac:dyDescent="0.2"/>
  <cols>
    <col min="2" max="2" width="3.6640625" bestFit="1" customWidth="1"/>
    <col min="3" max="3" width="8.6640625" bestFit="1" customWidth="1"/>
    <col min="4" max="4" width="13.83203125" bestFit="1" customWidth="1"/>
    <col min="5" max="5" width="12.1640625" bestFit="1" customWidth="1"/>
    <col min="6" max="6" width="7.1640625" bestFit="1" customWidth="1"/>
    <col min="17" max="17" width="15.83203125" bestFit="1" customWidth="1"/>
    <col min="18" max="18" width="17.1640625" bestFit="1" customWidth="1"/>
    <col min="19" max="19" width="15.1640625" bestFit="1" customWidth="1"/>
    <col min="20" max="20" width="16.5" bestFit="1" customWidth="1"/>
    <col min="21" max="21" width="17.6640625" bestFit="1" customWidth="1"/>
    <col min="22" max="22" width="18.83203125" bestFit="1" customWidth="1"/>
    <col min="29" max="29" width="16.33203125" bestFit="1" customWidth="1"/>
  </cols>
  <sheetData>
    <row r="1" spans="2:32" x14ac:dyDescent="0.2">
      <c r="C1" t="s">
        <v>30</v>
      </c>
      <c r="D1" t="s">
        <v>31</v>
      </c>
      <c r="E1" t="s">
        <v>32</v>
      </c>
      <c r="Y1" t="s">
        <v>27</v>
      </c>
      <c r="Z1" t="s">
        <v>28</v>
      </c>
      <c r="AA1" t="s">
        <v>29</v>
      </c>
      <c r="AC1" t="s">
        <v>40</v>
      </c>
      <c r="AD1" t="s">
        <v>41</v>
      </c>
      <c r="AE1" t="s">
        <v>42</v>
      </c>
      <c r="AF1" t="s">
        <v>43</v>
      </c>
    </row>
    <row r="2" spans="2:32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s="1"/>
      <c r="H2" t="s">
        <v>26</v>
      </c>
      <c r="M2" t="s">
        <v>27</v>
      </c>
      <c r="N2" t="s">
        <v>28</v>
      </c>
      <c r="O2" t="s">
        <v>29</v>
      </c>
      <c r="Q2" t="s">
        <v>33</v>
      </c>
      <c r="R2" t="s">
        <v>34</v>
      </c>
      <c r="S2" t="s">
        <v>22</v>
      </c>
      <c r="T2" t="s">
        <v>23</v>
      </c>
      <c r="U2" t="s">
        <v>24</v>
      </c>
      <c r="V2" t="s">
        <v>25</v>
      </c>
      <c r="X2" t="s">
        <v>38</v>
      </c>
      <c r="Y2">
        <f>AVERAGE(M3:M69)</f>
        <v>276.13829861194</v>
      </c>
      <c r="Z2">
        <f t="shared" ref="Z2:AA2" si="0">AVERAGE(N3:N69)</f>
        <v>-50.358795089552267</v>
      </c>
      <c r="AA2">
        <f t="shared" si="0"/>
        <v>86.093618567164228</v>
      </c>
      <c r="AD2">
        <f>(M3-$Y$2)/$Y$3</f>
        <v>5.3806623504921145</v>
      </c>
      <c r="AE2">
        <f>(N3-$Z$2)/$Z$3</f>
        <v>6.2585295788217028</v>
      </c>
      <c r="AF2">
        <f>(O3-$AA$2)/$AA$3</f>
        <v>4.4549782270817975</v>
      </c>
    </row>
    <row r="3" spans="2:32" x14ac:dyDescent="0.2">
      <c r="B3">
        <v>0</v>
      </c>
      <c r="C3">
        <v>800</v>
      </c>
      <c r="D3">
        <v>608</v>
      </c>
      <c r="E3">
        <v>1056</v>
      </c>
      <c r="F3">
        <v>102000</v>
      </c>
      <c r="G3" s="2"/>
      <c r="I3" t="s">
        <v>30</v>
      </c>
      <c r="J3" t="s">
        <v>31</v>
      </c>
      <c r="K3" t="s">
        <v>32</v>
      </c>
      <c r="M3">
        <f>$I$4*C3+$J$4*D3+$K$4*E3</f>
        <v>1419.6617919999999</v>
      </c>
      <c r="N3">
        <f>$I$5*C3+$J$5*D3+$K$5*E3</f>
        <v>232.59059200000002</v>
      </c>
      <c r="O3">
        <f>$I$6*C3+$J$6*D3+$K$6*E3</f>
        <v>235.07977599999998</v>
      </c>
      <c r="Q3">
        <f>SQRT(SUMSQ(C3:E3))</f>
        <v>1457.6693726630879</v>
      </c>
      <c r="R3">
        <f>SQRT(SUMSQ(M3:O3))</f>
        <v>1457.6695401344475</v>
      </c>
      <c r="S3">
        <f>SUMPRODUCT(C3:E3,C4:E4)</f>
        <v>1092992</v>
      </c>
      <c r="T3">
        <f>SUMPRODUCT(M3:O3,M4:O4)</f>
        <v>1092992.2771799781</v>
      </c>
      <c r="U3">
        <f>SQRT((C3-C4)^2+(D3-D4)^2+(E3-E4)^2)</f>
        <v>722.2298803012792</v>
      </c>
      <c r="V3">
        <f>SQRT((M3-M4)^2+(N3-N4)^2+(O3-O4)^2)</f>
        <v>722.22993984669824</v>
      </c>
      <c r="X3" t="s">
        <v>39</v>
      </c>
      <c r="Y3">
        <f>STDEV(M3:M69)</f>
        <v>212.52467055166051</v>
      </c>
      <c r="Z3">
        <f t="shared" ref="Z3:AA3" si="1">STDEV(N3:N69)</f>
        <v>45.210202097155111</v>
      </c>
      <c r="AA3">
        <f t="shared" si="1"/>
        <v>33.442623024990198</v>
      </c>
      <c r="AD3">
        <f t="shared" ref="AD3:AD66" si="2">(M4-$Y$2)/$Y$3</f>
        <v>2.2049142820534473</v>
      </c>
      <c r="AE3">
        <f t="shared" ref="AE3:AE66" si="3">(N4-$Z$2)/$Z$3</f>
        <v>0.7743370625577265</v>
      </c>
      <c r="AF3">
        <f t="shared" ref="AF3:AF66" si="4">(O4-$AA$2)/$AA$3</f>
        <v>2.4230480178628122</v>
      </c>
    </row>
    <row r="4" spans="2:32" x14ac:dyDescent="0.2">
      <c r="B4">
        <v>2</v>
      </c>
      <c r="C4">
        <v>528</v>
      </c>
      <c r="D4">
        <v>304</v>
      </c>
      <c r="E4">
        <v>460</v>
      </c>
      <c r="F4">
        <v>75740</v>
      </c>
      <c r="G4" s="2"/>
      <c r="H4" t="s">
        <v>27</v>
      </c>
      <c r="I4" s="2">
        <v>0.57625099999999996</v>
      </c>
      <c r="J4" s="2">
        <v>0.58434299999999995</v>
      </c>
      <c r="K4" s="2">
        <v>0.57138299999999997</v>
      </c>
      <c r="M4">
        <f t="shared" ref="M4:M67" si="5">$I$4*C4+$J$4*D4+$K$4*E4</f>
        <v>744.7369799999999</v>
      </c>
      <c r="N4">
        <f t="shared" ref="N4:N67" si="6">$I$5*C4+$J$5*D4+$K$5*E4</f>
        <v>-15.350860000000011</v>
      </c>
      <c r="O4">
        <f t="shared" ref="O4:O67" si="7">$I$6*C4+$J$6*D4+$K$6*E4</f>
        <v>167.12669999999997</v>
      </c>
      <c r="Q4">
        <f>SQRT(SUMSQ(C4:E4))</f>
        <v>763.41338735969259</v>
      </c>
      <c r="R4">
        <f t="shared" ref="R4:R67" si="8">SQRT(SUMSQ(M4:O4))</f>
        <v>763.41348700108108</v>
      </c>
      <c r="AD4">
        <f t="shared" si="2"/>
        <v>1.9105541598256932</v>
      </c>
      <c r="AE4">
        <f t="shared" si="3"/>
        <v>1.8330040399170633</v>
      </c>
      <c r="AF4">
        <f t="shared" si="4"/>
        <v>2.2907473907052553</v>
      </c>
    </row>
    <row r="5" spans="2:32" x14ac:dyDescent="0.2">
      <c r="B5">
        <v>3</v>
      </c>
      <c r="C5">
        <v>460</v>
      </c>
      <c r="D5">
        <v>264</v>
      </c>
      <c r="E5">
        <v>460</v>
      </c>
      <c r="F5">
        <v>75740</v>
      </c>
      <c r="G5" s="2"/>
      <c r="H5" t="s">
        <v>28</v>
      </c>
      <c r="I5" s="2">
        <v>-0.61812100000000003</v>
      </c>
      <c r="J5" s="2">
        <v>-0.145758</v>
      </c>
      <c r="K5" s="2">
        <v>0.772451</v>
      </c>
      <c r="M5">
        <f t="shared" si="5"/>
        <v>682.17819199999997</v>
      </c>
      <c r="N5">
        <f t="shared" si="6"/>
        <v>32.511687999999936</v>
      </c>
      <c r="O5">
        <f t="shared" si="7"/>
        <v>162.70222000000001</v>
      </c>
      <c r="Q5">
        <f t="shared" ref="Q5:Q68" si="9">SQRT(SUMSQ(C5:E5))</f>
        <v>702.06552400755299</v>
      </c>
      <c r="R5">
        <f t="shared" si="8"/>
        <v>702.06560084505395</v>
      </c>
      <c r="AD5">
        <f t="shared" si="2"/>
        <v>1.7855006310705943</v>
      </c>
      <c r="AE5">
        <f t="shared" si="3"/>
        <v>-1.8910426617143459</v>
      </c>
      <c r="AF5">
        <f t="shared" si="4"/>
        <v>1.1299868854365034</v>
      </c>
    </row>
    <row r="6" spans="2:32" x14ac:dyDescent="0.2">
      <c r="B6">
        <v>5</v>
      </c>
      <c r="C6">
        <v>528</v>
      </c>
      <c r="D6">
        <v>304</v>
      </c>
      <c r="E6">
        <v>304</v>
      </c>
      <c r="F6">
        <v>79172</v>
      </c>
      <c r="G6" s="2"/>
      <c r="H6" t="s">
        <v>29</v>
      </c>
      <c r="I6" s="2">
        <v>0.53466000000000002</v>
      </c>
      <c r="J6" s="2">
        <v>-0.79830999999999996</v>
      </c>
      <c r="K6" s="2">
        <v>0.27720099999999998</v>
      </c>
      <c r="M6">
        <f t="shared" si="5"/>
        <v>655.60123199999998</v>
      </c>
      <c r="N6">
        <f t="shared" si="6"/>
        <v>-135.85321599999997</v>
      </c>
      <c r="O6">
        <f t="shared" si="7"/>
        <v>123.88334399999999</v>
      </c>
      <c r="Q6">
        <f t="shared" si="9"/>
        <v>680.89353059050279</v>
      </c>
      <c r="R6">
        <f t="shared" si="8"/>
        <v>680.89364413106603</v>
      </c>
      <c r="AD6">
        <f t="shared" si="2"/>
        <v>1.74924121713998</v>
      </c>
      <c r="AE6">
        <f t="shared" si="3"/>
        <v>0.807857992120112</v>
      </c>
      <c r="AF6">
        <f t="shared" si="4"/>
        <v>1.7934161859259046</v>
      </c>
    </row>
    <row r="7" spans="2:32" x14ac:dyDescent="0.2">
      <c r="B7">
        <v>4</v>
      </c>
      <c r="C7">
        <v>460</v>
      </c>
      <c r="D7">
        <v>264</v>
      </c>
      <c r="E7">
        <v>400</v>
      </c>
      <c r="F7">
        <v>70000</v>
      </c>
      <c r="G7" s="2"/>
      <c r="M7">
        <f t="shared" si="5"/>
        <v>647.8952119999999</v>
      </c>
      <c r="N7">
        <f t="shared" si="6"/>
        <v>-13.835372000000064</v>
      </c>
      <c r="O7">
        <f t="shared" si="7"/>
        <v>146.07015999999999</v>
      </c>
      <c r="Q7">
        <f t="shared" si="9"/>
        <v>664.30113653372598</v>
      </c>
      <c r="R7">
        <f t="shared" si="8"/>
        <v>664.30122301056224</v>
      </c>
      <c r="AD7">
        <f t="shared" si="2"/>
        <v>1.74924121713998</v>
      </c>
      <c r="AE7">
        <f t="shared" si="3"/>
        <v>0.807857992120112</v>
      </c>
      <c r="AF7">
        <f t="shared" si="4"/>
        <v>1.7934161859259046</v>
      </c>
    </row>
    <row r="8" spans="2:32" x14ac:dyDescent="0.2">
      <c r="B8">
        <v>0</v>
      </c>
      <c r="C8">
        <v>460</v>
      </c>
      <c r="D8">
        <v>264</v>
      </c>
      <c r="E8">
        <v>400</v>
      </c>
      <c r="F8">
        <v>66536</v>
      </c>
      <c r="G8" s="2"/>
      <c r="M8">
        <f t="shared" si="5"/>
        <v>647.8952119999999</v>
      </c>
      <c r="N8">
        <f t="shared" si="6"/>
        <v>-13.835372000000064</v>
      </c>
      <c r="O8">
        <f t="shared" si="7"/>
        <v>146.07015999999999</v>
      </c>
      <c r="Q8">
        <f t="shared" si="9"/>
        <v>664.30113653372598</v>
      </c>
      <c r="R8">
        <f t="shared" si="8"/>
        <v>664.30122301056224</v>
      </c>
      <c r="AD8">
        <f t="shared" si="2"/>
        <v>1.6779586692801192</v>
      </c>
      <c r="AE8">
        <f t="shared" si="3"/>
        <v>-2.5744733602456469</v>
      </c>
      <c r="AF8">
        <f t="shared" si="4"/>
        <v>0.7984327489169365</v>
      </c>
    </row>
    <row r="9" spans="2:32" x14ac:dyDescent="0.2">
      <c r="B9">
        <v>0</v>
      </c>
      <c r="C9">
        <v>528</v>
      </c>
      <c r="D9">
        <v>304</v>
      </c>
      <c r="E9">
        <v>264</v>
      </c>
      <c r="F9">
        <v>70000</v>
      </c>
      <c r="G9" s="2"/>
      <c r="M9">
        <f t="shared" si="5"/>
        <v>632.74591199999998</v>
      </c>
      <c r="N9">
        <f t="shared" si="6"/>
        <v>-166.75125599999998</v>
      </c>
      <c r="O9">
        <f t="shared" si="7"/>
        <v>112.79530399999999</v>
      </c>
      <c r="Q9">
        <f t="shared" si="9"/>
        <v>664</v>
      </c>
      <c r="R9">
        <f t="shared" si="8"/>
        <v>664.00011380627166</v>
      </c>
      <c r="AD9">
        <f t="shared" si="2"/>
        <v>1.2901145202406605</v>
      </c>
      <c r="AE9">
        <f t="shared" si="3"/>
        <v>-1.4061901509271997</v>
      </c>
      <c r="AF9">
        <f t="shared" si="4"/>
        <v>1.4777472866260093</v>
      </c>
    </row>
    <row r="10" spans="2:32" x14ac:dyDescent="0.2">
      <c r="B10">
        <v>7</v>
      </c>
      <c r="C10">
        <v>460</v>
      </c>
      <c r="D10">
        <v>230</v>
      </c>
      <c r="E10">
        <v>264</v>
      </c>
      <c r="F10">
        <v>68000</v>
      </c>
      <c r="G10" s="2"/>
      <c r="M10">
        <f t="shared" si="5"/>
        <v>550.31946199999993</v>
      </c>
      <c r="N10">
        <f t="shared" si="6"/>
        <v>-113.93293600000001</v>
      </c>
      <c r="O10">
        <f t="shared" si="7"/>
        <v>135.513364</v>
      </c>
      <c r="Q10">
        <f t="shared" si="9"/>
        <v>578.09687769438779</v>
      </c>
      <c r="R10">
        <f t="shared" si="8"/>
        <v>578.09696071173562</v>
      </c>
      <c r="AD10">
        <f t="shared" si="2"/>
        <v>1.2761565548322213</v>
      </c>
      <c r="AE10">
        <f t="shared" si="3"/>
        <v>0.98023550070219512</v>
      </c>
      <c r="AF10">
        <f t="shared" si="4"/>
        <v>1.9474767689175561</v>
      </c>
    </row>
    <row r="11" spans="2:32" x14ac:dyDescent="0.2">
      <c r="B11">
        <v>10</v>
      </c>
      <c r="C11">
        <v>400</v>
      </c>
      <c r="D11">
        <v>200</v>
      </c>
      <c r="E11">
        <v>350</v>
      </c>
      <c r="F11">
        <v>73140</v>
      </c>
      <c r="G11" s="2"/>
      <c r="M11">
        <f t="shared" si="5"/>
        <v>547.35304999999994</v>
      </c>
      <c r="N11">
        <f t="shared" si="6"/>
        <v>-6.0421499999999924</v>
      </c>
      <c r="O11">
        <f t="shared" si="7"/>
        <v>151.22235000000001</v>
      </c>
      <c r="Q11">
        <f t="shared" si="9"/>
        <v>567.89083458002733</v>
      </c>
      <c r="R11">
        <f t="shared" si="8"/>
        <v>567.89089450390679</v>
      </c>
      <c r="AD11">
        <f t="shared" si="2"/>
        <v>0.88479241445219003</v>
      </c>
      <c r="AE11">
        <f t="shared" si="3"/>
        <v>-0.98945642433353898</v>
      </c>
      <c r="AF11">
        <f t="shared" si="4"/>
        <v>1.5495902158784374</v>
      </c>
    </row>
    <row r="12" spans="2:32" x14ac:dyDescent="0.2">
      <c r="B12">
        <v>7</v>
      </c>
      <c r="C12">
        <v>400</v>
      </c>
      <c r="D12">
        <v>175</v>
      </c>
      <c r="E12">
        <v>230</v>
      </c>
      <c r="F12">
        <v>66016</v>
      </c>
      <c r="G12" s="2"/>
      <c r="M12">
        <f t="shared" si="5"/>
        <v>464.17851499999995</v>
      </c>
      <c r="N12">
        <f t="shared" si="6"/>
        <v>-95.092320000000029</v>
      </c>
      <c r="O12">
        <f t="shared" si="7"/>
        <v>137.91597999999999</v>
      </c>
      <c r="Q12">
        <f t="shared" si="9"/>
        <v>493.48252248686578</v>
      </c>
      <c r="R12">
        <f t="shared" si="8"/>
        <v>493.48258393782044</v>
      </c>
      <c r="AD12">
        <f t="shared" si="2"/>
        <v>0.87287419811793954</v>
      </c>
      <c r="AE12">
        <f t="shared" si="3"/>
        <v>-1.5826296187901827</v>
      </c>
      <c r="AF12">
        <f t="shared" si="4"/>
        <v>0.70414875696918144</v>
      </c>
    </row>
    <row r="13" spans="2:32" x14ac:dyDescent="0.2">
      <c r="B13">
        <v>7</v>
      </c>
      <c r="C13">
        <v>400</v>
      </c>
      <c r="D13">
        <v>200</v>
      </c>
      <c r="E13">
        <v>200</v>
      </c>
      <c r="F13">
        <v>66016</v>
      </c>
      <c r="G13" s="2"/>
      <c r="M13">
        <f t="shared" si="5"/>
        <v>461.64559999999994</v>
      </c>
      <c r="N13">
        <f t="shared" si="6"/>
        <v>-121.90979999999999</v>
      </c>
      <c r="O13">
        <f t="shared" si="7"/>
        <v>109.6422</v>
      </c>
      <c r="Q13">
        <f t="shared" si="9"/>
        <v>489.89794855663564</v>
      </c>
      <c r="R13">
        <f t="shared" si="8"/>
        <v>489.89802138428763</v>
      </c>
      <c r="AD13">
        <f t="shared" si="2"/>
        <v>0.80413594310933378</v>
      </c>
      <c r="AE13">
        <f t="shared" si="3"/>
        <v>-1.5020294482320145</v>
      </c>
      <c r="AF13">
        <f t="shared" si="4"/>
        <v>1.3009246134887631</v>
      </c>
    </row>
    <row r="14" spans="2:32" x14ac:dyDescent="0.2">
      <c r="B14">
        <v>5</v>
      </c>
      <c r="C14">
        <v>400</v>
      </c>
      <c r="D14">
        <v>175</v>
      </c>
      <c r="E14">
        <v>200</v>
      </c>
      <c r="F14">
        <v>71840</v>
      </c>
      <c r="G14" s="2"/>
      <c r="M14">
        <f t="shared" si="5"/>
        <v>447.03702499999997</v>
      </c>
      <c r="N14">
        <f t="shared" si="6"/>
        <v>-118.26585000000003</v>
      </c>
      <c r="O14">
        <f t="shared" si="7"/>
        <v>129.59995000000001</v>
      </c>
      <c r="Q14">
        <f t="shared" si="9"/>
        <v>480.23431780746364</v>
      </c>
      <c r="R14">
        <f t="shared" si="8"/>
        <v>480.23438031556589</v>
      </c>
      <c r="AD14">
        <f t="shared" si="2"/>
        <v>0.31165076137341863</v>
      </c>
      <c r="AE14">
        <f t="shared" si="3"/>
        <v>-0.42320611328679969</v>
      </c>
      <c r="AF14">
        <f t="shared" si="4"/>
        <v>0.99117663133259815</v>
      </c>
    </row>
    <row r="15" spans="2:32" x14ac:dyDescent="0.2">
      <c r="B15">
        <v>5</v>
      </c>
      <c r="C15">
        <v>304</v>
      </c>
      <c r="D15">
        <v>115</v>
      </c>
      <c r="E15">
        <v>175</v>
      </c>
      <c r="F15">
        <v>71580</v>
      </c>
      <c r="G15" s="2"/>
      <c r="M15">
        <f t="shared" si="5"/>
        <v>342.37177399999996</v>
      </c>
      <c r="N15">
        <f t="shared" si="6"/>
        <v>-69.492029000000002</v>
      </c>
      <c r="O15">
        <f t="shared" si="7"/>
        <v>119.241165</v>
      </c>
      <c r="Q15">
        <f t="shared" si="9"/>
        <v>369.14224900436415</v>
      </c>
      <c r="R15">
        <f t="shared" si="8"/>
        <v>369.14228849726919</v>
      </c>
      <c r="AD15">
        <f t="shared" si="2"/>
        <v>0.16194962353649936</v>
      </c>
      <c r="AE15">
        <f t="shared" si="3"/>
        <v>0.1720402857929651</v>
      </c>
      <c r="AF15">
        <f t="shared" si="4"/>
        <v>0.70974685254500047</v>
      </c>
    </row>
    <row r="16" spans="2:32" x14ac:dyDescent="0.2">
      <c r="B16">
        <v>2</v>
      </c>
      <c r="C16">
        <v>264</v>
      </c>
      <c r="D16">
        <v>100</v>
      </c>
      <c r="E16">
        <v>175</v>
      </c>
      <c r="F16">
        <v>65860</v>
      </c>
      <c r="G16" s="2"/>
      <c r="M16">
        <f t="shared" si="5"/>
        <v>310.55658899999997</v>
      </c>
      <c r="N16">
        <f t="shared" si="6"/>
        <v>-42.580818999999991</v>
      </c>
      <c r="O16">
        <f t="shared" si="7"/>
        <v>109.82941499999998</v>
      </c>
      <c r="Q16">
        <f t="shared" si="9"/>
        <v>332.14605221197496</v>
      </c>
      <c r="R16">
        <f t="shared" si="8"/>
        <v>332.14608460324786</v>
      </c>
      <c r="AD16">
        <f t="shared" si="2"/>
        <v>0.16194962353649936</v>
      </c>
      <c r="AE16">
        <f t="shared" si="3"/>
        <v>0.1720402857929651</v>
      </c>
      <c r="AF16">
        <f t="shared" si="4"/>
        <v>0.70974685254500047</v>
      </c>
    </row>
    <row r="17" spans="2:32" x14ac:dyDescent="0.2">
      <c r="B17">
        <v>3</v>
      </c>
      <c r="C17">
        <v>264</v>
      </c>
      <c r="D17">
        <v>100</v>
      </c>
      <c r="E17">
        <v>175</v>
      </c>
      <c r="F17">
        <v>66432</v>
      </c>
      <c r="G17" s="2"/>
      <c r="M17">
        <f t="shared" si="5"/>
        <v>310.55658899999997</v>
      </c>
      <c r="N17">
        <f t="shared" si="6"/>
        <v>-42.580818999999991</v>
      </c>
      <c r="O17">
        <f t="shared" si="7"/>
        <v>109.82941499999998</v>
      </c>
      <c r="Q17">
        <f t="shared" si="9"/>
        <v>332.14605221197496</v>
      </c>
      <c r="R17">
        <f t="shared" si="8"/>
        <v>332.14608460324786</v>
      </c>
      <c r="AD17">
        <f t="shared" si="2"/>
        <v>-4.5847442495253993E-2</v>
      </c>
      <c r="AE17">
        <f t="shared" si="3"/>
        <v>-9.7794362895049808E-2</v>
      </c>
      <c r="AF17">
        <f t="shared" si="4"/>
        <v>-0.19024484300797748</v>
      </c>
    </row>
    <row r="18" spans="2:32" x14ac:dyDescent="0.2">
      <c r="B18">
        <v>10</v>
      </c>
      <c r="C18">
        <v>230</v>
      </c>
      <c r="D18">
        <v>100</v>
      </c>
      <c r="E18">
        <v>132</v>
      </c>
      <c r="F18">
        <v>64040</v>
      </c>
      <c r="G18" s="2"/>
      <c r="M18">
        <f t="shared" si="5"/>
        <v>266.39458599999995</v>
      </c>
      <c r="N18">
        <f t="shared" si="6"/>
        <v>-54.780097999999995</v>
      </c>
      <c r="O18">
        <f t="shared" si="7"/>
        <v>79.731331999999995</v>
      </c>
      <c r="Q18">
        <f t="shared" si="9"/>
        <v>283.41489022279688</v>
      </c>
      <c r="R18">
        <f t="shared" si="8"/>
        <v>283.41492531180359</v>
      </c>
      <c r="AD18">
        <f t="shared" si="2"/>
        <v>-4.5847442495253993E-2</v>
      </c>
      <c r="AE18">
        <f t="shared" si="3"/>
        <v>-9.7794362895049808E-2</v>
      </c>
      <c r="AF18">
        <f t="shared" si="4"/>
        <v>-0.19024484300797748</v>
      </c>
    </row>
    <row r="19" spans="2:32" x14ac:dyDescent="0.2">
      <c r="B19">
        <v>10</v>
      </c>
      <c r="C19">
        <v>230</v>
      </c>
      <c r="D19">
        <v>100</v>
      </c>
      <c r="E19">
        <v>132</v>
      </c>
      <c r="F19">
        <v>62610</v>
      </c>
      <c r="G19" s="2"/>
      <c r="M19">
        <f t="shared" si="5"/>
        <v>266.39458599999995</v>
      </c>
      <c r="N19">
        <f t="shared" si="6"/>
        <v>-54.780097999999995</v>
      </c>
      <c r="O19">
        <f t="shared" si="7"/>
        <v>79.731331999999995</v>
      </c>
      <c r="Q19">
        <f t="shared" si="9"/>
        <v>283.41489022279688</v>
      </c>
      <c r="R19">
        <f t="shared" si="8"/>
        <v>283.41492531180359</v>
      </c>
      <c r="AD19">
        <f t="shared" si="2"/>
        <v>-8.1591335099728976E-2</v>
      </c>
      <c r="AE19">
        <f t="shared" si="3"/>
        <v>-5.5882274204802247E-2</v>
      </c>
      <c r="AF19">
        <f t="shared" si="4"/>
        <v>0.12007860238220515</v>
      </c>
    </row>
    <row r="20" spans="2:32" x14ac:dyDescent="0.2">
      <c r="B20">
        <v>7</v>
      </c>
      <c r="C20">
        <v>230</v>
      </c>
      <c r="D20">
        <v>87</v>
      </c>
      <c r="E20">
        <v>132</v>
      </c>
      <c r="F20">
        <v>65002</v>
      </c>
      <c r="G20" s="2"/>
      <c r="M20">
        <f t="shared" si="5"/>
        <v>258.79812699999997</v>
      </c>
      <c r="N20">
        <f t="shared" si="6"/>
        <v>-52.885244000000014</v>
      </c>
      <c r="O20">
        <f t="shared" si="7"/>
        <v>90.109362000000004</v>
      </c>
      <c r="Q20">
        <f t="shared" si="9"/>
        <v>279.09317440596789</v>
      </c>
      <c r="R20">
        <f t="shared" si="8"/>
        <v>279.09320430941114</v>
      </c>
      <c r="AD20">
        <f t="shared" si="2"/>
        <v>-0.15754150106446746</v>
      </c>
      <c r="AE20">
        <f t="shared" si="3"/>
        <v>-0.31087624603501063</v>
      </c>
      <c r="AF20">
        <f t="shared" si="4"/>
        <v>0.24174947123000493</v>
      </c>
    </row>
    <row r="21" spans="2:32" x14ac:dyDescent="0.2">
      <c r="B21">
        <v>7</v>
      </c>
      <c r="C21">
        <v>230</v>
      </c>
      <c r="D21">
        <v>76</v>
      </c>
      <c r="E21">
        <v>115</v>
      </c>
      <c r="F21">
        <v>64001</v>
      </c>
      <c r="G21" s="2"/>
      <c r="M21">
        <f t="shared" si="5"/>
        <v>242.65684299999998</v>
      </c>
      <c r="N21">
        <f t="shared" si="6"/>
        <v>-64.413573000000014</v>
      </c>
      <c r="O21">
        <f t="shared" si="7"/>
        <v>94.178354999999996</v>
      </c>
      <c r="Q21">
        <f t="shared" si="9"/>
        <v>268.14361823470648</v>
      </c>
      <c r="R21">
        <f t="shared" si="8"/>
        <v>268.14364507080711</v>
      </c>
      <c r="AD21">
        <f t="shared" si="2"/>
        <v>-0.15754150106446746</v>
      </c>
      <c r="AE21">
        <f t="shared" si="3"/>
        <v>-0.31087624603501063</v>
      </c>
      <c r="AF21">
        <f t="shared" si="4"/>
        <v>0.24174947123000493</v>
      </c>
    </row>
    <row r="22" spans="2:32" x14ac:dyDescent="0.2">
      <c r="B22">
        <v>5</v>
      </c>
      <c r="C22">
        <v>230</v>
      </c>
      <c r="D22">
        <v>76</v>
      </c>
      <c r="E22">
        <v>115</v>
      </c>
      <c r="F22">
        <v>66900</v>
      </c>
      <c r="G22" s="2"/>
      <c r="M22">
        <f t="shared" si="5"/>
        <v>242.65684299999998</v>
      </c>
      <c r="N22">
        <f t="shared" si="6"/>
        <v>-64.413573000000014</v>
      </c>
      <c r="O22">
        <f t="shared" si="7"/>
        <v>94.178354999999996</v>
      </c>
      <c r="Q22">
        <f t="shared" si="9"/>
        <v>268.14361823470648</v>
      </c>
      <c r="R22">
        <f t="shared" si="8"/>
        <v>268.14364507080711</v>
      </c>
      <c r="AD22">
        <f t="shared" si="2"/>
        <v>-0.16762490453210899</v>
      </c>
      <c r="AE22">
        <f t="shared" si="3"/>
        <v>-0.6026268330298431</v>
      </c>
      <c r="AF22">
        <f t="shared" si="4"/>
        <v>-0.14516470683344793</v>
      </c>
    </row>
    <row r="23" spans="2:32" x14ac:dyDescent="0.2">
      <c r="B23">
        <v>5</v>
      </c>
      <c r="C23">
        <v>230</v>
      </c>
      <c r="D23">
        <v>87</v>
      </c>
      <c r="E23">
        <v>100</v>
      </c>
      <c r="F23">
        <v>63000</v>
      </c>
      <c r="G23" s="2"/>
      <c r="M23">
        <f t="shared" si="5"/>
        <v>240.51387099999999</v>
      </c>
      <c r="N23">
        <f t="shared" si="6"/>
        <v>-77.603676000000021</v>
      </c>
      <c r="O23">
        <f t="shared" si="7"/>
        <v>81.238930000000011</v>
      </c>
      <c r="Q23">
        <f t="shared" si="9"/>
        <v>265.45997815113299</v>
      </c>
      <c r="R23">
        <f t="shared" si="8"/>
        <v>265.46000907794479</v>
      </c>
      <c r="AD23">
        <f t="shared" si="2"/>
        <v>-0.16762490453210899</v>
      </c>
      <c r="AE23">
        <f t="shared" si="3"/>
        <v>-0.6026268330298431</v>
      </c>
      <c r="AF23">
        <f t="shared" si="4"/>
        <v>-0.14516470683344793</v>
      </c>
    </row>
    <row r="24" spans="2:32" x14ac:dyDescent="0.2">
      <c r="B24">
        <v>5</v>
      </c>
      <c r="C24">
        <v>230</v>
      </c>
      <c r="D24">
        <v>87</v>
      </c>
      <c r="E24">
        <v>100</v>
      </c>
      <c r="F24">
        <v>63780</v>
      </c>
      <c r="G24" s="2"/>
      <c r="M24">
        <f t="shared" si="5"/>
        <v>240.51387099999999</v>
      </c>
      <c r="N24">
        <f t="shared" si="6"/>
        <v>-77.603676000000021</v>
      </c>
      <c r="O24">
        <f t="shared" si="7"/>
        <v>81.238930000000011</v>
      </c>
      <c r="Q24">
        <f t="shared" si="9"/>
        <v>265.45997815113299</v>
      </c>
      <c r="R24">
        <f t="shared" si="8"/>
        <v>265.46000907794479</v>
      </c>
      <c r="AD24">
        <f t="shared" si="2"/>
        <v>-0.24896854315592584</v>
      </c>
      <c r="AE24">
        <f t="shared" si="3"/>
        <v>-0.19246211047119563</v>
      </c>
      <c r="AF24">
        <f t="shared" si="4"/>
        <v>-0.62478617635795752</v>
      </c>
    </row>
    <row r="25" spans="2:32" x14ac:dyDescent="0.2">
      <c r="B25">
        <v>7</v>
      </c>
      <c r="C25">
        <v>200</v>
      </c>
      <c r="D25">
        <v>87</v>
      </c>
      <c r="E25">
        <v>100</v>
      </c>
      <c r="F25">
        <v>62000</v>
      </c>
      <c r="G25" s="2"/>
      <c r="M25">
        <f t="shared" si="5"/>
        <v>223.22634099999999</v>
      </c>
      <c r="N25">
        <f t="shared" si="6"/>
        <v>-59.060046000000014</v>
      </c>
      <c r="O25">
        <f t="shared" si="7"/>
        <v>65.199130000000011</v>
      </c>
      <c r="Q25">
        <f t="shared" si="9"/>
        <v>239.93540797472974</v>
      </c>
      <c r="R25">
        <f t="shared" si="8"/>
        <v>239.93543903001762</v>
      </c>
      <c r="AD25">
        <f t="shared" si="2"/>
        <v>-0.27921337535971247</v>
      </c>
      <c r="AE25">
        <f t="shared" si="3"/>
        <v>-0.15699803542560101</v>
      </c>
      <c r="AF25">
        <f t="shared" si="4"/>
        <v>-0.36220479948934187</v>
      </c>
    </row>
    <row r="26" spans="2:32" x14ac:dyDescent="0.2">
      <c r="B26">
        <v>7</v>
      </c>
      <c r="C26">
        <v>200</v>
      </c>
      <c r="D26">
        <v>76</v>
      </c>
      <c r="E26">
        <v>100</v>
      </c>
      <c r="F26">
        <v>61960</v>
      </c>
      <c r="G26" s="2"/>
      <c r="M26">
        <f t="shared" si="5"/>
        <v>216.79856799999999</v>
      </c>
      <c r="N26">
        <f t="shared" si="6"/>
        <v>-57.456708000000006</v>
      </c>
      <c r="O26">
        <f t="shared" si="7"/>
        <v>73.980540000000005</v>
      </c>
      <c r="Q26">
        <f t="shared" si="9"/>
        <v>236.16943070600817</v>
      </c>
      <c r="R26">
        <f t="shared" si="8"/>
        <v>236.16945755058904</v>
      </c>
      <c r="AD26">
        <f t="shared" si="2"/>
        <v>-0.27921337535971247</v>
      </c>
      <c r="AE26">
        <f t="shared" si="3"/>
        <v>-0.15699803542560101</v>
      </c>
      <c r="AF26">
        <f t="shared" si="4"/>
        <v>-0.36220479948934187</v>
      </c>
    </row>
    <row r="27" spans="2:32" x14ac:dyDescent="0.2">
      <c r="B27">
        <v>7</v>
      </c>
      <c r="C27">
        <v>200</v>
      </c>
      <c r="D27">
        <v>76</v>
      </c>
      <c r="E27">
        <v>100</v>
      </c>
      <c r="F27">
        <v>62012</v>
      </c>
      <c r="G27" s="2"/>
      <c r="M27">
        <f t="shared" si="5"/>
        <v>216.79856799999999</v>
      </c>
      <c r="N27">
        <f t="shared" si="6"/>
        <v>-57.456708000000006</v>
      </c>
      <c r="O27">
        <f t="shared" si="7"/>
        <v>73.980540000000005</v>
      </c>
      <c r="Q27">
        <f t="shared" si="9"/>
        <v>236.16943070600817</v>
      </c>
      <c r="R27">
        <f t="shared" si="8"/>
        <v>236.16945755058904</v>
      </c>
      <c r="AD27">
        <f t="shared" si="2"/>
        <v>-0.31416451294161701</v>
      </c>
      <c r="AE27">
        <f t="shared" si="3"/>
        <v>-0.37911301244827361</v>
      </c>
      <c r="AF27">
        <f t="shared" si="4"/>
        <v>-0.46995989385820131</v>
      </c>
    </row>
    <row r="28" spans="2:32" x14ac:dyDescent="0.2">
      <c r="B28">
        <v>7</v>
      </c>
      <c r="C28">
        <v>200</v>
      </c>
      <c r="D28">
        <v>76</v>
      </c>
      <c r="E28">
        <v>87</v>
      </c>
      <c r="F28">
        <v>62300</v>
      </c>
      <c r="G28" s="2"/>
      <c r="M28">
        <f t="shared" si="5"/>
        <v>209.37058899999997</v>
      </c>
      <c r="N28">
        <f t="shared" si="6"/>
        <v>-67.498570999999998</v>
      </c>
      <c r="O28">
        <f t="shared" si="7"/>
        <v>70.376926999999995</v>
      </c>
      <c r="Q28">
        <f t="shared" si="9"/>
        <v>230.96536536892279</v>
      </c>
      <c r="R28">
        <f t="shared" si="8"/>
        <v>230.9653923842537</v>
      </c>
      <c r="AD28">
        <f t="shared" si="2"/>
        <v>-0.31416451294161701</v>
      </c>
      <c r="AE28">
        <f t="shared" si="3"/>
        <v>-0.37911301244827361</v>
      </c>
      <c r="AF28">
        <f t="shared" si="4"/>
        <v>-0.46995989385820131</v>
      </c>
    </row>
    <row r="29" spans="2:32" x14ac:dyDescent="0.2">
      <c r="B29">
        <v>5</v>
      </c>
      <c r="C29">
        <v>200</v>
      </c>
      <c r="D29">
        <v>76</v>
      </c>
      <c r="E29">
        <v>87</v>
      </c>
      <c r="F29">
        <v>61960</v>
      </c>
      <c r="G29" s="2"/>
      <c r="M29">
        <f t="shared" si="5"/>
        <v>209.37058899999997</v>
      </c>
      <c r="N29">
        <f t="shared" si="6"/>
        <v>-67.498570999999998</v>
      </c>
      <c r="O29">
        <f t="shared" si="7"/>
        <v>70.376926999999995</v>
      </c>
      <c r="Q29">
        <f t="shared" si="9"/>
        <v>230.96536536892279</v>
      </c>
      <c r="R29">
        <f t="shared" si="8"/>
        <v>230.9653923842537</v>
      </c>
      <c r="AD29">
        <f t="shared" si="2"/>
        <v>-0.34165981494505926</v>
      </c>
      <c r="AE29">
        <f t="shared" si="3"/>
        <v>-0.34687294422500581</v>
      </c>
      <c r="AF29">
        <f t="shared" si="4"/>
        <v>-0.23124955125036853</v>
      </c>
    </row>
    <row r="30" spans="2:32" x14ac:dyDescent="0.2">
      <c r="B30">
        <v>7</v>
      </c>
      <c r="C30">
        <v>200</v>
      </c>
      <c r="D30">
        <v>66</v>
      </c>
      <c r="E30">
        <v>87</v>
      </c>
      <c r="F30">
        <v>61700</v>
      </c>
      <c r="G30" s="2"/>
      <c r="M30">
        <f t="shared" si="5"/>
        <v>203.52715899999998</v>
      </c>
      <c r="N30">
        <f t="shared" si="6"/>
        <v>-66.040990999999991</v>
      </c>
      <c r="O30">
        <f t="shared" si="7"/>
        <v>78.360027000000002</v>
      </c>
      <c r="Q30">
        <f t="shared" si="9"/>
        <v>227.87057730211683</v>
      </c>
      <c r="R30">
        <f t="shared" si="8"/>
        <v>227.87060094341717</v>
      </c>
      <c r="AD30">
        <f t="shared" si="2"/>
        <v>-0.37449504288300223</v>
      </c>
      <c r="AE30">
        <f t="shared" si="3"/>
        <v>0.21704596826320582</v>
      </c>
      <c r="AF30">
        <f t="shared" si="4"/>
        <v>-0.52317901481860096</v>
      </c>
    </row>
    <row r="31" spans="2:32" x14ac:dyDescent="0.2">
      <c r="B31">
        <v>7</v>
      </c>
      <c r="C31">
        <v>175</v>
      </c>
      <c r="D31">
        <v>66</v>
      </c>
      <c r="E31">
        <v>100</v>
      </c>
      <c r="F31">
        <v>61440</v>
      </c>
      <c r="G31" s="2"/>
      <c r="M31">
        <f t="shared" si="5"/>
        <v>196.54886299999998</v>
      </c>
      <c r="N31">
        <f t="shared" si="6"/>
        <v>-40.546103000000016</v>
      </c>
      <c r="O31">
        <f t="shared" si="7"/>
        <v>68.597139999999996</v>
      </c>
      <c r="Q31">
        <f t="shared" si="9"/>
        <v>212.08724619835112</v>
      </c>
      <c r="R31">
        <f t="shared" si="8"/>
        <v>212.08726890423898</v>
      </c>
      <c r="AD31">
        <f t="shared" si="2"/>
        <v>-0.39924081468610018</v>
      </c>
      <c r="AE31">
        <f t="shared" si="3"/>
        <v>0.24606202966414689</v>
      </c>
      <c r="AF31">
        <f t="shared" si="4"/>
        <v>-0.30833970647155146</v>
      </c>
    </row>
    <row r="32" spans="2:32" x14ac:dyDescent="0.2">
      <c r="B32">
        <v>2</v>
      </c>
      <c r="C32">
        <v>175</v>
      </c>
      <c r="D32">
        <v>57</v>
      </c>
      <c r="E32">
        <v>100</v>
      </c>
      <c r="F32">
        <v>62220</v>
      </c>
      <c r="G32" s="2"/>
      <c r="M32">
        <f t="shared" si="5"/>
        <v>191.28977600000002</v>
      </c>
      <c r="N32">
        <f t="shared" si="6"/>
        <v>-39.23428100000001</v>
      </c>
      <c r="O32">
        <f t="shared" si="7"/>
        <v>75.781930000000003</v>
      </c>
      <c r="Q32">
        <f t="shared" si="9"/>
        <v>209.4612135933524</v>
      </c>
      <c r="R32">
        <f t="shared" si="8"/>
        <v>209.46123298176693</v>
      </c>
      <c r="AD32">
        <f t="shared" si="2"/>
        <v>-0.39924081468610018</v>
      </c>
      <c r="AE32">
        <f t="shared" si="3"/>
        <v>0.24606202966414689</v>
      </c>
      <c r="AF32">
        <f t="shared" si="4"/>
        <v>-0.30833970647155146</v>
      </c>
    </row>
    <row r="33" spans="2:32" x14ac:dyDescent="0.2">
      <c r="B33">
        <v>3</v>
      </c>
      <c r="C33">
        <v>175</v>
      </c>
      <c r="D33">
        <v>57</v>
      </c>
      <c r="E33">
        <v>100</v>
      </c>
      <c r="F33">
        <v>63260</v>
      </c>
      <c r="G33" s="2"/>
      <c r="M33">
        <f t="shared" si="5"/>
        <v>191.28977600000002</v>
      </c>
      <c r="N33">
        <f t="shared" si="6"/>
        <v>-39.23428100000001</v>
      </c>
      <c r="O33">
        <f t="shared" si="7"/>
        <v>75.781930000000003</v>
      </c>
      <c r="Q33">
        <f t="shared" si="9"/>
        <v>209.4612135933524</v>
      </c>
      <c r="R33">
        <f t="shared" si="8"/>
        <v>209.46123298176693</v>
      </c>
      <c r="AD33">
        <f t="shared" si="2"/>
        <v>-0.39924081468610018</v>
      </c>
      <c r="AE33">
        <f t="shared" si="3"/>
        <v>0.24606202966414689</v>
      </c>
      <c r="AF33">
        <f t="shared" si="4"/>
        <v>-0.30833970647155146</v>
      </c>
    </row>
    <row r="34" spans="2:32" x14ac:dyDescent="0.2">
      <c r="B34">
        <v>7</v>
      </c>
      <c r="C34">
        <v>175</v>
      </c>
      <c r="D34">
        <v>57</v>
      </c>
      <c r="E34">
        <v>100</v>
      </c>
      <c r="F34">
        <v>59880</v>
      </c>
      <c r="G34" s="2"/>
      <c r="M34">
        <f t="shared" si="5"/>
        <v>191.28977600000002</v>
      </c>
      <c r="N34">
        <f t="shared" si="6"/>
        <v>-39.23428100000001</v>
      </c>
      <c r="O34">
        <f t="shared" si="7"/>
        <v>75.781930000000003</v>
      </c>
      <c r="Q34">
        <f t="shared" si="9"/>
        <v>209.4612135933524</v>
      </c>
      <c r="R34">
        <f t="shared" si="8"/>
        <v>209.46123298176693</v>
      </c>
      <c r="AD34">
        <f t="shared" si="2"/>
        <v>-0.39924081468610018</v>
      </c>
      <c r="AE34">
        <f t="shared" si="3"/>
        <v>0.24606202966414689</v>
      </c>
      <c r="AF34">
        <f t="shared" si="4"/>
        <v>-0.30833970647155146</v>
      </c>
    </row>
    <row r="35" spans="2:32" x14ac:dyDescent="0.2">
      <c r="B35">
        <v>2</v>
      </c>
      <c r="C35">
        <v>175</v>
      </c>
      <c r="D35">
        <v>57</v>
      </c>
      <c r="E35">
        <v>100</v>
      </c>
      <c r="F35">
        <v>62480</v>
      </c>
      <c r="G35" s="2"/>
      <c r="M35">
        <f t="shared" si="5"/>
        <v>191.28977600000002</v>
      </c>
      <c r="N35">
        <f t="shared" si="6"/>
        <v>-39.23428100000001</v>
      </c>
      <c r="O35">
        <f t="shared" si="7"/>
        <v>75.781930000000003</v>
      </c>
      <c r="Q35">
        <f t="shared" si="9"/>
        <v>209.4612135933524</v>
      </c>
      <c r="R35">
        <f t="shared" si="8"/>
        <v>209.46123298176693</v>
      </c>
      <c r="AD35">
        <f t="shared" si="2"/>
        <v>-0.39924081468610018</v>
      </c>
      <c r="AE35">
        <f t="shared" si="3"/>
        <v>0.24606202966414689</v>
      </c>
      <c r="AF35">
        <f t="shared" si="4"/>
        <v>-0.30833970647155146</v>
      </c>
    </row>
    <row r="36" spans="2:32" x14ac:dyDescent="0.2">
      <c r="B36">
        <v>3</v>
      </c>
      <c r="C36">
        <v>175</v>
      </c>
      <c r="D36">
        <v>57</v>
      </c>
      <c r="E36">
        <v>100</v>
      </c>
      <c r="F36">
        <v>63000</v>
      </c>
      <c r="G36" s="2"/>
      <c r="M36">
        <f t="shared" si="5"/>
        <v>191.28977600000002</v>
      </c>
      <c r="N36">
        <f t="shared" si="6"/>
        <v>-39.23428100000001</v>
      </c>
      <c r="O36">
        <f t="shared" si="7"/>
        <v>75.781930000000003</v>
      </c>
      <c r="Q36">
        <f t="shared" si="9"/>
        <v>209.4612135933524</v>
      </c>
      <c r="R36">
        <f t="shared" si="8"/>
        <v>209.46123298176693</v>
      </c>
      <c r="AD36">
        <f t="shared" si="2"/>
        <v>-0.39924081468610018</v>
      </c>
      <c r="AE36">
        <f t="shared" si="3"/>
        <v>0.24606202966414689</v>
      </c>
      <c r="AF36">
        <f t="shared" si="4"/>
        <v>-0.30833970647155146</v>
      </c>
    </row>
    <row r="37" spans="2:32" x14ac:dyDescent="0.2">
      <c r="B37">
        <v>2</v>
      </c>
      <c r="C37">
        <v>175</v>
      </c>
      <c r="D37">
        <v>57</v>
      </c>
      <c r="E37">
        <v>100</v>
      </c>
      <c r="F37">
        <v>63260</v>
      </c>
      <c r="G37" s="2"/>
      <c r="M37">
        <f t="shared" si="5"/>
        <v>191.28977600000002</v>
      </c>
      <c r="N37">
        <f t="shared" si="6"/>
        <v>-39.23428100000001</v>
      </c>
      <c r="O37">
        <f t="shared" si="7"/>
        <v>75.781930000000003</v>
      </c>
      <c r="Q37">
        <f t="shared" si="9"/>
        <v>209.4612135933524</v>
      </c>
      <c r="R37">
        <f t="shared" si="8"/>
        <v>209.46123298176693</v>
      </c>
      <c r="AD37">
        <f t="shared" si="2"/>
        <v>-0.39924081468610018</v>
      </c>
      <c r="AE37">
        <f t="shared" si="3"/>
        <v>0.24606202966414689</v>
      </c>
      <c r="AF37">
        <f t="shared" si="4"/>
        <v>-0.30833970647155146</v>
      </c>
    </row>
    <row r="38" spans="2:32" x14ac:dyDescent="0.2">
      <c r="B38">
        <v>3</v>
      </c>
      <c r="C38">
        <v>175</v>
      </c>
      <c r="D38">
        <v>57</v>
      </c>
      <c r="E38">
        <v>100</v>
      </c>
      <c r="F38">
        <v>62480</v>
      </c>
      <c r="G38" s="2"/>
      <c r="M38">
        <f t="shared" si="5"/>
        <v>191.28977600000002</v>
      </c>
      <c r="N38">
        <f t="shared" si="6"/>
        <v>-39.23428100000001</v>
      </c>
      <c r="O38">
        <f t="shared" si="7"/>
        <v>75.781930000000003</v>
      </c>
      <c r="Q38">
        <f t="shared" si="9"/>
        <v>209.4612135933524</v>
      </c>
      <c r="R38">
        <f t="shared" si="8"/>
        <v>209.46123298176693</v>
      </c>
      <c r="AD38">
        <f t="shared" si="2"/>
        <v>-0.43419195226800472</v>
      </c>
      <c r="AE38">
        <f t="shared" si="3"/>
        <v>2.3947052641474283E-2</v>
      </c>
      <c r="AF38">
        <f t="shared" si="4"/>
        <v>-0.41609480084041084</v>
      </c>
    </row>
    <row r="39" spans="2:32" x14ac:dyDescent="0.2">
      <c r="B39">
        <v>4</v>
      </c>
      <c r="C39">
        <v>175</v>
      </c>
      <c r="D39">
        <v>57</v>
      </c>
      <c r="E39">
        <v>87</v>
      </c>
      <c r="F39">
        <v>62480</v>
      </c>
      <c r="G39" s="2"/>
      <c r="M39">
        <f t="shared" si="5"/>
        <v>183.861797</v>
      </c>
      <c r="N39">
        <f t="shared" si="6"/>
        <v>-49.276144000000002</v>
      </c>
      <c r="O39">
        <f t="shared" si="7"/>
        <v>72.178316999999993</v>
      </c>
      <c r="Q39">
        <f t="shared" si="9"/>
        <v>203.57553880562369</v>
      </c>
      <c r="R39">
        <f t="shared" si="8"/>
        <v>203.57555896651846</v>
      </c>
      <c r="AD39">
        <f t="shared" si="2"/>
        <v>-0.43419195226800472</v>
      </c>
      <c r="AE39">
        <f t="shared" si="3"/>
        <v>2.3947052641474283E-2</v>
      </c>
      <c r="AF39">
        <f t="shared" si="4"/>
        <v>-0.41609480084041084</v>
      </c>
    </row>
    <row r="40" spans="2:32" x14ac:dyDescent="0.2">
      <c r="B40">
        <v>7</v>
      </c>
      <c r="C40">
        <v>175</v>
      </c>
      <c r="D40">
        <v>57</v>
      </c>
      <c r="E40">
        <v>87</v>
      </c>
      <c r="F40">
        <v>61440</v>
      </c>
      <c r="G40" s="2"/>
      <c r="M40">
        <f t="shared" si="5"/>
        <v>183.861797</v>
      </c>
      <c r="N40">
        <f t="shared" si="6"/>
        <v>-49.276144000000002</v>
      </c>
      <c r="O40">
        <f t="shared" si="7"/>
        <v>72.178316999999993</v>
      </c>
      <c r="Q40">
        <f t="shared" si="9"/>
        <v>203.57553880562369</v>
      </c>
      <c r="R40">
        <f t="shared" si="8"/>
        <v>203.57555896651846</v>
      </c>
      <c r="AD40">
        <f t="shared" si="2"/>
        <v>-0.43419195226800472</v>
      </c>
      <c r="AE40">
        <f t="shared" si="3"/>
        <v>2.3947052641474283E-2</v>
      </c>
      <c r="AF40">
        <f t="shared" si="4"/>
        <v>-0.41609480084041084</v>
      </c>
    </row>
    <row r="41" spans="2:32" x14ac:dyDescent="0.2">
      <c r="B41">
        <v>2</v>
      </c>
      <c r="C41">
        <v>175</v>
      </c>
      <c r="D41">
        <v>57</v>
      </c>
      <c r="E41">
        <v>87</v>
      </c>
      <c r="F41">
        <v>62064</v>
      </c>
      <c r="G41" s="2"/>
      <c r="M41">
        <f t="shared" si="5"/>
        <v>183.861797</v>
      </c>
      <c r="N41">
        <f t="shared" si="6"/>
        <v>-49.276144000000002</v>
      </c>
      <c r="O41">
        <f t="shared" si="7"/>
        <v>72.178316999999993</v>
      </c>
      <c r="Q41">
        <f t="shared" si="9"/>
        <v>203.57553880562369</v>
      </c>
      <c r="R41">
        <f t="shared" si="8"/>
        <v>203.57555896651846</v>
      </c>
      <c r="AD41">
        <f t="shared" si="2"/>
        <v>-0.43419195226800472</v>
      </c>
      <c r="AE41">
        <f t="shared" si="3"/>
        <v>2.3947052641474283E-2</v>
      </c>
      <c r="AF41">
        <f t="shared" si="4"/>
        <v>-0.41609480084041084</v>
      </c>
    </row>
    <row r="42" spans="2:32" x14ac:dyDescent="0.2">
      <c r="B42">
        <v>3</v>
      </c>
      <c r="C42">
        <v>175</v>
      </c>
      <c r="D42">
        <v>57</v>
      </c>
      <c r="E42">
        <v>87</v>
      </c>
      <c r="F42">
        <v>61180</v>
      </c>
      <c r="G42" s="2"/>
      <c r="M42">
        <f t="shared" si="5"/>
        <v>183.861797</v>
      </c>
      <c r="N42">
        <f t="shared" si="6"/>
        <v>-49.276144000000002</v>
      </c>
      <c r="O42">
        <f t="shared" si="7"/>
        <v>72.178316999999993</v>
      </c>
      <c r="Q42">
        <f t="shared" si="9"/>
        <v>203.57553880562369</v>
      </c>
      <c r="R42">
        <f t="shared" si="8"/>
        <v>203.57555896651846</v>
      </c>
      <c r="AD42">
        <f t="shared" si="2"/>
        <v>-0.43419195226800472</v>
      </c>
      <c r="AE42">
        <f t="shared" si="3"/>
        <v>2.3947052641474283E-2</v>
      </c>
      <c r="AF42">
        <f t="shared" si="4"/>
        <v>-0.41609480084041084</v>
      </c>
    </row>
    <row r="43" spans="2:32" x14ac:dyDescent="0.2">
      <c r="B43">
        <v>2</v>
      </c>
      <c r="C43">
        <v>175</v>
      </c>
      <c r="D43">
        <v>57</v>
      </c>
      <c r="E43">
        <v>87</v>
      </c>
      <c r="F43">
        <v>59100</v>
      </c>
      <c r="G43" s="2"/>
      <c r="M43">
        <f t="shared" si="5"/>
        <v>183.861797</v>
      </c>
      <c r="N43">
        <f t="shared" si="6"/>
        <v>-49.276144000000002</v>
      </c>
      <c r="O43">
        <f t="shared" si="7"/>
        <v>72.178316999999993</v>
      </c>
      <c r="Q43">
        <f t="shared" si="9"/>
        <v>203.57553880562369</v>
      </c>
      <c r="R43">
        <f t="shared" si="8"/>
        <v>203.57555896651846</v>
      </c>
      <c r="AD43">
        <f t="shared" si="2"/>
        <v>-0.43419195226800472</v>
      </c>
      <c r="AE43">
        <f t="shared" si="3"/>
        <v>2.3947052641474283E-2</v>
      </c>
      <c r="AF43">
        <f t="shared" si="4"/>
        <v>-0.41609480084041084</v>
      </c>
    </row>
    <row r="44" spans="2:32" x14ac:dyDescent="0.2">
      <c r="B44">
        <v>3</v>
      </c>
      <c r="C44">
        <v>175</v>
      </c>
      <c r="D44">
        <v>57</v>
      </c>
      <c r="E44">
        <v>87</v>
      </c>
      <c r="F44">
        <v>59620</v>
      </c>
      <c r="G44" s="2"/>
      <c r="M44">
        <f t="shared" si="5"/>
        <v>183.861797</v>
      </c>
      <c r="N44">
        <f t="shared" si="6"/>
        <v>-49.276144000000002</v>
      </c>
      <c r="O44">
        <f t="shared" si="7"/>
        <v>72.178316999999993</v>
      </c>
      <c r="Q44">
        <f t="shared" si="9"/>
        <v>203.57553880562369</v>
      </c>
      <c r="R44">
        <f t="shared" si="8"/>
        <v>203.57555896651846</v>
      </c>
      <c r="AD44">
        <f t="shared" si="2"/>
        <v>-0.43902021995728729</v>
      </c>
      <c r="AE44">
        <f t="shared" si="3"/>
        <v>-0.19301245085557447</v>
      </c>
      <c r="AF44">
        <f t="shared" si="4"/>
        <v>-0.7221114967303407</v>
      </c>
    </row>
    <row r="45" spans="2:32" x14ac:dyDescent="0.2">
      <c r="B45">
        <v>5</v>
      </c>
      <c r="C45">
        <v>175</v>
      </c>
      <c r="D45">
        <v>66</v>
      </c>
      <c r="E45">
        <v>76</v>
      </c>
      <c r="F45">
        <v>59880</v>
      </c>
      <c r="G45" s="2"/>
      <c r="M45">
        <f t="shared" si="5"/>
        <v>182.83567099999999</v>
      </c>
      <c r="N45">
        <f t="shared" si="6"/>
        <v>-59.084927000000008</v>
      </c>
      <c r="O45">
        <f t="shared" si="7"/>
        <v>61.944316000000001</v>
      </c>
      <c r="Q45">
        <f t="shared" si="9"/>
        <v>201.8836298465034</v>
      </c>
      <c r="R45">
        <f t="shared" si="8"/>
        <v>201.8836533088388</v>
      </c>
      <c r="AD45">
        <f t="shared" si="2"/>
        <v>-0.43902021995728729</v>
      </c>
      <c r="AE45">
        <f t="shared" si="3"/>
        <v>-0.19301245085557447</v>
      </c>
      <c r="AF45">
        <f t="shared" si="4"/>
        <v>-0.7221114967303407</v>
      </c>
    </row>
    <row r="46" spans="2:32" x14ac:dyDescent="0.2">
      <c r="B46">
        <v>5</v>
      </c>
      <c r="C46">
        <v>175</v>
      </c>
      <c r="D46">
        <v>66</v>
      </c>
      <c r="E46">
        <v>76</v>
      </c>
      <c r="F46">
        <v>60200</v>
      </c>
      <c r="G46" s="2"/>
      <c r="M46">
        <f t="shared" si="5"/>
        <v>182.83567099999999</v>
      </c>
      <c r="N46">
        <f t="shared" si="6"/>
        <v>-59.084927000000008</v>
      </c>
      <c r="O46">
        <f t="shared" si="7"/>
        <v>61.944316000000001</v>
      </c>
      <c r="Q46">
        <f t="shared" si="9"/>
        <v>201.8836298465034</v>
      </c>
      <c r="R46">
        <f t="shared" si="8"/>
        <v>201.8836533088388</v>
      </c>
      <c r="AD46">
        <f t="shared" si="2"/>
        <v>-0.46376599176038541</v>
      </c>
      <c r="AE46">
        <f t="shared" si="3"/>
        <v>-0.16399638945463343</v>
      </c>
      <c r="AF46">
        <f t="shared" si="4"/>
        <v>-0.50727218838329124</v>
      </c>
    </row>
    <row r="47" spans="2:32" x14ac:dyDescent="0.2">
      <c r="B47">
        <v>7</v>
      </c>
      <c r="C47">
        <v>175</v>
      </c>
      <c r="D47">
        <v>57</v>
      </c>
      <c r="E47">
        <v>76</v>
      </c>
      <c r="F47">
        <v>60140</v>
      </c>
      <c r="G47" s="2"/>
      <c r="M47">
        <f t="shared" si="5"/>
        <v>177.576584</v>
      </c>
      <c r="N47">
        <f t="shared" si="6"/>
        <v>-57.773105000000001</v>
      </c>
      <c r="O47">
        <f t="shared" si="7"/>
        <v>69.129106000000007</v>
      </c>
      <c r="Q47">
        <f t="shared" si="9"/>
        <v>199.12307751739877</v>
      </c>
      <c r="R47">
        <f t="shared" si="8"/>
        <v>199.12309796407175</v>
      </c>
      <c r="AD47">
        <f t="shared" si="2"/>
        <v>-0.46376599176038541</v>
      </c>
      <c r="AE47">
        <f t="shared" si="3"/>
        <v>-0.16399638945463343</v>
      </c>
      <c r="AF47">
        <f t="shared" si="4"/>
        <v>-0.50727218838329124</v>
      </c>
    </row>
    <row r="48" spans="2:32" x14ac:dyDescent="0.2">
      <c r="B48">
        <v>7</v>
      </c>
      <c r="C48">
        <v>175</v>
      </c>
      <c r="D48">
        <v>57</v>
      </c>
      <c r="E48">
        <v>76</v>
      </c>
      <c r="F48">
        <v>61700</v>
      </c>
      <c r="G48" s="2"/>
      <c r="M48">
        <f t="shared" si="5"/>
        <v>177.576584</v>
      </c>
      <c r="N48">
        <f t="shared" si="6"/>
        <v>-57.773105000000001</v>
      </c>
      <c r="O48">
        <f t="shared" si="7"/>
        <v>69.129106000000007</v>
      </c>
      <c r="Q48">
        <f t="shared" si="9"/>
        <v>199.12307751739877</v>
      </c>
      <c r="R48">
        <f t="shared" si="8"/>
        <v>199.12309796407175</v>
      </c>
      <c r="AD48">
        <f t="shared" si="2"/>
        <v>-0.46590571040490608</v>
      </c>
      <c r="AE48">
        <f t="shared" si="3"/>
        <v>-0.36387012548839959</v>
      </c>
      <c r="AF48">
        <f t="shared" si="4"/>
        <v>-0.80500003086023242</v>
      </c>
    </row>
    <row r="49" spans="2:32" x14ac:dyDescent="0.2">
      <c r="B49">
        <v>5</v>
      </c>
      <c r="C49">
        <v>175</v>
      </c>
      <c r="D49">
        <v>66</v>
      </c>
      <c r="E49">
        <v>66</v>
      </c>
      <c r="F49">
        <v>60000</v>
      </c>
      <c r="G49" s="2"/>
      <c r="M49">
        <f t="shared" si="5"/>
        <v>177.12184099999999</v>
      </c>
      <c r="N49">
        <f t="shared" si="6"/>
        <v>-66.809437000000003</v>
      </c>
      <c r="O49">
        <f t="shared" si="7"/>
        <v>59.172305999999999</v>
      </c>
      <c r="Q49">
        <f t="shared" si="9"/>
        <v>198.33557421703247</v>
      </c>
      <c r="R49">
        <f t="shared" si="8"/>
        <v>198.33559748276122</v>
      </c>
      <c r="AD49">
        <f t="shared" si="2"/>
        <v>-0.51580211994867398</v>
      </c>
      <c r="AE49">
        <f t="shared" si="3"/>
        <v>0.36097472102605815</v>
      </c>
      <c r="AF49">
        <f t="shared" si="4"/>
        <v>-0.61670735431705193</v>
      </c>
    </row>
    <row r="50" spans="2:32" x14ac:dyDescent="0.2">
      <c r="B50">
        <v>7</v>
      </c>
      <c r="C50">
        <v>152</v>
      </c>
      <c r="D50">
        <v>50</v>
      </c>
      <c r="E50">
        <v>87</v>
      </c>
      <c r="F50">
        <v>60920</v>
      </c>
      <c r="G50" s="2"/>
      <c r="M50">
        <f t="shared" si="5"/>
        <v>166.51762299999999</v>
      </c>
      <c r="N50">
        <f t="shared" si="6"/>
        <v>-34.039054999999991</v>
      </c>
      <c r="O50">
        <f t="shared" si="7"/>
        <v>65.469307000000001</v>
      </c>
      <c r="Q50">
        <f t="shared" si="9"/>
        <v>182.13456563760764</v>
      </c>
      <c r="R50">
        <f t="shared" si="8"/>
        <v>182.13458264130784</v>
      </c>
      <c r="AD50">
        <f t="shared" si="2"/>
        <v>-0.54537615944105466</v>
      </c>
      <c r="AE50">
        <f t="shared" si="3"/>
        <v>0.17303127892995046</v>
      </c>
      <c r="AF50">
        <f t="shared" si="4"/>
        <v>-0.70788474185993266</v>
      </c>
    </row>
    <row r="51" spans="2:32" x14ac:dyDescent="0.2">
      <c r="B51">
        <v>7</v>
      </c>
      <c r="C51">
        <v>152</v>
      </c>
      <c r="D51">
        <v>50</v>
      </c>
      <c r="E51">
        <v>76</v>
      </c>
      <c r="F51">
        <v>59100</v>
      </c>
      <c r="G51" s="2"/>
      <c r="M51">
        <f t="shared" si="5"/>
        <v>160.23240999999999</v>
      </c>
      <c r="N51">
        <f t="shared" si="6"/>
        <v>-42.536015999999989</v>
      </c>
      <c r="O51">
        <f t="shared" si="7"/>
        <v>62.420096000000001</v>
      </c>
      <c r="Q51">
        <f t="shared" si="9"/>
        <v>177.14400921284354</v>
      </c>
      <c r="R51">
        <f t="shared" si="8"/>
        <v>177.14402687138386</v>
      </c>
      <c r="AD51">
        <f t="shared" si="2"/>
        <v>-0.54537615944105466</v>
      </c>
      <c r="AE51">
        <f t="shared" si="3"/>
        <v>0.17303127892995046</v>
      </c>
      <c r="AF51">
        <f t="shared" si="4"/>
        <v>-0.70788474185993266</v>
      </c>
    </row>
    <row r="52" spans="2:32" x14ac:dyDescent="0.2">
      <c r="B52">
        <v>3</v>
      </c>
      <c r="C52">
        <v>152</v>
      </c>
      <c r="D52">
        <v>50</v>
      </c>
      <c r="E52">
        <v>76</v>
      </c>
      <c r="F52">
        <v>61700</v>
      </c>
      <c r="G52" s="2"/>
      <c r="M52">
        <f t="shared" si="5"/>
        <v>160.23240999999999</v>
      </c>
      <c r="N52">
        <f t="shared" si="6"/>
        <v>-42.536015999999989</v>
      </c>
      <c r="O52">
        <f t="shared" si="7"/>
        <v>62.420096000000001</v>
      </c>
      <c r="Q52">
        <f t="shared" si="9"/>
        <v>177.14400921284354</v>
      </c>
      <c r="R52">
        <f t="shared" si="8"/>
        <v>177.14402687138386</v>
      </c>
      <c r="AD52">
        <f t="shared" si="2"/>
        <v>-0.54537615944105466</v>
      </c>
      <c r="AE52">
        <f t="shared" si="3"/>
        <v>0.17303127892995046</v>
      </c>
      <c r="AF52">
        <f t="shared" si="4"/>
        <v>-0.70788474185993266</v>
      </c>
    </row>
    <row r="53" spans="2:32" x14ac:dyDescent="0.2">
      <c r="B53">
        <v>2</v>
      </c>
      <c r="C53">
        <v>152</v>
      </c>
      <c r="D53">
        <v>50</v>
      </c>
      <c r="E53">
        <v>76</v>
      </c>
      <c r="F53">
        <v>59880</v>
      </c>
      <c r="G53" s="2"/>
      <c r="M53">
        <f t="shared" si="5"/>
        <v>160.23240999999999</v>
      </c>
      <c r="N53">
        <f t="shared" si="6"/>
        <v>-42.536015999999989</v>
      </c>
      <c r="O53">
        <f t="shared" si="7"/>
        <v>62.420096000000001</v>
      </c>
      <c r="Q53">
        <f t="shared" si="9"/>
        <v>177.14400921284354</v>
      </c>
      <c r="R53">
        <f t="shared" si="8"/>
        <v>177.14402687138386</v>
      </c>
      <c r="AD53">
        <f t="shared" si="2"/>
        <v>-0.54537615944105466</v>
      </c>
      <c r="AE53">
        <f t="shared" si="3"/>
        <v>0.17303127892995046</v>
      </c>
      <c r="AF53">
        <f t="shared" si="4"/>
        <v>-0.70788474185993266</v>
      </c>
    </row>
    <row r="54" spans="2:32" x14ac:dyDescent="0.2">
      <c r="B54">
        <v>3</v>
      </c>
      <c r="C54">
        <v>152</v>
      </c>
      <c r="D54">
        <v>50</v>
      </c>
      <c r="E54">
        <v>76</v>
      </c>
      <c r="F54">
        <v>61700</v>
      </c>
      <c r="G54" s="2"/>
      <c r="M54">
        <f t="shared" si="5"/>
        <v>160.23240999999999</v>
      </c>
      <c r="N54">
        <f t="shared" si="6"/>
        <v>-42.536015999999989</v>
      </c>
      <c r="O54">
        <f t="shared" si="7"/>
        <v>62.420096000000001</v>
      </c>
      <c r="Q54">
        <f t="shared" si="9"/>
        <v>177.14400921284354</v>
      </c>
      <c r="R54">
        <f t="shared" si="8"/>
        <v>177.14402687138386</v>
      </c>
      <c r="AD54">
        <f t="shared" si="2"/>
        <v>-0.57226164988867345</v>
      </c>
      <c r="AE54">
        <f t="shared" si="3"/>
        <v>2.1736042971252003E-3</v>
      </c>
      <c r="AF54">
        <f t="shared" si="4"/>
        <v>-0.79077327598982439</v>
      </c>
    </row>
    <row r="55" spans="2:32" x14ac:dyDescent="0.2">
      <c r="B55">
        <v>5</v>
      </c>
      <c r="C55">
        <v>152</v>
      </c>
      <c r="D55">
        <v>50</v>
      </c>
      <c r="E55">
        <v>66</v>
      </c>
      <c r="F55">
        <v>59360</v>
      </c>
      <c r="G55" s="2"/>
      <c r="M55">
        <f t="shared" si="5"/>
        <v>154.51857999999999</v>
      </c>
      <c r="N55">
        <f t="shared" si="6"/>
        <v>-50.260525999999992</v>
      </c>
      <c r="O55">
        <f t="shared" si="7"/>
        <v>59.648085999999999</v>
      </c>
      <c r="Q55">
        <f t="shared" si="9"/>
        <v>173.08957218735046</v>
      </c>
      <c r="R55">
        <f t="shared" si="8"/>
        <v>173.08959010430542</v>
      </c>
      <c r="AD55">
        <f t="shared" si="2"/>
        <v>-0.5915083612910832</v>
      </c>
      <c r="AE55">
        <f t="shared" si="3"/>
        <v>2.4741652053412368E-2</v>
      </c>
      <c r="AF55">
        <f t="shared" si="4"/>
        <v>-0.62367603616434164</v>
      </c>
    </row>
    <row r="56" spans="2:32" x14ac:dyDescent="0.2">
      <c r="B56">
        <v>5</v>
      </c>
      <c r="C56">
        <v>152</v>
      </c>
      <c r="D56">
        <v>43</v>
      </c>
      <c r="E56">
        <v>66</v>
      </c>
      <c r="F56">
        <v>60660</v>
      </c>
      <c r="G56" s="2"/>
      <c r="M56">
        <f t="shared" si="5"/>
        <v>150.42817899999997</v>
      </c>
      <c r="N56">
        <f t="shared" si="6"/>
        <v>-49.240220000000001</v>
      </c>
      <c r="O56">
        <f t="shared" si="7"/>
        <v>65.236255999999997</v>
      </c>
      <c r="Q56">
        <f t="shared" si="9"/>
        <v>171.19871494844813</v>
      </c>
      <c r="R56">
        <f t="shared" si="8"/>
        <v>171.19873071901549</v>
      </c>
      <c r="AD56">
        <f t="shared" si="2"/>
        <v>-0.5915083612910832</v>
      </c>
      <c r="AE56">
        <f t="shared" si="3"/>
        <v>2.4741652053412368E-2</v>
      </c>
      <c r="AF56">
        <f t="shared" si="4"/>
        <v>-0.62367603616434164</v>
      </c>
    </row>
    <row r="57" spans="2:32" x14ac:dyDescent="0.2">
      <c r="B57">
        <v>2</v>
      </c>
      <c r="C57">
        <v>152</v>
      </c>
      <c r="D57">
        <v>43</v>
      </c>
      <c r="E57">
        <v>66</v>
      </c>
      <c r="F57">
        <v>59984</v>
      </c>
      <c r="G57" s="2"/>
      <c r="M57">
        <f t="shared" si="5"/>
        <v>150.42817899999997</v>
      </c>
      <c r="N57">
        <f t="shared" si="6"/>
        <v>-49.240220000000001</v>
      </c>
      <c r="O57">
        <f t="shared" si="7"/>
        <v>65.236255999999997</v>
      </c>
      <c r="Q57">
        <f t="shared" si="9"/>
        <v>171.19871494844813</v>
      </c>
      <c r="R57">
        <f t="shared" si="8"/>
        <v>171.19873071901549</v>
      </c>
      <c r="AD57">
        <f t="shared" si="2"/>
        <v>-0.5915083612910832</v>
      </c>
      <c r="AE57">
        <f t="shared" si="3"/>
        <v>2.4741652053412368E-2</v>
      </c>
      <c r="AF57">
        <f t="shared" si="4"/>
        <v>-0.62367603616434164</v>
      </c>
    </row>
    <row r="58" spans="2:32" x14ac:dyDescent="0.2">
      <c r="B58">
        <v>2</v>
      </c>
      <c r="C58">
        <v>152</v>
      </c>
      <c r="D58">
        <v>43</v>
      </c>
      <c r="E58">
        <v>66</v>
      </c>
      <c r="F58">
        <v>60660</v>
      </c>
      <c r="G58" s="2"/>
      <c r="M58">
        <f t="shared" si="5"/>
        <v>150.42817899999997</v>
      </c>
      <c r="N58">
        <f t="shared" si="6"/>
        <v>-49.240220000000001</v>
      </c>
      <c r="O58">
        <f t="shared" si="7"/>
        <v>65.236255999999997</v>
      </c>
      <c r="Q58">
        <f t="shared" si="9"/>
        <v>171.19871494844813</v>
      </c>
      <c r="R58">
        <f t="shared" si="8"/>
        <v>171.19873071901549</v>
      </c>
      <c r="AD58">
        <f t="shared" si="2"/>
        <v>-0.5915083612910832</v>
      </c>
      <c r="AE58">
        <f t="shared" si="3"/>
        <v>2.4741652053412368E-2</v>
      </c>
      <c r="AF58">
        <f t="shared" si="4"/>
        <v>-0.62367603616434164</v>
      </c>
    </row>
    <row r="59" spans="2:32" x14ac:dyDescent="0.2">
      <c r="B59">
        <v>3</v>
      </c>
      <c r="C59">
        <v>152</v>
      </c>
      <c r="D59">
        <v>43</v>
      </c>
      <c r="E59">
        <v>66</v>
      </c>
      <c r="F59">
        <v>60920</v>
      </c>
      <c r="G59" s="2"/>
      <c r="M59">
        <f t="shared" si="5"/>
        <v>150.42817899999997</v>
      </c>
      <c r="N59">
        <f t="shared" si="6"/>
        <v>-49.240220000000001</v>
      </c>
      <c r="O59">
        <f t="shared" si="7"/>
        <v>65.236255999999997</v>
      </c>
      <c r="Q59">
        <f t="shared" si="9"/>
        <v>171.19871494844813</v>
      </c>
      <c r="R59">
        <f t="shared" si="8"/>
        <v>171.19873071901549</v>
      </c>
      <c r="AD59">
        <f t="shared" si="2"/>
        <v>-0.5915083612910832</v>
      </c>
      <c r="AE59">
        <f t="shared" si="3"/>
        <v>2.4741652053412368E-2</v>
      </c>
      <c r="AF59">
        <f t="shared" si="4"/>
        <v>-0.62367603616434164</v>
      </c>
    </row>
    <row r="60" spans="2:32" x14ac:dyDescent="0.2">
      <c r="B60">
        <v>3</v>
      </c>
      <c r="C60">
        <v>152</v>
      </c>
      <c r="D60">
        <v>43</v>
      </c>
      <c r="E60">
        <v>66</v>
      </c>
      <c r="F60">
        <v>60920</v>
      </c>
      <c r="G60" s="2"/>
      <c r="M60">
        <f t="shared" si="5"/>
        <v>150.42817899999997</v>
      </c>
      <c r="N60">
        <f t="shared" si="6"/>
        <v>-49.240220000000001</v>
      </c>
      <c r="O60">
        <f t="shared" si="7"/>
        <v>65.236255999999997</v>
      </c>
      <c r="Q60">
        <f t="shared" si="9"/>
        <v>171.19871494844813</v>
      </c>
      <c r="R60">
        <f t="shared" si="8"/>
        <v>171.19873071901549</v>
      </c>
      <c r="AD60">
        <f t="shared" si="2"/>
        <v>-0.5915083612910832</v>
      </c>
      <c r="AE60">
        <f t="shared" si="3"/>
        <v>2.4741652053412368E-2</v>
      </c>
      <c r="AF60">
        <f t="shared" si="4"/>
        <v>-0.62367603616434164</v>
      </c>
    </row>
    <row r="61" spans="2:32" x14ac:dyDescent="0.2">
      <c r="B61">
        <v>2</v>
      </c>
      <c r="C61">
        <v>152</v>
      </c>
      <c r="D61">
        <v>43</v>
      </c>
      <c r="E61">
        <v>66</v>
      </c>
      <c r="F61">
        <v>60920</v>
      </c>
      <c r="G61" s="2"/>
      <c r="M61">
        <f t="shared" si="5"/>
        <v>150.42817899999997</v>
      </c>
      <c r="N61">
        <f t="shared" si="6"/>
        <v>-49.240220000000001</v>
      </c>
      <c r="O61">
        <f t="shared" si="7"/>
        <v>65.236255999999997</v>
      </c>
      <c r="Q61">
        <f t="shared" si="9"/>
        <v>171.19871494844813</v>
      </c>
      <c r="R61">
        <f t="shared" si="8"/>
        <v>171.19873071901549</v>
      </c>
      <c r="AD61">
        <f t="shared" si="2"/>
        <v>-0.5915083612910832</v>
      </c>
      <c r="AE61">
        <f t="shared" si="3"/>
        <v>2.4741652053412368E-2</v>
      </c>
      <c r="AF61">
        <f t="shared" si="4"/>
        <v>-0.62367603616434164</v>
      </c>
    </row>
    <row r="62" spans="2:32" x14ac:dyDescent="0.2">
      <c r="B62">
        <v>3</v>
      </c>
      <c r="C62">
        <v>152</v>
      </c>
      <c r="D62">
        <v>43</v>
      </c>
      <c r="E62">
        <v>66</v>
      </c>
      <c r="F62">
        <v>60660</v>
      </c>
      <c r="G62" s="2"/>
      <c r="M62">
        <f t="shared" si="5"/>
        <v>150.42817899999997</v>
      </c>
      <c r="N62">
        <f t="shared" si="6"/>
        <v>-49.240220000000001</v>
      </c>
      <c r="O62">
        <f t="shared" si="7"/>
        <v>65.236255999999997</v>
      </c>
      <c r="Q62">
        <f t="shared" si="9"/>
        <v>171.19871494844813</v>
      </c>
      <c r="R62">
        <f t="shared" si="8"/>
        <v>171.19873071901549</v>
      </c>
      <c r="AD62">
        <f t="shared" si="2"/>
        <v>-0.5915083612910832</v>
      </c>
      <c r="AE62">
        <f t="shared" si="3"/>
        <v>2.4741652053412368E-2</v>
      </c>
      <c r="AF62">
        <f t="shared" si="4"/>
        <v>-0.62367603616434164</v>
      </c>
    </row>
    <row r="63" spans="2:32" x14ac:dyDescent="0.2">
      <c r="B63">
        <v>3</v>
      </c>
      <c r="C63">
        <v>152</v>
      </c>
      <c r="D63">
        <v>43</v>
      </c>
      <c r="E63">
        <v>66</v>
      </c>
      <c r="F63">
        <v>60660</v>
      </c>
      <c r="G63" s="2"/>
      <c r="M63">
        <f t="shared" si="5"/>
        <v>150.42817899999997</v>
      </c>
      <c r="N63">
        <f t="shared" si="6"/>
        <v>-49.240220000000001</v>
      </c>
      <c r="O63">
        <f t="shared" si="7"/>
        <v>65.236255999999997</v>
      </c>
      <c r="Q63">
        <f t="shared" si="9"/>
        <v>171.19871494844813</v>
      </c>
      <c r="R63">
        <f t="shared" si="8"/>
        <v>171.19873071901549</v>
      </c>
      <c r="AD63">
        <f t="shared" si="2"/>
        <v>-0.5915083612910832</v>
      </c>
      <c r="AE63">
        <f t="shared" si="3"/>
        <v>2.4741652053412368E-2</v>
      </c>
      <c r="AF63">
        <f t="shared" si="4"/>
        <v>-0.62367603616434164</v>
      </c>
    </row>
    <row r="64" spans="2:32" x14ac:dyDescent="0.2">
      <c r="B64">
        <v>7</v>
      </c>
      <c r="C64">
        <v>152</v>
      </c>
      <c r="D64">
        <v>43</v>
      </c>
      <c r="E64">
        <v>66</v>
      </c>
      <c r="F64">
        <v>58320</v>
      </c>
      <c r="G64" s="2"/>
      <c r="M64">
        <f t="shared" si="5"/>
        <v>150.42817899999997</v>
      </c>
      <c r="N64">
        <f t="shared" si="6"/>
        <v>-49.240220000000001</v>
      </c>
      <c r="O64">
        <f t="shared" si="7"/>
        <v>65.236255999999997</v>
      </c>
      <c r="Q64">
        <f t="shared" si="9"/>
        <v>171.19871494844813</v>
      </c>
      <c r="R64">
        <f t="shared" si="8"/>
        <v>171.19873071901549</v>
      </c>
      <c r="AD64">
        <f t="shared" si="2"/>
        <v>-0.5915083612910832</v>
      </c>
      <c r="AE64">
        <f t="shared" si="3"/>
        <v>2.4741652053412368E-2</v>
      </c>
      <c r="AF64">
        <f t="shared" si="4"/>
        <v>-0.62367603616434164</v>
      </c>
    </row>
    <row r="65" spans="2:32" x14ac:dyDescent="0.2">
      <c r="B65">
        <v>5</v>
      </c>
      <c r="C65">
        <v>152</v>
      </c>
      <c r="D65">
        <v>43</v>
      </c>
      <c r="E65">
        <v>66</v>
      </c>
      <c r="F65">
        <v>59360</v>
      </c>
      <c r="G65" s="2"/>
      <c r="M65">
        <f t="shared" si="5"/>
        <v>150.42817899999997</v>
      </c>
      <c r="N65">
        <f t="shared" si="6"/>
        <v>-49.240220000000001</v>
      </c>
      <c r="O65">
        <f t="shared" si="7"/>
        <v>65.236255999999997</v>
      </c>
      <c r="Q65">
        <f t="shared" si="9"/>
        <v>171.19871494844813</v>
      </c>
      <c r="R65">
        <f t="shared" si="8"/>
        <v>171.19873071901549</v>
      </c>
      <c r="AD65">
        <f t="shared" si="2"/>
        <v>-0.5915083612910832</v>
      </c>
      <c r="AE65">
        <f t="shared" si="3"/>
        <v>2.4741652053412368E-2</v>
      </c>
      <c r="AF65">
        <f t="shared" si="4"/>
        <v>-0.62367603616434164</v>
      </c>
    </row>
    <row r="66" spans="2:32" x14ac:dyDescent="0.2">
      <c r="B66">
        <v>2</v>
      </c>
      <c r="C66">
        <v>152</v>
      </c>
      <c r="D66">
        <v>43</v>
      </c>
      <c r="E66">
        <v>66</v>
      </c>
      <c r="F66">
        <v>60920</v>
      </c>
      <c r="G66" s="2"/>
      <c r="M66">
        <f t="shared" si="5"/>
        <v>150.42817899999997</v>
      </c>
      <c r="N66">
        <f t="shared" si="6"/>
        <v>-49.240220000000001</v>
      </c>
      <c r="O66">
        <f t="shared" si="7"/>
        <v>65.236255999999997</v>
      </c>
      <c r="Q66">
        <f t="shared" si="9"/>
        <v>171.19871494844813</v>
      </c>
      <c r="R66">
        <f t="shared" si="8"/>
        <v>171.19873071901549</v>
      </c>
      <c r="AD66">
        <f t="shared" si="2"/>
        <v>-0.5915083612910832</v>
      </c>
      <c r="AE66">
        <f t="shared" si="3"/>
        <v>2.4741652053412368E-2</v>
      </c>
      <c r="AF66">
        <f t="shared" si="4"/>
        <v>-0.62367603616434164</v>
      </c>
    </row>
    <row r="67" spans="2:32" x14ac:dyDescent="0.2">
      <c r="B67">
        <v>3</v>
      </c>
      <c r="C67">
        <v>152</v>
      </c>
      <c r="D67">
        <v>43</v>
      </c>
      <c r="E67">
        <v>66</v>
      </c>
      <c r="F67">
        <v>60920</v>
      </c>
      <c r="G67" s="2"/>
      <c r="M67">
        <f t="shared" si="5"/>
        <v>150.42817899999997</v>
      </c>
      <c r="N67">
        <f t="shared" si="6"/>
        <v>-49.240220000000001</v>
      </c>
      <c r="O67">
        <f t="shared" si="7"/>
        <v>65.236255999999997</v>
      </c>
      <c r="Q67">
        <f t="shared" si="9"/>
        <v>171.19871494844813</v>
      </c>
      <c r="R67">
        <f t="shared" si="8"/>
        <v>171.19873071901549</v>
      </c>
      <c r="AD67">
        <f t="shared" ref="AD67:AD69" si="10">(M68-$Y$2)/$Y$3</f>
        <v>-0.5915083612910832</v>
      </c>
      <c r="AE67">
        <f t="shared" ref="AE67:AE69" si="11">(N68-$Z$2)/$Z$3</f>
        <v>2.4741652053412368E-2</v>
      </c>
      <c r="AF67">
        <f t="shared" ref="AF67:AF69" si="12">(O68-$AA$2)/$AA$3</f>
        <v>-0.62367603616434164</v>
      </c>
    </row>
    <row r="68" spans="2:32" x14ac:dyDescent="0.2">
      <c r="B68">
        <v>4</v>
      </c>
      <c r="C68">
        <v>152</v>
      </c>
      <c r="D68">
        <v>43</v>
      </c>
      <c r="E68">
        <v>66</v>
      </c>
      <c r="F68">
        <v>60660</v>
      </c>
      <c r="G68" s="2"/>
      <c r="M68">
        <f t="shared" ref="M68:M69" si="13">$I$4*C68+$J$4*D68+$K$4*E68</f>
        <v>150.42817899999997</v>
      </c>
      <c r="N68">
        <f t="shared" ref="N68:N69" si="14">$I$5*C68+$J$5*D68+$K$5*E68</f>
        <v>-49.240220000000001</v>
      </c>
      <c r="O68">
        <f t="shared" ref="O68:O69" si="15">$I$6*C68+$J$6*D68+$K$6*E68</f>
        <v>65.236255999999997</v>
      </c>
      <c r="Q68">
        <f t="shared" si="9"/>
        <v>171.19871494844813</v>
      </c>
      <c r="R68">
        <f t="shared" ref="R68:R69" si="16">SQRT(SUMSQ(M68:O68))</f>
        <v>171.19873071901549</v>
      </c>
      <c r="AD68">
        <f t="shared" si="10"/>
        <v>-0.61570530269394008</v>
      </c>
      <c r="AE68">
        <f t="shared" si="11"/>
        <v>-0.12903025511613028</v>
      </c>
      <c r="AF68">
        <f t="shared" si="12"/>
        <v>-0.69827571688124379</v>
      </c>
    </row>
    <row r="69" spans="2:32" x14ac:dyDescent="0.2">
      <c r="B69">
        <v>7</v>
      </c>
      <c r="C69">
        <v>152</v>
      </c>
      <c r="D69">
        <v>43</v>
      </c>
      <c r="E69">
        <v>57</v>
      </c>
      <c r="F69">
        <v>59880</v>
      </c>
      <c r="G69" s="2"/>
      <c r="M69">
        <f t="shared" si="13"/>
        <v>145.28573199999997</v>
      </c>
      <c r="N69">
        <f t="shared" si="14"/>
        <v>-56.192278999999999</v>
      </c>
      <c r="O69">
        <f t="shared" si="15"/>
        <v>62.741447000000008</v>
      </c>
      <c r="Q69">
        <f t="shared" ref="Q69" si="17">SQRT(SUMSQ(C69:E69))</f>
        <v>167.93451104522859</v>
      </c>
      <c r="R69">
        <f t="shared" si="16"/>
        <v>167.93452686581003</v>
      </c>
      <c r="AD69">
        <f t="shared" si="10"/>
        <v>-1.2993234992208413</v>
      </c>
      <c r="AE69">
        <f t="shared" si="11"/>
        <v>1.1138812204672965</v>
      </c>
      <c r="AF69">
        <f t="shared" si="12"/>
        <v>-2.5743680004654617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McCombs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Sager</dc:creator>
  <cp:lastModifiedBy>Allie Touchstone</cp:lastModifiedBy>
  <dcterms:created xsi:type="dcterms:W3CDTF">2014-02-03T04:15:22Z</dcterms:created>
  <dcterms:modified xsi:type="dcterms:W3CDTF">2022-04-29T17:17:01Z</dcterms:modified>
</cp:coreProperties>
</file>