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ystonecare-my.sharepoint.com/personal/apotestio_keystonecare_com/Documents/Desktop/"/>
    </mc:Choice>
  </mc:AlternateContent>
  <xr:revisionPtr revIDLastSave="227" documentId="8_{A9343324-4C49-449F-A391-F2C8D3F9F251}" xr6:coauthVersionLast="47" xr6:coauthVersionMax="47" xr10:uidLastSave="{9DF20DEF-56B4-4DD1-8040-68C686BA4410}"/>
  <bookViews>
    <workbookView xWindow="-120" yWindow="-120" windowWidth="29040" windowHeight="15840" activeTab="2" xr2:uid="{00000000-000D-0000-FFFF-FFFF00000000}"/>
  </bookViews>
  <sheets>
    <sheet name="Crowdfunding" sheetId="1" r:id="rId1"/>
    <sheet name="Outcome by Parent Category" sheetId="3" r:id="rId2"/>
    <sheet name="Outcome by Sub-Category" sheetId="4" r:id="rId3"/>
    <sheet name="Outcome by Month" sheetId="6" r:id="rId4"/>
    <sheet name="Outcomes Based on Goal" sheetId="7" r:id="rId5"/>
    <sheet name="Summary Statistics" sheetId="8" r:id="rId6"/>
  </sheets>
  <definedNames>
    <definedName name="_xlnm._FilterDatabase" localSheetId="0" hidden="1">Crowdfunding!$A$1:$T$1001</definedName>
    <definedName name="_xlnm._FilterDatabase" localSheetId="5" hidden="1">'Summary Statistics'!$A$1:$B$566</definedName>
  </definedNames>
  <calcPr calcId="191029"/>
  <pivotCaches>
    <pivotCache cacheId="2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8" l="1"/>
  <c r="I7" i="8"/>
  <c r="I16" i="8"/>
  <c r="I13" i="8"/>
  <c r="I15" i="8"/>
  <c r="I14" i="8"/>
  <c r="I12" i="8"/>
  <c r="I6" i="8"/>
  <c r="I2" i="8"/>
  <c r="I5" i="8"/>
  <c r="I4" i="8"/>
  <c r="I3" i="8"/>
  <c r="B2" i="7"/>
  <c r="C2" i="7"/>
  <c r="D2" i="7"/>
  <c r="B3" i="7"/>
  <c r="C3" i="7"/>
  <c r="D3" i="7"/>
  <c r="B4" i="7"/>
  <c r="C4" i="7"/>
  <c r="D4" i="7"/>
  <c r="B5" i="7"/>
  <c r="C5" i="7"/>
  <c r="D5" i="7"/>
  <c r="B6" i="7"/>
  <c r="C6" i="7"/>
  <c r="D6" i="7"/>
  <c r="B7" i="7"/>
  <c r="C7" i="7"/>
  <c r="D7" i="7"/>
  <c r="B8" i="7"/>
  <c r="C8" i="7"/>
  <c r="E8" i="7" s="1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/>
  <c r="S714" i="1" a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7" l="1"/>
  <c r="E11" i="7"/>
  <c r="E6" i="7"/>
  <c r="G6" i="7" s="1"/>
  <c r="E13" i="7"/>
  <c r="F13" i="7" s="1"/>
  <c r="E5" i="7"/>
  <c r="F5" i="7" s="1"/>
  <c r="E12" i="7"/>
  <c r="F12" i="7" s="1"/>
  <c r="G11" i="7"/>
  <c r="E4" i="7"/>
  <c r="F4" i="7" s="1"/>
  <c r="G10" i="7"/>
  <c r="E3" i="7"/>
  <c r="F3" i="7" s="1"/>
  <c r="F6" i="7"/>
  <c r="H6" i="7" s="1"/>
  <c r="E7" i="7"/>
  <c r="F7" i="7" s="1"/>
  <c r="E9" i="7"/>
  <c r="G9" i="7" s="1"/>
  <c r="E2" i="7"/>
  <c r="F2" i="7" s="1"/>
  <c r="G8" i="7"/>
  <c r="F8" i="7"/>
  <c r="F10" i="7"/>
  <c r="H10" i="7" s="1"/>
  <c r="G3" i="7"/>
  <c r="F11" i="7"/>
  <c r="G13" i="7" l="1"/>
  <c r="H13" i="7" s="1"/>
  <c r="F9" i="7"/>
  <c r="H9" i="7" s="1"/>
  <c r="G5" i="7"/>
  <c r="H5" i="7" s="1"/>
  <c r="H8" i="7"/>
  <c r="G7" i="7"/>
  <c r="H7" i="7" s="1"/>
  <c r="G2" i="7"/>
  <c r="H2" i="7" s="1"/>
  <c r="H11" i="7"/>
  <c r="G12" i="7"/>
  <c r="H12" i="7" s="1"/>
  <c r="G4" i="7"/>
  <c r="H4" i="7" s="1"/>
  <c r="H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<sst xmlns="http://schemas.openxmlformats.org/spreadsheetml/2006/main" count="7071" uniqueCount="2117">
  <si>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</si>
  <si>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</si>
  <si>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</si>
  <si>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</si>
  <si>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</si>
  <si>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</si>
  <si>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</si>
  <si>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</si>
  <si>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</si>
  <si>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</si>
  <si>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</si>
  <si>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</si>
  <si>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</si>
  <si>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</si>
  <si>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</si>
  <si>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</si>
  <si>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</si>
  <si>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</si>
  <si>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</si>
  <si>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</si>
  <si>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</si>
  <si>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</si>
  <si>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</si>
  <si>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</si>
  <si>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</si>
  <si>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</si>
  <si>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</si>
  <si>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</si>
  <si>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</si>
  <si>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</si>
  <si>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</si>
  <si>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</si>
  <si>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</si>
  <si>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</si>
  <si>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</si>
  <si>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</si>
  <si>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</si>
  <si>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</si>
  <si>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</si>
  <si>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</si>
  <si>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</si>
  <si>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</si>
  <si>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</si>
  <si>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</si>
  <si>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</si>
  <si>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</si>
  <si>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</si>
  <si>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</si>
  <si>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</si>
  <si>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</si>
  <si>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</si>
  <si>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</si>
  <si>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</si>
  <si>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</si>
  <si>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</si>
  <si>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</si>
  <si>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</si>
  <si>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</si>
  <si>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</si>
  <si>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</si>
  <si>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</si>
  <si>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</si>
  <si>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</si>
  <si>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</si>
  <si>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</si>
  <si>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</si>
  <si>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</si>
  <si>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</si>
  <si>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</si>
  <si>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</si>
  <si>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</si>
  <si>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</si>
  <si>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</si>
  <si>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</si>
  <si>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</si>
  <si>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</si>
  <si>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</si>
  <si>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</si>
  <si>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</si>
  <si>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</si>
  <si>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</si>
  <si>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</si>
  <si>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</si>
  <si>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</si>
  <si>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</si>
  <si>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</si>
  <si>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</si>
  <si>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</si>
  <si>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</si>
  <si>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</si>
  <si>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</si>
  <si>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</si>
  <si>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</si>
  <si>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</si>
  <si>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</si>
  <si>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</si>
  <si>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</si>
  <si>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</si>
  <si>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</si>
  <si>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</si>
  <si>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</si>
  <si>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</si>
  <si>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</si>
  <si>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</si>
  <si>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</si>
  <si>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</si>
  <si>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</si>
  <si>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</si>
  <si>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</si>
  <si>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</si>
  <si>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</si>
  <si>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</si>
  <si>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</si>
  <si>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</si>
  <si>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</si>
  <si>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</si>
  <si>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</si>
  <si>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</si>
  <si>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</si>
  <si>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</si>
  <si>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</si>
  <si>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</si>
  <si>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</si>
  <si>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</si>
  <si>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</si>
  <si>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</si>
  <si>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</si>
  <si>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</si>
  <si>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</si>
  <si>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</si>
  <si>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</si>
  <si>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</si>
  <si>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</si>
  <si>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</si>
  <si>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</si>
  <si>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</si>
  <si>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</si>
  <si>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</si>
  <si>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</si>
  <si>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</si>
  <si>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</si>
  <si>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</si>
  <si>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</si>
  <si>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</si>
  <si>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</si>
  <si>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</si>
  <si>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</si>
  <si>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</si>
  <si>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</si>
  <si>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</si>
  <si>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</si>
  <si>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</si>
  <si>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</si>
  <si>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</si>
  <si>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</si>
  <si>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</si>
  <si>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</si>
  <si>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</si>
  <si>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</si>
  <si>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</si>
  <si>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</si>
  <si>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</si>
  <si>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</si>
  <si>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</si>
  <si>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</si>
  <si>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</si>
  <si>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</si>
  <si>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</si>
  <si>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</si>
  <si>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</si>
  <si>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</si>
  <si>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</si>
  <si>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</si>
  <si>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</si>
  <si>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</si>
  <si>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</si>
  <si>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</si>
  <si>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</si>
  <si>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</si>
  <si>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</si>
  <si>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</si>
  <si>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</si>
  <si>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</si>
  <si>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</si>
  <si>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</si>
  <si>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</si>
  <si>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</si>
  <si>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</si>
  <si>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</si>
  <si>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</si>
  <si>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</si>
  <si>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</si>
  <si>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</si>
  <si>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</si>
  <si>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</si>
  <si>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</si>
  <si>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</si>
  <si>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</si>
  <si>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</si>
  <si>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</si>
  <si>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</si>
  <si>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</si>
  <si>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</si>
  <si>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</si>
  <si>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</si>
  <si>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</si>
  <si>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</si>
  <si>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</si>
  <si>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</si>
  <si>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</si>
  <si>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</si>
  <si>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</si>
  <si>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</si>
  <si>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</si>
  <si>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</si>
  <si>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</si>
  <si>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</si>
  <si>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</si>
  <si>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</si>
  <si>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</si>
  <si>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</si>
  <si>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</si>
  <si>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</si>
  <si>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</si>
  <si>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</si>
  <si>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</si>
  <si>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</si>
  <si>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</si>
  <si>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</si>
  <si>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</si>
  <si>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</si>
  <si>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</si>
  <si>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</si>
  <si>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</si>
  <si>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</si>
  <si>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</si>
  <si>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</si>
  <si>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</si>
  <si>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</si>
  <si>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</si>
  <si>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</si>
  <si>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</si>
  <si>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</si>
  <si>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</si>
  <si>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</si>
  <si>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</si>
  <si>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</si>
  <si>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</si>
  <si>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</si>
  <si>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</si>
  <si>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</si>
  <si>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</si>
  <si>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</si>
  <si>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</si>
  <si>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</si>
  <si>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</si>
  <si>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</si>
  <si>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</si>
  <si>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</si>
  <si>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</si>
  <si>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</si>
  <si>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</si>
  <si>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</si>
  <si>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</si>
  <si>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</si>
  <si>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</si>
  <si>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</si>
  <si>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</si>
  <si>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</si>
  <si>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</si>
  <si>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</si>
  <si>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</si>
  <si>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</si>
  <si>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</si>
  <si>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</si>
  <si>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</si>
  <si>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</si>
  <si>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</si>
  <si>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</si>
  <si>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</si>
  <si>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</si>
  <si>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</si>
  <si>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</si>
  <si>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</si>
  <si>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</si>
  <si>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</si>
  <si>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</si>
  <si>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</si>
  <si>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</si>
  <si>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</si>
  <si>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</si>
  <si>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</si>
  <si>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</si>
  <si>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</si>
  <si>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</si>
  <si>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</si>
  <si>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</si>
  <si>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</si>
  <si>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</si>
  <si>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</si>
  <si>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</si>
  <si>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</si>
  <si>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</si>
  <si>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</si>
  <si>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</si>
  <si>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</si>
  <si>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</si>
  <si>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</si>
  <si>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</si>
  <si>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</si>
  <si>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</si>
  <si>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</si>
  <si>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</si>
  <si>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</si>
  <si>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</si>
  <si>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</si>
  <si>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</si>
  <si>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</si>
  <si>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</si>
  <si>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</si>
  <si>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</si>
  <si>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</si>
  <si>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</si>
  <si>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</si>
  <si>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</si>
  <si>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</si>
  <si>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</si>
  <si>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</si>
  <si>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</si>
  <si>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</si>
  <si>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</si>
  <si>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</si>
  <si>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</si>
  <si>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</si>
  <si>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</si>
  <si>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</si>
  <si>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</si>
  <si>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</si>
  <si>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</si>
  <si>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</si>
  <si>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</si>
  <si>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</si>
  <si>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</si>
  <si>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</si>
  <si>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</si>
  <si>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</si>
  <si>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</si>
  <si>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</si>
  <si>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</si>
  <si>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</si>
  <si>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</si>
  <si>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</si>
  <si>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</si>
  <si>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</si>
  <si>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</si>
  <si>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</si>
  <si>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</si>
  <si>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</si>
  <si>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</si>
  <si>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</si>
  <si>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</si>
  <si>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</si>
  <si>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</si>
  <si>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</si>
  <si>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</si>
  <si>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</si>
  <si>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</si>
  <si>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</si>
  <si>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</si>
  <si>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</si>
  <si>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</si>
  <si>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</si>
  <si>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</si>
  <si>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</si>
  <si>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</si>
  <si>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</si>
  <si>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</si>
  <si>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</si>
  <si>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</si>
  <si>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</si>
  <si>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</si>
  <si>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</si>
  <si>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</si>
  <si>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</si>
  <si>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</si>
  <si>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</si>
  <si>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</si>
  <si>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</si>
  <si>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</si>
  <si>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</si>
  <si>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</si>
  <si>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</si>
  <si>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</si>
  <si>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</si>
  <si>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</si>
  <si>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</si>
  <si>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</si>
  <si>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</si>
  <si>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</si>
  <si>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</si>
  <si>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</si>
  <si>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</si>
  <si>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</si>
  <si>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</si>
  <si>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</si>
  <si>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</si>
  <si>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</si>
  <si>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</si>
  <si>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</si>
  <si>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</si>
  <si>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</si>
  <si>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</si>
  <si>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</si>
  <si>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</si>
  <si>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</si>
  <si>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</si>
  <si>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</si>
  <si>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</si>
  <si>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</si>
  <si>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</si>
  <si>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</si>
  <si>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</si>
  <si>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</si>
  <si>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</si>
  <si>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</si>
  <si>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</si>
  <si>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</si>
  <si>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</si>
  <si>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</si>
  <si>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</si>
  <si>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</si>
  <si>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</si>
  <si>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</si>
  <si>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</si>
  <si>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</si>
  <si>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</si>
  <si>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</si>
  <si>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</si>
  <si>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</si>
  <si>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</si>
  <si>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</si>
  <si>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</si>
  <si>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</si>
  <si>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</si>
  <si>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</si>
  <si>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</si>
  <si>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</si>
  <si>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</si>
  <si>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</si>
  <si>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</si>
  <si>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</si>
  <si>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</si>
  <si>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</si>
  <si>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</si>
  <si>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</si>
  <si>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</si>
  <si>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</si>
  <si>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</si>
  <si>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</si>
  <si>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</si>
  <si>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</si>
  <si>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</si>
  <si>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</si>
  <si>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</si>
  <si>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</si>
  <si>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</si>
  <si>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</si>
  <si>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</si>
  <si>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</si>
  <si>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</si>
  <si>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</si>
  <si>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</si>
  <si>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</si>
  <si>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</si>
  <si>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</si>
  <si>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</si>
  <si>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</si>
  <si>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</si>
  <si>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</si>
  <si>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</si>
  <si>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</si>
  <si>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</si>
  <si>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</si>
  <si>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</si>
  <si>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</si>
  <si>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</si>
  <si>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</si>
  <si>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</si>
  <si>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</si>
  <si>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</si>
  <si>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</si>
  <si>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</si>
  <si>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</si>
  <si>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</si>
  <si>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</si>
  <si>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</si>
  <si>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</si>
  <si>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</si>
  <si>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</si>
  <si>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</si>
  <si>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</si>
  <si>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</si>
  <si>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</si>
  <si>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</si>
  <si>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</si>
  <si>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</si>
  <si>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</si>
  <si>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</si>
  <si>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</si>
  <si>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</si>
  <si>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</si>
  <si>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</si>
  <si>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</si>
  <si>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</si>
  <si>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</si>
  <si>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</si>
  <si>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</si>
  <si>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</si>
  <si>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</si>
  <si>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</si>
  <si>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</si>
  <si>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</si>
  <si>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</si>
  <si>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</si>
  <si>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</si>
  <si>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</si>
  <si>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</si>
  <si>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</si>
  <si>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</si>
  <si>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</si>
  <si>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</si>
  <si>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</si>
  <si>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</si>
  <si>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</si>
  <si>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</si>
  <si>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</si>
  <si>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</si>
  <si>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</si>
  <si>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</si>
  <si>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</si>
  <si>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</si>
  <si>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</si>
  <si>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</si>
  <si>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</si>
  <si>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</si>
  <si>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</si>
  <si>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</si>
  <si>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</si>
  <si>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</si>
  <si>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</si>
  <si>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</si>
  <si>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</si>
  <si>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</si>
  <si>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</si>
  <si>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</si>
  <si>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</si>
  <si>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</si>
  <si>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</si>
  <si>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</si>
  <si>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</si>
  <si>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</si>
  <si>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</si>
  <si>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</si>
  <si>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</si>
  <si>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</si>
  <si>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</si>
  <si>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</si>
  <si>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</si>
  <si>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</si>
  <si>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</si>
  <si>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</si>
  <si>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</si>
  <si>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</si>
  <si>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</si>
  <si>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</si>
  <si>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</si>
  <si>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</si>
  <si>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</si>
  <si>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</si>
  <si>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</si>
  <si>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</si>
  <si>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</si>
  <si>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</si>
  <si>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</si>
  <si>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</si>
  <si>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</si>
  <si>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</si>
  <si>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</si>
  <si>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</si>
  <si>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</si>
  <si>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</si>
  <si>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</si>
  <si>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</si>
  <si>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</si>
  <si>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</si>
  <si>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</si>
  <si>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</si>
  <si>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</si>
  <si>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</si>
  <si>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</si>
  <si>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</si>
  <si>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</si>
  <si>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</si>
  <si>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</si>
  <si>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</si>
  <si>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</si>
  <si>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</si>
  <si>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</si>
  <si>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</si>
  <si>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</si>
  <si>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</si>
  <si>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</si>
  <si>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</si>
  <si>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</si>
  <si>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</si>
  <si>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</si>
  <si>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</si>
  <si>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</si>
  <si>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</si>
  <si>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</si>
  <si>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</si>
  <si>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</si>
  <si>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</si>
  <si>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</si>
  <si>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</si>
  <si>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</si>
  <si>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</si>
  <si>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</si>
  <si>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</si>
  <si>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</si>
  <si>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</si>
  <si>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</si>
  <si>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</si>
  <si>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</si>
  <si>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</si>
  <si>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</si>
  <si>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</si>
  <si>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</si>
  <si>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</si>
  <si>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</si>
  <si>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</si>
  <si>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</si>
  <si>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</si>
  <si>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</si>
  <si>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</si>
  <si>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</si>
  <si>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</si>
  <si>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</si>
  <si>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</si>
  <si>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</si>
  <si>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</si>
  <si>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</si>
  <si>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</si>
  <si>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</si>
  <si>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</si>
  <si>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</si>
  <si>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</si>
  <si>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</si>
  <si>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</si>
  <si>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</si>
  <si>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</si>
  <si>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</si>
  <si>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</si>
  <si>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</si>
  <si>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</si>
  <si>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</si>
  <si>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</si>
  <si>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</si>
  <si>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</si>
  <si>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</si>
  <si>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</si>
  <si>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</si>
  <si>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</si>
  <si>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</si>
  <si>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</si>
  <si>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</si>
  <si>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</si>
  <si>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</si>
  <si>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</si>
  <si>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</si>
  <si>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</si>
  <si>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</si>
  <si>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</si>
  <si>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</si>
  <si>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</si>
  <si>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</si>
  <si>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</si>
  <si>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</si>
  <si>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</si>
  <si>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</si>
  <si>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</si>
  <si>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</si>
  <si>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</si>
  <si>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</si>
  <si>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</si>
  <si>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</si>
  <si>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</si>
  <si>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</si>
  <si>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</si>
  <si>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</si>
  <si>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</si>
  <si>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</si>
  <si>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</si>
  <si>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</si>
  <si>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</si>
  <si>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</si>
  <si>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</si>
  <si>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</si>
  <si>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</si>
  <si>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</si>
  <si>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</si>
  <si>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</si>
  <si>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</si>
  <si>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</si>
  <si>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</si>
  <si>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</si>
  <si>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</si>
  <si>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</si>
  <si>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</si>
  <si>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</si>
  <si>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</si>
  <si>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</si>
  <si>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</si>
  <si>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</si>
  <si>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</si>
  <si>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</si>
  <si>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</si>
  <si>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</si>
  <si>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</si>
  <si>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</si>
  <si>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</si>
  <si>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</si>
  <si>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</si>
  <si>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</si>
  <si>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</si>
  <si>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</si>
  <si>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</si>
  <si>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</si>
  <si>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</si>
  <si>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</si>
  <si>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</si>
  <si>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</si>
  <si>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</si>
  <si>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</si>
  <si>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</si>
  <si>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</si>
  <si>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</si>
  <si>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</si>
  <si>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</si>
  <si>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</si>
  <si>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</si>
  <si>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</si>
  <si>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</si>
  <si>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</si>
  <si>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</si>
  <si>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</si>
  <si>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</si>
  <si>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</si>
  <si>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</si>
  <si>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</si>
  <si>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</si>
  <si>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</si>
  <si>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</si>
  <si>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</si>
  <si>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</si>
  <si>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</si>
  <si>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</si>
  <si>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</si>
  <si>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</si>
  <si>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</si>
  <si>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</si>
  <si>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</si>
  <si>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</si>
  <si>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</si>
  <si>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</si>
  <si>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</si>
  <si>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</si>
  <si>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</si>
  <si>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</si>
  <si>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</si>
  <si>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</si>
  <si>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</si>
  <si>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</si>
  <si>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</si>
  <si>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</si>
  <si>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</si>
  <si>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</si>
  <si>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</si>
  <si>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</si>
  <si>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</si>
  <si>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</si>
  <si>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</si>
  <si>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</si>
  <si>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</si>
  <si>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</si>
  <si>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</si>
  <si>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</si>
  <si>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</si>
  <si>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</si>
  <si>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</si>
  <si>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</si>
  <si>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</si>
  <si>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</si>
  <si>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</si>
  <si>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</si>
  <si>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</si>
  <si>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</si>
  <si>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</si>
  <si>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</si>
  <si>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</si>
  <si>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</si>
  <si>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</si>
  <si>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</si>
  <si>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</si>
  <si>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</si>
  <si>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</si>
  <si>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</si>
  <si>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</si>
  <si>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</si>
  <si>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</si>
  <si>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</si>
  <si>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</si>
  <si>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</si>
  <si>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</si>
  <si>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</si>
  <si>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</si>
  <si>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</si>
  <si>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</si>
  <si>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</si>
  <si>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</si>
  <si>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</si>
  <si>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</si>
  <si>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</si>
  <si>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</si>
  <si>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</si>
  <si>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</si>
  <si>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</si>
  <si>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</si>
  <si>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</si>
  <si>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</si>
  <si>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</si>
  <si>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</si>
  <si>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</si>
  <si>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</si>
  <si>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</si>
  <si>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</si>
  <si>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</si>
  <si>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</si>
  <si>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</si>
  <si>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</si>
  <si>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</si>
  <si>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</si>
  <si>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</si>
  <si>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</si>
  <si>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</si>
  <si>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</si>
  <si>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</si>
  <si>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</si>
  <si>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</si>
  <si>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</si>
  <si>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</si>
  <si>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</si>
  <si>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</si>
  <si>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</si>
  <si>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</si>
  <si>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</si>
  <si>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</si>
  <si>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</si>
  <si>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</si>
  <si>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</si>
  <si>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</si>
  <si>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</si>
  <si>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</si>
  <si>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</si>
  <si>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</si>
  <si>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</si>
  <si>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</si>
  <si>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</si>
  <si>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</si>
  <si>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</si>
  <si>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</si>
  <si>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</si>
  <si>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</si>
  <si>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</si>
  <si>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</si>
  <si>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</si>
  <si>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</si>
  <si>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</si>
  <si>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</si>
  <si>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</si>
  <si>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</si>
  <si>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</si>
  <si>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</si>
  <si>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</si>
  <si>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</si>
  <si>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</si>
  <si>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</si>
  <si>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</si>
  <si>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</si>
  <si>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</si>
  <si>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</si>
  <si>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</si>
  <si>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</si>
  <si>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</si>
  <si>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</si>
  <si>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</si>
  <si>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</si>
  <si>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</si>
  <si>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</si>
  <si>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</si>
  <si>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</si>
  <si>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</si>
  <si>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</si>
  <si>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</si>
  <si>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</si>
  <si>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</si>
  <si>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</si>
  <si>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</si>
  <si>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</si>
  <si>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</si>
  <si>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</si>
  <si>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</si>
  <si>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</si>
  <si>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</si>
  <si>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</si>
  <si>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</si>
  <si>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</si>
  <si>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</si>
  <si>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</si>
  <si>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</si>
  <si>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</si>
  <si>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</si>
  <si>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</si>
  <si>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</si>
  <si>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</si>
  <si>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</si>
  <si>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</si>
  <si>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</si>
  <si>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</si>
  <si>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</si>
  <si>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</si>
  <si>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</si>
  <si>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</si>
  <si>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</si>
  <si>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</si>
  <si>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</si>
  <si>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</si>
  <si>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</si>
  <si>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</si>
  <si>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</si>
  <si>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</si>
  <si>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</si>
  <si>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</si>
  <si>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</si>
  <si>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</si>
  <si>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</si>
  <si>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</si>
  <si>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</si>
  <si>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</si>
  <si>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</si>
  <si>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</si>
  <si>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</si>
  <si>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</si>
  <si>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</si>
  <si>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</si>
  <si>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</si>
  <si>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</si>
  <si>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</si>
  <si>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</si>
  <si>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</si>
  <si>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</si>
  <si>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</si>
  <si>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</si>
  <si>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</si>
  <si>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</si>
  <si>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</si>
  <si>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</si>
  <si>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</si>
  <si>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</si>
  <si>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</si>
  <si>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</si>
  <si>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</si>
  <si>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</si>
  <si>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</si>
  <si>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</si>
  <si>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</si>
  <si>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</si>
  <si>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</si>
  <si>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</si>
  <si>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</si>
  <si>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</si>
  <si>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</si>
  <si>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</si>
  <si>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</si>
  <si>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</si>
  <si>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</si>
  <si>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</si>
  <si>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</si>
  <si>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</si>
  <si>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</si>
  <si>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</si>
  <si>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</si>
  <si>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</si>
  <si>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</si>
  <si>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</si>
  <si>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</si>
  <si>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</si>
  <si>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</si>
  <si>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</si>
  <si>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</si>
  <si>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</si>
  <si>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</si>
  <si>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</si>
  <si>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</si>
  <si>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</si>
  <si>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</si>
  <si>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</si>
  <si>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</si>
  <si>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</si>
  <si>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</si>
  <si>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</si>
  <si>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</si>
  <si>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</si>
  <si>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</si>
  <si>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</si>
  <si>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</si>
  <si>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</si>
  <si>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</si>
  <si>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</si>
  <si>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</si>
  <si>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</si>
  <si>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</si>
  <si>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</si>
  <si>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</si>
  <si>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</si>
  <si>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</si>
  <si>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</si>
  <si>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</si>
  <si>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</si>
  <si>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</si>
  <si>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</si>
  <si>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</si>
  <si>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</si>
  <si>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</si>
  <si>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</si>
  <si>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</si>
  <si>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</si>
  <si>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</si>
  <si>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</si>
  <si>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</si>
  <si>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</si>
  <si>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</si>
  <si>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</si>
  <si>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</si>
  <si>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</si>
  <si>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</si>
  <si>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</si>
  <si>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</si>
  <si>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</si>
  <si>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</si>
  <si>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</si>
  <si>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</si>
  <si>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</si>
  <si>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</si>
  <si>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</si>
  <si>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</si>
  <si>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</si>
  <si>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</si>
  <si>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</si>
  <si>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</si>
  <si>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</si>
  <si>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</si>
  <si>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</si>
  <si>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</si>
  <si>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</si>
  <si>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</si>
  <si>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</si>
  <si>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</si>
  <si>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</si>
  <si>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</si>
  <si>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</si>
  <si>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</si>
  <si>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</si>
  <si>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</si>
  <si>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</si>
  <si>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</si>
  <si>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</si>
  <si>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</si>
  <si>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</si>
  <si>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</si>
  <si>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</si>
  <si>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</si>
  <si>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</si>
  <si>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</si>
  <si>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</si>
  <si>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</si>
  <si>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</si>
  <si>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</si>
  <si>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</si>
  <si>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</si>
  <si>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</si>
  <si>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</si>
  <si>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</si>
  <si>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</si>
  <si>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</si>
  <si>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</si>
  <si>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</si>
  <si>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</si>
  <si>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</si>
  <si>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</si>
  <si>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</si>
  <si>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</si>
  <si>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</si>
  <si>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</si>
  <si>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</si>
  <si>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</si>
  <si>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</si>
  <si>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</si>
  <si>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</si>
  <si>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</si>
  <si>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</si>
  <si>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</si>
  <si>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</si>
  <si>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</si>
  <si>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</si>
  <si>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</si>
  <si>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</si>
  <si>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</si>
  <si>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</si>
  <si>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</si>
  <si>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</si>
  <si>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</si>
  <si>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</si>
  <si>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</si>
  <si>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</si>
  <si>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</si>
  <si>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</si>
  <si>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</si>
  <si>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</si>
  <si>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</si>
  <si>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</si>
  <si>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</si>
  <si>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</si>
  <si>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</si>
  <si>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</si>
  <si>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</si>
  <si>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</si>
  <si>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</si>
  <si>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</si>
  <si>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</si>
  <si>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</si>
  <si>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</si>
  <si>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</si>
  <si>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</si>
  <si>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</si>
  <si>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</si>
  <si>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</si>
  <si>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</si>
  <si>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</si>
  <si>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</si>
  <si>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</si>
  <si>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</si>
  <si>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</si>
  <si>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</si>
  <si>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</si>
  <si>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</si>
  <si>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</si>
  <si>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</si>
  <si>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</si>
  <si>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</si>
  <si>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</si>
  <si>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</si>
  <si>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</si>
  <si>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</si>
  <si>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</si>
  <si>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</si>
  <si>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</si>
  <si>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</si>
  <si>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</si>
  <si>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</si>
  <si>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</si>
  <si>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</si>
  <si>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</si>
  <si>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</si>
  <si>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</si>
  <si>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</si>
  <si>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</si>
  <si>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</si>
  <si>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</si>
  <si>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</si>
  <si>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</si>
  <si>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</si>
  <si>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</si>
  <si>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</si>
  <si>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</si>
  <si>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</si>
  <si>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</si>
  <si>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</si>
  <si>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</si>
  <si>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</si>
  <si>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</si>
  <si>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</si>
  <si>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</si>
  <si>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</si>
  <si>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</si>
  <si>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</si>
  <si>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</si>
  <si>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</si>
  <si>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</si>
  <si>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</si>
  <si>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</si>
  <si>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</si>
  <si>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</si>
  <si>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</si>
  <si>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</si>
  <si>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</si>
  <si>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</si>
  <si>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</si>
  <si>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</si>
  <si>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</si>
  <si>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</si>
  <si>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</si>
  <si>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</si>
  <si>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</si>
  <si>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</si>
  <si>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</si>
  <si>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</si>
  <si>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</si>
  <si>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</si>
  <si>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</si>
  <si>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</si>
  <si>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</si>
  <si>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</si>
  <si>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</si>
  <si>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</si>
  <si>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</si>
  <si>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</si>
  <si>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</si>
  <si>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</si>
  <si>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</si>
  <si>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</si>
  <si>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</si>
  <si>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</si>
  <si>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</si>
  <si>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</si>
  <si>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</si>
  <si>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</si>
  <si>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</si>
  <si>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</si>
  <si>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</si>
  <si>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</si>
  <si>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</si>
  <si>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</si>
  <si>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</si>
  <si>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</si>
  <si>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</si>
  <si>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</si>
  <si>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</si>
  <si>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</si>
  <si>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</si>
  <si>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</si>
  <si>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</si>
  <si>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</si>
  <si>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</si>
  <si>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</si>
  <si>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</si>
  <si>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</si>
  <si>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</si>
  <si>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</si>
  <si>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</si>
  <si>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</si>
  <si>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</si>
  <si>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</si>
  <si>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</si>
  <si>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</si>
  <si>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</si>
  <si>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</si>
  <si>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</si>
  <si>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</si>
  <si>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</si>
  <si>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</si>
  <si>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</si>
  <si>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</si>
  <si>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</si>
  <si>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</si>
  <si>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</si>
  <si>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</si>
  <si>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</si>
  <si>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</si>
  <si>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</si>
  <si>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</si>
  <si>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</si>
  <si>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</si>
  <si>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</si>
  <si>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</si>
  <si>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</si>
  <si>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</si>
  <si>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</si>
  <si>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</si>
  <si>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</si>
  <si>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</si>
  <si>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</si>
  <si>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</si>
  <si>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</si>
  <si>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</si>
  <si>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</si>
  <si>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</si>
  <si>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</si>
  <si>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</si>
  <si>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</si>
  <si>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</si>
  <si>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</si>
  <si>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</si>
  <si>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</si>
  <si>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</si>
  <si>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</si>
  <si>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</si>
  <si>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</si>
  <si>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</si>
  <si>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</si>
  <si>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</si>
  <si>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</si>
  <si>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</si>
  <si>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</si>
  <si>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</si>
  <si>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</si>
  <si>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</si>
  <si>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</si>
  <si>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</si>
  <si>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</si>
  <si>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</si>
  <si>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</si>
  <si>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</si>
  <si>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</si>
  <si>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</si>
  <si>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</si>
  <si>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</si>
  <si>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</si>
  <si>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</si>
  <si>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</si>
  <si>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</si>
  <si>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</si>
  <si>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</si>
  <si>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</si>
  <si>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</si>
  <si>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</si>
  <si>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</si>
  <si>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</si>
  <si>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</si>
  <si>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</si>
  <si>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</si>
  <si>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</si>
  <si>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</si>
  <si>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</si>
  <si>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</si>
  <si>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</si>
  <si>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</si>
  <si>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</si>
  <si>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</si>
  <si>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</si>
  <si>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</si>
  <si>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</si>
  <si>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</si>
  <si>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</si>
  <si>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</si>
  <si>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</si>
  <si>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</si>
  <si>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</si>
  <si>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</si>
  <si>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</si>
  <si>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</si>
  <si>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</si>
  <si>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</si>
  <si>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</si>
  <si>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</si>
  <si>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</si>
  <si>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</si>
  <si>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</si>
  <si>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</si>
  <si>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</si>
  <si>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</si>
  <si>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</si>
  <si>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</si>
  <si>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</si>
  <si>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</si>
  <si>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</si>
  <si>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</si>
  <si>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</si>
  <si>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</si>
  <si>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</si>
  <si>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</si>
  <si>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</si>
  <si>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</si>
  <si>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</si>
  <si>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</si>
  <si>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</si>
  <si>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</si>
  <si>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</si>
  <si>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</si>
  <si>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</si>
  <si>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</si>
  <si>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</si>
  <si>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</si>
  <si>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</si>
  <si>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</si>
  <si>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</si>
  <si>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</si>
  <si>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</si>
  <si>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</si>
  <si>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</si>
  <si>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</si>
  <si>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</si>
  <si>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</si>
  <si>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</si>
  <si>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</si>
  <si>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</si>
  <si>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</si>
  <si>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</si>
  <si>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</si>
  <si>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</si>
  <si>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</si>
  <si>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</si>
  <si>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</si>
  <si>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</si>
  <si>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</si>
  <si>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</si>
  <si>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</si>
  <si>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</si>
  <si>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</si>
  <si>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</si>
  <si>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</si>
  <si>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</si>
  <si>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</si>
  <si>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</si>
  <si>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</si>
  <si>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</si>
  <si>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</si>
  <si>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</si>
  <si>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</si>
  <si>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</si>
  <si>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</si>
  <si>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</si>
  <si>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</si>
  <si>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</si>
  <si>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</si>
  <si>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</si>
  <si>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</si>
  <si>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</si>
  <si>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</si>
  <si>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</si>
  <si>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</si>
  <si>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</si>
  <si>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</si>
  <si>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</si>
  <si>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</si>
  <si>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</si>
  <si>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</si>
  <si>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</si>
  <si>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</si>
  <si>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</si>
  <si>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</si>
  <si>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</si>
  <si>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</si>
  <si>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</si>
  <si>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</si>
  <si>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</si>
  <si>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</si>
  <si>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</si>
  <si>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</si>
  <si>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</si>
  <si>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</si>
  <si>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</si>
  <si>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</si>
  <si>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</si>
  <si>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</si>
  <si>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</si>
  <si>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</si>
  <si>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</si>
  <si>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</si>
  <si>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</si>
  <si>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</si>
  <si>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</si>
  <si>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</si>
  <si>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</si>
  <si>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</si>
  <si>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</si>
  <si>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</si>
  <si>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</si>
  <si>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</si>
  <si>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</si>
  <si>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</si>
  <si>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</si>
  <si>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</si>
  <si>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</si>
  <si>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</si>
  <si>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</si>
  <si>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</si>
  <si>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</si>
  <si>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</si>
  <si>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</si>
  <si>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</si>
  <si>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</si>
  <si>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</si>
  <si>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</si>
  <si>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</si>
  <si>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</si>
  <si>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</si>
  <si>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</si>
  <si>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</si>
  <si>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</si>
  <si>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</si>
  <si>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</si>
  <si>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</si>
  <si>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</si>
  <si>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</si>
  <si>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</si>
  <si>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</si>
  <si>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</si>
  <si>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</si>
  <si>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</si>
  <si>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</si>
  <si>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</si>
  <si>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</si>
  <si>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</si>
  <si>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</si>
  <si>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</si>
  <si>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</si>
  <si>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</si>
  <si>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</si>
  <si>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</si>
  <si>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</si>
  <si>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</si>
  <si>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</si>
  <si>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</si>
  <si>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</si>
  <si>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</si>
  <si>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</si>
  <si>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</si>
  <si>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</si>
  <si>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</si>
  <si>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</si>
  <si>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</si>
  <si>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</si>
  <si>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</si>
  <si>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</si>
  <si>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</si>
  <si>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</si>
  <si>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</si>
  <si>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</si>
  <si>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</si>
  <si>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</si>
  <si>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</si>
  <si>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</si>
  <si>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</si>
  <si>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</si>
  <si>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</si>
  <si>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</si>
  <si>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</si>
  <si>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</si>
  <si>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</si>
  <si>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</si>
  <si>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</si>
  <si>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</si>
  <si>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</si>
  <si>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</si>
  <si>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</si>
  <si>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</si>
  <si>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</si>
  <si>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</si>
  <si>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</si>
  <si>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</si>
  <si>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</si>
  <si>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</si>
  <si>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</si>
  <si>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</si>
  <si>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</si>
  <si>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</si>
  <si>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</si>
  <si>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</si>
  <si>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</si>
  <si>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</si>
  <si>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</si>
  <si>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</si>
  <si>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</si>
  <si>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</si>
  <si>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</si>
  <si>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</si>
  <si>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</si>
  <si>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</si>
  <si>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</si>
  <si>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</si>
  <si>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</si>
  <si>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</si>
  <si>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</si>
  <si>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</si>
  <si>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</si>
  <si>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</si>
  <si>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</si>
  <si>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</si>
  <si>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</si>
  <si>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</si>
  <si>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</si>
  <si>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</si>
  <si>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</si>
  <si>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</si>
  <si>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</si>
  <si>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</si>
  <si>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</si>
  <si>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</si>
  <si>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</si>
  <si>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</si>
  <si>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</si>
  <si>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</si>
  <si>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</si>
  <si>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</si>
  <si>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</si>
  <si>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</si>
  <si>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</si>
  <si>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</si>
  <si>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</si>
  <si>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</si>
  <si>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</si>
  <si>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</si>
  <si>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</si>
  <si>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</si>
  <si>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</si>
  <si>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</si>
  <si>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</si>
  <si>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</si>
  <si>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</si>
  <si>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</si>
  <si>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</si>
  <si>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</si>
  <si>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</si>
  <si>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</si>
  <si>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</si>
  <si>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</si>
  <si>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</si>
  <si>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</si>
  <si>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</si>
  <si>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</si>
  <si>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</si>
  <si>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</si>
  <si>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</si>
  <si>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</si>
  <si>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</si>
  <si>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</si>
  <si>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</si>
  <si>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</si>
  <si>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</si>
  <si>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</si>
  <si>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</si>
  <si>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</si>
  <si>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</si>
  <si>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</si>
  <si>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</si>
  <si>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</si>
  <si>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</si>
  <si>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</si>
  <si>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</si>
  <si>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</si>
  <si>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</si>
  <si>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</si>
  <si>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</si>
  <si>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</si>
  <si>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</si>
  <si>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</si>
  <si>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</si>
  <si>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</si>
  <si>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</si>
  <si>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</si>
  <si>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</si>
  <si>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</si>
  <si>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</si>
  <si>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</si>
  <si>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</si>
  <si>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</si>
  <si>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</si>
  <si>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</si>
  <si>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</si>
  <si>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</si>
  <si>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</si>
  <si>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</si>
  <si>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</si>
  <si>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</si>
  <si>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</si>
  <si>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</si>
  <si>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</si>
  <si>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</si>
  <si>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</si>
  <si>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</si>
  <si>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</si>
  <si>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</si>
  <si>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</si>
  <si>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</si>
  <si>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</si>
  <si>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</si>
  <si>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</si>
  <si>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</si>
  <si>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</si>
  <si>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</si>
  <si>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</si>
  <si>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</si>
  <si>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</si>
  <si>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</si>
  <si>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</si>
  <si>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</si>
  <si>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</si>
  <si>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</si>
  <si>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</si>
  <si>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</si>
  <si>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</si>
  <si>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</si>
  <si>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</si>
  <si>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</si>
  <si>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</si>
  <si>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</si>
  <si>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</si>
  <si>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</si>
  <si>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</si>
  <si>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</si>
  <si>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</si>
  <si>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</si>
  <si>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</si>
  <si>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</si>
  <si>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</si>
  <si>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</si>
  <si>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</si>
  <si>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</si>
  <si>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</si>
  <si>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</si>
  <si>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</si>
  <si>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</si>
  <si>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</si>
  <si>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</si>
  <si>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</si>
  <si>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</si>
  <si>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</si>
  <si>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</si>
  <si>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</si>
  <si>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</si>
  <si>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</si>
  <si>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</si>
  <si>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</si>
  <si>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</si>
  <si>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</si>
  <si>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</si>
  <si>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</si>
  <si>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</si>
  <si>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</si>
  <si>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</si>
  <si>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</si>
  <si>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</si>
  <si>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</si>
  <si>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</si>
  <si>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</si>
  <si>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</si>
  <si>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</si>
  <si>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</si>
  <si>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</si>
  <si>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</si>
  <si>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</si>
  <si>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</si>
  <si>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</si>
  <si>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</si>
  <si>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</si>
  <si>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</si>
  <si>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</si>
  <si>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</si>
  <si>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</si>
  <si>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</si>
  <si>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</si>
  <si>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</si>
  <si>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</si>
  <si>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</si>
  <si>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</si>
  <si>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</si>
  <si>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</si>
  <si>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</si>
  <si>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</si>
  <si>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</si>
  <si>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</si>
  <si>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</si>
  <si>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</si>
  <si>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</si>
  <si>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</si>
  <si>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</si>
  <si>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</si>
  <si>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</si>
  <si>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</si>
  <si>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</si>
  <si>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</si>
  <si>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</si>
  <si>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</si>
  <si>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</si>
  <si>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</si>
  <si>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</si>
  <si>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</si>
  <si>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</si>
  <si>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</si>
  <si>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</si>
  <si>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</si>
  <si>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</si>
  <si>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</si>
  <si>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</si>
  <si>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</si>
  <si>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</si>
  <si>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</si>
  <si>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</si>
  <si>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</si>
  <si>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</si>
  <si>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</si>
  <si>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</si>
  <si>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</si>
  <si>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</si>
  <si>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</si>
  <si>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</si>
  <si>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</si>
  <si>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</si>
  <si>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</si>
  <si>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</si>
  <si>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</si>
  <si>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</si>
  <si>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</si>
  <si>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</si>
  <si>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</si>
  <si>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</si>
  <si>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</si>
  <si>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</si>
  <si>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</si>
  <si>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</si>
  <si>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</si>
  <si>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</si>
  <si>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</si>
  <si>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</si>
  <si>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</si>
  <si>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</si>
  <si>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</si>
  <si>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</si>
  <si>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</si>
  <si>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</si>
  <si>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</si>
  <si>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</si>
  <si>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</si>
  <si>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</si>
  <si>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</si>
  <si>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</si>
  <si>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</si>
  <si>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</si>
  <si>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</si>
  <si>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</si>
  <si>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</si>
  <si>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</si>
  <si>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</si>
  <si>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</si>
  <si>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</si>
  <si>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</si>
  <si>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</si>
  <si>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</si>
  <si>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</si>
  <si>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</si>
  <si>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</si>
  <si>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</si>
  <si>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</si>
  <si>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</si>
  <si>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</si>
  <si>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</si>
  <si>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</si>
  <si>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</si>
  <si>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</si>
  <si>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</si>
  <si>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</si>
  <si>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</si>
  <si>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</si>
  <si>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</si>
  <si>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</si>
  <si>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</si>
  <si>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</si>
  <si>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</si>
  <si>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</si>
  <si>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</si>
  <si>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</si>
  <si>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</si>
  <si>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</si>
  <si>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</si>
  <si>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</si>
  <si>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</si>
  <si>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</si>
  <si>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</si>
  <si>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</si>
  <si>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</si>
  <si>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</si>
  <si>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</si>
  <si>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</si>
  <si>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</si>
  <si>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</si>
  <si>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</si>
  <si>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</si>
  <si>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</si>
  <si>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</si>
  <si>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</si>
  <si>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</si>
  <si>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</si>
  <si>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</si>
  <si>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</si>
  <si>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</si>
  <si>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</si>
  <si>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</si>
  <si>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</si>
  <si>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</si>
  <si>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</si>
  <si>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</si>
  <si>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</si>
  <si>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</si>
  <si>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</si>
  <si>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</si>
  <si>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</si>
  <si>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</si>
  <si>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</si>
  <si>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</si>
  <si>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</si>
  <si>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</si>
  <si>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</si>
  <si>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</si>
  <si>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</si>
  <si>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</si>
  <si>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</si>
  <si>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</si>
  <si>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</si>
  <si>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</si>
  <si>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</si>
  <si>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</si>
  <si>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</si>
  <si>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</si>
  <si>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</si>
  <si>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</si>
  <si>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</si>
  <si>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</si>
  <si>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</si>
  <si>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</si>
  <si>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</si>
  <si>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</si>
  <si>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</si>
  <si>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</si>
  <si>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</si>
  <si>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</si>
  <si>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</si>
  <si>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</si>
  <si>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</si>
  <si>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</si>
  <si>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</si>
  <si>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</si>
  <si>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</si>
  <si>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</si>
  <si>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</si>
  <si>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</si>
  <si>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</si>
  <si>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</si>
  <si>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</si>
  <si>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</si>
  <si>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</si>
  <si>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</si>
  <si>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</si>
  <si>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</si>
  <si>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</si>
  <si>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</si>
  <si>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</si>
  <si>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</si>
  <si>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</si>
  <si>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</si>
  <si>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</si>
  <si>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</si>
  <si>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</si>
  <si>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</si>
  <si>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</si>
  <si>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</si>
  <si>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</si>
  <si>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</si>
  <si>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</si>
  <si>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</si>
  <si>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</si>
  <si>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</si>
  <si>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</si>
  <si>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</si>
  <si>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</si>
  <si>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</si>
  <si>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</si>
  <si>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</si>
  <si>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</si>
  <si>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</si>
  <si>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</si>
  <si>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</si>
  <si>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</si>
  <si>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</si>
  <si>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</si>
  <si>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</si>
  <si>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</si>
  <si>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</si>
  <si>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</si>
  <si>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</si>
  <si>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</si>
  <si>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</si>
  <si>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</si>
  <si>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</si>
  <si>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</si>
  <si>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</si>
  <si>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</si>
  <si>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</si>
  <si>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</si>
  <si>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</si>
  <si>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</si>
  <si>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</si>
  <si>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</si>
  <si>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</si>
  <si>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</si>
  <si>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</si>
  <si>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</si>
  <si>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</si>
  <si>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</si>
  <si>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</si>
  <si>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</si>
  <si>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</si>
  <si>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</si>
  <si>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</si>
  <si>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</si>
  <si>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</si>
  <si>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</si>
  <si>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</si>
  <si>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</si>
  <si>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</si>
  <si>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</si>
  <si>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</si>
  <si>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</si>
  <si>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Count of id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</si>
  <si>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</si>
  <si>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</si>
  <si>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</si>
  <si>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</si>
  <si>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</si>
  <si>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</si>
  <si>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</si>
  <si>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</si>
  <si>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</si>
  <si>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</si>
  <si>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</si>
  <si>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</si>
  <si>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</si>
  <si>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</si>
  <si>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</si>
  <si>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</si>
  <si>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</si>
  <si>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</si>
  <si>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</si>
  <si>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</si>
  <si>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</si>
  <si>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</si>
  <si>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</si>
  <si>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</si>
  <si>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</si>
  <si>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</si>
  <si>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</si>
  <si>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</si>
  <si>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</si>
  <si>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</si>
  <si>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</si>
  <si>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</si>
  <si>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</si>
  <si>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</si>
  <si>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</si>
  <si>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</si>
  <si>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</si>
  <si>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</si>
  <si>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</si>
  <si>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</si>
  <si>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</si>
  <si>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</si>
  <si>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</si>
  <si>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</si>
  <si>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</si>
  <si>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</si>
  <si>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</si>
  <si>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</si>
  <si>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</si>
  <si>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</si>
  <si>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</si>
  <si>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</si>
  <si>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Greater than or equal to 50000</t>
  </si>
  <si>
    <t>45000 to 49999</t>
  </si>
  <si>
    <t>40000 to 44999</t>
  </si>
  <si>
    <t>35000 to 39999</t>
  </si>
  <si>
    <t>30000 to 34999</t>
  </si>
  <si>
    <t>25000 to 29999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</si>
  <si>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</si>
  <si>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</si>
  <si>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</si>
  <si>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</si>
  <si>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</si>
  <si>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</si>
  <si>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Canceled</t>
  </si>
  <si>
    <t>Percentage Failed</t>
  </si>
  <si>
    <t>Percentage Successfl</t>
  </si>
  <si>
    <t>Total Projects</t>
  </si>
  <si>
    <t>Number Canceled</t>
  </si>
  <si>
    <t>Number Failed</t>
  </si>
  <si>
    <t>Number Succesful</t>
  </si>
  <si>
    <t>Goal</t>
  </si>
  <si>
    <t xml:space="preserve"> mean </t>
  </si>
  <si>
    <t xml:space="preserve"> median </t>
  </si>
  <si>
    <t xml:space="preserve"> minimum </t>
  </si>
  <si>
    <t xml:space="preserve"> maximum </t>
  </si>
  <si>
    <t xml:space="preserve"> variance</t>
  </si>
  <si>
    <t xml:space="preserve"> standard deviation  </t>
  </si>
  <si>
    <t>Comparing Number of Backers for Successful Campaigns</t>
  </si>
  <si>
    <t>Comparing Number of Backers for Unsuccessful Campaigns</t>
  </si>
  <si>
    <t>in these cases, the median better describes the data, as the variance is high and there are a few cases with a large number of backers that pull the mean up</t>
  </si>
  <si>
    <t>Summary Questions:</t>
  </si>
  <si>
    <t>there is more variance in successful campaigns, as we have a larger standard deviation and variance value. This makes sense because a higher backers count can help define a successful campaign. In the unsuccessful campaigns, the numbers of backers woul generally be low and therefore wouldn't vary as much.there are a few "successful" campaigns with very high numbers of backers (over 6000)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</si>
</sst>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42"/>
    <xf numFmtId="9" fontId="1" fillId="0" borderId="0" xfId="42" applyNumberFormat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3" fontId="0" fillId="0" borderId="10" xfId="0" applyNumberFormat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3C0D835-D3EC-4D5B-9C88-E6DD30D4315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9" tint="0.59996337778862885"/>
        </patternFill>
      </fill>
    </dxf>
    <dxf>
      <fill>
        <patternFill>
          <bgColor rgb="FFF79797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79797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79797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79797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7979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Potestio.xlsx]Outcome by Parent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797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0-46A8-AD39-0F631C67B598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79797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80-46A8-AD39-0F631C67B598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80-46A8-AD39-0F631C67B598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80-46A8-AD39-0F631C67B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94666511"/>
        <c:axId val="1594664591"/>
      </c:barChart>
      <c:catAx>
        <c:axId val="159466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64591"/>
        <c:crosses val="autoZero"/>
        <c:auto val="1"/>
        <c:lblAlgn val="ctr"/>
        <c:lblOffset val="100"/>
        <c:noMultiLvlLbl val="0"/>
      </c:catAx>
      <c:valAx>
        <c:axId val="159466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6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Potestio.xlsx]Outcome by 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797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7-45A9-95D4-E8CDFE7EC74E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79797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17-45A9-95D4-E8CDFE7EC74E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17-45A9-95D4-E8CDFE7EC74E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17-45A9-95D4-E8CDFE7E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20328463"/>
        <c:axId val="2120327503"/>
      </c:barChart>
      <c:catAx>
        <c:axId val="212032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327503"/>
        <c:crosses val="autoZero"/>
        <c:auto val="1"/>
        <c:lblAlgn val="ctr"/>
        <c:lblOffset val="100"/>
        <c:noMultiLvlLbl val="0"/>
      </c:catAx>
      <c:valAx>
        <c:axId val="21203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32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Potestio.xlsx]Outcome by Month!PivotTable5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7979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0-4965-B87E-995834313B0F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79797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40-4965-B87E-995834313B0F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40-4965-B87E-995834313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641663"/>
        <c:axId val="2146642143"/>
      </c:lineChart>
      <c:catAx>
        <c:axId val="21466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642143"/>
        <c:crosses val="autoZero"/>
        <c:auto val="1"/>
        <c:lblAlgn val="ctr"/>
        <c:lblOffset val="100"/>
        <c:noMultiLvlLbl val="0"/>
      </c:catAx>
      <c:valAx>
        <c:axId val="214664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64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Goal'!$F$1</c:f>
              <c:strCache>
                <c:ptCount val="1"/>
                <c:pt idx="0">
                  <c:v>Percentage Successfl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E-4E13-8D5F-D9226857B1A5}"/>
            </c:ext>
          </c:extLst>
        </c:ser>
        <c:ser>
          <c:idx val="5"/>
          <c:order val="5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E-4E13-8D5F-D9226857B1A5}"/>
            </c:ext>
          </c:extLst>
        </c:ser>
        <c:ser>
          <c:idx val="6"/>
          <c:order val="6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1.9607843137254832E-2</c:v>
                </c:pt>
                <c:pt idx="1">
                  <c:v>8.6580086580086979E-3</c:v>
                </c:pt>
                <c:pt idx="2">
                  <c:v>7.9365079365079305E-2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8.333333333333337E-2</c:v>
                </c:pt>
                <c:pt idx="9">
                  <c:v>0</c:v>
                </c:pt>
                <c:pt idx="10">
                  <c:v>0</c:v>
                </c:pt>
                <c:pt idx="11">
                  <c:v>9.1803278688524559E-2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CE-4E13-8D5F-D9226857B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3453375"/>
        <c:axId val="1677879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1CE-4E13-8D5F-D9226857B1A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1CE-4E13-8D5F-D9226857B1A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1CE-4E13-8D5F-D9226857B1A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1CE-4E13-8D5F-D9226857B1A5}"/>
                  </c:ext>
                </c:extLst>
              </c15:ser>
            </c15:filteredLineSeries>
          </c:ext>
        </c:extLst>
      </c:lineChart>
      <c:catAx>
        <c:axId val="211345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79791"/>
        <c:crosses val="autoZero"/>
        <c:auto val="1"/>
        <c:lblAlgn val="ctr"/>
        <c:lblOffset val="100"/>
        <c:noMultiLvlLbl val="0"/>
      </c:catAx>
      <c:valAx>
        <c:axId val="167787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45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771525</xdr:colOff>
      <xdr:row>5</xdr:row>
      <xdr:rowOff>76200</xdr:rowOff>
    </xdr:from>
    <xdr:to>
      <xdr:col>18</xdr:col>
      <xdr:colOff>180975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4B88BD-DE24-3B6D-9B12-45D77E212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11</xdr:row>
      <xdr:rowOff>76200</xdr:rowOff>
    </xdr:from>
    <xdr:to>
      <xdr:col>16</xdr:col>
      <xdr:colOff>447675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3441B-E06D-210E-4094-AF516B0DF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4</xdr:row>
      <xdr:rowOff>190500</xdr:rowOff>
    </xdr:from>
    <xdr:to>
      <xdr:col>14</xdr:col>
      <xdr:colOff>228600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96D638-5D4D-7702-DF43-29629F68D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14287</xdr:rowOff>
    </xdr:from>
    <xdr:to>
      <xdr:col>13</xdr:col>
      <xdr:colOff>438149</xdr:colOff>
      <xdr:row>35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FCF8A-485A-4EE7-81A0-C2371CABE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ison Potestio" refreshedDate="45105.412841319441" createdVersion="8" refreshedVersion="8" minRefreshableVersion="3" recordCount="1000" xr:uid="{72E7E850-D184-4EAF-ADA5-ED2F729D00C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containsInteger="1" minValue="0" maxValue="113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6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1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5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3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3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5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8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7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9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6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3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5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90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2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9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9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6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80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1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8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4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9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8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7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9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5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10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7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1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5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70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50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90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9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8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5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7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5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7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30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7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70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6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8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8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3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2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3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2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1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8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6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6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2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80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7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7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4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90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5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9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100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5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6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5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2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3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6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7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4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8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50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2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2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8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2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90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7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7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40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40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2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4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70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40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9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1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6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4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1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1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6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2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4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6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4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9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10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70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4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30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4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50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60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5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6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70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6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5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4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8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3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7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9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4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6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9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1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9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8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50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100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5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3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1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5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3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70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4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5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6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7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30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9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6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5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8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5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3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40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1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4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10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1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2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1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8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80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60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10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9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2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30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6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1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4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5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1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60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3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50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9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9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1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5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6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4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8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90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8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3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6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4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7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1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4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3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70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9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60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6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70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8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4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6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5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60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9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9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7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9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5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4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8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9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40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40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8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6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9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2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3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1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7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3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1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7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3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9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1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3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2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6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4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3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8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4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2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100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9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30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2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2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1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7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1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50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90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8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4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4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7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7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7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9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2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3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3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5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4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9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6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3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2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6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8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9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9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6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5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5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4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4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2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2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6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2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3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8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3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6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3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3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9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2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80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2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8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1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2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8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7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1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50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5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7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8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5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80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8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6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8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3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8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2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5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6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7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2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5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1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4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7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5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4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2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9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4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2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4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6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2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7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7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8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3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6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AAC035-479B-4F04-89B3-2C31467E1335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dataField="1" showAll="0"/>
    <pivotField showAll="0"/>
    <pivotField showAll="0"/>
    <pivotField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79E68-7D49-4E58-B540-789CD18AB6DF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4E01B-8B1D-40AE-A60F-45920B2FA44F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numFmtId="10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1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id" fld="0" subtotal="count" baseField="20" baseItem="1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workbookViewId="0">
      <selection activeCell="F6" sqref="F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.5" bestFit="1" customWidth="1"/>
    <col min="9" max="9" width="16.5" bestFit="1" customWidth="1"/>
    <col min="12" max="13" width="11.125" bestFit="1" customWidth="1"/>
    <col min="14" max="15" width="22.375" bestFit="1" customWidth="1"/>
    <col min="18" max="18" width="28" bestFit="1" customWidth="1"/>
    <col min="19" max="19" width="14.8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ROUND(IFERROR(E2/H2,0),0)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>ROUND(IFERROR(E3/H3,0),0)</f>
        <v>92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>ROUND(IFERROR(E4/H4,0),0)</f>
        <v>100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ref="O4:O67" si="2"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>ROUND(IFERROR(E5/H5,0),0)</f>
        <v>103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>ROUND(IFERROR(E6/H6,0),0)</f>
        <v>99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>ROUND(IFERROR(E7/H7,0),0)</f>
        <v>76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>ROUND(IFERROR(E8/H8,0),0)</f>
        <v>61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>ROUND(IFERROR(E9/H9,0),0)</f>
        <v>65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>ROUND(IFERROR(E10/H10,0),0)</f>
        <v>31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>ROUND(IFERROR(E11/H11,0),0)</f>
        <v>73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>ROUND(IFERROR(E12/H12,0),0)</f>
        <v>63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>ROUND(IFERROR(E13/H13,0),0)</f>
        <v>112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>ROUND(IFERROR(E14/H14,0),0)</f>
        <v>102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>ROUND(IFERROR(E15/H15,0),0)</f>
        <v>105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>ROUND(IFERROR(E16/H16,0),0)</f>
        <v>94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>ROUND(IFERROR(E17/H17,0),0)</f>
        <v>85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>ROUND(IFERROR(E18/H18,0),0)</f>
        <v>110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>ROUND(IFERROR(E19/H19,0),0)</f>
        <v>108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>ROUND(IFERROR(E20/H20,0),0)</f>
        <v>45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>ROUND(IFERROR(E21/H21,0),0)</f>
        <v>45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>ROUND(IFERROR(E22/H22,0),0)</f>
        <v>106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>ROUND(IFERROR(E23/H23,0),0)</f>
        <v>69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>ROUND(IFERROR(E24/H24,0),0)</f>
        <v>85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>ROUND(IFERROR(E25/H25,0),0)</f>
        <v>105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>ROUND(IFERROR(E26/H26,0),0)</f>
        <v>39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>ROUND(IFERROR(E27/H27,0),0)</f>
        <v>73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>ROUND(IFERROR(E28/H28,0),0)</f>
        <v>35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>ROUND(IFERROR(E29/H29,0),0)</f>
        <v>107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>ROUND(IFERROR(E30/H30,0),0)</f>
        <v>62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>ROUND(IFERROR(E31/H31,0),0)</f>
        <v>94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>ROUND(IFERROR(E32/H32,0),0)</f>
        <v>112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>ROUND(IFERROR(E33/H33,0),0)</f>
        <v>48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>ROUND(IFERROR(E34/H34,0),0)</f>
        <v>38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>ROUND(IFERROR(E35/H35,0),0)</f>
        <v>35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>ROUND(IFERROR(E36/H36,0),0)</f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>ROUND(IFERROR(E37/H37,0),0)</f>
        <v>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>ROUND(IFERROR(E38/H38,0),0)</f>
        <v>69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>ROUND(IFERROR(E39/H39,0),0)</f>
        <v>106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>ROUND(IFERROR(E40/H40,0),0)</f>
        <v>75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>ROUND(IFERROR(E41/H41,0),0)</f>
        <v>57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>ROUND(IFERROR(E42/H42,0),0)</f>
        <v>75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>ROUND(IFERROR(E43/H43,0),0)</f>
        <v>107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>ROUND(IFERROR(E44/H44,0),0)</f>
        <v>36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>ROUND(IFERROR(E45/H45,0),0)</f>
        <v>27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>ROUND(IFERROR(E46/H46,0),0)</f>
        <v>108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>ROUND(IFERROR(E47/H47,0),0)</f>
        <v>94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>ROUND(IFERROR(E48/H48,0),0)</f>
        <v>46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>ROUND(IFERROR(E49/H49,0),0)</f>
        <v>48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>ROUND(IFERROR(E50/H50,0),0)</f>
        <v>53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>ROUND(IFERROR(E51/H51,0),0)</f>
        <v>45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>ROUND(IFERROR(E52/H52,0),0)</f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>ROUND(IFERROR(E53/H53,0),0)</f>
        <v>99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>ROUND(IFERROR(E54/H54,0),0)</f>
        <v>33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>ROUND(IFERROR(E55/H55,0),0)</f>
        <v>59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>ROUND(IFERROR(E56/H56,0),0)</f>
        <v>45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>ROUND(IFERROR(E57/H57,0),0)</f>
        <v>90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>ROUND(IFERROR(E58/H58,0),0)</f>
        <v>70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>ROUND(IFERROR(E59/H59,0),0)</f>
        <v>31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>ROUND(IFERROR(E60/H60,0),0)</f>
        <v>29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>ROUND(IFERROR(E61/H61,0),0)</f>
        <v>30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>ROUND(IFERROR(E62/H62,0),0)</f>
        <v>85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>ROUND(IFERROR(E63/H63,0),0)</f>
        <v>82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>ROUND(IFERROR(E64/H64,0),0)</f>
        <v>58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>ROUND(IFERROR(E65/H65,0),0)</f>
        <v>111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>ROUND(IFERROR(E66/H66,0),0)</f>
        <v>72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3">E67/D67</f>
        <v>2.3614754098360655</v>
      </c>
      <c r="G67" t="s">
        <v>20</v>
      </c>
      <c r="H67">
        <v>236</v>
      </c>
      <c r="I67" s="5">
        <f>ROUND(IFERROR(E67/H67,0),0)</f>
        <v>61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4">(((L67/60)/60)/24)+DATE(1970,1,1)</f>
        <v>40570.25</v>
      </c>
      <c r="O67" s="9">
        <f t="shared" si="2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 s="5">
        <f>ROUND(IFERROR(E68/H68,0),0)</f>
        <v>109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4"/>
        <v>42102.208333333328</v>
      </c>
      <c r="O68" s="9">
        <f t="shared" ref="O68:O131" si="5"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 s="5">
        <f>ROUND(IFERROR(E69/H69,0),0)</f>
        <v>29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4"/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3"/>
        <v>2.5452631578947367</v>
      </c>
      <c r="G70" t="s">
        <v>20</v>
      </c>
      <c r="H70">
        <v>246</v>
      </c>
      <c r="I70" s="5">
        <f>ROUND(IFERROR(E70/H70,0),0)</f>
        <v>59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4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3"/>
        <v>0.24063291139240506</v>
      </c>
      <c r="G71" t="s">
        <v>74</v>
      </c>
      <c r="H71">
        <v>17</v>
      </c>
      <c r="I71" s="5">
        <f>ROUND(IFERROR(E71/H71,0),0)</f>
        <v>112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4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3"/>
        <v>1.2374140625000001</v>
      </c>
      <c r="G72" t="s">
        <v>20</v>
      </c>
      <c r="H72">
        <v>2475</v>
      </c>
      <c r="I72" s="5">
        <f>ROUND(IFERROR(E72/H72,0),0)</f>
        <v>64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4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3"/>
        <v>1.0806666666666667</v>
      </c>
      <c r="G73" t="s">
        <v>20</v>
      </c>
      <c r="H73">
        <v>76</v>
      </c>
      <c r="I73" s="5">
        <f>ROUND(IFERROR(E73/H73,0),0)</f>
        <v>85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4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3"/>
        <v>6.7033333333333331</v>
      </c>
      <c r="G74" t="s">
        <v>20</v>
      </c>
      <c r="H74">
        <v>54</v>
      </c>
      <c r="I74" s="5">
        <f>ROUND(IFERROR(E74/H74,0),0)</f>
        <v>74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4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3"/>
        <v>6.609285714285714</v>
      </c>
      <c r="G75" t="s">
        <v>20</v>
      </c>
      <c r="H75">
        <v>88</v>
      </c>
      <c r="I75" s="5">
        <f>ROUND(IFERROR(E75/H75,0),0)</f>
        <v>105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4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3"/>
        <v>1.2246153846153847</v>
      </c>
      <c r="G76" t="s">
        <v>20</v>
      </c>
      <c r="H76">
        <v>85</v>
      </c>
      <c r="I76" s="5">
        <f>ROUND(IFERROR(E76/H76,0),0)</f>
        <v>56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4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3"/>
        <v>1.5057731958762886</v>
      </c>
      <c r="G77" t="s">
        <v>20</v>
      </c>
      <c r="H77">
        <v>170</v>
      </c>
      <c r="I77" s="5">
        <f>ROUND(IFERROR(E77/H77,0),0)</f>
        <v>86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4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3"/>
        <v>0.78106590724165992</v>
      </c>
      <c r="G78" t="s">
        <v>14</v>
      </c>
      <c r="H78">
        <v>1684</v>
      </c>
      <c r="I78" s="5">
        <f>ROUND(IFERROR(E78/H78,0),0)</f>
        <v>57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4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3"/>
        <v>0.46947368421052632</v>
      </c>
      <c r="G79" t="s">
        <v>14</v>
      </c>
      <c r="H79">
        <v>56</v>
      </c>
      <c r="I79" s="5">
        <f>ROUND(IFERROR(E79/H79,0),0)</f>
        <v>80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4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3"/>
        <v>3.008</v>
      </c>
      <c r="G80" t="s">
        <v>20</v>
      </c>
      <c r="H80">
        <v>330</v>
      </c>
      <c r="I80" s="5">
        <f>ROUND(IFERROR(E80/H80,0),0)</f>
        <v>41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4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3"/>
        <v>0.6959861591695502</v>
      </c>
      <c r="G81" t="s">
        <v>14</v>
      </c>
      <c r="H81">
        <v>838</v>
      </c>
      <c r="I81" s="5">
        <f>ROUND(IFERROR(E81/H81,0),0)</f>
        <v>48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4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3"/>
        <v>6.374545454545455</v>
      </c>
      <c r="G82" t="s">
        <v>20</v>
      </c>
      <c r="H82">
        <v>127</v>
      </c>
      <c r="I82" s="5">
        <f>ROUND(IFERROR(E82/H82,0),0)</f>
        <v>55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4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3"/>
        <v>2.253392857142857</v>
      </c>
      <c r="G83" t="s">
        <v>20</v>
      </c>
      <c r="H83">
        <v>411</v>
      </c>
      <c r="I83" s="5">
        <f>ROUND(IFERROR(E83/H83,0),0)</f>
        <v>92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4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3"/>
        <v>14.973000000000001</v>
      </c>
      <c r="G84" t="s">
        <v>20</v>
      </c>
      <c r="H84">
        <v>180</v>
      </c>
      <c r="I84" s="5">
        <f>ROUND(IFERROR(E84/H84,0),0)</f>
        <v>83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4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3"/>
        <v>0.37590225563909774</v>
      </c>
      <c r="G85" t="s">
        <v>14</v>
      </c>
      <c r="H85">
        <v>1000</v>
      </c>
      <c r="I85" s="5">
        <f>ROUND(IFERROR(E85/H85,0),0)</f>
        <v>40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4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3"/>
        <v>1.3236942675159236</v>
      </c>
      <c r="G86" t="s">
        <v>20</v>
      </c>
      <c r="H86">
        <v>374</v>
      </c>
      <c r="I86" s="5">
        <f>ROUND(IFERROR(E86/H86,0),0)</f>
        <v>111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4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3"/>
        <v>1.3122448979591836</v>
      </c>
      <c r="G87" t="s">
        <v>20</v>
      </c>
      <c r="H87">
        <v>71</v>
      </c>
      <c r="I87" s="5">
        <f>ROUND(IFERROR(E87/H87,0),0)</f>
        <v>91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4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3"/>
        <v>1.6763513513513513</v>
      </c>
      <c r="G88" t="s">
        <v>20</v>
      </c>
      <c r="H88">
        <v>203</v>
      </c>
      <c r="I88" s="5">
        <f>ROUND(IFERROR(E88/H88,0),0)</f>
        <v>61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4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3"/>
        <v>0.6198488664987406</v>
      </c>
      <c r="G89" t="s">
        <v>14</v>
      </c>
      <c r="H89">
        <v>1482</v>
      </c>
      <c r="I89" s="5">
        <f>ROUND(IFERROR(E89/H89,0),0)</f>
        <v>83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4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3"/>
        <v>2.6074999999999999</v>
      </c>
      <c r="G90" t="s">
        <v>20</v>
      </c>
      <c r="H90">
        <v>113</v>
      </c>
      <c r="I90" s="5">
        <f>ROUND(IFERROR(E90/H90,0),0)</f>
        <v>111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4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3"/>
        <v>2.5258823529411765</v>
      </c>
      <c r="G91" t="s">
        <v>20</v>
      </c>
      <c r="H91">
        <v>96</v>
      </c>
      <c r="I91" s="5">
        <f>ROUND(IFERROR(E91/H91,0),0)</f>
        <v>89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4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3"/>
        <v>0.7861538461538462</v>
      </c>
      <c r="G92" t="s">
        <v>14</v>
      </c>
      <c r="H92">
        <v>106</v>
      </c>
      <c r="I92" s="5">
        <f>ROUND(IFERROR(E92/H92,0),0)</f>
        <v>58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4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3"/>
        <v>0.48404406999351912</v>
      </c>
      <c r="G93" t="s">
        <v>14</v>
      </c>
      <c r="H93">
        <v>679</v>
      </c>
      <c r="I93" s="5">
        <f>ROUND(IFERROR(E93/H93,0),0)</f>
        <v>110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4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3"/>
        <v>2.5887500000000001</v>
      </c>
      <c r="G94" t="s">
        <v>20</v>
      </c>
      <c r="H94">
        <v>498</v>
      </c>
      <c r="I94" s="5">
        <f>ROUND(IFERROR(E94/H94,0),0)</f>
        <v>104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4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3"/>
        <v>0.60548713235294116</v>
      </c>
      <c r="G95" t="s">
        <v>74</v>
      </c>
      <c r="H95">
        <v>610</v>
      </c>
      <c r="I95" s="5">
        <f>ROUND(IFERROR(E95/H95,0),0)</f>
        <v>108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4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3"/>
        <v>3.036896551724138</v>
      </c>
      <c r="G96" t="s">
        <v>20</v>
      </c>
      <c r="H96">
        <v>180</v>
      </c>
      <c r="I96" s="5">
        <f>ROUND(IFERROR(E96/H96,0),0)</f>
        <v>49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4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3"/>
        <v>1.1299999999999999</v>
      </c>
      <c r="G97" t="s">
        <v>20</v>
      </c>
      <c r="H97">
        <v>27</v>
      </c>
      <c r="I97" s="5">
        <f>ROUND(IFERROR(E97/H97,0),0)</f>
        <v>38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4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3"/>
        <v>2.1737876614060259</v>
      </c>
      <c r="G98" t="s">
        <v>20</v>
      </c>
      <c r="H98">
        <v>2331</v>
      </c>
      <c r="I98" s="5">
        <f>ROUND(IFERROR(E98/H98,0),0)</f>
        <v>65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4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3"/>
        <v>9.2669230769230762</v>
      </c>
      <c r="G99" t="s">
        <v>20</v>
      </c>
      <c r="H99">
        <v>113</v>
      </c>
      <c r="I99" s="5">
        <f>ROUND(IFERROR(E99/H99,0),0)</f>
        <v>107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4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3"/>
        <v>0.33692229038854804</v>
      </c>
      <c r="G100" t="s">
        <v>14</v>
      </c>
      <c r="H100">
        <v>1220</v>
      </c>
      <c r="I100" s="5">
        <f>ROUND(IFERROR(E100/H100,0),0)</f>
        <v>27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4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3"/>
        <v>1.9672368421052631</v>
      </c>
      <c r="G101" t="s">
        <v>20</v>
      </c>
      <c r="H101">
        <v>164</v>
      </c>
      <c r="I101" s="5">
        <f>ROUND(IFERROR(E101/H101,0),0)</f>
        <v>91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4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3"/>
        <v>0.01</v>
      </c>
      <c r="G102" t="s">
        <v>14</v>
      </c>
      <c r="H102">
        <v>1</v>
      </c>
      <c r="I102" s="5">
        <f>ROUND(IFERROR(E102/H102,0),0)</f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4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3"/>
        <v>10.214444444444444</v>
      </c>
      <c r="G103" t="s">
        <v>20</v>
      </c>
      <c r="H103">
        <v>164</v>
      </c>
      <c r="I103" s="5">
        <f>ROUND(IFERROR(E103/H103,0),0)</f>
        <v>56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4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3"/>
        <v>2.8167567567567566</v>
      </c>
      <c r="G104" t="s">
        <v>20</v>
      </c>
      <c r="H104">
        <v>336</v>
      </c>
      <c r="I104" s="5">
        <f>ROUND(IFERROR(E104/H104,0),0)</f>
        <v>31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4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3"/>
        <v>0.24610000000000001</v>
      </c>
      <c r="G105" t="s">
        <v>14</v>
      </c>
      <c r="H105">
        <v>37</v>
      </c>
      <c r="I105" s="5">
        <f>ROUND(IFERROR(E105/H105,0),0)</f>
        <v>67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4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3"/>
        <v>1.4314010067114094</v>
      </c>
      <c r="G106" t="s">
        <v>20</v>
      </c>
      <c r="H106">
        <v>1917</v>
      </c>
      <c r="I106" s="5">
        <f>ROUND(IFERROR(E106/H106,0),0)</f>
        <v>89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4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3"/>
        <v>1.4454411764705883</v>
      </c>
      <c r="G107" t="s">
        <v>20</v>
      </c>
      <c r="H107">
        <v>95</v>
      </c>
      <c r="I107" s="5">
        <f>ROUND(IFERROR(E107/H107,0),0)</f>
        <v>103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4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3"/>
        <v>3.5912820512820511</v>
      </c>
      <c r="G108" t="s">
        <v>20</v>
      </c>
      <c r="H108">
        <v>147</v>
      </c>
      <c r="I108" s="5">
        <f>ROUND(IFERROR(E108/H108,0),0)</f>
        <v>95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4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3"/>
        <v>1.8648571428571428</v>
      </c>
      <c r="G109" t="s">
        <v>20</v>
      </c>
      <c r="H109">
        <v>86</v>
      </c>
      <c r="I109" s="5">
        <f>ROUND(IFERROR(E109/H109,0),0)</f>
        <v>76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4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3"/>
        <v>5.9526666666666666</v>
      </c>
      <c r="G110" t="s">
        <v>20</v>
      </c>
      <c r="H110">
        <v>83</v>
      </c>
      <c r="I110" s="5">
        <f>ROUND(IFERROR(E110/H110,0),0)</f>
        <v>108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4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3"/>
        <v>0.5921153846153846</v>
      </c>
      <c r="G111" t="s">
        <v>14</v>
      </c>
      <c r="H111">
        <v>60</v>
      </c>
      <c r="I111" s="5">
        <f>ROUND(IFERROR(E111/H111,0),0)</f>
        <v>51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4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3"/>
        <v>0.14962780898876404</v>
      </c>
      <c r="G112" t="s">
        <v>14</v>
      </c>
      <c r="H112">
        <v>296</v>
      </c>
      <c r="I112" s="5">
        <f>ROUND(IFERROR(E112/H112,0),0)</f>
        <v>72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4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3"/>
        <v>1.1995602605863191</v>
      </c>
      <c r="G113" t="s">
        <v>20</v>
      </c>
      <c r="H113">
        <v>676</v>
      </c>
      <c r="I113" s="5">
        <f>ROUND(IFERROR(E113/H113,0),0)</f>
        <v>109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4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3"/>
        <v>2.6882978723404256</v>
      </c>
      <c r="G114" t="s">
        <v>20</v>
      </c>
      <c r="H114">
        <v>361</v>
      </c>
      <c r="I114" s="5">
        <f>ROUND(IFERROR(E114/H114,0),0)</f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4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3"/>
        <v>3.7687878787878786</v>
      </c>
      <c r="G115" t="s">
        <v>20</v>
      </c>
      <c r="H115">
        <v>131</v>
      </c>
      <c r="I115" s="5">
        <f>ROUND(IFERROR(E115/H115,0),0)</f>
        <v>95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4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3"/>
        <v>7.2715789473684209</v>
      </c>
      <c r="G116" t="s">
        <v>20</v>
      </c>
      <c r="H116">
        <v>126</v>
      </c>
      <c r="I116" s="5">
        <f>ROUND(IFERROR(E116/H116,0),0)</f>
        <v>110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4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3"/>
        <v>0.87211757648470301</v>
      </c>
      <c r="G117" t="s">
        <v>14</v>
      </c>
      <c r="H117">
        <v>3304</v>
      </c>
      <c r="I117" s="5">
        <f>ROUND(IFERROR(E117/H117,0),0)</f>
        <v>44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4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3"/>
        <v>0.88</v>
      </c>
      <c r="G118" t="s">
        <v>14</v>
      </c>
      <c r="H118">
        <v>73</v>
      </c>
      <c r="I118" s="5">
        <f>ROUND(IFERROR(E118/H118,0),0)</f>
        <v>87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4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3"/>
        <v>1.7393877551020409</v>
      </c>
      <c r="G119" t="s">
        <v>20</v>
      </c>
      <c r="H119">
        <v>275</v>
      </c>
      <c r="I119" s="5">
        <f>ROUND(IFERROR(E119/H119,0),0)</f>
        <v>31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4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3"/>
        <v>1.1761111111111111</v>
      </c>
      <c r="G120" t="s">
        <v>20</v>
      </c>
      <c r="H120">
        <v>67</v>
      </c>
      <c r="I120" s="5">
        <f>ROUND(IFERROR(E120/H120,0),0)</f>
        <v>95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4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3"/>
        <v>2.1496</v>
      </c>
      <c r="G121" t="s">
        <v>20</v>
      </c>
      <c r="H121">
        <v>154</v>
      </c>
      <c r="I121" s="5">
        <f>ROUND(IFERROR(E121/H121,0),0)</f>
        <v>70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4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3"/>
        <v>1.4949667110519307</v>
      </c>
      <c r="G122" t="s">
        <v>20</v>
      </c>
      <c r="H122">
        <v>1782</v>
      </c>
      <c r="I122" s="5">
        <f>ROUND(IFERROR(E122/H122,0),0)</f>
        <v>63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4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3"/>
        <v>2.1933995584988963</v>
      </c>
      <c r="G123" t="s">
        <v>20</v>
      </c>
      <c r="H123">
        <v>903</v>
      </c>
      <c r="I123" s="5">
        <f>ROUND(IFERROR(E123/H123,0),0)</f>
        <v>110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4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3"/>
        <v>0.64367690058479532</v>
      </c>
      <c r="G124" t="s">
        <v>14</v>
      </c>
      <c r="H124">
        <v>3387</v>
      </c>
      <c r="I124" s="5">
        <f>ROUND(IFERROR(E124/H124,0),0)</f>
        <v>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4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3"/>
        <v>0.18622397298818233</v>
      </c>
      <c r="G125" t="s">
        <v>14</v>
      </c>
      <c r="H125">
        <v>662</v>
      </c>
      <c r="I125" s="5">
        <f>ROUND(IFERROR(E125/H125,0),0)</f>
        <v>50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4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3"/>
        <v>3.6776923076923076</v>
      </c>
      <c r="G126" t="s">
        <v>20</v>
      </c>
      <c r="H126">
        <v>94</v>
      </c>
      <c r="I126" s="5">
        <f>ROUND(IFERROR(E126/H126,0),0)</f>
        <v>102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4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3"/>
        <v>1.5990566037735849</v>
      </c>
      <c r="G127" t="s">
        <v>20</v>
      </c>
      <c r="H127">
        <v>180</v>
      </c>
      <c r="I127" s="5">
        <f>ROUND(IFERROR(E127/H127,0),0)</f>
        <v>47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4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3"/>
        <v>0.38633185349611543</v>
      </c>
      <c r="G128" t="s">
        <v>14</v>
      </c>
      <c r="H128">
        <v>774</v>
      </c>
      <c r="I128" s="5">
        <f>ROUND(IFERROR(E128/H128,0),0)</f>
        <v>90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4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3"/>
        <v>0.51421511627906979</v>
      </c>
      <c r="G129" t="s">
        <v>14</v>
      </c>
      <c r="H129">
        <v>672</v>
      </c>
      <c r="I129" s="5">
        <f>ROUND(IFERROR(E129/H129,0),0)</f>
        <v>79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4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3"/>
        <v>0.60334277620396604</v>
      </c>
      <c r="G130" t="s">
        <v>74</v>
      </c>
      <c r="H130">
        <v>532</v>
      </c>
      <c r="I130" s="5">
        <f>ROUND(IFERROR(E130/H130,0),0)</f>
        <v>80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4"/>
        <v>40417.208333333336</v>
      </c>
      <c r="O130" s="9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6">E131/D131</f>
        <v>3.2026936026936029E-2</v>
      </c>
      <c r="G131" t="s">
        <v>74</v>
      </c>
      <c r="H131">
        <v>55</v>
      </c>
      <c r="I131" s="5">
        <f>ROUND(IFERROR(E131/H131,0),0)</f>
        <v>86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7">(((L131/60)/60)/24)+DATE(1970,1,1)</f>
        <v>42038.25</v>
      </c>
      <c r="O131" s="9">
        <f t="shared" si="5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6"/>
        <v>1.5546875</v>
      </c>
      <c r="G132" t="s">
        <v>20</v>
      </c>
      <c r="H132">
        <v>533</v>
      </c>
      <c r="I132" s="5">
        <f>ROUND(IFERROR(E132/H132,0),0)</f>
        <v>28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7"/>
        <v>40842.208333333336</v>
      </c>
      <c r="O132" s="9">
        <f t="shared" ref="O132:O195" si="8"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6"/>
        <v>1.0085974499089254</v>
      </c>
      <c r="G133" t="s">
        <v>20</v>
      </c>
      <c r="H133">
        <v>2443</v>
      </c>
      <c r="I133" s="5">
        <f>ROUND(IFERROR(E133/H133,0),0)</f>
        <v>68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7"/>
        <v>41607.25</v>
      </c>
      <c r="O133" s="9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6"/>
        <v>1.1618181818181819</v>
      </c>
      <c r="G134" t="s">
        <v>20</v>
      </c>
      <c r="H134">
        <v>89</v>
      </c>
      <c r="I134" s="5">
        <f>ROUND(IFERROR(E134/H134,0),0)</f>
        <v>43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7"/>
        <v>43112.25</v>
      </c>
      <c r="O134" s="9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6"/>
        <v>3.1077777777777778</v>
      </c>
      <c r="G135" t="s">
        <v>20</v>
      </c>
      <c r="H135">
        <v>159</v>
      </c>
      <c r="I135" s="5">
        <f>ROUND(IFERROR(E135/H135,0),0)</f>
        <v>88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7"/>
        <v>40767.208333333336</v>
      </c>
      <c r="O135" s="9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6"/>
        <v>0.89736683417085428</v>
      </c>
      <c r="G136" t="s">
        <v>14</v>
      </c>
      <c r="H136">
        <v>940</v>
      </c>
      <c r="I136" s="5">
        <f>ROUND(IFERROR(E136/H136,0),0)</f>
        <v>95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7"/>
        <v>40713.208333333336</v>
      </c>
      <c r="O136" s="9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6"/>
        <v>0.71272727272727276</v>
      </c>
      <c r="G137" t="s">
        <v>14</v>
      </c>
      <c r="H137">
        <v>117</v>
      </c>
      <c r="I137" s="5">
        <f>ROUND(IFERROR(E137/H137,0),0)</f>
        <v>47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7"/>
        <v>41340.25</v>
      </c>
      <c r="O137" s="9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6"/>
        <v>3.2862318840579711E-2</v>
      </c>
      <c r="G138" t="s">
        <v>74</v>
      </c>
      <c r="H138">
        <v>58</v>
      </c>
      <c r="I138" s="5">
        <f>ROUND(IFERROR(E138/H138,0),0)</f>
        <v>47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7"/>
        <v>41797.208333333336</v>
      </c>
      <c r="O138" s="9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6"/>
        <v>2.617777777777778</v>
      </c>
      <c r="G139" t="s">
        <v>20</v>
      </c>
      <c r="H139">
        <v>50</v>
      </c>
      <c r="I139" s="5">
        <f>ROUND(IFERROR(E139/H139,0),0)</f>
        <v>94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7"/>
        <v>40457.208333333336</v>
      </c>
      <c r="O139" s="9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6"/>
        <v>0.96</v>
      </c>
      <c r="G140" t="s">
        <v>14</v>
      </c>
      <c r="H140">
        <v>115</v>
      </c>
      <c r="I140" s="5">
        <f>ROUND(IFERROR(E140/H140,0),0)</f>
        <v>80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7"/>
        <v>41180.208333333336</v>
      </c>
      <c r="O140" s="9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6"/>
        <v>0.20896851248642778</v>
      </c>
      <c r="G141" t="s">
        <v>14</v>
      </c>
      <c r="H141">
        <v>326</v>
      </c>
      <c r="I141" s="5">
        <f>ROUND(IFERROR(E141/H141,0),0)</f>
        <v>59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7"/>
        <v>42115.208333333328</v>
      </c>
      <c r="O141" s="9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6"/>
        <v>2.2316363636363636</v>
      </c>
      <c r="G142" t="s">
        <v>20</v>
      </c>
      <c r="H142">
        <v>186</v>
      </c>
      <c r="I142" s="5">
        <f>ROUND(IFERROR(E142/H142,0),0)</f>
        <v>66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7"/>
        <v>43156.25</v>
      </c>
      <c r="O142" s="9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6"/>
        <v>1.0159097978227061</v>
      </c>
      <c r="G143" t="s">
        <v>20</v>
      </c>
      <c r="H143">
        <v>1071</v>
      </c>
      <c r="I143" s="5">
        <f>ROUND(IFERROR(E143/H143,0),0)</f>
        <v>61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7"/>
        <v>42167.208333333328</v>
      </c>
      <c r="O143" s="9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6"/>
        <v>2.3003999999999998</v>
      </c>
      <c r="G144" t="s">
        <v>20</v>
      </c>
      <c r="H144">
        <v>117</v>
      </c>
      <c r="I144" s="5">
        <f>ROUND(IFERROR(E144/H144,0),0)</f>
        <v>98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7"/>
        <v>41005.208333333336</v>
      </c>
      <c r="O144" s="9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6"/>
        <v>1.355925925925926</v>
      </c>
      <c r="G145" t="s">
        <v>20</v>
      </c>
      <c r="H145">
        <v>70</v>
      </c>
      <c r="I145" s="5">
        <f>ROUND(IFERROR(E145/H145,0),0)</f>
        <v>105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7"/>
        <v>40357.208333333336</v>
      </c>
      <c r="O145" s="9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6"/>
        <v>1.2909999999999999</v>
      </c>
      <c r="G146" t="s">
        <v>20</v>
      </c>
      <c r="H146">
        <v>135</v>
      </c>
      <c r="I146" s="5">
        <f>ROUND(IFERROR(E146/H146,0),0)</f>
        <v>86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7"/>
        <v>43633.208333333328</v>
      </c>
      <c r="O146" s="9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6"/>
        <v>2.3651200000000001</v>
      </c>
      <c r="G147" t="s">
        <v>20</v>
      </c>
      <c r="H147">
        <v>768</v>
      </c>
      <c r="I147" s="5">
        <f>ROUND(IFERROR(E147/H147,0),0)</f>
        <v>77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7"/>
        <v>41889.208333333336</v>
      </c>
      <c r="O147" s="9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6"/>
        <v>0.17249999999999999</v>
      </c>
      <c r="G148" t="s">
        <v>74</v>
      </c>
      <c r="H148">
        <v>51</v>
      </c>
      <c r="I148" s="5">
        <f>ROUND(IFERROR(E148/H148,0),0)</f>
        <v>30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7"/>
        <v>40855.25</v>
      </c>
      <c r="O148" s="9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6"/>
        <v>1.1249397590361445</v>
      </c>
      <c r="G149" t="s">
        <v>20</v>
      </c>
      <c r="H149">
        <v>199</v>
      </c>
      <c r="I149" s="5">
        <f>ROUND(IFERROR(E149/H149,0),0)</f>
        <v>47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7"/>
        <v>42534.208333333328</v>
      </c>
      <c r="O149" s="9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6"/>
        <v>1.2102150537634409</v>
      </c>
      <c r="G150" t="s">
        <v>20</v>
      </c>
      <c r="H150">
        <v>107</v>
      </c>
      <c r="I150" s="5">
        <f>ROUND(IFERROR(E150/H150,0),0)</f>
        <v>105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7"/>
        <v>42941.208333333328</v>
      </c>
      <c r="O150" s="9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6"/>
        <v>2.1987096774193549</v>
      </c>
      <c r="G151" t="s">
        <v>20</v>
      </c>
      <c r="H151">
        <v>195</v>
      </c>
      <c r="I151" s="5">
        <f>ROUND(IFERROR(E151/H151,0),0)</f>
        <v>70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7"/>
        <v>41275.25</v>
      </c>
      <c r="O151" s="9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6"/>
        <v>0.01</v>
      </c>
      <c r="G152" t="s">
        <v>14</v>
      </c>
      <c r="H152">
        <v>1</v>
      </c>
      <c r="I152" s="5">
        <f>ROUND(IFERROR(E152/H152,0),0)</f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7"/>
        <v>43450.25</v>
      </c>
      <c r="O152" s="9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6"/>
        <v>0.64166909620991253</v>
      </c>
      <c r="G153" t="s">
        <v>14</v>
      </c>
      <c r="H153">
        <v>1467</v>
      </c>
      <c r="I153" s="5">
        <f>ROUND(IFERROR(E153/H153,0),0)</f>
        <v>60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7"/>
        <v>41799.208333333336</v>
      </c>
      <c r="O153" s="9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6"/>
        <v>4.2306746987951804</v>
      </c>
      <c r="G154" t="s">
        <v>20</v>
      </c>
      <c r="H154">
        <v>3376</v>
      </c>
      <c r="I154" s="5">
        <f>ROUND(IFERROR(E154/H154,0),0)</f>
        <v>52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7"/>
        <v>42783.25</v>
      </c>
      <c r="O154" s="9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6"/>
        <v>0.92984160506863778</v>
      </c>
      <c r="G155" t="s">
        <v>14</v>
      </c>
      <c r="H155">
        <v>5681</v>
      </c>
      <c r="I155" s="5">
        <f>ROUND(IFERROR(E155/H155,0),0)</f>
        <v>31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7"/>
        <v>41201.208333333336</v>
      </c>
      <c r="O155" s="9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6"/>
        <v>0.58756567425569173</v>
      </c>
      <c r="G156" t="s">
        <v>14</v>
      </c>
      <c r="H156">
        <v>1059</v>
      </c>
      <c r="I156" s="5">
        <f>ROUND(IFERROR(E156/H156,0),0)</f>
        <v>95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7"/>
        <v>42502.208333333328</v>
      </c>
      <c r="O156" s="9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6"/>
        <v>0.65022222222222226</v>
      </c>
      <c r="G157" t="s">
        <v>14</v>
      </c>
      <c r="H157">
        <v>1194</v>
      </c>
      <c r="I157" s="5">
        <f>ROUND(IFERROR(E157/H157,0),0)</f>
        <v>76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7"/>
        <v>40262.208333333336</v>
      </c>
      <c r="O157" s="9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6"/>
        <v>0.73939560439560437</v>
      </c>
      <c r="G158" t="s">
        <v>74</v>
      </c>
      <c r="H158">
        <v>379</v>
      </c>
      <c r="I158" s="5">
        <f>ROUND(IFERROR(E158/H158,0),0)</f>
        <v>71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7"/>
        <v>43743.208333333328</v>
      </c>
      <c r="O158" s="9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6"/>
        <v>0.52666666666666662</v>
      </c>
      <c r="G159" t="s">
        <v>14</v>
      </c>
      <c r="H159">
        <v>30</v>
      </c>
      <c r="I159" s="5">
        <f>ROUND(IFERROR(E159/H159,0),0)</f>
        <v>74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7"/>
        <v>41638.25</v>
      </c>
      <c r="O159" s="9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6"/>
        <v>2.2095238095238097</v>
      </c>
      <c r="G160" t="s">
        <v>20</v>
      </c>
      <c r="H160">
        <v>41</v>
      </c>
      <c r="I160" s="5">
        <f>ROUND(IFERROR(E160/H160,0),0)</f>
        <v>113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7"/>
        <v>42346.25</v>
      </c>
      <c r="O160" s="9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6"/>
        <v>1.0001150627615063</v>
      </c>
      <c r="G161" t="s">
        <v>20</v>
      </c>
      <c r="H161">
        <v>1821</v>
      </c>
      <c r="I161" s="5">
        <f>ROUND(IFERROR(E161/H161,0),0)</f>
        <v>105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7"/>
        <v>43551.208333333328</v>
      </c>
      <c r="O161" s="9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6"/>
        <v>1.6231249999999999</v>
      </c>
      <c r="G162" t="s">
        <v>20</v>
      </c>
      <c r="H162">
        <v>164</v>
      </c>
      <c r="I162" s="5">
        <f>ROUND(IFERROR(E162/H162,0),0)</f>
        <v>79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7"/>
        <v>43582.208333333328</v>
      </c>
      <c r="O162" s="9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6"/>
        <v>0.78181818181818186</v>
      </c>
      <c r="G163" t="s">
        <v>14</v>
      </c>
      <c r="H163">
        <v>75</v>
      </c>
      <c r="I163" s="5">
        <f>ROUND(IFERROR(E163/H163,0),0)</f>
        <v>57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7"/>
        <v>42270.208333333328</v>
      </c>
      <c r="O163" s="9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6"/>
        <v>1.4973770491803278</v>
      </c>
      <c r="G164" t="s">
        <v>20</v>
      </c>
      <c r="H164">
        <v>157</v>
      </c>
      <c r="I164" s="5">
        <f>ROUND(IFERROR(E164/H164,0),0)</f>
        <v>58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7"/>
        <v>43442.25</v>
      </c>
      <c r="O164" s="9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6"/>
        <v>2.5325714285714285</v>
      </c>
      <c r="G165" t="s">
        <v>20</v>
      </c>
      <c r="H165">
        <v>246</v>
      </c>
      <c r="I165" s="5">
        <f>ROUND(IFERROR(E165/H165,0),0)</f>
        <v>36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7"/>
        <v>43028.208333333328</v>
      </c>
      <c r="O165" s="9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6"/>
        <v>1.0016943521594683</v>
      </c>
      <c r="G166" t="s">
        <v>20</v>
      </c>
      <c r="H166">
        <v>1396</v>
      </c>
      <c r="I166" s="5">
        <f>ROUND(IFERROR(E166/H166,0),0)</f>
        <v>108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7"/>
        <v>43016.208333333328</v>
      </c>
      <c r="O166" s="9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6"/>
        <v>1.2199004424778761</v>
      </c>
      <c r="G167" t="s">
        <v>20</v>
      </c>
      <c r="H167">
        <v>2506</v>
      </c>
      <c r="I167" s="5">
        <f>ROUND(IFERROR(E167/H167,0),0)</f>
        <v>44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7"/>
        <v>42948.208333333328</v>
      </c>
      <c r="O167" s="9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6"/>
        <v>1.3713265306122449</v>
      </c>
      <c r="G168" t="s">
        <v>20</v>
      </c>
      <c r="H168">
        <v>244</v>
      </c>
      <c r="I168" s="5">
        <f>ROUND(IFERROR(E168/H168,0),0)</f>
        <v>55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7"/>
        <v>40534.25</v>
      </c>
      <c r="O168" s="9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6"/>
        <v>4.155384615384615</v>
      </c>
      <c r="G169" t="s">
        <v>20</v>
      </c>
      <c r="H169">
        <v>146</v>
      </c>
      <c r="I169" s="5">
        <f>ROUND(IFERROR(E169/H169,0),0)</f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7"/>
        <v>41435.208333333336</v>
      </c>
      <c r="O169" s="9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6"/>
        <v>0.3130913348946136</v>
      </c>
      <c r="G170" t="s">
        <v>14</v>
      </c>
      <c r="H170">
        <v>955</v>
      </c>
      <c r="I170" s="5">
        <f>ROUND(IFERROR(E170/H170,0),0)</f>
        <v>42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7"/>
        <v>43518.25</v>
      </c>
      <c r="O170" s="9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6"/>
        <v>4.240815450643777</v>
      </c>
      <c r="G171" t="s">
        <v>20</v>
      </c>
      <c r="H171">
        <v>1267</v>
      </c>
      <c r="I171" s="5">
        <f>ROUND(IFERROR(E171/H171,0),0)</f>
        <v>78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7"/>
        <v>41077.208333333336</v>
      </c>
      <c r="O171" s="9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6"/>
        <v>2.9388623072833599E-2</v>
      </c>
      <c r="G172" t="s">
        <v>14</v>
      </c>
      <c r="H172">
        <v>67</v>
      </c>
      <c r="I172" s="5">
        <f>ROUND(IFERROR(E172/H172,0),0)</f>
        <v>83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7"/>
        <v>42950.208333333328</v>
      </c>
      <c r="O172" s="9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6"/>
        <v>0.1063265306122449</v>
      </c>
      <c r="G173" t="s">
        <v>14</v>
      </c>
      <c r="H173">
        <v>5</v>
      </c>
      <c r="I173" s="5">
        <f>ROUND(IFERROR(E173/H173,0),0)</f>
        <v>104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7"/>
        <v>41718.208333333336</v>
      </c>
      <c r="O173" s="9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6"/>
        <v>0.82874999999999999</v>
      </c>
      <c r="G174" t="s">
        <v>14</v>
      </c>
      <c r="H174">
        <v>26</v>
      </c>
      <c r="I174" s="5">
        <f>ROUND(IFERROR(E174/H174,0),0)</f>
        <v>26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7"/>
        <v>41839.208333333336</v>
      </c>
      <c r="O174" s="9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6"/>
        <v>1.6301447776628748</v>
      </c>
      <c r="G175" t="s">
        <v>20</v>
      </c>
      <c r="H175">
        <v>1561</v>
      </c>
      <c r="I175" s="5">
        <f>ROUND(IFERROR(E175/H175,0),0)</f>
        <v>101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7"/>
        <v>41412.208333333336</v>
      </c>
      <c r="O175" s="9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6"/>
        <v>8.9466666666666672</v>
      </c>
      <c r="G176" t="s">
        <v>20</v>
      </c>
      <c r="H176">
        <v>48</v>
      </c>
      <c r="I176" s="5">
        <f>ROUND(IFERROR(E176/H176,0),0)</f>
        <v>112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7"/>
        <v>42282.208333333328</v>
      </c>
      <c r="O176" s="9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6"/>
        <v>0.26191501103752757</v>
      </c>
      <c r="G177" t="s">
        <v>14</v>
      </c>
      <c r="H177">
        <v>1130</v>
      </c>
      <c r="I177" s="5">
        <f>ROUND(IFERROR(E177/H177,0),0)</f>
        <v>42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7"/>
        <v>42613.208333333328</v>
      </c>
      <c r="O177" s="9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6"/>
        <v>0.74834782608695649</v>
      </c>
      <c r="G178" t="s">
        <v>14</v>
      </c>
      <c r="H178">
        <v>782</v>
      </c>
      <c r="I178" s="5">
        <f>ROUND(IFERROR(E178/H178,0),0)</f>
        <v>110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7"/>
        <v>42616.208333333328</v>
      </c>
      <c r="O178" s="9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6"/>
        <v>4.1647680412371137</v>
      </c>
      <c r="G179" t="s">
        <v>20</v>
      </c>
      <c r="H179">
        <v>2739</v>
      </c>
      <c r="I179" s="5">
        <f>ROUND(IFERROR(E179/H179,0),0)</f>
        <v>59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7"/>
        <v>40497.25</v>
      </c>
      <c r="O179" s="9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6"/>
        <v>0.96208333333333329</v>
      </c>
      <c r="G180" t="s">
        <v>14</v>
      </c>
      <c r="H180">
        <v>210</v>
      </c>
      <c r="I180" s="5">
        <f>ROUND(IFERROR(E180/H180,0),0)</f>
        <v>33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7"/>
        <v>42999.208333333328</v>
      </c>
      <c r="O180" s="9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6"/>
        <v>3.5771910112359548</v>
      </c>
      <c r="G181" t="s">
        <v>20</v>
      </c>
      <c r="H181">
        <v>3537</v>
      </c>
      <c r="I181" s="5">
        <f>ROUND(IFERROR(E181/H181,0),0)</f>
        <v>45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7"/>
        <v>41350.208333333336</v>
      </c>
      <c r="O181" s="9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6"/>
        <v>3.0845714285714285</v>
      </c>
      <c r="G182" t="s">
        <v>20</v>
      </c>
      <c r="H182">
        <v>2107</v>
      </c>
      <c r="I182" s="5">
        <f>ROUND(IFERROR(E182/H182,0),0)</f>
        <v>82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7"/>
        <v>40259.208333333336</v>
      </c>
      <c r="O182" s="9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6"/>
        <v>0.61802325581395345</v>
      </c>
      <c r="G183" t="s">
        <v>14</v>
      </c>
      <c r="H183">
        <v>136</v>
      </c>
      <c r="I183" s="5">
        <f>ROUND(IFERROR(E183/H183,0),0)</f>
        <v>39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7"/>
        <v>43012.208333333328</v>
      </c>
      <c r="O183" s="9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6"/>
        <v>7.2232472324723247</v>
      </c>
      <c r="G184" t="s">
        <v>20</v>
      </c>
      <c r="H184">
        <v>3318</v>
      </c>
      <c r="I184" s="5">
        <f>ROUND(IFERROR(E184/H184,0),0)</f>
        <v>59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7"/>
        <v>43631.208333333328</v>
      </c>
      <c r="O184" s="9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6"/>
        <v>0.69117647058823528</v>
      </c>
      <c r="G185" t="s">
        <v>14</v>
      </c>
      <c r="H185">
        <v>86</v>
      </c>
      <c r="I185" s="5">
        <f>ROUND(IFERROR(E185/H185,0),0)</f>
        <v>41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7"/>
        <v>40430.208333333336</v>
      </c>
      <c r="O185" s="9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6"/>
        <v>2.9305555555555554</v>
      </c>
      <c r="G186" t="s">
        <v>20</v>
      </c>
      <c r="H186">
        <v>340</v>
      </c>
      <c r="I186" s="5">
        <f>ROUND(IFERROR(E186/H186,0),0)</f>
        <v>31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7"/>
        <v>43588.208333333328</v>
      </c>
      <c r="O186" s="9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6"/>
        <v>0.71799999999999997</v>
      </c>
      <c r="G187" t="s">
        <v>14</v>
      </c>
      <c r="H187">
        <v>19</v>
      </c>
      <c r="I187" s="5">
        <f>ROUND(IFERROR(E187/H187,0),0)</f>
        <v>38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7"/>
        <v>43233.208333333328</v>
      </c>
      <c r="O187" s="9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6"/>
        <v>0.31934684684684683</v>
      </c>
      <c r="G188" t="s">
        <v>14</v>
      </c>
      <c r="H188">
        <v>886</v>
      </c>
      <c r="I188" s="5">
        <f>ROUND(IFERROR(E188/H188,0),0)</f>
        <v>32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7"/>
        <v>41782.208333333336</v>
      </c>
      <c r="O188" s="9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6"/>
        <v>2.2987375415282392</v>
      </c>
      <c r="G189" t="s">
        <v>20</v>
      </c>
      <c r="H189">
        <v>1442</v>
      </c>
      <c r="I189" s="5">
        <f>ROUND(IFERROR(E189/H189,0),0)</f>
        <v>96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7"/>
        <v>41328.25</v>
      </c>
      <c r="O189" s="9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6"/>
        <v>0.3201219512195122</v>
      </c>
      <c r="G190" t="s">
        <v>14</v>
      </c>
      <c r="H190">
        <v>35</v>
      </c>
      <c r="I190" s="5">
        <f>ROUND(IFERROR(E190/H190,0),0)</f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7"/>
        <v>41975.25</v>
      </c>
      <c r="O190" s="9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6"/>
        <v>0.23525352848928385</v>
      </c>
      <c r="G191" t="s">
        <v>74</v>
      </c>
      <c r="H191">
        <v>441</v>
      </c>
      <c r="I191" s="5">
        <f>ROUND(IFERROR(E191/H191,0),0)</f>
        <v>102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7"/>
        <v>42433.25</v>
      </c>
      <c r="O191" s="9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6"/>
        <v>0.68594594594594593</v>
      </c>
      <c r="G192" t="s">
        <v>14</v>
      </c>
      <c r="H192">
        <v>24</v>
      </c>
      <c r="I192" s="5">
        <f>ROUND(IFERROR(E192/H192,0),0)</f>
        <v>106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7"/>
        <v>41429.208333333336</v>
      </c>
      <c r="O192" s="9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6"/>
        <v>0.37952380952380954</v>
      </c>
      <c r="G193" t="s">
        <v>14</v>
      </c>
      <c r="H193">
        <v>86</v>
      </c>
      <c r="I193" s="5">
        <f>ROUND(IFERROR(E193/H193,0),0)</f>
        <v>37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7"/>
        <v>43536.208333333328</v>
      </c>
      <c r="O193" s="9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6"/>
        <v>0.19992957746478873</v>
      </c>
      <c r="G194" t="s">
        <v>14</v>
      </c>
      <c r="H194">
        <v>243</v>
      </c>
      <c r="I194" s="5">
        <f>ROUND(IFERROR(E194/H194,0),0)</f>
        <v>35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7"/>
        <v>41817.208333333336</v>
      </c>
      <c r="O194" s="9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9">E195/D195</f>
        <v>0.45636363636363636</v>
      </c>
      <c r="G195" t="s">
        <v>14</v>
      </c>
      <c r="H195">
        <v>65</v>
      </c>
      <c r="I195" s="5">
        <f>ROUND(IFERROR(E195/H195,0),0)</f>
        <v>46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0">(((L195/60)/60)/24)+DATE(1970,1,1)</f>
        <v>43198.208333333328</v>
      </c>
      <c r="O195" s="9">
        <f t="shared" si="8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9"/>
        <v>1.227605633802817</v>
      </c>
      <c r="G196" t="s">
        <v>20</v>
      </c>
      <c r="H196">
        <v>126</v>
      </c>
      <c r="I196" s="5">
        <f>ROUND(IFERROR(E196/H196,0),0)</f>
        <v>69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0"/>
        <v>42261.208333333328</v>
      </c>
      <c r="O196" s="9">
        <f t="shared" ref="O196:O259" si="11"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9"/>
        <v>3.61753164556962</v>
      </c>
      <c r="G197" t="s">
        <v>20</v>
      </c>
      <c r="H197">
        <v>524</v>
      </c>
      <c r="I197" s="5">
        <f>ROUND(IFERROR(E197/H197,0),0)</f>
        <v>109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0"/>
        <v>43310.208333333328</v>
      </c>
      <c r="O197" s="9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9"/>
        <v>0.63146341463414635</v>
      </c>
      <c r="G198" t="s">
        <v>14</v>
      </c>
      <c r="H198">
        <v>100</v>
      </c>
      <c r="I198" s="5">
        <f>ROUND(IFERROR(E198/H198,0),0)</f>
        <v>52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0"/>
        <v>42616.208333333328</v>
      </c>
      <c r="O198" s="9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9"/>
        <v>2.9820475319926874</v>
      </c>
      <c r="G199" t="s">
        <v>20</v>
      </c>
      <c r="H199">
        <v>1989</v>
      </c>
      <c r="I199" s="5">
        <f>ROUND(IFERROR(E199/H199,0),0)</f>
        <v>82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0"/>
        <v>42909.208333333328</v>
      </c>
      <c r="O199" s="9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9"/>
        <v>9.5585443037974685E-2</v>
      </c>
      <c r="G200" t="s">
        <v>14</v>
      </c>
      <c r="H200">
        <v>168</v>
      </c>
      <c r="I200" s="5">
        <f>ROUND(IFERROR(E200/H200,0),0)</f>
        <v>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0"/>
        <v>40396.208333333336</v>
      </c>
      <c r="O200" s="9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9"/>
        <v>0.5377777777777778</v>
      </c>
      <c r="G201" t="s">
        <v>14</v>
      </c>
      <c r="H201">
        <v>13</v>
      </c>
      <c r="I201" s="5">
        <f>ROUND(IFERROR(E201/H201,0),0)</f>
        <v>74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0"/>
        <v>42192.208333333328</v>
      </c>
      <c r="O201" s="9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9"/>
        <v>0.02</v>
      </c>
      <c r="G202" t="s">
        <v>14</v>
      </c>
      <c r="H202">
        <v>1</v>
      </c>
      <c r="I202" s="5">
        <f>ROUND(IFERROR(E202/H202,0),0)</f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0"/>
        <v>40262.208333333336</v>
      </c>
      <c r="O202" s="9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9"/>
        <v>6.8119047619047617</v>
      </c>
      <c r="G203" t="s">
        <v>20</v>
      </c>
      <c r="H203">
        <v>157</v>
      </c>
      <c r="I203" s="5">
        <f>ROUND(IFERROR(E203/H203,0),0)</f>
        <v>91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0"/>
        <v>41845.208333333336</v>
      </c>
      <c r="O203" s="9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9"/>
        <v>0.78831325301204824</v>
      </c>
      <c r="G204" t="s">
        <v>74</v>
      </c>
      <c r="H204">
        <v>82</v>
      </c>
      <c r="I204" s="5">
        <f>ROUND(IFERROR(E204/H204,0),0)</f>
        <v>80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0"/>
        <v>40818.208333333336</v>
      </c>
      <c r="O204" s="9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9"/>
        <v>1.3440792216817234</v>
      </c>
      <c r="G205" t="s">
        <v>20</v>
      </c>
      <c r="H205">
        <v>4498</v>
      </c>
      <c r="I205" s="5">
        <f>ROUND(IFERROR(E205/H205,0),0)</f>
        <v>43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0"/>
        <v>42752.25</v>
      </c>
      <c r="O205" s="9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9"/>
        <v>3.372E-2</v>
      </c>
      <c r="G206" t="s">
        <v>14</v>
      </c>
      <c r="H206">
        <v>40</v>
      </c>
      <c r="I206" s="5">
        <f>ROUND(IFERROR(E206/H206,0),0)</f>
        <v>63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0"/>
        <v>40636.208333333336</v>
      </c>
      <c r="O206" s="9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9"/>
        <v>4.3184615384615386</v>
      </c>
      <c r="G207" t="s">
        <v>20</v>
      </c>
      <c r="H207">
        <v>80</v>
      </c>
      <c r="I207" s="5">
        <f>ROUND(IFERROR(E207/H207,0),0)</f>
        <v>70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0"/>
        <v>43390.208333333328</v>
      </c>
      <c r="O207" s="9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9"/>
        <v>0.38844444444444443</v>
      </c>
      <c r="G208" t="s">
        <v>74</v>
      </c>
      <c r="H208">
        <v>57</v>
      </c>
      <c r="I208" s="5">
        <f>ROUND(IFERROR(E208/H208,0),0)</f>
        <v>61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0"/>
        <v>40236.25</v>
      </c>
      <c r="O208" s="9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9"/>
        <v>4.2569999999999997</v>
      </c>
      <c r="G209" t="s">
        <v>20</v>
      </c>
      <c r="H209">
        <v>43</v>
      </c>
      <c r="I209" s="5">
        <f>ROUND(IFERROR(E209/H209,0),0)</f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0"/>
        <v>43340.208333333328</v>
      </c>
      <c r="O209" s="9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9"/>
        <v>1.0112239715591671</v>
      </c>
      <c r="G210" t="s">
        <v>20</v>
      </c>
      <c r="H210">
        <v>2053</v>
      </c>
      <c r="I210" s="5">
        <f>ROUND(IFERROR(E210/H210,0),0)</f>
        <v>97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0"/>
        <v>43048.25</v>
      </c>
      <c r="O210" s="9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9"/>
        <v>0.21188688946015424</v>
      </c>
      <c r="G211" t="s">
        <v>47</v>
      </c>
      <c r="H211">
        <v>808</v>
      </c>
      <c r="I211" s="5">
        <f>ROUND(IFERROR(E211/H211,0),0)</f>
        <v>51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0"/>
        <v>42496.208333333328</v>
      </c>
      <c r="O211" s="9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9"/>
        <v>0.67425531914893622</v>
      </c>
      <c r="G212" t="s">
        <v>14</v>
      </c>
      <c r="H212">
        <v>226</v>
      </c>
      <c r="I212" s="5">
        <f>ROUND(IFERROR(E212/H212,0),0)</f>
        <v>28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0"/>
        <v>42797.25</v>
      </c>
      <c r="O212" s="9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9"/>
        <v>0.9492337164750958</v>
      </c>
      <c r="G213" t="s">
        <v>14</v>
      </c>
      <c r="H213">
        <v>1625</v>
      </c>
      <c r="I213" s="5">
        <f>ROUND(IFERROR(E213/H213,0),0)</f>
        <v>61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0"/>
        <v>41513.208333333336</v>
      </c>
      <c r="O213" s="9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9"/>
        <v>1.5185185185185186</v>
      </c>
      <c r="G214" t="s">
        <v>20</v>
      </c>
      <c r="H214">
        <v>168</v>
      </c>
      <c r="I214" s="5">
        <f>ROUND(IFERROR(E214/H214,0),0)</f>
        <v>73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0"/>
        <v>43814.25</v>
      </c>
      <c r="O214" s="9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9"/>
        <v>1.9516382252559727</v>
      </c>
      <c r="G215" t="s">
        <v>20</v>
      </c>
      <c r="H215">
        <v>4289</v>
      </c>
      <c r="I215" s="5">
        <f>ROUND(IFERROR(E215/H215,0),0)</f>
        <v>40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0"/>
        <v>40488.208333333336</v>
      </c>
      <c r="O215" s="9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9"/>
        <v>10.231428571428571</v>
      </c>
      <c r="G216" t="s">
        <v>20</v>
      </c>
      <c r="H216">
        <v>165</v>
      </c>
      <c r="I216" s="5">
        <f>ROUND(IFERROR(E216/H216,0),0)</f>
        <v>87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0"/>
        <v>40409.208333333336</v>
      </c>
      <c r="O216" s="9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9"/>
        <v>3.8418367346938778E-2</v>
      </c>
      <c r="G217" t="s">
        <v>14</v>
      </c>
      <c r="H217">
        <v>143</v>
      </c>
      <c r="I217" s="5">
        <f>ROUND(IFERROR(E217/H217,0),0)</f>
        <v>42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0"/>
        <v>43509.25</v>
      </c>
      <c r="O217" s="9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9"/>
        <v>1.5507066557107643</v>
      </c>
      <c r="G218" t="s">
        <v>20</v>
      </c>
      <c r="H218">
        <v>1815</v>
      </c>
      <c r="I218" s="5">
        <f>ROUND(IFERROR(E218/H218,0),0)</f>
        <v>104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0"/>
        <v>40869.25</v>
      </c>
      <c r="O218" s="9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9"/>
        <v>0.44753477588871715</v>
      </c>
      <c r="G219" t="s">
        <v>14</v>
      </c>
      <c r="H219">
        <v>934</v>
      </c>
      <c r="I219" s="5">
        <f>ROUND(IFERROR(E219/H219,0),0)</f>
        <v>62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0"/>
        <v>43583.208333333328</v>
      </c>
      <c r="O219" s="9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9"/>
        <v>2.1594736842105262</v>
      </c>
      <c r="G220" t="s">
        <v>20</v>
      </c>
      <c r="H220">
        <v>397</v>
      </c>
      <c r="I220" s="5">
        <f>ROUND(IFERROR(E220/H220,0),0)</f>
        <v>31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0"/>
        <v>40858.25</v>
      </c>
      <c r="O220" s="9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9"/>
        <v>3.3212709832134291</v>
      </c>
      <c r="G221" t="s">
        <v>20</v>
      </c>
      <c r="H221">
        <v>1539</v>
      </c>
      <c r="I221" s="5">
        <f>ROUND(IFERROR(E221/H221,0),0)</f>
        <v>90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0"/>
        <v>41137.208333333336</v>
      </c>
      <c r="O221" s="9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9"/>
        <v>8.4430379746835441E-2</v>
      </c>
      <c r="G222" t="s">
        <v>14</v>
      </c>
      <c r="H222">
        <v>17</v>
      </c>
      <c r="I222" s="5">
        <f>ROUND(IFERROR(E222/H222,0),0)</f>
        <v>39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0"/>
        <v>40725.208333333336</v>
      </c>
      <c r="O222" s="9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9"/>
        <v>0.9862551440329218</v>
      </c>
      <c r="G223" t="s">
        <v>14</v>
      </c>
      <c r="H223">
        <v>2179</v>
      </c>
      <c r="I223" s="5">
        <f>ROUND(IFERROR(E223/H223,0),0)</f>
        <v>55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0"/>
        <v>41081.208333333336</v>
      </c>
      <c r="O223" s="9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9"/>
        <v>1.3797916666666667</v>
      </c>
      <c r="G224" t="s">
        <v>20</v>
      </c>
      <c r="H224">
        <v>138</v>
      </c>
      <c r="I224" s="5">
        <f>ROUND(IFERROR(E224/H224,0),0)</f>
        <v>48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0"/>
        <v>41914.208333333336</v>
      </c>
      <c r="O224" s="9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9"/>
        <v>0.93810996563573879</v>
      </c>
      <c r="G225" t="s">
        <v>14</v>
      </c>
      <c r="H225">
        <v>931</v>
      </c>
      <c r="I225" s="5">
        <f>ROUND(IFERROR(E225/H225,0),0)</f>
        <v>88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0"/>
        <v>42445.208333333328</v>
      </c>
      <c r="O225" s="9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9"/>
        <v>4.0363930885529156</v>
      </c>
      <c r="G226" t="s">
        <v>20</v>
      </c>
      <c r="H226">
        <v>3594</v>
      </c>
      <c r="I226" s="5">
        <f>ROUND(IFERROR(E226/H226,0),0)</f>
        <v>52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0"/>
        <v>41906.208333333336</v>
      </c>
      <c r="O226" s="9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9"/>
        <v>2.6017404129793511</v>
      </c>
      <c r="G227" t="s">
        <v>20</v>
      </c>
      <c r="H227">
        <v>5880</v>
      </c>
      <c r="I227" s="5">
        <f>ROUND(IFERROR(E227/H227,0),0)</f>
        <v>30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0"/>
        <v>41762.208333333336</v>
      </c>
      <c r="O227" s="9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9"/>
        <v>3.6663333333333332</v>
      </c>
      <c r="G228" t="s">
        <v>20</v>
      </c>
      <c r="H228">
        <v>112</v>
      </c>
      <c r="I228" s="5">
        <f>ROUND(IFERROR(E228/H228,0),0)</f>
        <v>98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0"/>
        <v>40276.208333333336</v>
      </c>
      <c r="O228" s="9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9"/>
        <v>1.687208538587849</v>
      </c>
      <c r="G229" t="s">
        <v>20</v>
      </c>
      <c r="H229">
        <v>943</v>
      </c>
      <c r="I229" s="5">
        <f>ROUND(IFERROR(E229/H229,0),0)</f>
        <v>109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0"/>
        <v>42139.208333333328</v>
      </c>
      <c r="O229" s="9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9"/>
        <v>1.1990717911530093</v>
      </c>
      <c r="G230" t="s">
        <v>20</v>
      </c>
      <c r="H230">
        <v>2468</v>
      </c>
      <c r="I230" s="5">
        <f>ROUND(IFERROR(E230/H230,0),0)</f>
        <v>67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0"/>
        <v>42613.208333333328</v>
      </c>
      <c r="O230" s="9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9"/>
        <v>1.936892523364486</v>
      </c>
      <c r="G231" t="s">
        <v>20</v>
      </c>
      <c r="H231">
        <v>2551</v>
      </c>
      <c r="I231" s="5">
        <f>ROUND(IFERROR(E231/H231,0),0)</f>
        <v>65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0"/>
        <v>42887.208333333328</v>
      </c>
      <c r="O231" s="9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9"/>
        <v>4.2016666666666671</v>
      </c>
      <c r="G232" t="s">
        <v>20</v>
      </c>
      <c r="H232">
        <v>101</v>
      </c>
      <c r="I232" s="5">
        <f>ROUND(IFERROR(E232/H232,0),0)</f>
        <v>100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0"/>
        <v>43805.25</v>
      </c>
      <c r="O232" s="9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9"/>
        <v>0.76708333333333334</v>
      </c>
      <c r="G233" t="s">
        <v>74</v>
      </c>
      <c r="H233">
        <v>67</v>
      </c>
      <c r="I233" s="5">
        <f>ROUND(IFERROR(E233/H233,0),0)</f>
        <v>82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0"/>
        <v>41415.208333333336</v>
      </c>
      <c r="O233" s="9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9"/>
        <v>1.7126470588235294</v>
      </c>
      <c r="G234" t="s">
        <v>20</v>
      </c>
      <c r="H234">
        <v>92</v>
      </c>
      <c r="I234" s="5">
        <f>ROUND(IFERROR(E234/H234,0),0)</f>
        <v>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0"/>
        <v>42576.208333333328</v>
      </c>
      <c r="O234" s="9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9"/>
        <v>1.5789473684210527</v>
      </c>
      <c r="G235" t="s">
        <v>20</v>
      </c>
      <c r="H235">
        <v>62</v>
      </c>
      <c r="I235" s="5">
        <f>ROUND(IFERROR(E235/H235,0),0)</f>
        <v>97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0"/>
        <v>40706.208333333336</v>
      </c>
      <c r="O235" s="9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9"/>
        <v>1.0908</v>
      </c>
      <c r="G236" t="s">
        <v>20</v>
      </c>
      <c r="H236">
        <v>149</v>
      </c>
      <c r="I236" s="5">
        <f>ROUND(IFERROR(E236/H236,0),0)</f>
        <v>55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0"/>
        <v>42969.208333333328</v>
      </c>
      <c r="O236" s="9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9"/>
        <v>0.41732558139534881</v>
      </c>
      <c r="G237" t="s">
        <v>14</v>
      </c>
      <c r="H237">
        <v>92</v>
      </c>
      <c r="I237" s="5">
        <f>ROUND(IFERROR(E237/H237,0),0)</f>
        <v>39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0"/>
        <v>42779.25</v>
      </c>
      <c r="O237" s="9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9"/>
        <v>0.10944303797468355</v>
      </c>
      <c r="G238" t="s">
        <v>14</v>
      </c>
      <c r="H238">
        <v>57</v>
      </c>
      <c r="I238" s="5">
        <f>ROUND(IFERROR(E238/H238,0),0)</f>
        <v>76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0"/>
        <v>43641.208333333328</v>
      </c>
      <c r="O238" s="9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9"/>
        <v>1.593763440860215</v>
      </c>
      <c r="G239" t="s">
        <v>20</v>
      </c>
      <c r="H239">
        <v>329</v>
      </c>
      <c r="I239" s="5">
        <f>ROUND(IFERROR(E239/H239,0),0)</f>
        <v>45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0"/>
        <v>41754.208333333336</v>
      </c>
      <c r="O239" s="9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9"/>
        <v>4.2241666666666671</v>
      </c>
      <c r="G240" t="s">
        <v>20</v>
      </c>
      <c r="H240">
        <v>97</v>
      </c>
      <c r="I240" s="5">
        <f>ROUND(IFERROR(E240/H240,0),0)</f>
        <v>105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0"/>
        <v>43083.25</v>
      </c>
      <c r="O240" s="9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9"/>
        <v>0.97718749999999999</v>
      </c>
      <c r="G241" t="s">
        <v>14</v>
      </c>
      <c r="H241">
        <v>41</v>
      </c>
      <c r="I241" s="5">
        <f>ROUND(IFERROR(E241/H241,0),0)</f>
        <v>76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0"/>
        <v>42245.208333333328</v>
      </c>
      <c r="O241" s="9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9"/>
        <v>4.1878911564625847</v>
      </c>
      <c r="G242" t="s">
        <v>20</v>
      </c>
      <c r="H242">
        <v>1784</v>
      </c>
      <c r="I242" s="5">
        <f>ROUND(IFERROR(E242/H242,0),0)</f>
        <v>69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0"/>
        <v>40396.208333333336</v>
      </c>
      <c r="O242" s="9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9"/>
        <v>1.0191632047477746</v>
      </c>
      <c r="G243" t="s">
        <v>20</v>
      </c>
      <c r="H243">
        <v>1684</v>
      </c>
      <c r="I243" s="5">
        <f>ROUND(IFERROR(E243/H243,0),0)</f>
        <v>102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0"/>
        <v>41742.208333333336</v>
      </c>
      <c r="O243" s="9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9"/>
        <v>1.2772619047619047</v>
      </c>
      <c r="G244" t="s">
        <v>20</v>
      </c>
      <c r="H244">
        <v>250</v>
      </c>
      <c r="I244" s="5">
        <f>ROUND(IFERROR(E244/H244,0),0)</f>
        <v>43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0"/>
        <v>42865.208333333328</v>
      </c>
      <c r="O244" s="9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9"/>
        <v>4.4521739130434783</v>
      </c>
      <c r="G245" t="s">
        <v>20</v>
      </c>
      <c r="H245">
        <v>238</v>
      </c>
      <c r="I245" s="5">
        <f>ROUND(IFERROR(E245/H245,0),0)</f>
        <v>43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0"/>
        <v>43163.25</v>
      </c>
      <c r="O245" s="9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9"/>
        <v>5.6971428571428575</v>
      </c>
      <c r="G246" t="s">
        <v>20</v>
      </c>
      <c r="H246">
        <v>53</v>
      </c>
      <c r="I246" s="5">
        <f>ROUND(IFERROR(E246/H246,0),0)</f>
        <v>75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0"/>
        <v>41834.208333333336</v>
      </c>
      <c r="O246" s="9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9"/>
        <v>5.0934482758620687</v>
      </c>
      <c r="G247" t="s">
        <v>20</v>
      </c>
      <c r="H247">
        <v>214</v>
      </c>
      <c r="I247" s="5">
        <f>ROUND(IFERROR(E247/H247,0),0)</f>
        <v>69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0"/>
        <v>41736.208333333336</v>
      </c>
      <c r="O247" s="9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9"/>
        <v>3.2553333333333332</v>
      </c>
      <c r="G248" t="s">
        <v>20</v>
      </c>
      <c r="H248">
        <v>222</v>
      </c>
      <c r="I248" s="5">
        <f>ROUND(IFERROR(E248/H248,0),0)</f>
        <v>66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0"/>
        <v>41491.208333333336</v>
      </c>
      <c r="O248" s="9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9"/>
        <v>9.3261616161616168</v>
      </c>
      <c r="G249" t="s">
        <v>20</v>
      </c>
      <c r="H249">
        <v>1884</v>
      </c>
      <c r="I249" s="5">
        <f>ROUND(IFERROR(E249/H249,0),0)</f>
        <v>98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0"/>
        <v>42726.25</v>
      </c>
      <c r="O249" s="9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9"/>
        <v>2.1133870967741935</v>
      </c>
      <c r="G250" t="s">
        <v>20</v>
      </c>
      <c r="H250">
        <v>218</v>
      </c>
      <c r="I250" s="5">
        <f>ROUND(IFERROR(E250/H250,0),0)</f>
        <v>60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0"/>
        <v>42004.25</v>
      </c>
      <c r="O250" s="9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9"/>
        <v>2.7332520325203253</v>
      </c>
      <c r="G251" t="s">
        <v>20</v>
      </c>
      <c r="H251">
        <v>6465</v>
      </c>
      <c r="I251" s="5">
        <f>ROUND(IFERROR(E251/H251,0),0)</f>
        <v>26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0"/>
        <v>42006.25</v>
      </c>
      <c r="O251" s="9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9"/>
        <v>0.03</v>
      </c>
      <c r="G252" t="s">
        <v>14</v>
      </c>
      <c r="H252">
        <v>1</v>
      </c>
      <c r="I252" s="5">
        <f>ROUND(IFERROR(E252/H252,0),0)</f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0"/>
        <v>40203.25</v>
      </c>
      <c r="O252" s="9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9"/>
        <v>0.54084507042253516</v>
      </c>
      <c r="G253" t="s">
        <v>14</v>
      </c>
      <c r="H253">
        <v>101</v>
      </c>
      <c r="I253" s="5">
        <f>ROUND(IFERROR(E253/H253,0),0)</f>
        <v>38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0"/>
        <v>41252.25</v>
      </c>
      <c r="O253" s="9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9"/>
        <v>6.2629999999999999</v>
      </c>
      <c r="G254" t="s">
        <v>20</v>
      </c>
      <c r="H254">
        <v>59</v>
      </c>
      <c r="I254" s="5">
        <f>ROUND(IFERROR(E254/H254,0),0)</f>
        <v>106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0"/>
        <v>41572.208333333336</v>
      </c>
      <c r="O254" s="9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9"/>
        <v>0.8902139917695473</v>
      </c>
      <c r="G255" t="s">
        <v>14</v>
      </c>
      <c r="H255">
        <v>1335</v>
      </c>
      <c r="I255" s="5">
        <f>ROUND(IFERROR(E255/H255,0),0)</f>
        <v>81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0"/>
        <v>40641.208333333336</v>
      </c>
      <c r="O255" s="9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9"/>
        <v>1.8489130434782608</v>
      </c>
      <c r="G256" t="s">
        <v>20</v>
      </c>
      <c r="H256">
        <v>88</v>
      </c>
      <c r="I256" s="5">
        <f>ROUND(IFERROR(E256/H256,0),0)</f>
        <v>97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0"/>
        <v>42787.25</v>
      </c>
      <c r="O256" s="9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9"/>
        <v>1.2016770186335404</v>
      </c>
      <c r="G257" t="s">
        <v>20</v>
      </c>
      <c r="H257">
        <v>1697</v>
      </c>
      <c r="I257" s="5">
        <f>ROUND(IFERROR(E257/H257,0),0)</f>
        <v>57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0"/>
        <v>40590.25</v>
      </c>
      <c r="O257" s="9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9"/>
        <v>0.23390243902439026</v>
      </c>
      <c r="G258" t="s">
        <v>14</v>
      </c>
      <c r="H258">
        <v>15</v>
      </c>
      <c r="I258" s="5">
        <f>ROUND(IFERROR(E258/H258,0),0)</f>
        <v>64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0"/>
        <v>42393.25</v>
      </c>
      <c r="O258" s="9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2">E259/D259</f>
        <v>1.46</v>
      </c>
      <c r="G259" t="s">
        <v>20</v>
      </c>
      <c r="H259">
        <v>92</v>
      </c>
      <c r="I259" s="5">
        <f>ROUND(IFERROR(E259/H259,0),0)</f>
        <v>90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3">(((L259/60)/60)/24)+DATE(1970,1,1)</f>
        <v>41338.25</v>
      </c>
      <c r="O259" s="9">
        <f t="shared" si="11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2"/>
        <v>2.6848000000000001</v>
      </c>
      <c r="G260" t="s">
        <v>20</v>
      </c>
      <c r="H260">
        <v>186</v>
      </c>
      <c r="I260" s="5">
        <f>ROUND(IFERROR(E260/H260,0),0)</f>
        <v>72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3"/>
        <v>42712.25</v>
      </c>
      <c r="O260" s="9">
        <f t="shared" ref="O260:O323" si="14"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2"/>
        <v>5.9749999999999996</v>
      </c>
      <c r="G261" t="s">
        <v>20</v>
      </c>
      <c r="H261">
        <v>138</v>
      </c>
      <c r="I261" s="5">
        <f>ROUND(IFERROR(E261/H261,0),0)</f>
        <v>78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3"/>
        <v>41251.25</v>
      </c>
      <c r="O261" s="9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2"/>
        <v>1.5769841269841269</v>
      </c>
      <c r="G262" t="s">
        <v>20</v>
      </c>
      <c r="H262">
        <v>261</v>
      </c>
      <c r="I262" s="5">
        <f>ROUND(IFERROR(E262/H262,0),0)</f>
        <v>38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3"/>
        <v>41180.208333333336</v>
      </c>
      <c r="O262" s="9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2"/>
        <v>0.31201660735468567</v>
      </c>
      <c r="G263" t="s">
        <v>14</v>
      </c>
      <c r="H263">
        <v>454</v>
      </c>
      <c r="I263" s="5">
        <f>ROUND(IFERROR(E263/H263,0),0)</f>
        <v>58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3"/>
        <v>40415.208333333336</v>
      </c>
      <c r="O263" s="9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2"/>
        <v>3.1341176470588237</v>
      </c>
      <c r="G264" t="s">
        <v>20</v>
      </c>
      <c r="H264">
        <v>107</v>
      </c>
      <c r="I264" s="5">
        <f>ROUND(IFERROR(E264/H264,0),0)</f>
        <v>50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3"/>
        <v>40638.208333333336</v>
      </c>
      <c r="O264" s="9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2"/>
        <v>3.7089655172413791</v>
      </c>
      <c r="G265" t="s">
        <v>20</v>
      </c>
      <c r="H265">
        <v>199</v>
      </c>
      <c r="I265" s="5">
        <f>ROUND(IFERROR(E265/H265,0),0)</f>
        <v>54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3"/>
        <v>40187.25</v>
      </c>
      <c r="O265" s="9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2"/>
        <v>3.6266447368421053</v>
      </c>
      <c r="G266" t="s">
        <v>20</v>
      </c>
      <c r="H266">
        <v>5512</v>
      </c>
      <c r="I266" s="5">
        <f>ROUND(IFERROR(E266/H266,0),0)</f>
        <v>30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3"/>
        <v>41317.25</v>
      </c>
      <c r="O266" s="9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2"/>
        <v>1.2308163265306122</v>
      </c>
      <c r="G267" t="s">
        <v>20</v>
      </c>
      <c r="H267">
        <v>86</v>
      </c>
      <c r="I267" s="5">
        <f>ROUND(IFERROR(E267/H267,0),0)</f>
        <v>70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3"/>
        <v>42372.25</v>
      </c>
      <c r="O267" s="9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2"/>
        <v>0.76766756032171579</v>
      </c>
      <c r="G268" t="s">
        <v>14</v>
      </c>
      <c r="H268">
        <v>3182</v>
      </c>
      <c r="I268" s="5">
        <f>ROUND(IFERROR(E268/H268,0),0)</f>
        <v>27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3"/>
        <v>41950.25</v>
      </c>
      <c r="O268" s="9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2"/>
        <v>2.3362012987012988</v>
      </c>
      <c r="G269" t="s">
        <v>20</v>
      </c>
      <c r="H269">
        <v>2768</v>
      </c>
      <c r="I269" s="5">
        <f>ROUND(IFERROR(E269/H269,0),0)</f>
        <v>52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3"/>
        <v>41206.208333333336</v>
      </c>
      <c r="O269" s="9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2"/>
        <v>1.8053333333333332</v>
      </c>
      <c r="G270" t="s">
        <v>20</v>
      </c>
      <c r="H270">
        <v>48</v>
      </c>
      <c r="I270" s="5">
        <f>ROUND(IFERROR(E270/H270,0),0)</f>
        <v>56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3"/>
        <v>41186.208333333336</v>
      </c>
      <c r="O270" s="9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2"/>
        <v>2.5262857142857142</v>
      </c>
      <c r="G271" t="s">
        <v>20</v>
      </c>
      <c r="H271">
        <v>87</v>
      </c>
      <c r="I271" s="5">
        <f>ROUND(IFERROR(E271/H271,0),0)</f>
        <v>102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3"/>
        <v>43496.25</v>
      </c>
      <c r="O271" s="9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2"/>
        <v>0.27176538240368026</v>
      </c>
      <c r="G272" t="s">
        <v>74</v>
      </c>
      <c r="H272">
        <v>1890</v>
      </c>
      <c r="I272" s="5">
        <f>ROUND(IFERROR(E272/H272,0),0)</f>
        <v>25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3"/>
        <v>40514.25</v>
      </c>
      <c r="O272" s="9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2"/>
        <v>1.2706571242680547E-2</v>
      </c>
      <c r="G273" t="s">
        <v>47</v>
      </c>
      <c r="H273">
        <v>61</v>
      </c>
      <c r="I273" s="5">
        <f>ROUND(IFERROR(E273/H273,0),0)</f>
        <v>32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3"/>
        <v>42345.25</v>
      </c>
      <c r="O273" s="9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2"/>
        <v>3.0400978473581213</v>
      </c>
      <c r="G274" t="s">
        <v>20</v>
      </c>
      <c r="H274">
        <v>1894</v>
      </c>
      <c r="I274" s="5">
        <f>ROUND(IFERROR(E274/H274,0),0)</f>
        <v>82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3"/>
        <v>43656.208333333328</v>
      </c>
      <c r="O274" s="9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2"/>
        <v>1.3723076923076922</v>
      </c>
      <c r="G275" t="s">
        <v>20</v>
      </c>
      <c r="H275">
        <v>282</v>
      </c>
      <c r="I275" s="5">
        <f>ROUND(IFERROR(E275/H275,0),0)</f>
        <v>38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3"/>
        <v>42995.208333333328</v>
      </c>
      <c r="O275" s="9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2"/>
        <v>0.32208333333333333</v>
      </c>
      <c r="G276" t="s">
        <v>14</v>
      </c>
      <c r="H276">
        <v>15</v>
      </c>
      <c r="I276" s="5">
        <f>ROUND(IFERROR(E276/H276,0),0)</f>
        <v>52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3"/>
        <v>43045.25</v>
      </c>
      <c r="O276" s="9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2"/>
        <v>2.4151282051282053</v>
      </c>
      <c r="G277" t="s">
        <v>20</v>
      </c>
      <c r="H277">
        <v>116</v>
      </c>
      <c r="I277" s="5">
        <f>ROUND(IFERROR(E277/H277,0),0)</f>
        <v>81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3"/>
        <v>43561.208333333328</v>
      </c>
      <c r="O277" s="9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2"/>
        <v>0.96799999999999997</v>
      </c>
      <c r="G278" t="s">
        <v>14</v>
      </c>
      <c r="H278">
        <v>133</v>
      </c>
      <c r="I278" s="5">
        <f>ROUND(IFERROR(E278/H278,0),0)</f>
        <v>40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3"/>
        <v>41018.208333333336</v>
      </c>
      <c r="O278" s="9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2"/>
        <v>10.664285714285715</v>
      </c>
      <c r="G279" t="s">
        <v>20</v>
      </c>
      <c r="H279">
        <v>83</v>
      </c>
      <c r="I279" s="5">
        <f>ROUND(IFERROR(E279/H279,0),0)</f>
        <v>90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3"/>
        <v>40378.208333333336</v>
      </c>
      <c r="O279" s="9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2"/>
        <v>3.2588888888888889</v>
      </c>
      <c r="G280" t="s">
        <v>20</v>
      </c>
      <c r="H280">
        <v>91</v>
      </c>
      <c r="I280" s="5">
        <f>ROUND(IFERROR(E280/H280,0),0)</f>
        <v>97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3"/>
        <v>41239.25</v>
      </c>
      <c r="O280" s="9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2"/>
        <v>1.7070000000000001</v>
      </c>
      <c r="G281" t="s">
        <v>20</v>
      </c>
      <c r="H281">
        <v>546</v>
      </c>
      <c r="I281" s="5">
        <f>ROUND(IFERROR(E281/H281,0),0)</f>
        <v>25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3"/>
        <v>43346.208333333328</v>
      </c>
      <c r="O281" s="9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2"/>
        <v>5.8144</v>
      </c>
      <c r="G282" t="s">
        <v>20</v>
      </c>
      <c r="H282">
        <v>393</v>
      </c>
      <c r="I282" s="5">
        <f>ROUND(IFERROR(E282/H282,0),0)</f>
        <v>37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3"/>
        <v>43060.25</v>
      </c>
      <c r="O282" s="9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2"/>
        <v>0.91520972644376897</v>
      </c>
      <c r="G283" t="s">
        <v>14</v>
      </c>
      <c r="H283">
        <v>2062</v>
      </c>
      <c r="I283" s="5">
        <f>ROUND(IFERROR(E283/H283,0),0)</f>
        <v>73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3"/>
        <v>40979.25</v>
      </c>
      <c r="O283" s="9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2"/>
        <v>1.0804761904761904</v>
      </c>
      <c r="G284" t="s">
        <v>20</v>
      </c>
      <c r="H284">
        <v>133</v>
      </c>
      <c r="I284" s="5">
        <f>ROUND(IFERROR(E284/H284,0),0)</f>
        <v>68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3"/>
        <v>42701.25</v>
      </c>
      <c r="O284" s="9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2"/>
        <v>0.18728395061728395</v>
      </c>
      <c r="G285" t="s">
        <v>14</v>
      </c>
      <c r="H285">
        <v>29</v>
      </c>
      <c r="I285" s="5">
        <f>ROUND(IFERROR(E285/H285,0),0)</f>
        <v>52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3"/>
        <v>42520.208333333328</v>
      </c>
      <c r="O285" s="9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2"/>
        <v>0.83193877551020412</v>
      </c>
      <c r="G286" t="s">
        <v>14</v>
      </c>
      <c r="H286">
        <v>132</v>
      </c>
      <c r="I286" s="5">
        <f>ROUND(IFERROR(E286/H286,0),0)</f>
        <v>62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3"/>
        <v>41030.208333333336</v>
      </c>
      <c r="O286" s="9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2"/>
        <v>7.0633333333333335</v>
      </c>
      <c r="G287" t="s">
        <v>20</v>
      </c>
      <c r="H287">
        <v>254</v>
      </c>
      <c r="I287" s="5">
        <f>ROUND(IFERROR(E287/H287,0),0)</f>
        <v>25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3"/>
        <v>42623.208333333328</v>
      </c>
      <c r="O287" s="9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2"/>
        <v>0.17446030330062445</v>
      </c>
      <c r="G288" t="s">
        <v>74</v>
      </c>
      <c r="H288">
        <v>184</v>
      </c>
      <c r="I288" s="5">
        <f>ROUND(IFERROR(E288/H288,0),0)</f>
        <v>106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3"/>
        <v>42697.25</v>
      </c>
      <c r="O288" s="9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2"/>
        <v>2.0973015873015872</v>
      </c>
      <c r="G289" t="s">
        <v>20</v>
      </c>
      <c r="H289">
        <v>176</v>
      </c>
      <c r="I289" s="5">
        <f>ROUND(IFERROR(E289/H289,0),0)</f>
        <v>75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3"/>
        <v>42122.208333333328</v>
      </c>
      <c r="O289" s="9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2"/>
        <v>0.97785714285714287</v>
      </c>
      <c r="G290" t="s">
        <v>14</v>
      </c>
      <c r="H290">
        <v>137</v>
      </c>
      <c r="I290" s="5">
        <f>ROUND(IFERROR(E290/H290,0),0)</f>
        <v>40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3"/>
        <v>40982.208333333336</v>
      </c>
      <c r="O290" s="9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2"/>
        <v>16.842500000000001</v>
      </c>
      <c r="G291" t="s">
        <v>20</v>
      </c>
      <c r="H291">
        <v>337</v>
      </c>
      <c r="I291" s="5">
        <f>ROUND(IFERROR(E291/H291,0),0)</f>
        <v>40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3"/>
        <v>42219.208333333328</v>
      </c>
      <c r="O291" s="9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2"/>
        <v>0.54402135231316728</v>
      </c>
      <c r="G292" t="s">
        <v>14</v>
      </c>
      <c r="H292">
        <v>908</v>
      </c>
      <c r="I292" s="5">
        <f>ROUND(IFERROR(E292/H292,0),0)</f>
        <v>101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3"/>
        <v>41404.208333333336</v>
      </c>
      <c r="O292" s="9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2"/>
        <v>4.5661111111111108</v>
      </c>
      <c r="G293" t="s">
        <v>20</v>
      </c>
      <c r="H293">
        <v>107</v>
      </c>
      <c r="I293" s="5">
        <f>ROUND(IFERROR(E293/H293,0),0)</f>
        <v>77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3"/>
        <v>40831.208333333336</v>
      </c>
      <c r="O293" s="9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2"/>
        <v>9.8219178082191785E-2</v>
      </c>
      <c r="G294" t="s">
        <v>14</v>
      </c>
      <c r="H294">
        <v>10</v>
      </c>
      <c r="I294" s="5">
        <f>ROUND(IFERROR(E294/H294,0),0)</f>
        <v>72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3"/>
        <v>40984.208333333336</v>
      </c>
      <c r="O294" s="9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2"/>
        <v>0.16384615384615384</v>
      </c>
      <c r="G295" t="s">
        <v>74</v>
      </c>
      <c r="H295">
        <v>32</v>
      </c>
      <c r="I295" s="5">
        <f>ROUND(IFERROR(E295/H295,0),0)</f>
        <v>33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3"/>
        <v>40456.208333333336</v>
      </c>
      <c r="O295" s="9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2"/>
        <v>13.396666666666667</v>
      </c>
      <c r="G296" t="s">
        <v>20</v>
      </c>
      <c r="H296">
        <v>183</v>
      </c>
      <c r="I296" s="5">
        <f>ROUND(IFERROR(E296/H296,0),0)</f>
        <v>44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3"/>
        <v>43399.208333333328</v>
      </c>
      <c r="O296" s="9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2"/>
        <v>0.35650077760497667</v>
      </c>
      <c r="G297" t="s">
        <v>14</v>
      </c>
      <c r="H297">
        <v>1910</v>
      </c>
      <c r="I297" s="5">
        <f>ROUND(IFERROR(E297/H297,0),0)</f>
        <v>36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3"/>
        <v>41562.208333333336</v>
      </c>
      <c r="O297" s="9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2"/>
        <v>0.54950819672131146</v>
      </c>
      <c r="G298" t="s">
        <v>14</v>
      </c>
      <c r="H298">
        <v>38</v>
      </c>
      <c r="I298" s="5">
        <f>ROUND(IFERROR(E298/H298,0),0)</f>
        <v>88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3"/>
        <v>43493.25</v>
      </c>
      <c r="O298" s="9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2"/>
        <v>0.94236111111111109</v>
      </c>
      <c r="G299" t="s">
        <v>14</v>
      </c>
      <c r="H299">
        <v>104</v>
      </c>
      <c r="I299" s="5">
        <f>ROUND(IFERROR(E299/H299,0),0)</f>
        <v>65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3"/>
        <v>41653.25</v>
      </c>
      <c r="O299" s="9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2"/>
        <v>1.4391428571428571</v>
      </c>
      <c r="G300" t="s">
        <v>20</v>
      </c>
      <c r="H300">
        <v>72</v>
      </c>
      <c r="I300" s="5">
        <f>ROUND(IFERROR(E300/H300,0),0)</f>
        <v>70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3"/>
        <v>42426.25</v>
      </c>
      <c r="O300" s="9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2"/>
        <v>0.51421052631578945</v>
      </c>
      <c r="G301" t="s">
        <v>14</v>
      </c>
      <c r="H301">
        <v>49</v>
      </c>
      <c r="I301" s="5">
        <f>ROUND(IFERROR(E301/H301,0),0)</f>
        <v>40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3"/>
        <v>42432.25</v>
      </c>
      <c r="O301" s="9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2"/>
        <v>0.05</v>
      </c>
      <c r="G302" t="s">
        <v>14</v>
      </c>
      <c r="H302">
        <v>1</v>
      </c>
      <c r="I302" s="5">
        <f>ROUND(IFERROR(E302/H302,0),0)</f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3"/>
        <v>42977.208333333328</v>
      </c>
      <c r="O302" s="9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2"/>
        <v>13.446666666666667</v>
      </c>
      <c r="G303" t="s">
        <v>20</v>
      </c>
      <c r="H303">
        <v>295</v>
      </c>
      <c r="I303" s="5">
        <f>ROUND(IFERROR(E303/H303,0),0)</f>
        <v>41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3"/>
        <v>42061.25</v>
      </c>
      <c r="O303" s="9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2"/>
        <v>0.31844940867279897</v>
      </c>
      <c r="G304" t="s">
        <v>14</v>
      </c>
      <c r="H304">
        <v>245</v>
      </c>
      <c r="I304" s="5">
        <f>ROUND(IFERROR(E304/H304,0),0)</f>
        <v>99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3"/>
        <v>43345.208333333328</v>
      </c>
      <c r="O304" s="9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2"/>
        <v>0.82617647058823529</v>
      </c>
      <c r="G305" t="s">
        <v>14</v>
      </c>
      <c r="H305">
        <v>32</v>
      </c>
      <c r="I305" s="5">
        <f>ROUND(IFERROR(E305/H305,0),0)</f>
        <v>88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3"/>
        <v>42376.25</v>
      </c>
      <c r="O305" s="9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2"/>
        <v>5.4614285714285717</v>
      </c>
      <c r="G306" t="s">
        <v>20</v>
      </c>
      <c r="H306">
        <v>142</v>
      </c>
      <c r="I306" s="5">
        <f>ROUND(IFERROR(E306/H306,0),0)</f>
        <v>81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3"/>
        <v>42589.208333333328</v>
      </c>
      <c r="O306" s="9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2"/>
        <v>2.8621428571428571</v>
      </c>
      <c r="G307" t="s">
        <v>20</v>
      </c>
      <c r="H307">
        <v>85</v>
      </c>
      <c r="I307" s="5">
        <f>ROUND(IFERROR(E307/H307,0),0)</f>
        <v>94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3"/>
        <v>42448.208333333328</v>
      </c>
      <c r="O307" s="9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2"/>
        <v>7.9076923076923072E-2</v>
      </c>
      <c r="G308" t="s">
        <v>14</v>
      </c>
      <c r="H308">
        <v>7</v>
      </c>
      <c r="I308" s="5">
        <f>ROUND(IFERROR(E308/H308,0),0)</f>
        <v>73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3"/>
        <v>42930.208333333328</v>
      </c>
      <c r="O308" s="9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2"/>
        <v>1.3213677811550153</v>
      </c>
      <c r="G309" t="s">
        <v>20</v>
      </c>
      <c r="H309">
        <v>659</v>
      </c>
      <c r="I309" s="5">
        <f>ROUND(IFERROR(E309/H309,0),0)</f>
        <v>66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3"/>
        <v>41066.208333333336</v>
      </c>
      <c r="O309" s="9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2"/>
        <v>0.74077834179357027</v>
      </c>
      <c r="G310" t="s">
        <v>14</v>
      </c>
      <c r="H310">
        <v>803</v>
      </c>
      <c r="I310" s="5">
        <f>ROUND(IFERROR(E310/H310,0),0)</f>
        <v>109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3"/>
        <v>40651.208333333336</v>
      </c>
      <c r="O310" s="9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2"/>
        <v>0.75292682926829269</v>
      </c>
      <c r="G311" t="s">
        <v>74</v>
      </c>
      <c r="H311">
        <v>75</v>
      </c>
      <c r="I311" s="5">
        <f>ROUND(IFERROR(E311/H311,0),0)</f>
        <v>41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3"/>
        <v>40807.208333333336</v>
      </c>
      <c r="O311" s="9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2"/>
        <v>0.20333333333333334</v>
      </c>
      <c r="G312" t="s">
        <v>14</v>
      </c>
      <c r="H312">
        <v>16</v>
      </c>
      <c r="I312" s="5">
        <f>ROUND(IFERROR(E312/H312,0),0)</f>
        <v>99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3"/>
        <v>40277.208333333336</v>
      </c>
      <c r="O312" s="9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2"/>
        <v>2.0336507936507937</v>
      </c>
      <c r="G313" t="s">
        <v>20</v>
      </c>
      <c r="H313">
        <v>121</v>
      </c>
      <c r="I313" s="5">
        <f>ROUND(IFERROR(E313/H313,0),0)</f>
        <v>106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3"/>
        <v>40590.25</v>
      </c>
      <c r="O313" s="9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2"/>
        <v>3.1022842639593908</v>
      </c>
      <c r="G314" t="s">
        <v>20</v>
      </c>
      <c r="H314">
        <v>3742</v>
      </c>
      <c r="I314" s="5">
        <f>ROUND(IFERROR(E314/H314,0),0)</f>
        <v>49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3"/>
        <v>41572.208333333336</v>
      </c>
      <c r="O314" s="9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2"/>
        <v>3.9531818181818181</v>
      </c>
      <c r="G315" t="s">
        <v>20</v>
      </c>
      <c r="H315">
        <v>223</v>
      </c>
      <c r="I315" s="5">
        <f>ROUND(IFERROR(E315/H315,0),0)</f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3"/>
        <v>40966.25</v>
      </c>
      <c r="O315" s="9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2"/>
        <v>2.9471428571428571</v>
      </c>
      <c r="G316" t="s">
        <v>20</v>
      </c>
      <c r="H316">
        <v>133</v>
      </c>
      <c r="I316" s="5">
        <f>ROUND(IFERROR(E316/H316,0),0)</f>
        <v>31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3"/>
        <v>43536.208333333328</v>
      </c>
      <c r="O316" s="9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2"/>
        <v>0.33894736842105261</v>
      </c>
      <c r="G317" t="s">
        <v>14</v>
      </c>
      <c r="H317">
        <v>31</v>
      </c>
      <c r="I317" s="5">
        <f>ROUND(IFERROR(E317/H317,0),0)</f>
        <v>104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3"/>
        <v>41783.208333333336</v>
      </c>
      <c r="O317" s="9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2"/>
        <v>0.66677083333333331</v>
      </c>
      <c r="G318" t="s">
        <v>14</v>
      </c>
      <c r="H318">
        <v>108</v>
      </c>
      <c r="I318" s="5">
        <f>ROUND(IFERROR(E318/H318,0),0)</f>
        <v>59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3"/>
        <v>43788.25</v>
      </c>
      <c r="O318" s="9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2"/>
        <v>0.19227272727272726</v>
      </c>
      <c r="G319" t="s">
        <v>14</v>
      </c>
      <c r="H319">
        <v>30</v>
      </c>
      <c r="I319" s="5">
        <f>ROUND(IFERROR(E319/H319,0),0)</f>
        <v>42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3"/>
        <v>42869.208333333328</v>
      </c>
      <c r="O319" s="9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2"/>
        <v>0.15842105263157893</v>
      </c>
      <c r="G320" t="s">
        <v>14</v>
      </c>
      <c r="H320">
        <v>17</v>
      </c>
      <c r="I320" s="5">
        <f>ROUND(IFERROR(E320/H320,0),0)</f>
        <v>53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3"/>
        <v>41684.25</v>
      </c>
      <c r="O320" s="9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2"/>
        <v>0.38702380952380955</v>
      </c>
      <c r="G321" t="s">
        <v>74</v>
      </c>
      <c r="H321">
        <v>64</v>
      </c>
      <c r="I321" s="5">
        <f>ROUND(IFERROR(E321/H321,0),0)</f>
        <v>51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3"/>
        <v>40402.208333333336</v>
      </c>
      <c r="O321" s="9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2"/>
        <v>9.5876777251184833E-2</v>
      </c>
      <c r="G322" t="s">
        <v>14</v>
      </c>
      <c r="H322">
        <v>80</v>
      </c>
      <c r="I322" s="5">
        <f>ROUND(IFERROR(E322/H322,0),0)</f>
        <v>101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3"/>
        <v>40673.208333333336</v>
      </c>
      <c r="O322" s="9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5">E323/D323</f>
        <v>0.94144366197183094</v>
      </c>
      <c r="G323" t="s">
        <v>14</v>
      </c>
      <c r="H323">
        <v>2468</v>
      </c>
      <c r="I323" s="5">
        <f>ROUND(IFERROR(E323/H323,0),0)</f>
        <v>65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16">(((L323/60)/60)/24)+DATE(1970,1,1)</f>
        <v>40634.208333333336</v>
      </c>
      <c r="O323" s="9">
        <f t="shared" si="14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5"/>
        <v>1.6656234096692113</v>
      </c>
      <c r="G324" t="s">
        <v>20</v>
      </c>
      <c r="H324">
        <v>5168</v>
      </c>
      <c r="I324" s="5">
        <f>ROUND(IFERROR(E324/H324,0),0)</f>
        <v>38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16"/>
        <v>40507.25</v>
      </c>
      <c r="O324" s="9">
        <f t="shared" ref="O324:O387" si="17"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5"/>
        <v>0.24134831460674158</v>
      </c>
      <c r="G325" t="s">
        <v>14</v>
      </c>
      <c r="H325">
        <v>26</v>
      </c>
      <c r="I325" s="5">
        <f>ROUND(IFERROR(E325/H325,0),0)</f>
        <v>83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16"/>
        <v>41725.208333333336</v>
      </c>
      <c r="O325" s="9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5"/>
        <v>1.6405633802816901</v>
      </c>
      <c r="G326" t="s">
        <v>20</v>
      </c>
      <c r="H326">
        <v>307</v>
      </c>
      <c r="I326" s="5">
        <f>ROUND(IFERROR(E326/H326,0),0)</f>
        <v>38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16"/>
        <v>42176.208333333328</v>
      </c>
      <c r="O326" s="9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5"/>
        <v>0.90723076923076929</v>
      </c>
      <c r="G327" t="s">
        <v>14</v>
      </c>
      <c r="H327">
        <v>73</v>
      </c>
      <c r="I327" s="5">
        <f>ROUND(IFERROR(E327/H327,0),0)</f>
        <v>81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16"/>
        <v>43267.208333333328</v>
      </c>
      <c r="O327" s="9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5"/>
        <v>0.46194444444444444</v>
      </c>
      <c r="G328" t="s">
        <v>14</v>
      </c>
      <c r="H328">
        <v>128</v>
      </c>
      <c r="I328" s="5">
        <f>ROUND(IFERROR(E328/H328,0),0)</f>
        <v>26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16"/>
        <v>42364.25</v>
      </c>
      <c r="O328" s="9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5"/>
        <v>0.38538461538461538</v>
      </c>
      <c r="G329" t="s">
        <v>14</v>
      </c>
      <c r="H329">
        <v>33</v>
      </c>
      <c r="I329" s="5">
        <f>ROUND(IFERROR(E329/H329,0),0)</f>
        <v>30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16"/>
        <v>43705.208333333328</v>
      </c>
      <c r="O329" s="9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5"/>
        <v>1.3356231003039514</v>
      </c>
      <c r="G330" t="s">
        <v>20</v>
      </c>
      <c r="H330">
        <v>2441</v>
      </c>
      <c r="I330" s="5">
        <f>ROUND(IFERROR(E330/H330,0),0)</f>
        <v>54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16"/>
        <v>43434.25</v>
      </c>
      <c r="O330" s="9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5"/>
        <v>0.22896588486140726</v>
      </c>
      <c r="G331" t="s">
        <v>47</v>
      </c>
      <c r="H331">
        <v>211</v>
      </c>
      <c r="I331" s="5">
        <f>ROUND(IFERROR(E331/H331,0),0)</f>
        <v>102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16"/>
        <v>42716.25</v>
      </c>
      <c r="O331" s="9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5"/>
        <v>1.8495548961424333</v>
      </c>
      <c r="G332" t="s">
        <v>20</v>
      </c>
      <c r="H332">
        <v>1385</v>
      </c>
      <c r="I332" s="5">
        <f>ROUND(IFERROR(E332/H332,0),0)</f>
        <v>45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16"/>
        <v>43077.25</v>
      </c>
      <c r="O332" s="9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5"/>
        <v>4.4372727272727275</v>
      </c>
      <c r="G333" t="s">
        <v>20</v>
      </c>
      <c r="H333">
        <v>190</v>
      </c>
      <c r="I333" s="5">
        <f>ROUND(IFERROR(E333/H333,0),0)</f>
        <v>77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16"/>
        <v>40896.25</v>
      </c>
      <c r="O333" s="9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5"/>
        <v>1.999806763285024</v>
      </c>
      <c r="G334" t="s">
        <v>20</v>
      </c>
      <c r="H334">
        <v>470</v>
      </c>
      <c r="I334" s="5">
        <f>ROUND(IFERROR(E334/H334,0),0)</f>
        <v>88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16"/>
        <v>41361.208333333336</v>
      </c>
      <c r="O334" s="9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5"/>
        <v>1.2395833333333333</v>
      </c>
      <c r="G335" t="s">
        <v>20</v>
      </c>
      <c r="H335">
        <v>253</v>
      </c>
      <c r="I335" s="5">
        <f>ROUND(IFERROR(E335/H335,0),0)</f>
        <v>47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16"/>
        <v>43424.25</v>
      </c>
      <c r="O335" s="9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5"/>
        <v>1.8661329305135952</v>
      </c>
      <c r="G336" t="s">
        <v>20</v>
      </c>
      <c r="H336">
        <v>1113</v>
      </c>
      <c r="I336" s="5">
        <f>ROUND(IFERROR(E336/H336,0),0)</f>
        <v>111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16"/>
        <v>43110.25</v>
      </c>
      <c r="O336" s="9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5"/>
        <v>1.1428538550057536</v>
      </c>
      <c r="G337" t="s">
        <v>20</v>
      </c>
      <c r="H337">
        <v>2283</v>
      </c>
      <c r="I337" s="5">
        <f>ROUND(IFERROR(E337/H337,0),0)</f>
        <v>87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16"/>
        <v>43784.25</v>
      </c>
      <c r="O337" s="9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5"/>
        <v>0.97032531824611035</v>
      </c>
      <c r="G338" t="s">
        <v>14</v>
      </c>
      <c r="H338">
        <v>1072</v>
      </c>
      <c r="I338" s="5">
        <f>ROUND(IFERROR(E338/H338,0),0)</f>
        <v>64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16"/>
        <v>40527.25</v>
      </c>
      <c r="O338" s="9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5"/>
        <v>1.2281904761904763</v>
      </c>
      <c r="G339" t="s">
        <v>20</v>
      </c>
      <c r="H339">
        <v>1095</v>
      </c>
      <c r="I339" s="5">
        <f>ROUND(IFERROR(E339/H339,0),0)</f>
        <v>106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16"/>
        <v>43780.25</v>
      </c>
      <c r="O339" s="9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5"/>
        <v>1.7914326647564469</v>
      </c>
      <c r="G340" t="s">
        <v>20</v>
      </c>
      <c r="H340">
        <v>1690</v>
      </c>
      <c r="I340" s="5">
        <f>ROUND(IFERROR(E340/H340,0),0)</f>
        <v>74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16"/>
        <v>40821.208333333336</v>
      </c>
      <c r="O340" s="9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5"/>
        <v>0.79951577402787966</v>
      </c>
      <c r="G341" t="s">
        <v>74</v>
      </c>
      <c r="H341">
        <v>1297</v>
      </c>
      <c r="I341" s="5">
        <f>ROUND(IFERROR(E341/H341,0),0)</f>
        <v>84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16"/>
        <v>42949.208333333328</v>
      </c>
      <c r="O341" s="9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5"/>
        <v>0.94242587601078165</v>
      </c>
      <c r="G342" t="s">
        <v>14</v>
      </c>
      <c r="H342">
        <v>393</v>
      </c>
      <c r="I342" s="5">
        <f>ROUND(IFERROR(E342/H342,0),0)</f>
        <v>89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16"/>
        <v>40889.25</v>
      </c>
      <c r="O342" s="9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5"/>
        <v>0.84669291338582675</v>
      </c>
      <c r="G343" t="s">
        <v>14</v>
      </c>
      <c r="H343">
        <v>1257</v>
      </c>
      <c r="I343" s="5">
        <f>ROUND(IFERROR(E343/H343,0),0)</f>
        <v>77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16"/>
        <v>42244.208333333328</v>
      </c>
      <c r="O343" s="9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5"/>
        <v>0.66521920668058454</v>
      </c>
      <c r="G344" t="s">
        <v>14</v>
      </c>
      <c r="H344">
        <v>328</v>
      </c>
      <c r="I344" s="5">
        <f>ROUND(IFERROR(E344/H344,0),0)</f>
        <v>97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16"/>
        <v>41475.208333333336</v>
      </c>
      <c r="O344" s="9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5"/>
        <v>0.53922222222222227</v>
      </c>
      <c r="G345" t="s">
        <v>14</v>
      </c>
      <c r="H345">
        <v>147</v>
      </c>
      <c r="I345" s="5">
        <f>ROUND(IFERROR(E345/H345,0),0)</f>
        <v>33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16"/>
        <v>41597.25</v>
      </c>
      <c r="O345" s="9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5"/>
        <v>0.41983299595141699</v>
      </c>
      <c r="G346" t="s">
        <v>14</v>
      </c>
      <c r="H346">
        <v>830</v>
      </c>
      <c r="I346" s="5">
        <f>ROUND(IFERROR(E346/H346,0),0)</f>
        <v>100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16"/>
        <v>43122.25</v>
      </c>
      <c r="O346" s="9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5"/>
        <v>0.14694796954314721</v>
      </c>
      <c r="G347" t="s">
        <v>14</v>
      </c>
      <c r="H347">
        <v>331</v>
      </c>
      <c r="I347" s="5">
        <f>ROUND(IFERROR(E347/H347,0),0)</f>
        <v>70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16"/>
        <v>42194.208333333328</v>
      </c>
      <c r="O347" s="9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5"/>
        <v>0.34475</v>
      </c>
      <c r="G348" t="s">
        <v>14</v>
      </c>
      <c r="H348">
        <v>25</v>
      </c>
      <c r="I348" s="5">
        <f>ROUND(IFERROR(E348/H348,0),0)</f>
        <v>110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16"/>
        <v>42971.208333333328</v>
      </c>
      <c r="O348" s="9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5"/>
        <v>14.007777777777777</v>
      </c>
      <c r="G349" t="s">
        <v>20</v>
      </c>
      <c r="H349">
        <v>191</v>
      </c>
      <c r="I349" s="5">
        <f>ROUND(IFERROR(E349/H349,0),0)</f>
        <v>66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16"/>
        <v>42046.25</v>
      </c>
      <c r="O349" s="9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5"/>
        <v>0.71770351758793971</v>
      </c>
      <c r="G350" t="s">
        <v>14</v>
      </c>
      <c r="H350">
        <v>3483</v>
      </c>
      <c r="I350" s="5">
        <f>ROUND(IFERROR(E350/H350,0),0)</f>
        <v>41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16"/>
        <v>42782.25</v>
      </c>
      <c r="O350" s="9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5"/>
        <v>0.53074115044247783</v>
      </c>
      <c r="G351" t="s">
        <v>14</v>
      </c>
      <c r="H351">
        <v>923</v>
      </c>
      <c r="I351" s="5">
        <f>ROUND(IFERROR(E351/H351,0),0)</f>
        <v>104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16"/>
        <v>42930.208333333328</v>
      </c>
      <c r="O351" s="9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5"/>
        <v>0.05</v>
      </c>
      <c r="G352" t="s">
        <v>14</v>
      </c>
      <c r="H352">
        <v>1</v>
      </c>
      <c r="I352" s="5">
        <f>ROUND(IFERROR(E352/H352,0),0)</f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16"/>
        <v>42144.208333333328</v>
      </c>
      <c r="O352" s="9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5"/>
        <v>1.2770715249662619</v>
      </c>
      <c r="G353" t="s">
        <v>20</v>
      </c>
      <c r="H353">
        <v>2013</v>
      </c>
      <c r="I353" s="5">
        <f>ROUND(IFERROR(E353/H353,0),0)</f>
        <v>47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16"/>
        <v>42240.208333333328</v>
      </c>
      <c r="O353" s="9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5"/>
        <v>0.34892857142857142</v>
      </c>
      <c r="G354" t="s">
        <v>14</v>
      </c>
      <c r="H354">
        <v>33</v>
      </c>
      <c r="I354" s="5">
        <f>ROUND(IFERROR(E354/H354,0),0)</f>
        <v>30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16"/>
        <v>42315.25</v>
      </c>
      <c r="O354" s="9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5"/>
        <v>4.105982142857143</v>
      </c>
      <c r="G355" t="s">
        <v>20</v>
      </c>
      <c r="H355">
        <v>1703</v>
      </c>
      <c r="I355" s="5">
        <f>ROUND(IFERROR(E355/H355,0),0)</f>
        <v>81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16"/>
        <v>43651.208333333328</v>
      </c>
      <c r="O355" s="9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5"/>
        <v>1.2373770491803278</v>
      </c>
      <c r="G356" t="s">
        <v>20</v>
      </c>
      <c r="H356">
        <v>80</v>
      </c>
      <c r="I356" s="5">
        <f>ROUND(IFERROR(E356/H356,0),0)</f>
        <v>94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16"/>
        <v>41520.208333333336</v>
      </c>
      <c r="O356" s="9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5"/>
        <v>0.58973684210526311</v>
      </c>
      <c r="G357" t="s">
        <v>47</v>
      </c>
      <c r="H357">
        <v>86</v>
      </c>
      <c r="I357" s="5">
        <f>ROUND(IFERROR(E357/H357,0),0)</f>
        <v>26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16"/>
        <v>42757.25</v>
      </c>
      <c r="O357" s="9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5"/>
        <v>0.36892473118279567</v>
      </c>
      <c r="G358" t="s">
        <v>14</v>
      </c>
      <c r="H358">
        <v>40</v>
      </c>
      <c r="I358" s="5">
        <f>ROUND(IFERROR(E358/H358,0),0)</f>
        <v>86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16"/>
        <v>40922.25</v>
      </c>
      <c r="O358" s="9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5"/>
        <v>1.8491304347826087</v>
      </c>
      <c r="G359" t="s">
        <v>20</v>
      </c>
      <c r="H359">
        <v>41</v>
      </c>
      <c r="I359" s="5">
        <f>ROUND(IFERROR(E359/H359,0),0)</f>
        <v>104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16"/>
        <v>42250.208333333328</v>
      </c>
      <c r="O359" s="9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5"/>
        <v>0.11814432989690722</v>
      </c>
      <c r="G360" t="s">
        <v>14</v>
      </c>
      <c r="H360">
        <v>23</v>
      </c>
      <c r="I360" s="5">
        <f>ROUND(IFERROR(E360/H360,0),0)</f>
        <v>50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16"/>
        <v>43322.208333333328</v>
      </c>
      <c r="O360" s="9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5"/>
        <v>2.9870000000000001</v>
      </c>
      <c r="G361" t="s">
        <v>20</v>
      </c>
      <c r="H361">
        <v>187</v>
      </c>
      <c r="I361" s="5">
        <f>ROUND(IFERROR(E361/H361,0),0)</f>
        <v>64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16"/>
        <v>40782.208333333336</v>
      </c>
      <c r="O361" s="9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5"/>
        <v>2.2635175879396985</v>
      </c>
      <c r="G362" t="s">
        <v>20</v>
      </c>
      <c r="H362">
        <v>2875</v>
      </c>
      <c r="I362" s="5">
        <f>ROUND(IFERROR(E362/H362,0),0)</f>
        <v>47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16"/>
        <v>40544.25</v>
      </c>
      <c r="O362" s="9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5"/>
        <v>1.7356363636363636</v>
      </c>
      <c r="G363" t="s">
        <v>20</v>
      </c>
      <c r="H363">
        <v>88</v>
      </c>
      <c r="I363" s="5">
        <f>ROUND(IFERROR(E363/H363,0),0)</f>
        <v>108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16"/>
        <v>43015.208333333328</v>
      </c>
      <c r="O363" s="9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5"/>
        <v>3.7175675675675675</v>
      </c>
      <c r="G364" t="s">
        <v>20</v>
      </c>
      <c r="H364">
        <v>191</v>
      </c>
      <c r="I364" s="5">
        <f>ROUND(IFERROR(E364/H364,0),0)</f>
        <v>72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16"/>
        <v>40570.25</v>
      </c>
      <c r="O364" s="9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5"/>
        <v>1.601923076923077</v>
      </c>
      <c r="G365" t="s">
        <v>20</v>
      </c>
      <c r="H365">
        <v>139</v>
      </c>
      <c r="I365" s="5">
        <f>ROUND(IFERROR(E365/H365,0),0)</f>
        <v>60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16"/>
        <v>40904.25</v>
      </c>
      <c r="O365" s="9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5"/>
        <v>16.163333333333334</v>
      </c>
      <c r="G366" t="s">
        <v>20</v>
      </c>
      <c r="H366">
        <v>186</v>
      </c>
      <c r="I366" s="5">
        <f>ROUND(IFERROR(E366/H366,0),0)</f>
        <v>78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16"/>
        <v>43164.25</v>
      </c>
      <c r="O366" s="9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5"/>
        <v>7.3343749999999996</v>
      </c>
      <c r="G367" t="s">
        <v>20</v>
      </c>
      <c r="H367">
        <v>112</v>
      </c>
      <c r="I367" s="5">
        <f>ROUND(IFERROR(E367/H367,0),0)</f>
        <v>105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16"/>
        <v>42733.25</v>
      </c>
      <c r="O367" s="9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5"/>
        <v>5.9211111111111112</v>
      </c>
      <c r="G368" t="s">
        <v>20</v>
      </c>
      <c r="H368">
        <v>101</v>
      </c>
      <c r="I368" s="5">
        <f>ROUND(IFERROR(E368/H368,0),0)</f>
        <v>106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16"/>
        <v>40546.25</v>
      </c>
      <c r="O368" s="9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5"/>
        <v>0.18888888888888888</v>
      </c>
      <c r="G369" t="s">
        <v>14</v>
      </c>
      <c r="H369">
        <v>75</v>
      </c>
      <c r="I369" s="5">
        <f>ROUND(IFERROR(E369/H369,0),0)</f>
        <v>25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16"/>
        <v>41930.208333333336</v>
      </c>
      <c r="O369" s="9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5"/>
        <v>2.7680769230769231</v>
      </c>
      <c r="G370" t="s">
        <v>20</v>
      </c>
      <c r="H370">
        <v>206</v>
      </c>
      <c r="I370" s="5">
        <f>ROUND(IFERROR(E370/H370,0),0)</f>
        <v>70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16"/>
        <v>40464.208333333336</v>
      </c>
      <c r="O370" s="9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5"/>
        <v>2.730185185185185</v>
      </c>
      <c r="G371" t="s">
        <v>20</v>
      </c>
      <c r="H371">
        <v>154</v>
      </c>
      <c r="I371" s="5">
        <f>ROUND(IFERROR(E371/H371,0),0)</f>
        <v>96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16"/>
        <v>41308.25</v>
      </c>
      <c r="O371" s="9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5"/>
        <v>1.593633125556545</v>
      </c>
      <c r="G372" t="s">
        <v>20</v>
      </c>
      <c r="H372">
        <v>5966</v>
      </c>
      <c r="I372" s="5">
        <f>ROUND(IFERROR(E372/H372,0),0)</f>
        <v>30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16"/>
        <v>43570.208333333328</v>
      </c>
      <c r="O372" s="9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5"/>
        <v>0.67869978858350954</v>
      </c>
      <c r="G373" t="s">
        <v>14</v>
      </c>
      <c r="H373">
        <v>2176</v>
      </c>
      <c r="I373" s="5">
        <f>ROUND(IFERROR(E373/H373,0),0)</f>
        <v>59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16"/>
        <v>42043.25</v>
      </c>
      <c r="O373" s="9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5"/>
        <v>15.915555555555555</v>
      </c>
      <c r="G374" t="s">
        <v>20</v>
      </c>
      <c r="H374">
        <v>169</v>
      </c>
      <c r="I374" s="5">
        <f>ROUND(IFERROR(E374/H374,0),0)</f>
        <v>85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16"/>
        <v>42012.25</v>
      </c>
      <c r="O374" s="9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5"/>
        <v>7.3018222222222224</v>
      </c>
      <c r="G375" t="s">
        <v>20</v>
      </c>
      <c r="H375">
        <v>2106</v>
      </c>
      <c r="I375" s="5">
        <f>ROUND(IFERROR(E375/H375,0),0)</f>
        <v>78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16"/>
        <v>42964.208333333328</v>
      </c>
      <c r="O375" s="9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5"/>
        <v>0.13185782556750297</v>
      </c>
      <c r="G376" t="s">
        <v>14</v>
      </c>
      <c r="H376">
        <v>441</v>
      </c>
      <c r="I376" s="5">
        <f>ROUND(IFERROR(E376/H376,0),0)</f>
        <v>50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16"/>
        <v>43476.25</v>
      </c>
      <c r="O376" s="9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5"/>
        <v>0.54777777777777781</v>
      </c>
      <c r="G377" t="s">
        <v>14</v>
      </c>
      <c r="H377">
        <v>25</v>
      </c>
      <c r="I377" s="5">
        <f>ROUND(IFERROR(E377/H377,0),0)</f>
        <v>59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16"/>
        <v>42293.208333333328</v>
      </c>
      <c r="O377" s="9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5"/>
        <v>3.6102941176470589</v>
      </c>
      <c r="G378" t="s">
        <v>20</v>
      </c>
      <c r="H378">
        <v>131</v>
      </c>
      <c r="I378" s="5">
        <f>ROUND(IFERROR(E378/H378,0),0)</f>
        <v>94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16"/>
        <v>41826.208333333336</v>
      </c>
      <c r="O378" s="9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5"/>
        <v>0.10257545271629778</v>
      </c>
      <c r="G379" t="s">
        <v>14</v>
      </c>
      <c r="H379">
        <v>127</v>
      </c>
      <c r="I379" s="5">
        <f>ROUND(IFERROR(E379/H379,0),0)</f>
        <v>40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16"/>
        <v>43760.208333333328</v>
      </c>
      <c r="O379" s="9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5"/>
        <v>0.13962962962962963</v>
      </c>
      <c r="G380" t="s">
        <v>14</v>
      </c>
      <c r="H380">
        <v>355</v>
      </c>
      <c r="I380" s="5">
        <f>ROUND(IFERROR(E380/H380,0),0)</f>
        <v>70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16"/>
        <v>43241.208333333328</v>
      </c>
      <c r="O380" s="9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5"/>
        <v>0.40444444444444444</v>
      </c>
      <c r="G381" t="s">
        <v>14</v>
      </c>
      <c r="H381">
        <v>44</v>
      </c>
      <c r="I381" s="5">
        <f>ROUND(IFERROR(E381/H381,0),0)</f>
        <v>66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16"/>
        <v>40843.208333333336</v>
      </c>
      <c r="O381" s="9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5"/>
        <v>1.6032</v>
      </c>
      <c r="G382" t="s">
        <v>20</v>
      </c>
      <c r="H382">
        <v>84</v>
      </c>
      <c r="I382" s="5">
        <f>ROUND(IFERROR(E382/H382,0),0)</f>
        <v>48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16"/>
        <v>41448.208333333336</v>
      </c>
      <c r="O382" s="9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5"/>
        <v>1.8394339622641509</v>
      </c>
      <c r="G383" t="s">
        <v>20</v>
      </c>
      <c r="H383">
        <v>155</v>
      </c>
      <c r="I383" s="5">
        <f>ROUND(IFERROR(E383/H383,0),0)</f>
        <v>63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16"/>
        <v>42163.208333333328</v>
      </c>
      <c r="O383" s="9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5"/>
        <v>0.63769230769230767</v>
      </c>
      <c r="G384" t="s">
        <v>14</v>
      </c>
      <c r="H384">
        <v>67</v>
      </c>
      <c r="I384" s="5">
        <f>ROUND(IFERROR(E384/H384,0),0)</f>
        <v>87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16"/>
        <v>43024.208333333328</v>
      </c>
      <c r="O384" s="9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5"/>
        <v>2.2538095238095237</v>
      </c>
      <c r="G385" t="s">
        <v>20</v>
      </c>
      <c r="H385">
        <v>189</v>
      </c>
      <c r="I385" s="5">
        <f>ROUND(IFERROR(E385/H385,0),0)</f>
        <v>75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16"/>
        <v>43509.25</v>
      </c>
      <c r="O385" s="9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5"/>
        <v>1.7200961538461539</v>
      </c>
      <c r="G386" t="s">
        <v>20</v>
      </c>
      <c r="H386">
        <v>4799</v>
      </c>
      <c r="I386" s="5">
        <f>ROUND(IFERROR(E386/H386,0),0)</f>
        <v>41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16"/>
        <v>42776.25</v>
      </c>
      <c r="O386" s="9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8">E387/D387</f>
        <v>1.4616709511568124</v>
      </c>
      <c r="G387" t="s">
        <v>20</v>
      </c>
      <c r="H387">
        <v>1137</v>
      </c>
      <c r="I387" s="5">
        <f>ROUND(IFERROR(E387/H387,0),0)</f>
        <v>50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19">(((L387/60)/60)/24)+DATE(1970,1,1)</f>
        <v>43553.208333333328</v>
      </c>
      <c r="O387" s="9">
        <f t="shared" si="1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8"/>
        <v>0.76423616236162362</v>
      </c>
      <c r="G388" t="s">
        <v>14</v>
      </c>
      <c r="H388">
        <v>1068</v>
      </c>
      <c r="I388" s="5">
        <f>ROUND(IFERROR(E388/H388,0),0)</f>
        <v>97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19"/>
        <v>40355.208333333336</v>
      </c>
      <c r="O388" s="9">
        <f t="shared" ref="O388:O451" si="20"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8"/>
        <v>0.39261467889908258</v>
      </c>
      <c r="G389" t="s">
        <v>14</v>
      </c>
      <c r="H389">
        <v>424</v>
      </c>
      <c r="I389" s="5">
        <f>ROUND(IFERROR(E389/H389,0),0)</f>
        <v>101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19"/>
        <v>41072.208333333336</v>
      </c>
      <c r="O389" s="9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8"/>
        <v>0.11270034843205574</v>
      </c>
      <c r="G390" t="s">
        <v>74</v>
      </c>
      <c r="H390">
        <v>145</v>
      </c>
      <c r="I390" s="5">
        <f>ROUND(IFERROR(E390/H390,0),0)</f>
        <v>89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19"/>
        <v>40912.25</v>
      </c>
      <c r="O390" s="9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8"/>
        <v>1.2211084337349398</v>
      </c>
      <c r="G391" t="s">
        <v>20</v>
      </c>
      <c r="H391">
        <v>1152</v>
      </c>
      <c r="I391" s="5">
        <f>ROUND(IFERROR(E391/H391,0),0)</f>
        <v>88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19"/>
        <v>40479.208333333336</v>
      </c>
      <c r="O391" s="9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8"/>
        <v>1.8654166666666667</v>
      </c>
      <c r="G392" t="s">
        <v>20</v>
      </c>
      <c r="H392">
        <v>50</v>
      </c>
      <c r="I392" s="5">
        <f>ROUND(IFERROR(E392/H392,0),0)</f>
        <v>90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19"/>
        <v>41530.208333333336</v>
      </c>
      <c r="O392" s="9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8"/>
        <v>7.27317880794702E-2</v>
      </c>
      <c r="G393" t="s">
        <v>14</v>
      </c>
      <c r="H393">
        <v>151</v>
      </c>
      <c r="I393" s="5">
        <f>ROUND(IFERROR(E393/H393,0),0)</f>
        <v>29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19"/>
        <v>41653.25</v>
      </c>
      <c r="O393" s="9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8"/>
        <v>0.65642371234207963</v>
      </c>
      <c r="G394" t="s">
        <v>14</v>
      </c>
      <c r="H394">
        <v>1608</v>
      </c>
      <c r="I394" s="5">
        <f>ROUND(IFERROR(E394/H394,0),0)</f>
        <v>42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19"/>
        <v>40549.25</v>
      </c>
      <c r="O394" s="9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8"/>
        <v>2.2896178343949045</v>
      </c>
      <c r="G395" t="s">
        <v>20</v>
      </c>
      <c r="H395">
        <v>3059</v>
      </c>
      <c r="I395" s="5">
        <f>ROUND(IFERROR(E395/H395,0),0)</f>
        <v>47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19"/>
        <v>42933.208333333328</v>
      </c>
      <c r="O395" s="9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8"/>
        <v>4.6937499999999996</v>
      </c>
      <c r="G396" t="s">
        <v>20</v>
      </c>
      <c r="H396">
        <v>34</v>
      </c>
      <c r="I396" s="5">
        <f>ROUND(IFERROR(E396/H396,0),0)</f>
        <v>110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19"/>
        <v>41484.208333333336</v>
      </c>
      <c r="O396" s="9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8"/>
        <v>1.3011267605633803</v>
      </c>
      <c r="G397" t="s">
        <v>20</v>
      </c>
      <c r="H397">
        <v>220</v>
      </c>
      <c r="I397" s="5">
        <f>ROUND(IFERROR(E397/H397,0),0)</f>
        <v>42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19"/>
        <v>40885.25</v>
      </c>
      <c r="O397" s="9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8"/>
        <v>1.6705422993492407</v>
      </c>
      <c r="G398" t="s">
        <v>20</v>
      </c>
      <c r="H398">
        <v>1604</v>
      </c>
      <c r="I398" s="5">
        <f>ROUND(IFERROR(E398/H398,0),0)</f>
        <v>48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19"/>
        <v>43378.208333333328</v>
      </c>
      <c r="O398" s="9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8"/>
        <v>1.738641975308642</v>
      </c>
      <c r="G399" t="s">
        <v>20</v>
      </c>
      <c r="H399">
        <v>454</v>
      </c>
      <c r="I399" s="5">
        <f>ROUND(IFERROR(E399/H399,0),0)</f>
        <v>31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19"/>
        <v>41417.208333333336</v>
      </c>
      <c r="O399" s="9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8"/>
        <v>7.1776470588235295</v>
      </c>
      <c r="G400" t="s">
        <v>20</v>
      </c>
      <c r="H400">
        <v>123</v>
      </c>
      <c r="I400" s="5">
        <f>ROUND(IFERROR(E400/H400,0),0)</f>
        <v>99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19"/>
        <v>43228.208333333328</v>
      </c>
      <c r="O400" s="9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8"/>
        <v>0.63850976361767731</v>
      </c>
      <c r="G401" t="s">
        <v>14</v>
      </c>
      <c r="H401">
        <v>941</v>
      </c>
      <c r="I401" s="5">
        <f>ROUND(IFERROR(E401/H401,0),0)</f>
        <v>66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19"/>
        <v>40576.25</v>
      </c>
      <c r="O401" s="9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8"/>
        <v>0.02</v>
      </c>
      <c r="G402" t="s">
        <v>14</v>
      </c>
      <c r="H402">
        <v>1</v>
      </c>
      <c r="I402" s="5">
        <f>ROUND(IFERROR(E402/H402,0),0)</f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19"/>
        <v>41502.208333333336</v>
      </c>
      <c r="O402" s="9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8"/>
        <v>15.302222222222222</v>
      </c>
      <c r="G403" t="s">
        <v>20</v>
      </c>
      <c r="H403">
        <v>299</v>
      </c>
      <c r="I403" s="5">
        <f>ROUND(IFERROR(E403/H403,0),0)</f>
        <v>46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19"/>
        <v>43765.208333333328</v>
      </c>
      <c r="O403" s="9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8"/>
        <v>0.40356164383561643</v>
      </c>
      <c r="G404" t="s">
        <v>14</v>
      </c>
      <c r="H404">
        <v>40</v>
      </c>
      <c r="I404" s="5">
        <f>ROUND(IFERROR(E404/H404,0),0)</f>
        <v>74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19"/>
        <v>40914.25</v>
      </c>
      <c r="O404" s="9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8"/>
        <v>0.86220633299284988</v>
      </c>
      <c r="G405" t="s">
        <v>14</v>
      </c>
      <c r="H405">
        <v>3015</v>
      </c>
      <c r="I405" s="5">
        <f>ROUND(IFERROR(E405/H405,0),0)</f>
        <v>56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19"/>
        <v>40310.208333333336</v>
      </c>
      <c r="O405" s="9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8"/>
        <v>3.1558486707566464</v>
      </c>
      <c r="G406" t="s">
        <v>20</v>
      </c>
      <c r="H406">
        <v>2237</v>
      </c>
      <c r="I406" s="5">
        <f>ROUND(IFERROR(E406/H406,0),0)</f>
        <v>69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19"/>
        <v>43053.25</v>
      </c>
      <c r="O406" s="9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8"/>
        <v>0.89618243243243245</v>
      </c>
      <c r="G407" t="s">
        <v>14</v>
      </c>
      <c r="H407">
        <v>435</v>
      </c>
      <c r="I407" s="5">
        <f>ROUND(IFERROR(E407/H407,0),0)</f>
        <v>61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19"/>
        <v>43255.208333333328</v>
      </c>
      <c r="O407" s="9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8"/>
        <v>1.8214503816793892</v>
      </c>
      <c r="G408" t="s">
        <v>20</v>
      </c>
      <c r="H408">
        <v>645</v>
      </c>
      <c r="I408" s="5">
        <f>ROUND(IFERROR(E408/H408,0),0)</f>
        <v>111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19"/>
        <v>41304.25</v>
      </c>
      <c r="O408" s="9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8"/>
        <v>3.5588235294117645</v>
      </c>
      <c r="G409" t="s">
        <v>20</v>
      </c>
      <c r="H409">
        <v>484</v>
      </c>
      <c r="I409" s="5">
        <f>ROUND(IFERROR(E409/H409,0),0)</f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19"/>
        <v>43751.208333333328</v>
      </c>
      <c r="O409" s="9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8"/>
        <v>1.3183695652173912</v>
      </c>
      <c r="G410" t="s">
        <v>20</v>
      </c>
      <c r="H410">
        <v>154</v>
      </c>
      <c r="I410" s="5">
        <f>ROUND(IFERROR(E410/H410,0),0)</f>
        <v>79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19"/>
        <v>42541.208333333328</v>
      </c>
      <c r="O410" s="9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8"/>
        <v>0.46315634218289087</v>
      </c>
      <c r="G411" t="s">
        <v>14</v>
      </c>
      <c r="H411">
        <v>714</v>
      </c>
      <c r="I411" s="5">
        <f>ROUND(IFERROR(E411/H411,0),0)</f>
        <v>88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19"/>
        <v>42843.208333333328</v>
      </c>
      <c r="O411" s="9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8"/>
        <v>0.36132726089785294</v>
      </c>
      <c r="G412" t="s">
        <v>47</v>
      </c>
      <c r="H412">
        <v>1111</v>
      </c>
      <c r="I412" s="5">
        <f>ROUND(IFERROR(E412/H412,0),0)</f>
        <v>50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19"/>
        <v>42122.208333333328</v>
      </c>
      <c r="O412" s="9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8"/>
        <v>1.0462820512820512</v>
      </c>
      <c r="G413" t="s">
        <v>20</v>
      </c>
      <c r="H413">
        <v>82</v>
      </c>
      <c r="I413" s="5">
        <f>ROUND(IFERROR(E413/H413,0),0)</f>
        <v>100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19"/>
        <v>42884.208333333328</v>
      </c>
      <c r="O413" s="9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8"/>
        <v>6.6885714285714286</v>
      </c>
      <c r="G414" t="s">
        <v>20</v>
      </c>
      <c r="H414">
        <v>134</v>
      </c>
      <c r="I414" s="5">
        <f>ROUND(IFERROR(E414/H414,0),0)</f>
        <v>105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19"/>
        <v>41642.25</v>
      </c>
      <c r="O414" s="9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8"/>
        <v>0.62072823218997364</v>
      </c>
      <c r="G415" t="s">
        <v>47</v>
      </c>
      <c r="H415">
        <v>1089</v>
      </c>
      <c r="I415" s="5">
        <f>ROUND(IFERROR(E415/H415,0),0)</f>
        <v>108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19"/>
        <v>43431.25</v>
      </c>
      <c r="O415" s="9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8"/>
        <v>0.84699787460148779</v>
      </c>
      <c r="G416" t="s">
        <v>14</v>
      </c>
      <c r="H416">
        <v>5497</v>
      </c>
      <c r="I416" s="5">
        <f>ROUND(IFERROR(E416/H416,0),0)</f>
        <v>29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19"/>
        <v>40288.208333333336</v>
      </c>
      <c r="O416" s="9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8"/>
        <v>0.11059030837004405</v>
      </c>
      <c r="G417" t="s">
        <v>14</v>
      </c>
      <c r="H417">
        <v>418</v>
      </c>
      <c r="I417" s="5">
        <f>ROUND(IFERROR(E417/H417,0),0)</f>
        <v>30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19"/>
        <v>40921.25</v>
      </c>
      <c r="O417" s="9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8"/>
        <v>0.43838781575037145</v>
      </c>
      <c r="G418" t="s">
        <v>14</v>
      </c>
      <c r="H418">
        <v>1439</v>
      </c>
      <c r="I418" s="5">
        <f>ROUND(IFERROR(E418/H418,0),0)</f>
        <v>41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19"/>
        <v>40560.25</v>
      </c>
      <c r="O418" s="9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8"/>
        <v>0.55470588235294116</v>
      </c>
      <c r="G419" t="s">
        <v>14</v>
      </c>
      <c r="H419">
        <v>15</v>
      </c>
      <c r="I419" s="5">
        <f>ROUND(IFERROR(E419/H419,0),0)</f>
        <v>63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19"/>
        <v>43407.208333333328</v>
      </c>
      <c r="O419" s="9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8"/>
        <v>0.57399511301160655</v>
      </c>
      <c r="G420" t="s">
        <v>14</v>
      </c>
      <c r="H420">
        <v>1999</v>
      </c>
      <c r="I420" s="5">
        <f>ROUND(IFERROR(E420/H420,0),0)</f>
        <v>47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19"/>
        <v>41035.208333333336</v>
      </c>
      <c r="O420" s="9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8"/>
        <v>1.2343497363796134</v>
      </c>
      <c r="G421" t="s">
        <v>20</v>
      </c>
      <c r="H421">
        <v>5203</v>
      </c>
      <c r="I421" s="5">
        <f>ROUND(IFERROR(E421/H421,0),0)</f>
        <v>27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19"/>
        <v>40899.25</v>
      </c>
      <c r="O421" s="9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8"/>
        <v>1.2846</v>
      </c>
      <c r="G422" t="s">
        <v>20</v>
      </c>
      <c r="H422">
        <v>94</v>
      </c>
      <c r="I422" s="5">
        <f>ROUND(IFERROR(E422/H422,0),0)</f>
        <v>68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19"/>
        <v>42911.208333333328</v>
      </c>
      <c r="O422" s="9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8"/>
        <v>0.63989361702127656</v>
      </c>
      <c r="G423" t="s">
        <v>14</v>
      </c>
      <c r="H423">
        <v>118</v>
      </c>
      <c r="I423" s="5">
        <f>ROUND(IFERROR(E423/H423,0),0)</f>
        <v>51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19"/>
        <v>42915.208333333328</v>
      </c>
      <c r="O423" s="9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8"/>
        <v>1.2729885057471264</v>
      </c>
      <c r="G424" t="s">
        <v>20</v>
      </c>
      <c r="H424">
        <v>205</v>
      </c>
      <c r="I424" s="5">
        <f>ROUND(IFERROR(E424/H424,0),0)</f>
        <v>54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19"/>
        <v>40285.208333333336</v>
      </c>
      <c r="O424" s="9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8"/>
        <v>0.10638024357239513</v>
      </c>
      <c r="G425" t="s">
        <v>14</v>
      </c>
      <c r="H425">
        <v>162</v>
      </c>
      <c r="I425" s="5">
        <f>ROUND(IFERROR(E425/H425,0),0)</f>
        <v>97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19"/>
        <v>40808.208333333336</v>
      </c>
      <c r="O425" s="9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8"/>
        <v>0.40470588235294119</v>
      </c>
      <c r="G426" t="s">
        <v>14</v>
      </c>
      <c r="H426">
        <v>83</v>
      </c>
      <c r="I426" s="5">
        <f>ROUND(IFERROR(E426/H426,0),0)</f>
        <v>25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19"/>
        <v>43208.208333333328</v>
      </c>
      <c r="O426" s="9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8"/>
        <v>2.8766666666666665</v>
      </c>
      <c r="G427" t="s">
        <v>20</v>
      </c>
      <c r="H427">
        <v>92</v>
      </c>
      <c r="I427" s="5">
        <f>ROUND(IFERROR(E427/H427,0),0)</f>
        <v>84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19"/>
        <v>42213.208333333328</v>
      </c>
      <c r="O427" s="9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8"/>
        <v>5.7294444444444448</v>
      </c>
      <c r="G428" t="s">
        <v>20</v>
      </c>
      <c r="H428">
        <v>219</v>
      </c>
      <c r="I428" s="5">
        <f>ROUND(IFERROR(E428/H428,0),0)</f>
        <v>47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19"/>
        <v>41332.25</v>
      </c>
      <c r="O428" s="9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8"/>
        <v>1.1290429799426933</v>
      </c>
      <c r="G429" t="s">
        <v>20</v>
      </c>
      <c r="H429">
        <v>2526</v>
      </c>
      <c r="I429" s="5">
        <f>ROUND(IFERROR(E429/H429,0),0)</f>
        <v>78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19"/>
        <v>41895.208333333336</v>
      </c>
      <c r="O429" s="9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8"/>
        <v>0.46387573964497042</v>
      </c>
      <c r="G430" t="s">
        <v>14</v>
      </c>
      <c r="H430">
        <v>747</v>
      </c>
      <c r="I430" s="5">
        <f>ROUND(IFERROR(E430/H430,0),0)</f>
        <v>63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19"/>
        <v>40585.25</v>
      </c>
      <c r="O430" s="9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8"/>
        <v>0.90675916230366493</v>
      </c>
      <c r="G431" t="s">
        <v>74</v>
      </c>
      <c r="H431">
        <v>2138</v>
      </c>
      <c r="I431" s="5">
        <f>ROUND(IFERROR(E431/H431,0),0)</f>
        <v>81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19"/>
        <v>41680.25</v>
      </c>
      <c r="O431" s="9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8"/>
        <v>0.67740740740740746</v>
      </c>
      <c r="G432" t="s">
        <v>14</v>
      </c>
      <c r="H432">
        <v>84</v>
      </c>
      <c r="I432" s="5">
        <f>ROUND(IFERROR(E432/H432,0),0)</f>
        <v>65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19"/>
        <v>43737.208333333328</v>
      </c>
      <c r="O432" s="9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8"/>
        <v>1.9249019607843136</v>
      </c>
      <c r="G433" t="s">
        <v>20</v>
      </c>
      <c r="H433">
        <v>94</v>
      </c>
      <c r="I433" s="5">
        <f>ROUND(IFERROR(E433/H433,0),0)</f>
        <v>104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19"/>
        <v>43273.208333333328</v>
      </c>
      <c r="O433" s="9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8"/>
        <v>0.82714285714285718</v>
      </c>
      <c r="G434" t="s">
        <v>14</v>
      </c>
      <c r="H434">
        <v>91</v>
      </c>
      <c r="I434" s="5">
        <f>ROUND(IFERROR(E434/H434,0),0)</f>
        <v>70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19"/>
        <v>41761.208333333336</v>
      </c>
      <c r="O434" s="9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8"/>
        <v>0.54163920922570019</v>
      </c>
      <c r="G435" t="s">
        <v>14</v>
      </c>
      <c r="H435">
        <v>792</v>
      </c>
      <c r="I435" s="5">
        <f>ROUND(IFERROR(E435/H435,0),0)</f>
        <v>83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19"/>
        <v>41603.25</v>
      </c>
      <c r="O435" s="9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8"/>
        <v>0.16722222222222222</v>
      </c>
      <c r="G436" t="s">
        <v>74</v>
      </c>
      <c r="H436">
        <v>10</v>
      </c>
      <c r="I436" s="5">
        <f>ROUND(IFERROR(E436/H436,0),0)</f>
        <v>90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19"/>
        <v>42705.25</v>
      </c>
      <c r="O436" s="9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8"/>
        <v>1.168766404199475</v>
      </c>
      <c r="G437" t="s">
        <v>20</v>
      </c>
      <c r="H437">
        <v>1713</v>
      </c>
      <c r="I437" s="5">
        <f>ROUND(IFERROR(E437/H437,0),0)</f>
        <v>104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19"/>
        <v>41988.25</v>
      </c>
      <c r="O437" s="9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8"/>
        <v>10.521538461538462</v>
      </c>
      <c r="G438" t="s">
        <v>20</v>
      </c>
      <c r="H438">
        <v>249</v>
      </c>
      <c r="I438" s="5">
        <f>ROUND(IFERROR(E438/H438,0),0)</f>
        <v>55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19"/>
        <v>43575.208333333328</v>
      </c>
      <c r="O438" s="9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8"/>
        <v>1.2307407407407407</v>
      </c>
      <c r="G439" t="s">
        <v>20</v>
      </c>
      <c r="H439">
        <v>192</v>
      </c>
      <c r="I439" s="5">
        <f>ROUND(IFERROR(E439/H439,0),0)</f>
        <v>52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19"/>
        <v>42260.208333333328</v>
      </c>
      <c r="O439" s="9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8"/>
        <v>1.7863855421686747</v>
      </c>
      <c r="G440" t="s">
        <v>20</v>
      </c>
      <c r="H440">
        <v>247</v>
      </c>
      <c r="I440" s="5">
        <f>ROUND(IFERROR(E440/H440,0),0)</f>
        <v>60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19"/>
        <v>41337.25</v>
      </c>
      <c r="O440" s="9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8"/>
        <v>3.5528169014084505</v>
      </c>
      <c r="G441" t="s">
        <v>20</v>
      </c>
      <c r="H441">
        <v>2293</v>
      </c>
      <c r="I441" s="5">
        <f>ROUND(IFERROR(E441/H441,0),0)</f>
        <v>44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19"/>
        <v>42680.208333333328</v>
      </c>
      <c r="O441" s="9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8"/>
        <v>1.6190634146341463</v>
      </c>
      <c r="G442" t="s">
        <v>20</v>
      </c>
      <c r="H442">
        <v>3131</v>
      </c>
      <c r="I442" s="5">
        <f>ROUND(IFERROR(E442/H442,0),0)</f>
        <v>53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19"/>
        <v>42916.208333333328</v>
      </c>
      <c r="O442" s="9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8"/>
        <v>0.24914285714285714</v>
      </c>
      <c r="G443" t="s">
        <v>14</v>
      </c>
      <c r="H443">
        <v>32</v>
      </c>
      <c r="I443" s="5">
        <f>ROUND(IFERROR(E443/H443,0),0)</f>
        <v>55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19"/>
        <v>41025.208333333336</v>
      </c>
      <c r="O443" s="9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8"/>
        <v>1.9872222222222222</v>
      </c>
      <c r="G444" t="s">
        <v>20</v>
      </c>
      <c r="H444">
        <v>143</v>
      </c>
      <c r="I444" s="5">
        <f>ROUND(IFERROR(E444/H444,0),0)</f>
        <v>75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19"/>
        <v>42980.208333333328</v>
      </c>
      <c r="O444" s="9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8"/>
        <v>0.34752688172043011</v>
      </c>
      <c r="G445" t="s">
        <v>74</v>
      </c>
      <c r="H445">
        <v>90</v>
      </c>
      <c r="I445" s="5">
        <f>ROUND(IFERROR(E445/H445,0),0)</f>
        <v>36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19"/>
        <v>40451.208333333336</v>
      </c>
      <c r="O445" s="9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8"/>
        <v>1.7641935483870967</v>
      </c>
      <c r="G446" t="s">
        <v>20</v>
      </c>
      <c r="H446">
        <v>296</v>
      </c>
      <c r="I446" s="5">
        <f>ROUND(IFERROR(E446/H446,0),0)</f>
        <v>37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19"/>
        <v>40748.208333333336</v>
      </c>
      <c r="O446" s="9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8"/>
        <v>5.1138095238095236</v>
      </c>
      <c r="G447" t="s">
        <v>20</v>
      </c>
      <c r="H447">
        <v>170</v>
      </c>
      <c r="I447" s="5">
        <f>ROUND(IFERROR(E447/H447,0),0)</f>
        <v>63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19"/>
        <v>40515.25</v>
      </c>
      <c r="O447" s="9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8"/>
        <v>0.82044117647058823</v>
      </c>
      <c r="G448" t="s">
        <v>14</v>
      </c>
      <c r="H448">
        <v>186</v>
      </c>
      <c r="I448" s="5">
        <f>ROUND(IFERROR(E448/H448,0),0)</f>
        <v>30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19"/>
        <v>41261.25</v>
      </c>
      <c r="O448" s="9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8"/>
        <v>0.24326030927835052</v>
      </c>
      <c r="G449" t="s">
        <v>74</v>
      </c>
      <c r="H449">
        <v>439</v>
      </c>
      <c r="I449" s="5">
        <f>ROUND(IFERROR(E449/H449,0),0)</f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19"/>
        <v>43088.25</v>
      </c>
      <c r="O449" s="9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8"/>
        <v>0.50482758620689661</v>
      </c>
      <c r="G450" t="s">
        <v>14</v>
      </c>
      <c r="H450">
        <v>605</v>
      </c>
      <c r="I450" s="5">
        <f>ROUND(IFERROR(E450/H450,0),0)</f>
        <v>75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19"/>
        <v>41378.208333333336</v>
      </c>
      <c r="O450" s="9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1">E451/D451</f>
        <v>9.67</v>
      </c>
      <c r="G451" t="s">
        <v>20</v>
      </c>
      <c r="H451">
        <v>86</v>
      </c>
      <c r="I451" s="5">
        <f>ROUND(IFERROR(E451/H451,0),0)</f>
        <v>101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2">(((L451/60)/60)/24)+DATE(1970,1,1)</f>
        <v>43530.25</v>
      </c>
      <c r="O451" s="9">
        <f t="shared" si="2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1"/>
        <v>0.04</v>
      </c>
      <c r="G452" t="s">
        <v>14</v>
      </c>
      <c r="H452">
        <v>1</v>
      </c>
      <c r="I452" s="5">
        <f>ROUND(IFERROR(E452/H452,0),0)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2"/>
        <v>43394.208333333328</v>
      </c>
      <c r="O452" s="9">
        <f t="shared" ref="O452:O515" si="23"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1"/>
        <v>1.2284501347708894</v>
      </c>
      <c r="G453" t="s">
        <v>20</v>
      </c>
      <c r="H453">
        <v>6286</v>
      </c>
      <c r="I453" s="5">
        <f>ROUND(IFERROR(E453/H453,0),0)</f>
        <v>29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2"/>
        <v>42935.208333333328</v>
      </c>
      <c r="O453" s="9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1"/>
        <v>0.63437500000000002</v>
      </c>
      <c r="G454" t="s">
        <v>14</v>
      </c>
      <c r="H454">
        <v>31</v>
      </c>
      <c r="I454" s="5">
        <f>ROUND(IFERROR(E454/H454,0),0)</f>
        <v>98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2"/>
        <v>40365.208333333336</v>
      </c>
      <c r="O454" s="9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1"/>
        <v>0.56331688596491225</v>
      </c>
      <c r="G455" t="s">
        <v>14</v>
      </c>
      <c r="H455">
        <v>1181</v>
      </c>
      <c r="I455" s="5">
        <f>ROUND(IFERROR(E455/H455,0),0)</f>
        <v>87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2"/>
        <v>42705.25</v>
      </c>
      <c r="O455" s="9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1"/>
        <v>0.44074999999999998</v>
      </c>
      <c r="G456" t="s">
        <v>14</v>
      </c>
      <c r="H456">
        <v>39</v>
      </c>
      <c r="I456" s="5">
        <f>ROUND(IFERROR(E456/H456,0),0)</f>
        <v>45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2"/>
        <v>41568.208333333336</v>
      </c>
      <c r="O456" s="9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1"/>
        <v>1.1837253218884121</v>
      </c>
      <c r="G457" t="s">
        <v>20</v>
      </c>
      <c r="H457">
        <v>3727</v>
      </c>
      <c r="I457" s="5">
        <f>ROUND(IFERROR(E457/H457,0),0)</f>
        <v>37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2"/>
        <v>40809.208333333336</v>
      </c>
      <c r="O457" s="9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1"/>
        <v>1.041243169398907</v>
      </c>
      <c r="G458" t="s">
        <v>20</v>
      </c>
      <c r="H458">
        <v>1605</v>
      </c>
      <c r="I458" s="5">
        <f>ROUND(IFERROR(E458/H458,0),0)</f>
        <v>95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2"/>
        <v>43141.25</v>
      </c>
      <c r="O458" s="9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1"/>
        <v>0.26640000000000003</v>
      </c>
      <c r="G459" t="s">
        <v>14</v>
      </c>
      <c r="H459">
        <v>46</v>
      </c>
      <c r="I459" s="5">
        <f>ROUND(IFERROR(E459/H459,0),0)</f>
        <v>29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2"/>
        <v>42657.208333333328</v>
      </c>
      <c r="O459" s="9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1"/>
        <v>3.5120118343195266</v>
      </c>
      <c r="G460" t="s">
        <v>20</v>
      </c>
      <c r="H460">
        <v>2120</v>
      </c>
      <c r="I460" s="5">
        <f>ROUND(IFERROR(E460/H460,0),0)</f>
        <v>56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2"/>
        <v>40265.208333333336</v>
      </c>
      <c r="O460" s="9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1"/>
        <v>0.90063492063492068</v>
      </c>
      <c r="G461" t="s">
        <v>14</v>
      </c>
      <c r="H461">
        <v>105</v>
      </c>
      <c r="I461" s="5">
        <f>ROUND(IFERROR(E461/H461,0),0)</f>
        <v>54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2"/>
        <v>42001.25</v>
      </c>
      <c r="O461" s="9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1"/>
        <v>1.7162500000000001</v>
      </c>
      <c r="G462" t="s">
        <v>20</v>
      </c>
      <c r="H462">
        <v>50</v>
      </c>
      <c r="I462" s="5">
        <f>ROUND(IFERROR(E462/H462,0),0)</f>
        <v>82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2"/>
        <v>40399.208333333336</v>
      </c>
      <c r="O462" s="9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1"/>
        <v>1.4104655870445344</v>
      </c>
      <c r="G463" t="s">
        <v>20</v>
      </c>
      <c r="H463">
        <v>2080</v>
      </c>
      <c r="I463" s="5">
        <f>ROUND(IFERROR(E463/H463,0),0)</f>
        <v>67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2"/>
        <v>41757.208333333336</v>
      </c>
      <c r="O463" s="9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1"/>
        <v>0.30579449152542371</v>
      </c>
      <c r="G464" t="s">
        <v>14</v>
      </c>
      <c r="H464">
        <v>535</v>
      </c>
      <c r="I464" s="5">
        <f>ROUND(IFERROR(E464/H464,0),0)</f>
        <v>108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2"/>
        <v>41304.25</v>
      </c>
      <c r="O464" s="9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1"/>
        <v>1.0816455696202532</v>
      </c>
      <c r="G465" t="s">
        <v>20</v>
      </c>
      <c r="H465">
        <v>2105</v>
      </c>
      <c r="I465" s="5">
        <f>ROUND(IFERROR(E465/H465,0),0)</f>
        <v>69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2"/>
        <v>41639.25</v>
      </c>
      <c r="O465" s="9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1"/>
        <v>1.3345505617977529</v>
      </c>
      <c r="G466" t="s">
        <v>20</v>
      </c>
      <c r="H466">
        <v>2436</v>
      </c>
      <c r="I466" s="5">
        <f>ROUND(IFERROR(E466/H466,0),0)</f>
        <v>39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2"/>
        <v>43142.25</v>
      </c>
      <c r="O466" s="9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1"/>
        <v>1.8785106382978722</v>
      </c>
      <c r="G467" t="s">
        <v>20</v>
      </c>
      <c r="H467">
        <v>80</v>
      </c>
      <c r="I467" s="5">
        <f>ROUND(IFERROR(E467/H467,0),0)</f>
        <v>110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2"/>
        <v>43127.25</v>
      </c>
      <c r="O467" s="9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1"/>
        <v>3.32</v>
      </c>
      <c r="G468" t="s">
        <v>20</v>
      </c>
      <c r="H468">
        <v>42</v>
      </c>
      <c r="I468" s="5">
        <f>ROUND(IFERROR(E468/H468,0),0)</f>
        <v>95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2"/>
        <v>41409.208333333336</v>
      </c>
      <c r="O468" s="9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1"/>
        <v>5.7521428571428572</v>
      </c>
      <c r="G469" t="s">
        <v>20</v>
      </c>
      <c r="H469">
        <v>139</v>
      </c>
      <c r="I469" s="5">
        <f>ROUND(IFERROR(E469/H469,0),0)</f>
        <v>58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2"/>
        <v>42331.25</v>
      </c>
      <c r="O469" s="9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1"/>
        <v>0.40500000000000003</v>
      </c>
      <c r="G470" t="s">
        <v>14</v>
      </c>
      <c r="H470">
        <v>16</v>
      </c>
      <c r="I470" s="5">
        <f>ROUND(IFERROR(E470/H470,0),0)</f>
        <v>101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2"/>
        <v>43569.208333333328</v>
      </c>
      <c r="O470" s="9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1"/>
        <v>1.8442857142857143</v>
      </c>
      <c r="G471" t="s">
        <v>20</v>
      </c>
      <c r="H471">
        <v>159</v>
      </c>
      <c r="I471" s="5">
        <f>ROUND(IFERROR(E471/H471,0),0)</f>
        <v>65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2"/>
        <v>42142.208333333328</v>
      </c>
      <c r="O471" s="9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1"/>
        <v>2.8580555555555556</v>
      </c>
      <c r="G472" t="s">
        <v>20</v>
      </c>
      <c r="H472">
        <v>381</v>
      </c>
      <c r="I472" s="5">
        <f>ROUND(IFERROR(E472/H472,0),0)</f>
        <v>27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2"/>
        <v>42716.25</v>
      </c>
      <c r="O472" s="9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1"/>
        <v>3.19</v>
      </c>
      <c r="G473" t="s">
        <v>20</v>
      </c>
      <c r="H473">
        <v>194</v>
      </c>
      <c r="I473" s="5">
        <f>ROUND(IFERROR(E473/H473,0),0)</f>
        <v>51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2"/>
        <v>41031.208333333336</v>
      </c>
      <c r="O473" s="9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1"/>
        <v>0.39234070221066319</v>
      </c>
      <c r="G474" t="s">
        <v>14</v>
      </c>
      <c r="H474">
        <v>575</v>
      </c>
      <c r="I474" s="5">
        <f>ROUND(IFERROR(E474/H474,0),0)</f>
        <v>105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2"/>
        <v>43535.208333333328</v>
      </c>
      <c r="O474" s="9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1"/>
        <v>1.7814000000000001</v>
      </c>
      <c r="G475" t="s">
        <v>20</v>
      </c>
      <c r="H475">
        <v>106</v>
      </c>
      <c r="I475" s="5">
        <f>ROUND(IFERROR(E475/H475,0),0)</f>
        <v>84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2"/>
        <v>43277.208333333328</v>
      </c>
      <c r="O475" s="9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1"/>
        <v>3.6515</v>
      </c>
      <c r="G476" t="s">
        <v>20</v>
      </c>
      <c r="H476">
        <v>142</v>
      </c>
      <c r="I476" s="5">
        <f>ROUND(IFERROR(E476/H476,0),0)</f>
        <v>103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2"/>
        <v>41989.25</v>
      </c>
      <c r="O476" s="9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1"/>
        <v>1.1394594594594594</v>
      </c>
      <c r="G477" t="s">
        <v>20</v>
      </c>
      <c r="H477">
        <v>211</v>
      </c>
      <c r="I477" s="5">
        <f>ROUND(IFERROR(E477/H477,0),0)</f>
        <v>40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2"/>
        <v>41450.208333333336</v>
      </c>
      <c r="O477" s="9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1"/>
        <v>0.29828720626631855</v>
      </c>
      <c r="G478" t="s">
        <v>14</v>
      </c>
      <c r="H478">
        <v>1120</v>
      </c>
      <c r="I478" s="5">
        <f>ROUND(IFERROR(E478/H478,0),0)</f>
        <v>51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2"/>
        <v>43322.208333333328</v>
      </c>
      <c r="O478" s="9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1"/>
        <v>0.54270588235294115</v>
      </c>
      <c r="G479" t="s">
        <v>14</v>
      </c>
      <c r="H479">
        <v>113</v>
      </c>
      <c r="I479" s="5">
        <f>ROUND(IFERROR(E479/H479,0),0)</f>
        <v>41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2"/>
        <v>40720.208333333336</v>
      </c>
      <c r="O479" s="9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1"/>
        <v>2.3634156976744185</v>
      </c>
      <c r="G480" t="s">
        <v>20</v>
      </c>
      <c r="H480">
        <v>2756</v>
      </c>
      <c r="I480" s="5">
        <f>ROUND(IFERROR(E480/H480,0),0)</f>
        <v>59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2"/>
        <v>42072.208333333328</v>
      </c>
      <c r="O480" s="9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1"/>
        <v>5.1291666666666664</v>
      </c>
      <c r="G481" t="s">
        <v>20</v>
      </c>
      <c r="H481">
        <v>173</v>
      </c>
      <c r="I481" s="5">
        <f>ROUND(IFERROR(E481/H481,0),0)</f>
        <v>71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2"/>
        <v>42945.208333333328</v>
      </c>
      <c r="O481" s="9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1"/>
        <v>1.0065116279069768</v>
      </c>
      <c r="G482" t="s">
        <v>20</v>
      </c>
      <c r="H482">
        <v>87</v>
      </c>
      <c r="I482" s="5">
        <f>ROUND(IFERROR(E482/H482,0),0)</f>
        <v>99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2"/>
        <v>40248.25</v>
      </c>
      <c r="O482" s="9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1"/>
        <v>0.81348423194303154</v>
      </c>
      <c r="G483" t="s">
        <v>14</v>
      </c>
      <c r="H483">
        <v>1538</v>
      </c>
      <c r="I483" s="5">
        <f>ROUND(IFERROR(E483/H483,0),0)</f>
        <v>104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2"/>
        <v>41913.208333333336</v>
      </c>
      <c r="O483" s="9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1"/>
        <v>0.16404761904761905</v>
      </c>
      <c r="G484" t="s">
        <v>14</v>
      </c>
      <c r="H484">
        <v>9</v>
      </c>
      <c r="I484" s="5">
        <f>ROUND(IFERROR(E484/H484,0),0)</f>
        <v>77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2"/>
        <v>40963.25</v>
      </c>
      <c r="O484" s="9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1"/>
        <v>0.52774617067833696</v>
      </c>
      <c r="G485" t="s">
        <v>14</v>
      </c>
      <c r="H485">
        <v>554</v>
      </c>
      <c r="I485" s="5">
        <f>ROUND(IFERROR(E485/H485,0),0)</f>
        <v>87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2"/>
        <v>43811.25</v>
      </c>
      <c r="O485" s="9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1"/>
        <v>2.6020608108108108</v>
      </c>
      <c r="G486" t="s">
        <v>20</v>
      </c>
      <c r="H486">
        <v>1572</v>
      </c>
      <c r="I486" s="5">
        <f>ROUND(IFERROR(E486/H486,0),0)</f>
        <v>49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2"/>
        <v>41855.208333333336</v>
      </c>
      <c r="O486" s="9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1"/>
        <v>0.30732891832229581</v>
      </c>
      <c r="G487" t="s">
        <v>14</v>
      </c>
      <c r="H487">
        <v>648</v>
      </c>
      <c r="I487" s="5">
        <f>ROUND(IFERROR(E487/H487,0),0)</f>
        <v>43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2"/>
        <v>43626.208333333328</v>
      </c>
      <c r="O487" s="9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1"/>
        <v>0.13500000000000001</v>
      </c>
      <c r="G488" t="s">
        <v>14</v>
      </c>
      <c r="H488">
        <v>21</v>
      </c>
      <c r="I488" s="5">
        <f>ROUND(IFERROR(E488/H488,0),0)</f>
        <v>33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2"/>
        <v>43168.25</v>
      </c>
      <c r="O488" s="9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1"/>
        <v>1.7862556663644606</v>
      </c>
      <c r="G489" t="s">
        <v>20</v>
      </c>
      <c r="H489">
        <v>2346</v>
      </c>
      <c r="I489" s="5">
        <f>ROUND(IFERROR(E489/H489,0),0)</f>
        <v>84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2"/>
        <v>42845.208333333328</v>
      </c>
      <c r="O489" s="9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1"/>
        <v>2.2005660377358489</v>
      </c>
      <c r="G490" t="s">
        <v>20</v>
      </c>
      <c r="H490">
        <v>115</v>
      </c>
      <c r="I490" s="5">
        <f>ROUND(IFERROR(E490/H490,0),0)</f>
        <v>101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2"/>
        <v>42403.25</v>
      </c>
      <c r="O490" s="9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1"/>
        <v>1.015108695652174</v>
      </c>
      <c r="G491" t="s">
        <v>20</v>
      </c>
      <c r="H491">
        <v>85</v>
      </c>
      <c r="I491" s="5">
        <f>ROUND(IFERROR(E491/H491,0),0)</f>
        <v>110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2"/>
        <v>40406.208333333336</v>
      </c>
      <c r="O491" s="9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1"/>
        <v>1.915</v>
      </c>
      <c r="G492" t="s">
        <v>20</v>
      </c>
      <c r="H492">
        <v>144</v>
      </c>
      <c r="I492" s="5">
        <f>ROUND(IFERROR(E492/H492,0),0)</f>
        <v>32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2"/>
        <v>43786.25</v>
      </c>
      <c r="O492" s="9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1"/>
        <v>3.0534683098591549</v>
      </c>
      <c r="G493" t="s">
        <v>20</v>
      </c>
      <c r="H493">
        <v>2443</v>
      </c>
      <c r="I493" s="5">
        <f>ROUND(IFERROR(E493/H493,0),0)</f>
        <v>71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2"/>
        <v>41456.208333333336</v>
      </c>
      <c r="O493" s="9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1"/>
        <v>0.23995287958115183</v>
      </c>
      <c r="G494" t="s">
        <v>74</v>
      </c>
      <c r="H494">
        <v>595</v>
      </c>
      <c r="I494" s="5">
        <f>ROUND(IFERROR(E494/H494,0),0)</f>
        <v>77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2"/>
        <v>40336.208333333336</v>
      </c>
      <c r="O494" s="9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1"/>
        <v>7.2377777777777776</v>
      </c>
      <c r="G495" t="s">
        <v>20</v>
      </c>
      <c r="H495">
        <v>64</v>
      </c>
      <c r="I495" s="5">
        <f>ROUND(IFERROR(E495/H495,0),0)</f>
        <v>102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2"/>
        <v>43645.208333333328</v>
      </c>
      <c r="O495" s="9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1"/>
        <v>5.4736000000000002</v>
      </c>
      <c r="G496" t="s">
        <v>20</v>
      </c>
      <c r="H496">
        <v>268</v>
      </c>
      <c r="I496" s="5">
        <f>ROUND(IFERROR(E496/H496,0),0)</f>
        <v>51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2"/>
        <v>40990.208333333336</v>
      </c>
      <c r="O496" s="9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1"/>
        <v>4.1449999999999996</v>
      </c>
      <c r="G497" t="s">
        <v>20</v>
      </c>
      <c r="H497">
        <v>195</v>
      </c>
      <c r="I497" s="5">
        <f>ROUND(IFERROR(E497/H497,0),0)</f>
        <v>68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2"/>
        <v>41800.208333333336</v>
      </c>
      <c r="O497" s="9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1"/>
        <v>9.0696409140369975E-3</v>
      </c>
      <c r="G498" t="s">
        <v>14</v>
      </c>
      <c r="H498">
        <v>54</v>
      </c>
      <c r="I498" s="5">
        <f>ROUND(IFERROR(E498/H498,0),0)</f>
        <v>31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2"/>
        <v>42876.208333333328</v>
      </c>
      <c r="O498" s="9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1"/>
        <v>0.34173469387755101</v>
      </c>
      <c r="G499" t="s">
        <v>14</v>
      </c>
      <c r="H499">
        <v>120</v>
      </c>
      <c r="I499" s="5">
        <f>ROUND(IFERROR(E499/H499,0),0)</f>
        <v>28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2"/>
        <v>42724.25</v>
      </c>
      <c r="O499" s="9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1"/>
        <v>0.239488107549121</v>
      </c>
      <c r="G500" t="s">
        <v>14</v>
      </c>
      <c r="H500">
        <v>579</v>
      </c>
      <c r="I500" s="5">
        <f>ROUND(IFERROR(E500/H500,0),0)</f>
        <v>80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2"/>
        <v>42005.25</v>
      </c>
      <c r="O500" s="9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1"/>
        <v>0.48072649572649573</v>
      </c>
      <c r="G501" t="s">
        <v>14</v>
      </c>
      <c r="H501">
        <v>2072</v>
      </c>
      <c r="I501" s="5">
        <f>ROUND(IFERROR(E501/H501,0),0)</f>
        <v>38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2"/>
        <v>42444.208333333328</v>
      </c>
      <c r="O501" s="9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1"/>
        <v>0</v>
      </c>
      <c r="G502" t="s">
        <v>14</v>
      </c>
      <c r="H502">
        <v>0</v>
      </c>
      <c r="I502" s="5">
        <f>ROUND(IFERROR(E502/H502,0),0)</f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2"/>
        <v>41395.208333333336</v>
      </c>
      <c r="O502" s="9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1"/>
        <v>0.70145182291666663</v>
      </c>
      <c r="G503" t="s">
        <v>14</v>
      </c>
      <c r="H503">
        <v>1796</v>
      </c>
      <c r="I503" s="5">
        <f>ROUND(IFERROR(E503/H503,0),0)</f>
        <v>60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2"/>
        <v>41345.208333333336</v>
      </c>
      <c r="O503" s="9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1"/>
        <v>5.2992307692307694</v>
      </c>
      <c r="G504" t="s">
        <v>20</v>
      </c>
      <c r="H504">
        <v>186</v>
      </c>
      <c r="I504" s="5">
        <f>ROUND(IFERROR(E504/H504,0),0)</f>
        <v>37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2"/>
        <v>41117.208333333336</v>
      </c>
      <c r="O504" s="9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1"/>
        <v>1.8032549019607844</v>
      </c>
      <c r="G505" t="s">
        <v>20</v>
      </c>
      <c r="H505">
        <v>460</v>
      </c>
      <c r="I505" s="5">
        <f>ROUND(IFERROR(E505/H505,0),0)</f>
        <v>100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2"/>
        <v>42186.208333333328</v>
      </c>
      <c r="O505" s="9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1"/>
        <v>0.92320000000000002</v>
      </c>
      <c r="G506" t="s">
        <v>14</v>
      </c>
      <c r="H506">
        <v>62</v>
      </c>
      <c r="I506" s="5">
        <f>ROUND(IFERROR(E506/H506,0),0)</f>
        <v>112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2"/>
        <v>42142.208333333328</v>
      </c>
      <c r="O506" s="9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1"/>
        <v>0.13901001112347053</v>
      </c>
      <c r="G507" t="s">
        <v>14</v>
      </c>
      <c r="H507">
        <v>347</v>
      </c>
      <c r="I507" s="5">
        <f>ROUND(IFERROR(E507/H507,0),0)</f>
        <v>36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2"/>
        <v>41341.25</v>
      </c>
      <c r="O507" s="9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1"/>
        <v>9.2707777777777771</v>
      </c>
      <c r="G508" t="s">
        <v>20</v>
      </c>
      <c r="H508">
        <v>2528</v>
      </c>
      <c r="I508" s="5">
        <f>ROUND(IFERROR(E508/H508,0),0)</f>
        <v>66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2"/>
        <v>43062.25</v>
      </c>
      <c r="O508" s="9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1"/>
        <v>0.39857142857142858</v>
      </c>
      <c r="G509" t="s">
        <v>14</v>
      </c>
      <c r="H509">
        <v>19</v>
      </c>
      <c r="I509" s="5">
        <f>ROUND(IFERROR(E509/H509,0),0)</f>
        <v>44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2"/>
        <v>41373.208333333336</v>
      </c>
      <c r="O509" s="9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1"/>
        <v>1.1222929936305732</v>
      </c>
      <c r="G510" t="s">
        <v>20</v>
      </c>
      <c r="H510">
        <v>3657</v>
      </c>
      <c r="I510" s="5">
        <f>ROUND(IFERROR(E510/H510,0),0)</f>
        <v>53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2"/>
        <v>43310.208333333328</v>
      </c>
      <c r="O510" s="9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1"/>
        <v>0.70925816023738875</v>
      </c>
      <c r="G511" t="s">
        <v>14</v>
      </c>
      <c r="H511">
        <v>1258</v>
      </c>
      <c r="I511" s="5">
        <f>ROUND(IFERROR(E511/H511,0),0)</f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2"/>
        <v>41034.208333333336</v>
      </c>
      <c r="O511" s="9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1"/>
        <v>1.1908974358974358</v>
      </c>
      <c r="G512" t="s">
        <v>20</v>
      </c>
      <c r="H512">
        <v>131</v>
      </c>
      <c r="I512" s="5">
        <f>ROUND(IFERROR(E512/H512,0),0)</f>
        <v>71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2"/>
        <v>43251.208333333328</v>
      </c>
      <c r="O512" s="9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1"/>
        <v>0.24017591339648173</v>
      </c>
      <c r="G513" t="s">
        <v>14</v>
      </c>
      <c r="H513">
        <v>362</v>
      </c>
      <c r="I513" s="5">
        <f>ROUND(IFERROR(E513/H513,0),0)</f>
        <v>98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2"/>
        <v>43671.208333333328</v>
      </c>
      <c r="O513" s="9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1"/>
        <v>1.3931868131868133</v>
      </c>
      <c r="G514" t="s">
        <v>20</v>
      </c>
      <c r="H514">
        <v>239</v>
      </c>
      <c r="I514" s="5">
        <f>ROUND(IFERROR(E514/H514,0),0)</f>
        <v>53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2"/>
        <v>41825.208333333336</v>
      </c>
      <c r="O514" s="9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24">E515/D515</f>
        <v>0.39277108433734942</v>
      </c>
      <c r="G515" t="s">
        <v>74</v>
      </c>
      <c r="H515">
        <v>35</v>
      </c>
      <c r="I515" s="5">
        <f>ROUND(IFERROR(E515/H515,0),0)</f>
        <v>93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25">(((L515/60)/60)/24)+DATE(1970,1,1)</f>
        <v>40430.208333333336</v>
      </c>
      <c r="O515" s="9">
        <f t="shared" si="2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4"/>
        <v>0.22439077144917088</v>
      </c>
      <c r="G516" t="s">
        <v>74</v>
      </c>
      <c r="H516">
        <v>528</v>
      </c>
      <c r="I516" s="5">
        <f>ROUND(IFERROR(E516/H516,0),0)</f>
        <v>59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25"/>
        <v>41614.25</v>
      </c>
      <c r="O516" s="9">
        <f t="shared" ref="O516:O579" si="26"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4"/>
        <v>0.55779069767441858</v>
      </c>
      <c r="G517" t="s">
        <v>14</v>
      </c>
      <c r="H517">
        <v>133</v>
      </c>
      <c r="I517" s="5">
        <f>ROUND(IFERROR(E517/H517,0),0)</f>
        <v>36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25"/>
        <v>40900.25</v>
      </c>
      <c r="O517" s="9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4"/>
        <v>0.42523125996810207</v>
      </c>
      <c r="G518" t="s">
        <v>14</v>
      </c>
      <c r="H518">
        <v>846</v>
      </c>
      <c r="I518" s="5">
        <f>ROUND(IFERROR(E518/H518,0),0)</f>
        <v>63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25"/>
        <v>40396.208333333336</v>
      </c>
      <c r="O518" s="9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4"/>
        <v>1.1200000000000001</v>
      </c>
      <c r="G519" t="s">
        <v>20</v>
      </c>
      <c r="H519">
        <v>78</v>
      </c>
      <c r="I519" s="5">
        <f>ROUND(IFERROR(E519/H519,0),0)</f>
        <v>85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25"/>
        <v>42860.208333333328</v>
      </c>
      <c r="O519" s="9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4"/>
        <v>7.0681818181818179E-2</v>
      </c>
      <c r="G520" t="s">
        <v>14</v>
      </c>
      <c r="H520">
        <v>10</v>
      </c>
      <c r="I520" s="5">
        <f>ROUND(IFERROR(E520/H520,0),0)</f>
        <v>62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25"/>
        <v>43154.25</v>
      </c>
      <c r="O520" s="9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4"/>
        <v>1.0174563871693867</v>
      </c>
      <c r="G521" t="s">
        <v>20</v>
      </c>
      <c r="H521">
        <v>1773</v>
      </c>
      <c r="I521" s="5">
        <f>ROUND(IFERROR(E521/H521,0),0)</f>
        <v>102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25"/>
        <v>42012.25</v>
      </c>
      <c r="O521" s="9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4"/>
        <v>4.2575000000000003</v>
      </c>
      <c r="G522" t="s">
        <v>20</v>
      </c>
      <c r="H522">
        <v>32</v>
      </c>
      <c r="I522" s="5">
        <f>ROUND(IFERROR(E522/H522,0),0)</f>
        <v>106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25"/>
        <v>43574.208333333328</v>
      </c>
      <c r="O522" s="9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4"/>
        <v>1.4553947368421052</v>
      </c>
      <c r="G523" t="s">
        <v>20</v>
      </c>
      <c r="H523">
        <v>369</v>
      </c>
      <c r="I523" s="5">
        <f>ROUND(IFERROR(E523/H523,0),0)</f>
        <v>30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25"/>
        <v>42605.208333333328</v>
      </c>
      <c r="O523" s="9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4"/>
        <v>0.32453465346534655</v>
      </c>
      <c r="G524" t="s">
        <v>14</v>
      </c>
      <c r="H524">
        <v>191</v>
      </c>
      <c r="I524" s="5">
        <f>ROUND(IFERROR(E524/H524,0),0)</f>
        <v>86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25"/>
        <v>41093.208333333336</v>
      </c>
      <c r="O524" s="9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4"/>
        <v>7.003333333333333</v>
      </c>
      <c r="G525" t="s">
        <v>20</v>
      </c>
      <c r="H525">
        <v>89</v>
      </c>
      <c r="I525" s="5">
        <f>ROUND(IFERROR(E525/H525,0),0)</f>
        <v>71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25"/>
        <v>40241.25</v>
      </c>
      <c r="O525" s="9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4"/>
        <v>0.83904860392967939</v>
      </c>
      <c r="G526" t="s">
        <v>14</v>
      </c>
      <c r="H526">
        <v>1979</v>
      </c>
      <c r="I526" s="5">
        <f>ROUND(IFERROR(E526/H526,0),0)</f>
        <v>41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25"/>
        <v>40294.208333333336</v>
      </c>
      <c r="O526" s="9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4"/>
        <v>0.84190476190476193</v>
      </c>
      <c r="G527" t="s">
        <v>14</v>
      </c>
      <c r="H527">
        <v>63</v>
      </c>
      <c r="I527" s="5">
        <f>ROUND(IFERROR(E527/H527,0),0)</f>
        <v>28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25"/>
        <v>40505.25</v>
      </c>
      <c r="O527" s="9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4"/>
        <v>1.5595180722891566</v>
      </c>
      <c r="G528" t="s">
        <v>20</v>
      </c>
      <c r="H528">
        <v>147</v>
      </c>
      <c r="I528" s="5">
        <f>ROUND(IFERROR(E528/H528,0),0)</f>
        <v>88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25"/>
        <v>42364.25</v>
      </c>
      <c r="O528" s="9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4"/>
        <v>0.99619450317124736</v>
      </c>
      <c r="G529" t="s">
        <v>14</v>
      </c>
      <c r="H529">
        <v>6080</v>
      </c>
      <c r="I529" s="5">
        <f>ROUND(IFERROR(E529/H529,0),0)</f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25"/>
        <v>42405.25</v>
      </c>
      <c r="O529" s="9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4"/>
        <v>0.80300000000000005</v>
      </c>
      <c r="G530" t="s">
        <v>14</v>
      </c>
      <c r="H530">
        <v>80</v>
      </c>
      <c r="I530" s="5">
        <f>ROUND(IFERROR(E530/H530,0),0)</f>
        <v>90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25"/>
        <v>41601.25</v>
      </c>
      <c r="O530" s="9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4"/>
        <v>0.11254901960784314</v>
      </c>
      <c r="G531" t="s">
        <v>14</v>
      </c>
      <c r="H531">
        <v>9</v>
      </c>
      <c r="I531" s="5">
        <f>ROUND(IFERROR(E531/H531,0),0)</f>
        <v>64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25"/>
        <v>41769.208333333336</v>
      </c>
      <c r="O531" s="9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4"/>
        <v>0.91740952380952379</v>
      </c>
      <c r="G532" t="s">
        <v>14</v>
      </c>
      <c r="H532">
        <v>1784</v>
      </c>
      <c r="I532" s="5">
        <f>ROUND(IFERROR(E532/H532,0),0)</f>
        <v>54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25"/>
        <v>40421.208333333336</v>
      </c>
      <c r="O532" s="9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4"/>
        <v>0.95521156936261387</v>
      </c>
      <c r="G533" t="s">
        <v>47</v>
      </c>
      <c r="H533">
        <v>3640</v>
      </c>
      <c r="I533" s="5">
        <f>ROUND(IFERROR(E533/H533,0),0)</f>
        <v>49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25"/>
        <v>41589.25</v>
      </c>
      <c r="O533" s="9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4"/>
        <v>5.0287499999999996</v>
      </c>
      <c r="G534" t="s">
        <v>20</v>
      </c>
      <c r="H534">
        <v>126</v>
      </c>
      <c r="I534" s="5">
        <f>ROUND(IFERROR(E534/H534,0),0)</f>
        <v>64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25"/>
        <v>43125.25</v>
      </c>
      <c r="O534" s="9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4"/>
        <v>1.5924394463667819</v>
      </c>
      <c r="G535" t="s">
        <v>20</v>
      </c>
      <c r="H535">
        <v>2218</v>
      </c>
      <c r="I535" s="5">
        <f>ROUND(IFERROR(E535/H535,0),0)</f>
        <v>83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25"/>
        <v>41479.208333333336</v>
      </c>
      <c r="O535" s="9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4"/>
        <v>0.15022446689113356</v>
      </c>
      <c r="G536" t="s">
        <v>14</v>
      </c>
      <c r="H536">
        <v>243</v>
      </c>
      <c r="I536" s="5">
        <f>ROUND(IFERROR(E536/H536,0),0)</f>
        <v>55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25"/>
        <v>43329.208333333328</v>
      </c>
      <c r="O536" s="9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4"/>
        <v>4.820384615384615</v>
      </c>
      <c r="G537" t="s">
        <v>20</v>
      </c>
      <c r="H537">
        <v>202</v>
      </c>
      <c r="I537" s="5">
        <f>ROUND(IFERROR(E537/H537,0),0)</f>
        <v>62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25"/>
        <v>43259.208333333328</v>
      </c>
      <c r="O537" s="9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4"/>
        <v>1.4996938775510205</v>
      </c>
      <c r="G538" t="s">
        <v>20</v>
      </c>
      <c r="H538">
        <v>140</v>
      </c>
      <c r="I538" s="5">
        <f>ROUND(IFERROR(E538/H538,0),0)</f>
        <v>105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25"/>
        <v>40414.208333333336</v>
      </c>
      <c r="O538" s="9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4"/>
        <v>1.1722156398104266</v>
      </c>
      <c r="G539" t="s">
        <v>20</v>
      </c>
      <c r="H539">
        <v>1052</v>
      </c>
      <c r="I539" s="5">
        <f>ROUND(IFERROR(E539/H539,0),0)</f>
        <v>94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25"/>
        <v>43342.208333333328</v>
      </c>
      <c r="O539" s="9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4"/>
        <v>0.37695968274950431</v>
      </c>
      <c r="G540" t="s">
        <v>14</v>
      </c>
      <c r="H540">
        <v>1296</v>
      </c>
      <c r="I540" s="5">
        <f>ROUND(IFERROR(E540/H540,0),0)</f>
        <v>44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25"/>
        <v>41539.208333333336</v>
      </c>
      <c r="O540" s="9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4"/>
        <v>0.72653061224489801</v>
      </c>
      <c r="G541" t="s">
        <v>14</v>
      </c>
      <c r="H541">
        <v>77</v>
      </c>
      <c r="I541" s="5">
        <f>ROUND(IFERROR(E541/H541,0),0)</f>
        <v>92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25"/>
        <v>43647.208333333328</v>
      </c>
      <c r="O541" s="9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4"/>
        <v>2.6598113207547169</v>
      </c>
      <c r="G542" t="s">
        <v>20</v>
      </c>
      <c r="H542">
        <v>247</v>
      </c>
      <c r="I542" s="5">
        <f>ROUND(IFERROR(E542/H542,0),0)</f>
        <v>57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25"/>
        <v>43225.208333333328</v>
      </c>
      <c r="O542" s="9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4"/>
        <v>0.24205617977528091</v>
      </c>
      <c r="G543" t="s">
        <v>14</v>
      </c>
      <c r="H543">
        <v>395</v>
      </c>
      <c r="I543" s="5">
        <f>ROUND(IFERROR(E543/H543,0),0)</f>
        <v>109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25"/>
        <v>42165.208333333328</v>
      </c>
      <c r="O543" s="9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4"/>
        <v>2.5064935064935064E-2</v>
      </c>
      <c r="G544" t="s">
        <v>14</v>
      </c>
      <c r="H544">
        <v>49</v>
      </c>
      <c r="I544" s="5">
        <f>ROUND(IFERROR(E544/H544,0),0)</f>
        <v>39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25"/>
        <v>42391.25</v>
      </c>
      <c r="O544" s="9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4"/>
        <v>0.1632979976442874</v>
      </c>
      <c r="G545" t="s">
        <v>14</v>
      </c>
      <c r="H545">
        <v>180</v>
      </c>
      <c r="I545" s="5">
        <f>ROUND(IFERROR(E545/H545,0),0)</f>
        <v>77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25"/>
        <v>41528.208333333336</v>
      </c>
      <c r="O545" s="9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4"/>
        <v>2.7650000000000001</v>
      </c>
      <c r="G546" t="s">
        <v>20</v>
      </c>
      <c r="H546">
        <v>84</v>
      </c>
      <c r="I546" s="5">
        <f>ROUND(IFERROR(E546/H546,0),0)</f>
        <v>92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25"/>
        <v>42377.25</v>
      </c>
      <c r="O546" s="9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4"/>
        <v>0.88803571428571426</v>
      </c>
      <c r="G547" t="s">
        <v>14</v>
      </c>
      <c r="H547">
        <v>2690</v>
      </c>
      <c r="I547" s="5">
        <f>ROUND(IFERROR(E547/H547,0),0)</f>
        <v>61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25"/>
        <v>43824.25</v>
      </c>
      <c r="O547" s="9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4"/>
        <v>1.6357142857142857</v>
      </c>
      <c r="G548" t="s">
        <v>20</v>
      </c>
      <c r="H548">
        <v>88</v>
      </c>
      <c r="I548" s="5">
        <f>ROUND(IFERROR(E548/H548,0),0)</f>
        <v>78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25"/>
        <v>43360.208333333328</v>
      </c>
      <c r="O548" s="9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4"/>
        <v>9.69</v>
      </c>
      <c r="G549" t="s">
        <v>20</v>
      </c>
      <c r="H549">
        <v>156</v>
      </c>
      <c r="I549" s="5">
        <f>ROUND(IFERROR(E549/H549,0),0)</f>
        <v>81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25"/>
        <v>42029.25</v>
      </c>
      <c r="O549" s="9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4"/>
        <v>2.7091376701966716</v>
      </c>
      <c r="G550" t="s">
        <v>20</v>
      </c>
      <c r="H550">
        <v>2985</v>
      </c>
      <c r="I550" s="5">
        <f>ROUND(IFERROR(E550/H550,0),0)</f>
        <v>60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25"/>
        <v>42461.208333333328</v>
      </c>
      <c r="O550" s="9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4"/>
        <v>2.8421355932203389</v>
      </c>
      <c r="G551" t="s">
        <v>20</v>
      </c>
      <c r="H551">
        <v>762</v>
      </c>
      <c r="I551" s="5">
        <f>ROUND(IFERROR(E551/H551,0),0)</f>
        <v>110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25"/>
        <v>41422.208333333336</v>
      </c>
      <c r="O551" s="9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4"/>
        <v>0.04</v>
      </c>
      <c r="G552" t="s">
        <v>74</v>
      </c>
      <c r="H552">
        <v>1</v>
      </c>
      <c r="I552" s="5">
        <f>ROUND(IFERROR(E552/H552,0),0)</f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25"/>
        <v>40968.25</v>
      </c>
      <c r="O552" s="9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4"/>
        <v>0.58632981676846196</v>
      </c>
      <c r="G553" t="s">
        <v>14</v>
      </c>
      <c r="H553">
        <v>2779</v>
      </c>
      <c r="I553" s="5">
        <f>ROUND(IFERROR(E553/H553,0),0)</f>
        <v>38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25"/>
        <v>41993.25</v>
      </c>
      <c r="O553" s="9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4"/>
        <v>0.98511111111111116</v>
      </c>
      <c r="G554" t="s">
        <v>14</v>
      </c>
      <c r="H554">
        <v>92</v>
      </c>
      <c r="I554" s="5">
        <f>ROUND(IFERROR(E554/H554,0),0)</f>
        <v>96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25"/>
        <v>42700.25</v>
      </c>
      <c r="O554" s="9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4"/>
        <v>0.43975381008206332</v>
      </c>
      <c r="G555" t="s">
        <v>14</v>
      </c>
      <c r="H555">
        <v>1028</v>
      </c>
      <c r="I555" s="5">
        <f>ROUND(IFERROR(E555/H555,0),0)</f>
        <v>73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25"/>
        <v>40545.25</v>
      </c>
      <c r="O555" s="9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4"/>
        <v>1.5166315789473683</v>
      </c>
      <c r="G556" t="s">
        <v>20</v>
      </c>
      <c r="H556">
        <v>554</v>
      </c>
      <c r="I556" s="5">
        <f>ROUND(IFERROR(E556/H556,0),0)</f>
        <v>26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25"/>
        <v>42723.25</v>
      </c>
      <c r="O556" s="9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4"/>
        <v>2.2363492063492063</v>
      </c>
      <c r="G557" t="s">
        <v>20</v>
      </c>
      <c r="H557">
        <v>135</v>
      </c>
      <c r="I557" s="5">
        <f>ROUND(IFERROR(E557/H557,0),0)</f>
        <v>104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25"/>
        <v>41731.208333333336</v>
      </c>
      <c r="O557" s="9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4"/>
        <v>2.3975</v>
      </c>
      <c r="G558" t="s">
        <v>20</v>
      </c>
      <c r="H558">
        <v>122</v>
      </c>
      <c r="I558" s="5">
        <f>ROUND(IFERROR(E558/H558,0),0)</f>
        <v>102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25"/>
        <v>40792.208333333336</v>
      </c>
      <c r="O558" s="9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4"/>
        <v>1.9933333333333334</v>
      </c>
      <c r="G559" t="s">
        <v>20</v>
      </c>
      <c r="H559">
        <v>221</v>
      </c>
      <c r="I559" s="5">
        <f>ROUND(IFERROR(E559/H559,0),0)</f>
        <v>54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25"/>
        <v>42279.208333333328</v>
      </c>
      <c r="O559" s="9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4"/>
        <v>1.373448275862069</v>
      </c>
      <c r="G560" t="s">
        <v>20</v>
      </c>
      <c r="H560">
        <v>126</v>
      </c>
      <c r="I560" s="5">
        <f>ROUND(IFERROR(E560/H560,0),0)</f>
        <v>63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25"/>
        <v>42424.25</v>
      </c>
      <c r="O560" s="9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4"/>
        <v>1.009696106362773</v>
      </c>
      <c r="G561" t="s">
        <v>20</v>
      </c>
      <c r="H561">
        <v>1022</v>
      </c>
      <c r="I561" s="5">
        <f>ROUND(IFERROR(E561/H561,0),0)</f>
        <v>104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25"/>
        <v>42584.208333333328</v>
      </c>
      <c r="O561" s="9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4"/>
        <v>7.9416000000000002</v>
      </c>
      <c r="G562" t="s">
        <v>20</v>
      </c>
      <c r="H562">
        <v>3177</v>
      </c>
      <c r="I562" s="5">
        <f>ROUND(IFERROR(E562/H562,0),0)</f>
        <v>50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25"/>
        <v>40865.25</v>
      </c>
      <c r="O562" s="9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4"/>
        <v>3.6970000000000001</v>
      </c>
      <c r="G563" t="s">
        <v>20</v>
      </c>
      <c r="H563">
        <v>198</v>
      </c>
      <c r="I563" s="5">
        <f>ROUND(IFERROR(E563/H563,0),0)</f>
        <v>56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25"/>
        <v>40833.208333333336</v>
      </c>
      <c r="O563" s="9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4"/>
        <v>0.12818181818181817</v>
      </c>
      <c r="G564" t="s">
        <v>14</v>
      </c>
      <c r="H564">
        <v>26</v>
      </c>
      <c r="I564" s="5">
        <f>ROUND(IFERROR(E564/H564,0),0)</f>
        <v>49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25"/>
        <v>43536.208333333328</v>
      </c>
      <c r="O564" s="9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4"/>
        <v>1.3802702702702703</v>
      </c>
      <c r="G565" t="s">
        <v>20</v>
      </c>
      <c r="H565">
        <v>85</v>
      </c>
      <c r="I565" s="5">
        <f>ROUND(IFERROR(E565/H565,0),0)</f>
        <v>60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25"/>
        <v>43417.25</v>
      </c>
      <c r="O565" s="9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4"/>
        <v>0.83813278008298753</v>
      </c>
      <c r="G566" t="s">
        <v>14</v>
      </c>
      <c r="H566">
        <v>1790</v>
      </c>
      <c r="I566" s="5">
        <f>ROUND(IFERROR(E566/H566,0),0)</f>
        <v>79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25"/>
        <v>42078.208333333328</v>
      </c>
      <c r="O566" s="9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4"/>
        <v>2.0460063224446787</v>
      </c>
      <c r="G567" t="s">
        <v>20</v>
      </c>
      <c r="H567">
        <v>3596</v>
      </c>
      <c r="I567" s="5">
        <f>ROUND(IFERROR(E567/H567,0),0)</f>
        <v>54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25"/>
        <v>40862.25</v>
      </c>
      <c r="O567" s="9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4"/>
        <v>0.44344086021505374</v>
      </c>
      <c r="G568" t="s">
        <v>14</v>
      </c>
      <c r="H568">
        <v>37</v>
      </c>
      <c r="I568" s="5">
        <f>ROUND(IFERROR(E568/H568,0),0)</f>
        <v>111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25"/>
        <v>42424.25</v>
      </c>
      <c r="O568" s="9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4"/>
        <v>2.1860294117647059</v>
      </c>
      <c r="G569" t="s">
        <v>20</v>
      </c>
      <c r="H569">
        <v>244</v>
      </c>
      <c r="I569" s="5">
        <f>ROUND(IFERROR(E569/H569,0),0)</f>
        <v>61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25"/>
        <v>41830.208333333336</v>
      </c>
      <c r="O569" s="9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4"/>
        <v>1.8603314917127072</v>
      </c>
      <c r="G570" t="s">
        <v>20</v>
      </c>
      <c r="H570">
        <v>5180</v>
      </c>
      <c r="I570" s="5">
        <f>ROUND(IFERROR(E570/H570,0),0)</f>
        <v>26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25"/>
        <v>40374.208333333336</v>
      </c>
      <c r="O570" s="9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4"/>
        <v>2.3733830845771142</v>
      </c>
      <c r="G571" t="s">
        <v>20</v>
      </c>
      <c r="H571">
        <v>589</v>
      </c>
      <c r="I571" s="5">
        <f>ROUND(IFERROR(E571/H571,0),0)</f>
        <v>81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25"/>
        <v>40554.25</v>
      </c>
      <c r="O571" s="9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4"/>
        <v>3.0565384615384614</v>
      </c>
      <c r="G572" t="s">
        <v>20</v>
      </c>
      <c r="H572">
        <v>2725</v>
      </c>
      <c r="I572" s="5">
        <f>ROUND(IFERROR(E572/H572,0),0)</f>
        <v>35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25"/>
        <v>41993.25</v>
      </c>
      <c r="O572" s="9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4"/>
        <v>0.94142857142857139</v>
      </c>
      <c r="G573" t="s">
        <v>14</v>
      </c>
      <c r="H573">
        <v>35</v>
      </c>
      <c r="I573" s="5">
        <f>ROUND(IFERROR(E573/H573,0),0)</f>
        <v>94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25"/>
        <v>42174.208333333328</v>
      </c>
      <c r="O573" s="9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4"/>
        <v>0.54400000000000004</v>
      </c>
      <c r="G574" t="s">
        <v>74</v>
      </c>
      <c r="H574">
        <v>94</v>
      </c>
      <c r="I574" s="5">
        <f>ROUND(IFERROR(E574/H574,0),0)</f>
        <v>52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25"/>
        <v>42275.208333333328</v>
      </c>
      <c r="O574" s="9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4"/>
        <v>1.1188059701492536</v>
      </c>
      <c r="G575" t="s">
        <v>20</v>
      </c>
      <c r="H575">
        <v>300</v>
      </c>
      <c r="I575" s="5">
        <f>ROUND(IFERROR(E575/H575,0),0)</f>
        <v>25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25"/>
        <v>41761.208333333336</v>
      </c>
      <c r="O575" s="9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4"/>
        <v>3.6914814814814814</v>
      </c>
      <c r="G576" t="s">
        <v>20</v>
      </c>
      <c r="H576">
        <v>144</v>
      </c>
      <c r="I576" s="5">
        <f>ROUND(IFERROR(E576/H576,0),0)</f>
        <v>69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25"/>
        <v>43806.25</v>
      </c>
      <c r="O576" s="9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4"/>
        <v>0.62930372148859548</v>
      </c>
      <c r="G577" t="s">
        <v>14</v>
      </c>
      <c r="H577">
        <v>558</v>
      </c>
      <c r="I577" s="5">
        <f>ROUND(IFERROR(E577/H577,0),0)</f>
        <v>94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25"/>
        <v>41779.208333333336</v>
      </c>
      <c r="O577" s="9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4"/>
        <v>0.6492783505154639</v>
      </c>
      <c r="G578" t="s">
        <v>14</v>
      </c>
      <c r="H578">
        <v>64</v>
      </c>
      <c r="I578" s="5">
        <f>ROUND(IFERROR(E578/H578,0),0)</f>
        <v>98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25"/>
        <v>43040.208333333328</v>
      </c>
      <c r="O578" s="9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27">E579/D579</f>
        <v>0.18853658536585366</v>
      </c>
      <c r="G579" t="s">
        <v>74</v>
      </c>
      <c r="H579">
        <v>37</v>
      </c>
      <c r="I579" s="5">
        <f>ROUND(IFERROR(E579/H579,0),0)</f>
        <v>42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28">(((L579/60)/60)/24)+DATE(1970,1,1)</f>
        <v>40613.25</v>
      </c>
      <c r="O579" s="9">
        <f t="shared" si="26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7"/>
        <v>0.1675440414507772</v>
      </c>
      <c r="G580" t="s">
        <v>14</v>
      </c>
      <c r="H580">
        <v>245</v>
      </c>
      <c r="I580" s="5">
        <f>ROUND(IFERROR(E580/H580,0),0)</f>
        <v>66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28"/>
        <v>40878.25</v>
      </c>
      <c r="O580" s="9">
        <f t="shared" ref="O580:O643" si="29"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7"/>
        <v>1.0111290322580646</v>
      </c>
      <c r="G581" t="s">
        <v>20</v>
      </c>
      <c r="H581">
        <v>87</v>
      </c>
      <c r="I581" s="5">
        <f>ROUND(IFERROR(E581/H581,0),0)</f>
        <v>72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28"/>
        <v>40762.208333333336</v>
      </c>
      <c r="O581" s="9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7"/>
        <v>3.4150228310502282</v>
      </c>
      <c r="G582" t="s">
        <v>20</v>
      </c>
      <c r="H582">
        <v>3116</v>
      </c>
      <c r="I582" s="5">
        <f>ROUND(IFERROR(E582/H582,0),0)</f>
        <v>48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28"/>
        <v>41696.25</v>
      </c>
      <c r="O582" s="9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7"/>
        <v>0.64016666666666666</v>
      </c>
      <c r="G583" t="s">
        <v>14</v>
      </c>
      <c r="H583">
        <v>71</v>
      </c>
      <c r="I583" s="5">
        <f>ROUND(IFERROR(E583/H583,0),0)</f>
        <v>54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28"/>
        <v>40662.208333333336</v>
      </c>
      <c r="O583" s="9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7"/>
        <v>0.5208045977011494</v>
      </c>
      <c r="G584" t="s">
        <v>14</v>
      </c>
      <c r="H584">
        <v>42</v>
      </c>
      <c r="I584" s="5">
        <f>ROUND(IFERROR(E584/H584,0),0)</f>
        <v>108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28"/>
        <v>42165.208333333328</v>
      </c>
      <c r="O584" s="9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7"/>
        <v>3.2240211640211642</v>
      </c>
      <c r="G585" t="s">
        <v>20</v>
      </c>
      <c r="H585">
        <v>909</v>
      </c>
      <c r="I585" s="5">
        <f>ROUND(IFERROR(E585/H585,0),0)</f>
        <v>67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28"/>
        <v>40959.25</v>
      </c>
      <c r="O585" s="9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7"/>
        <v>1.1950810185185186</v>
      </c>
      <c r="G586" t="s">
        <v>20</v>
      </c>
      <c r="H586">
        <v>1613</v>
      </c>
      <c r="I586" s="5">
        <f>ROUND(IFERROR(E586/H586,0),0)</f>
        <v>64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28"/>
        <v>41024.208333333336</v>
      </c>
      <c r="O586" s="9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7"/>
        <v>1.4679775280898877</v>
      </c>
      <c r="G587" t="s">
        <v>20</v>
      </c>
      <c r="H587">
        <v>136</v>
      </c>
      <c r="I587" s="5">
        <f>ROUND(IFERROR(E587/H587,0),0)</f>
        <v>96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28"/>
        <v>40255.208333333336</v>
      </c>
      <c r="O587" s="9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7"/>
        <v>9.5057142857142853</v>
      </c>
      <c r="G588" t="s">
        <v>20</v>
      </c>
      <c r="H588">
        <v>130</v>
      </c>
      <c r="I588" s="5">
        <f>ROUND(IFERROR(E588/H588,0),0)</f>
        <v>51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28"/>
        <v>40499.25</v>
      </c>
      <c r="O588" s="9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7"/>
        <v>0.72893617021276591</v>
      </c>
      <c r="G589" t="s">
        <v>14</v>
      </c>
      <c r="H589">
        <v>156</v>
      </c>
      <c r="I589" s="5">
        <f>ROUND(IFERROR(E589/H589,0),0)</f>
        <v>44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28"/>
        <v>43484.25</v>
      </c>
      <c r="O589" s="9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7"/>
        <v>0.7900824873096447</v>
      </c>
      <c r="G590" t="s">
        <v>14</v>
      </c>
      <c r="H590">
        <v>1368</v>
      </c>
      <c r="I590" s="5">
        <f>ROUND(IFERROR(E590/H590,0),0)</f>
        <v>91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28"/>
        <v>40262.208333333336</v>
      </c>
      <c r="O590" s="9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7"/>
        <v>0.64721518987341775</v>
      </c>
      <c r="G591" t="s">
        <v>14</v>
      </c>
      <c r="H591">
        <v>102</v>
      </c>
      <c r="I591" s="5">
        <f>ROUND(IFERROR(E591/H591,0),0)</f>
        <v>50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28"/>
        <v>42190.208333333328</v>
      </c>
      <c r="O591" s="9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7"/>
        <v>0.82028169014084507</v>
      </c>
      <c r="G592" t="s">
        <v>14</v>
      </c>
      <c r="H592">
        <v>86</v>
      </c>
      <c r="I592" s="5">
        <f>ROUND(IFERROR(E592/H592,0),0)</f>
        <v>68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28"/>
        <v>41994.25</v>
      </c>
      <c r="O592" s="9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7"/>
        <v>10.376666666666667</v>
      </c>
      <c r="G593" t="s">
        <v>20</v>
      </c>
      <c r="H593">
        <v>102</v>
      </c>
      <c r="I593" s="5">
        <f>ROUND(IFERROR(E593/H593,0),0)</f>
        <v>61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28"/>
        <v>40373.208333333336</v>
      </c>
      <c r="O593" s="9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7"/>
        <v>0.12910076530612244</v>
      </c>
      <c r="G594" t="s">
        <v>14</v>
      </c>
      <c r="H594">
        <v>253</v>
      </c>
      <c r="I594" s="5">
        <f>ROUND(IFERROR(E594/H594,0),0)</f>
        <v>80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28"/>
        <v>41789.208333333336</v>
      </c>
      <c r="O594" s="9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7"/>
        <v>1.5484210526315789</v>
      </c>
      <c r="G595" t="s">
        <v>20</v>
      </c>
      <c r="H595">
        <v>4006</v>
      </c>
      <c r="I595" s="5">
        <f>ROUND(IFERROR(E595/H595,0),0)</f>
        <v>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28"/>
        <v>41724.208333333336</v>
      </c>
      <c r="O595" s="9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7"/>
        <v>7.0991735537190084E-2</v>
      </c>
      <c r="G596" t="s">
        <v>14</v>
      </c>
      <c r="H596">
        <v>157</v>
      </c>
      <c r="I596" s="5">
        <f>ROUND(IFERROR(E596/H596,0),0)</f>
        <v>71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28"/>
        <v>42548.208333333328</v>
      </c>
      <c r="O596" s="9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7"/>
        <v>2.0852773826458035</v>
      </c>
      <c r="G597" t="s">
        <v>20</v>
      </c>
      <c r="H597">
        <v>1629</v>
      </c>
      <c r="I597" s="5">
        <f>ROUND(IFERROR(E597/H597,0),0)</f>
        <v>90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28"/>
        <v>40253.208333333336</v>
      </c>
      <c r="O597" s="9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7"/>
        <v>0.99683544303797467</v>
      </c>
      <c r="G598" t="s">
        <v>14</v>
      </c>
      <c r="H598">
        <v>183</v>
      </c>
      <c r="I598" s="5">
        <f>ROUND(IFERROR(E598/H598,0),0)</f>
        <v>43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28"/>
        <v>42434.25</v>
      </c>
      <c r="O598" s="9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7"/>
        <v>2.0159756097560977</v>
      </c>
      <c r="G599" t="s">
        <v>20</v>
      </c>
      <c r="H599">
        <v>2188</v>
      </c>
      <c r="I599" s="5">
        <f>ROUND(IFERROR(E599/H599,0),0)</f>
        <v>68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28"/>
        <v>43786.25</v>
      </c>
      <c r="O599" s="9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7"/>
        <v>1.6209032258064515</v>
      </c>
      <c r="G600" t="s">
        <v>20</v>
      </c>
      <c r="H600">
        <v>2409</v>
      </c>
      <c r="I600" s="5">
        <f>ROUND(IFERROR(E600/H600,0),0)</f>
        <v>73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28"/>
        <v>40344.208333333336</v>
      </c>
      <c r="O600" s="9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7"/>
        <v>3.6436208125445471E-2</v>
      </c>
      <c r="G601" t="s">
        <v>14</v>
      </c>
      <c r="H601">
        <v>82</v>
      </c>
      <c r="I601" s="5">
        <f>ROUND(IFERROR(E601/H601,0),0)</f>
        <v>62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28"/>
        <v>42047.25</v>
      </c>
      <c r="O601" s="9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7"/>
        <v>0.05</v>
      </c>
      <c r="G602" t="s">
        <v>14</v>
      </c>
      <c r="H602">
        <v>1</v>
      </c>
      <c r="I602" s="5">
        <f>ROUND(IFERROR(E602/H602,0),0)</f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28"/>
        <v>41485.208333333336</v>
      </c>
      <c r="O602" s="9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7"/>
        <v>2.0663492063492064</v>
      </c>
      <c r="G603" t="s">
        <v>20</v>
      </c>
      <c r="H603">
        <v>194</v>
      </c>
      <c r="I603" s="5">
        <f>ROUND(IFERROR(E603/H603,0),0)</f>
        <v>67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28"/>
        <v>41789.208333333336</v>
      </c>
      <c r="O603" s="9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7"/>
        <v>1.2823628691983122</v>
      </c>
      <c r="G604" t="s">
        <v>20</v>
      </c>
      <c r="H604">
        <v>1140</v>
      </c>
      <c r="I604" s="5">
        <f>ROUND(IFERROR(E604/H604,0),0)</f>
        <v>80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28"/>
        <v>42160.208333333328</v>
      </c>
      <c r="O604" s="9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7"/>
        <v>1.1966037735849056</v>
      </c>
      <c r="G605" t="s">
        <v>20</v>
      </c>
      <c r="H605">
        <v>102</v>
      </c>
      <c r="I605" s="5">
        <f>ROUND(IFERROR(E605/H605,0),0)</f>
        <v>62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28"/>
        <v>43573.208333333328</v>
      </c>
      <c r="O605" s="9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7"/>
        <v>1.7073055242390078</v>
      </c>
      <c r="G606" t="s">
        <v>20</v>
      </c>
      <c r="H606">
        <v>2857</v>
      </c>
      <c r="I606" s="5">
        <f>ROUND(IFERROR(E606/H606,0),0)</f>
        <v>53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28"/>
        <v>40565.25</v>
      </c>
      <c r="O606" s="9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7"/>
        <v>1.8721212121212121</v>
      </c>
      <c r="G607" t="s">
        <v>20</v>
      </c>
      <c r="H607">
        <v>107</v>
      </c>
      <c r="I607" s="5">
        <f>ROUND(IFERROR(E607/H607,0),0)</f>
        <v>58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28"/>
        <v>42280.208333333328</v>
      </c>
      <c r="O607" s="9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7"/>
        <v>1.8838235294117647</v>
      </c>
      <c r="G608" t="s">
        <v>20</v>
      </c>
      <c r="H608">
        <v>160</v>
      </c>
      <c r="I608" s="5">
        <f>ROUND(IFERROR(E608/H608,0),0)</f>
        <v>40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28"/>
        <v>42436.25</v>
      </c>
      <c r="O608" s="9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7"/>
        <v>1.3129869186046512</v>
      </c>
      <c r="G609" t="s">
        <v>20</v>
      </c>
      <c r="H609">
        <v>2230</v>
      </c>
      <c r="I609" s="5">
        <f>ROUND(IFERROR(E609/H609,0),0)</f>
        <v>81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28"/>
        <v>41721.208333333336</v>
      </c>
      <c r="O609" s="9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7"/>
        <v>2.8397435897435899</v>
      </c>
      <c r="G610" t="s">
        <v>20</v>
      </c>
      <c r="H610">
        <v>316</v>
      </c>
      <c r="I610" s="5">
        <f>ROUND(IFERROR(E610/H610,0),0)</f>
        <v>35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28"/>
        <v>43530.25</v>
      </c>
      <c r="O610" s="9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7"/>
        <v>1.2041999999999999</v>
      </c>
      <c r="G611" t="s">
        <v>20</v>
      </c>
      <c r="H611">
        <v>117</v>
      </c>
      <c r="I611" s="5">
        <f>ROUND(IFERROR(E611/H611,0),0)</f>
        <v>103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28"/>
        <v>43481.25</v>
      </c>
      <c r="O611" s="9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7"/>
        <v>4.1905607476635511</v>
      </c>
      <c r="G612" t="s">
        <v>20</v>
      </c>
      <c r="H612">
        <v>6406</v>
      </c>
      <c r="I612" s="5">
        <f>ROUND(IFERROR(E612/H612,0),0)</f>
        <v>28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28"/>
        <v>41259.25</v>
      </c>
      <c r="O612" s="9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7"/>
        <v>0.13853658536585367</v>
      </c>
      <c r="G613" t="s">
        <v>74</v>
      </c>
      <c r="H613">
        <v>15</v>
      </c>
      <c r="I613" s="5">
        <f>ROUND(IFERROR(E613/H613,0),0)</f>
        <v>76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28"/>
        <v>41480.208333333336</v>
      </c>
      <c r="O613" s="9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7"/>
        <v>1.3943548387096774</v>
      </c>
      <c r="G614" t="s">
        <v>20</v>
      </c>
      <c r="H614">
        <v>192</v>
      </c>
      <c r="I614" s="5">
        <f>ROUND(IFERROR(E614/H614,0),0)</f>
        <v>45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28"/>
        <v>40474.208333333336</v>
      </c>
      <c r="O614" s="9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7"/>
        <v>1.74</v>
      </c>
      <c r="G615" t="s">
        <v>20</v>
      </c>
      <c r="H615">
        <v>26</v>
      </c>
      <c r="I615" s="5">
        <f>ROUND(IFERROR(E615/H615,0),0)</f>
        <v>74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28"/>
        <v>42973.208333333328</v>
      </c>
      <c r="O615" s="9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7"/>
        <v>1.5549056603773586</v>
      </c>
      <c r="G616" t="s">
        <v>20</v>
      </c>
      <c r="H616">
        <v>723</v>
      </c>
      <c r="I616" s="5">
        <f>ROUND(IFERROR(E616/H616,0),0)</f>
        <v>57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28"/>
        <v>42746.25</v>
      </c>
      <c r="O616" s="9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7"/>
        <v>1.7044705882352942</v>
      </c>
      <c r="G617" t="s">
        <v>20</v>
      </c>
      <c r="H617">
        <v>170</v>
      </c>
      <c r="I617" s="5">
        <f>ROUND(IFERROR(E617/H617,0),0)</f>
        <v>85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28"/>
        <v>42489.208333333328</v>
      </c>
      <c r="O617" s="9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7"/>
        <v>1.8951562500000001</v>
      </c>
      <c r="G618" t="s">
        <v>20</v>
      </c>
      <c r="H618">
        <v>238</v>
      </c>
      <c r="I618" s="5">
        <f>ROUND(IFERROR(E618/H618,0),0)</f>
        <v>51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28"/>
        <v>41537.208333333336</v>
      </c>
      <c r="O618" s="9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7"/>
        <v>2.4971428571428573</v>
      </c>
      <c r="G619" t="s">
        <v>20</v>
      </c>
      <c r="H619">
        <v>55</v>
      </c>
      <c r="I619" s="5">
        <f>ROUND(IFERROR(E619/H619,0),0)</f>
        <v>64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28"/>
        <v>41794.208333333336</v>
      </c>
      <c r="O619" s="9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7"/>
        <v>0.48860523665659616</v>
      </c>
      <c r="G620" t="s">
        <v>14</v>
      </c>
      <c r="H620">
        <v>1198</v>
      </c>
      <c r="I620" s="5">
        <f>ROUND(IFERROR(E620/H620,0),0)</f>
        <v>81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28"/>
        <v>41396.208333333336</v>
      </c>
      <c r="O620" s="9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7"/>
        <v>0.28461970393057684</v>
      </c>
      <c r="G621" t="s">
        <v>14</v>
      </c>
      <c r="H621">
        <v>648</v>
      </c>
      <c r="I621" s="5">
        <f>ROUND(IFERROR(E621/H621,0),0)</f>
        <v>86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28"/>
        <v>40669.208333333336</v>
      </c>
      <c r="O621" s="9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7"/>
        <v>2.6802325581395348</v>
      </c>
      <c r="G622" t="s">
        <v>20</v>
      </c>
      <c r="H622">
        <v>128</v>
      </c>
      <c r="I622" s="5">
        <f>ROUND(IFERROR(E622/H622,0),0)</f>
        <v>90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28"/>
        <v>42559.208333333328</v>
      </c>
      <c r="O622" s="9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7"/>
        <v>6.1980078125000002</v>
      </c>
      <c r="G623" t="s">
        <v>20</v>
      </c>
      <c r="H623">
        <v>2144</v>
      </c>
      <c r="I623" s="5">
        <f>ROUND(IFERROR(E623/H623,0),0)</f>
        <v>74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28"/>
        <v>42626.208333333328</v>
      </c>
      <c r="O623" s="9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7"/>
        <v>3.1301587301587303E-2</v>
      </c>
      <c r="G624" t="s">
        <v>14</v>
      </c>
      <c r="H624">
        <v>64</v>
      </c>
      <c r="I624" s="5">
        <f>ROUND(IFERROR(E624/H624,0),0)</f>
        <v>92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28"/>
        <v>43205.208333333328</v>
      </c>
      <c r="O624" s="9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7"/>
        <v>1.5992152704135738</v>
      </c>
      <c r="G625" t="s">
        <v>20</v>
      </c>
      <c r="H625">
        <v>2693</v>
      </c>
      <c r="I625" s="5">
        <f>ROUND(IFERROR(E625/H625,0),0)</f>
        <v>56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28"/>
        <v>42201.208333333328</v>
      </c>
      <c r="O625" s="9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7"/>
        <v>2.793921568627451</v>
      </c>
      <c r="G626" t="s">
        <v>20</v>
      </c>
      <c r="H626">
        <v>432</v>
      </c>
      <c r="I626" s="5">
        <f>ROUND(IFERROR(E626/H626,0),0)</f>
        <v>33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28"/>
        <v>42029.25</v>
      </c>
      <c r="O626" s="9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7"/>
        <v>0.77373333333333338</v>
      </c>
      <c r="G627" t="s">
        <v>14</v>
      </c>
      <c r="H627">
        <v>62</v>
      </c>
      <c r="I627" s="5">
        <f>ROUND(IFERROR(E627/H627,0),0)</f>
        <v>94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28"/>
        <v>43857.25</v>
      </c>
      <c r="O627" s="9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7"/>
        <v>2.0632812500000002</v>
      </c>
      <c r="G628" t="s">
        <v>20</v>
      </c>
      <c r="H628">
        <v>189</v>
      </c>
      <c r="I628" s="5">
        <f>ROUND(IFERROR(E628/H628,0),0)</f>
        <v>70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28"/>
        <v>40449.208333333336</v>
      </c>
      <c r="O628" s="9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7"/>
        <v>6.9424999999999999</v>
      </c>
      <c r="G629" t="s">
        <v>20</v>
      </c>
      <c r="H629">
        <v>154</v>
      </c>
      <c r="I629" s="5">
        <f>ROUND(IFERROR(E629/H629,0),0)</f>
        <v>72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28"/>
        <v>40345.208333333336</v>
      </c>
      <c r="O629" s="9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7"/>
        <v>1.5178947368421052</v>
      </c>
      <c r="G630" t="s">
        <v>20</v>
      </c>
      <c r="H630">
        <v>96</v>
      </c>
      <c r="I630" s="5">
        <f>ROUND(IFERROR(E630/H630,0),0)</f>
        <v>30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28"/>
        <v>40455.208333333336</v>
      </c>
      <c r="O630" s="9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7"/>
        <v>0.64582072176949945</v>
      </c>
      <c r="G631" t="s">
        <v>14</v>
      </c>
      <c r="H631">
        <v>750</v>
      </c>
      <c r="I631" s="5">
        <f>ROUND(IFERROR(E631/H631,0),0)</f>
        <v>74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28"/>
        <v>42557.208333333328</v>
      </c>
      <c r="O631" s="9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7"/>
        <v>0.62873684210526315</v>
      </c>
      <c r="G632" t="s">
        <v>74</v>
      </c>
      <c r="H632">
        <v>87</v>
      </c>
      <c r="I632" s="5">
        <f>ROUND(IFERROR(E632/H632,0),0)</f>
        <v>69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28"/>
        <v>43586.208333333328</v>
      </c>
      <c r="O632" s="9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7"/>
        <v>3.1039864864864866</v>
      </c>
      <c r="G633" t="s">
        <v>20</v>
      </c>
      <c r="H633">
        <v>3063</v>
      </c>
      <c r="I633" s="5">
        <f>ROUND(IFERROR(E633/H633,0),0)</f>
        <v>60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28"/>
        <v>43550.208333333328</v>
      </c>
      <c r="O633" s="9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7"/>
        <v>0.42859916782246882</v>
      </c>
      <c r="G634" t="s">
        <v>47</v>
      </c>
      <c r="H634">
        <v>278</v>
      </c>
      <c r="I634" s="5">
        <f>ROUND(IFERROR(E634/H634,0),0)</f>
        <v>111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28"/>
        <v>41945.208333333336</v>
      </c>
      <c r="O634" s="9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7"/>
        <v>0.83119402985074631</v>
      </c>
      <c r="G635" t="s">
        <v>14</v>
      </c>
      <c r="H635">
        <v>105</v>
      </c>
      <c r="I635" s="5">
        <f>ROUND(IFERROR(E635/H635,0),0)</f>
        <v>53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28"/>
        <v>42315.25</v>
      </c>
      <c r="O635" s="9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7"/>
        <v>0.78531302876480547</v>
      </c>
      <c r="G636" t="s">
        <v>74</v>
      </c>
      <c r="H636">
        <v>1658</v>
      </c>
      <c r="I636" s="5">
        <f>ROUND(IFERROR(E636/H636,0),0)</f>
        <v>56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28"/>
        <v>42819.208333333328</v>
      </c>
      <c r="O636" s="9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7"/>
        <v>1.1409352517985611</v>
      </c>
      <c r="G637" t="s">
        <v>20</v>
      </c>
      <c r="H637">
        <v>2266</v>
      </c>
      <c r="I637" s="5">
        <f>ROUND(IFERROR(E637/H637,0),0)</f>
        <v>70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28"/>
        <v>41314.25</v>
      </c>
      <c r="O637" s="9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7"/>
        <v>0.64537683358624176</v>
      </c>
      <c r="G638" t="s">
        <v>14</v>
      </c>
      <c r="H638">
        <v>2604</v>
      </c>
      <c r="I638" s="5">
        <f>ROUND(IFERROR(E638/H638,0),0)</f>
        <v>49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28"/>
        <v>40926.25</v>
      </c>
      <c r="O638" s="9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7"/>
        <v>0.79411764705882348</v>
      </c>
      <c r="G639" t="s">
        <v>14</v>
      </c>
      <c r="H639">
        <v>65</v>
      </c>
      <c r="I639" s="5">
        <f>ROUND(IFERROR(E639/H639,0),0)</f>
        <v>104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28"/>
        <v>42688.25</v>
      </c>
      <c r="O639" s="9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7"/>
        <v>0.11419117647058824</v>
      </c>
      <c r="G640" t="s">
        <v>14</v>
      </c>
      <c r="H640">
        <v>94</v>
      </c>
      <c r="I640" s="5">
        <f>ROUND(IFERROR(E640/H640,0),0)</f>
        <v>99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28"/>
        <v>40386.208333333336</v>
      </c>
      <c r="O640" s="9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7"/>
        <v>0.56186046511627907</v>
      </c>
      <c r="G641" t="s">
        <v>47</v>
      </c>
      <c r="H641">
        <v>45</v>
      </c>
      <c r="I641" s="5">
        <f>ROUND(IFERROR(E641/H641,0),0)</f>
        <v>107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28"/>
        <v>43309.208333333328</v>
      </c>
      <c r="O641" s="9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7"/>
        <v>0.16501669449081802</v>
      </c>
      <c r="G642" t="s">
        <v>14</v>
      </c>
      <c r="H642">
        <v>257</v>
      </c>
      <c r="I642" s="5">
        <f>ROUND(IFERROR(E642/H642,0),0)</f>
        <v>77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28"/>
        <v>42387.25</v>
      </c>
      <c r="O642" s="9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30">E643/D643</f>
        <v>1.1996808510638297</v>
      </c>
      <c r="G643" t="s">
        <v>20</v>
      </c>
      <c r="H643">
        <v>194</v>
      </c>
      <c r="I643" s="5">
        <f>ROUND(IFERROR(E643/H643,0),0)</f>
        <v>58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31">(((L643/60)/60)/24)+DATE(1970,1,1)</f>
        <v>42786.25</v>
      </c>
      <c r="O643" s="9">
        <f t="shared" si="29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0"/>
        <v>1.4545652173913044</v>
      </c>
      <c r="G644" t="s">
        <v>20</v>
      </c>
      <c r="H644">
        <v>129</v>
      </c>
      <c r="I644" s="5">
        <f>ROUND(IFERROR(E644/H644,0),0)</f>
        <v>104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31"/>
        <v>43451.25</v>
      </c>
      <c r="O644" s="9">
        <f t="shared" ref="O644:O707" si="32"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0"/>
        <v>2.2138255033557046</v>
      </c>
      <c r="G645" t="s">
        <v>20</v>
      </c>
      <c r="H645">
        <v>375</v>
      </c>
      <c r="I645" s="5">
        <f>ROUND(IFERROR(E645/H645,0),0)</f>
        <v>88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31"/>
        <v>42795.25</v>
      </c>
      <c r="O645" s="9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0"/>
        <v>0.48396694214876035</v>
      </c>
      <c r="G646" t="s">
        <v>14</v>
      </c>
      <c r="H646">
        <v>2928</v>
      </c>
      <c r="I646" s="5">
        <f>ROUND(IFERROR(E646/H646,0),0)</f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31"/>
        <v>43452.25</v>
      </c>
      <c r="O646" s="9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0"/>
        <v>0.92911504424778757</v>
      </c>
      <c r="G647" t="s">
        <v>14</v>
      </c>
      <c r="H647">
        <v>4697</v>
      </c>
      <c r="I647" s="5">
        <f>ROUND(IFERROR(E647/H647,0),0)</f>
        <v>38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31"/>
        <v>43369.208333333328</v>
      </c>
      <c r="O647" s="9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0"/>
        <v>0.88599797365754818</v>
      </c>
      <c r="G648" t="s">
        <v>14</v>
      </c>
      <c r="H648">
        <v>2915</v>
      </c>
      <c r="I648" s="5">
        <f>ROUND(IFERROR(E648/H648,0),0)</f>
        <v>30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31"/>
        <v>41346.208333333336</v>
      </c>
      <c r="O648" s="9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0"/>
        <v>0.41399999999999998</v>
      </c>
      <c r="G649" t="s">
        <v>14</v>
      </c>
      <c r="H649">
        <v>18</v>
      </c>
      <c r="I649" s="5">
        <f>ROUND(IFERROR(E649/H649,0),0)</f>
        <v>104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31"/>
        <v>43199.208333333328</v>
      </c>
      <c r="O649" s="9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0"/>
        <v>0.63056795131845844</v>
      </c>
      <c r="G650" t="s">
        <v>74</v>
      </c>
      <c r="H650">
        <v>723</v>
      </c>
      <c r="I650" s="5">
        <f>ROUND(IFERROR(E650/H650,0),0)</f>
        <v>86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31"/>
        <v>42922.208333333328</v>
      </c>
      <c r="O650" s="9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0"/>
        <v>0.48482333607230893</v>
      </c>
      <c r="G651" t="s">
        <v>14</v>
      </c>
      <c r="H651">
        <v>602</v>
      </c>
      <c r="I651" s="5">
        <f>ROUND(IFERROR(E651/H651,0),0)</f>
        <v>98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31"/>
        <v>40471.208333333336</v>
      </c>
      <c r="O651" s="9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0"/>
        <v>0.02</v>
      </c>
      <c r="G652" t="s">
        <v>14</v>
      </c>
      <c r="H652">
        <v>1</v>
      </c>
      <c r="I652" s="5">
        <f>ROUND(IFERROR(E652/H652,0),0)</f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31"/>
        <v>41828.208333333336</v>
      </c>
      <c r="O652" s="9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0"/>
        <v>0.88479410269445857</v>
      </c>
      <c r="G653" t="s">
        <v>14</v>
      </c>
      <c r="H653">
        <v>3868</v>
      </c>
      <c r="I653" s="5">
        <f>ROUND(IFERROR(E653/H653,0),0)</f>
        <v>45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31"/>
        <v>41692.25</v>
      </c>
      <c r="O653" s="9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0"/>
        <v>1.2684</v>
      </c>
      <c r="G654" t="s">
        <v>20</v>
      </c>
      <c r="H654">
        <v>409</v>
      </c>
      <c r="I654" s="5">
        <f>ROUND(IFERROR(E654/H654,0),0)</f>
        <v>31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31"/>
        <v>42587.208333333328</v>
      </c>
      <c r="O654" s="9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0"/>
        <v>23.388333333333332</v>
      </c>
      <c r="G655" t="s">
        <v>20</v>
      </c>
      <c r="H655">
        <v>234</v>
      </c>
      <c r="I655" s="5">
        <f>ROUND(IFERROR(E655/H655,0),0)</f>
        <v>60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31"/>
        <v>42468.208333333328</v>
      </c>
      <c r="O655" s="9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0"/>
        <v>5.0838857142857146</v>
      </c>
      <c r="G656" t="s">
        <v>20</v>
      </c>
      <c r="H656">
        <v>3016</v>
      </c>
      <c r="I656" s="5">
        <f>ROUND(IFERROR(E656/H656,0),0)</f>
        <v>59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31"/>
        <v>42240.208333333328</v>
      </c>
      <c r="O656" s="9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0"/>
        <v>1.9147826086956521</v>
      </c>
      <c r="G657" t="s">
        <v>20</v>
      </c>
      <c r="H657">
        <v>264</v>
      </c>
      <c r="I657" s="5">
        <f>ROUND(IFERROR(E657/H657,0),0)</f>
        <v>50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31"/>
        <v>42796.25</v>
      </c>
      <c r="O657" s="9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0"/>
        <v>0.42127533783783783</v>
      </c>
      <c r="G658" t="s">
        <v>14</v>
      </c>
      <c r="H658">
        <v>504</v>
      </c>
      <c r="I658" s="5">
        <f>ROUND(IFERROR(E658/H658,0),0)</f>
        <v>99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31"/>
        <v>43097.25</v>
      </c>
      <c r="O658" s="9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0"/>
        <v>8.2400000000000001E-2</v>
      </c>
      <c r="G659" t="s">
        <v>14</v>
      </c>
      <c r="H659">
        <v>14</v>
      </c>
      <c r="I659" s="5">
        <f>ROUND(IFERROR(E659/H659,0),0)</f>
        <v>59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31"/>
        <v>43096.25</v>
      </c>
      <c r="O659" s="9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0"/>
        <v>0.60064638783269964</v>
      </c>
      <c r="G660" t="s">
        <v>74</v>
      </c>
      <c r="H660">
        <v>390</v>
      </c>
      <c r="I660" s="5">
        <f>ROUND(IFERROR(E660/H660,0),0)</f>
        <v>81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31"/>
        <v>42246.208333333328</v>
      </c>
      <c r="O660" s="9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0"/>
        <v>0.47232808616404309</v>
      </c>
      <c r="G661" t="s">
        <v>14</v>
      </c>
      <c r="H661">
        <v>750</v>
      </c>
      <c r="I661" s="5">
        <f>ROUND(IFERROR(E661/H661,0),0)</f>
        <v>76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31"/>
        <v>40570.25</v>
      </c>
      <c r="O661" s="9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0"/>
        <v>0.81736263736263737</v>
      </c>
      <c r="G662" t="s">
        <v>14</v>
      </c>
      <c r="H662">
        <v>77</v>
      </c>
      <c r="I662" s="5">
        <f>ROUND(IFERROR(E662/H662,0),0)</f>
        <v>97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31"/>
        <v>42237.208333333328</v>
      </c>
      <c r="O662" s="9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0"/>
        <v>0.54187265917603</v>
      </c>
      <c r="G663" t="s">
        <v>14</v>
      </c>
      <c r="H663">
        <v>752</v>
      </c>
      <c r="I663" s="5">
        <f>ROUND(IFERROR(E663/H663,0),0)</f>
        <v>77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31"/>
        <v>40996.208333333336</v>
      </c>
      <c r="O663" s="9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0"/>
        <v>0.97868131868131869</v>
      </c>
      <c r="G664" t="s">
        <v>14</v>
      </c>
      <c r="H664">
        <v>131</v>
      </c>
      <c r="I664" s="5">
        <f>ROUND(IFERROR(E664/H664,0),0)</f>
        <v>68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31"/>
        <v>43443.25</v>
      </c>
      <c r="O664" s="9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0"/>
        <v>0.77239999999999998</v>
      </c>
      <c r="G665" t="s">
        <v>14</v>
      </c>
      <c r="H665">
        <v>87</v>
      </c>
      <c r="I665" s="5">
        <f>ROUND(IFERROR(E665/H665,0),0)</f>
        <v>89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31"/>
        <v>40458.208333333336</v>
      </c>
      <c r="O665" s="9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0"/>
        <v>0.33464735516372796</v>
      </c>
      <c r="G666" t="s">
        <v>14</v>
      </c>
      <c r="H666">
        <v>1063</v>
      </c>
      <c r="I666" s="5">
        <f>ROUND(IFERROR(E666/H666,0),0)</f>
        <v>25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31"/>
        <v>40959.25</v>
      </c>
      <c r="O666" s="9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0"/>
        <v>2.3958823529411766</v>
      </c>
      <c r="G667" t="s">
        <v>20</v>
      </c>
      <c r="H667">
        <v>272</v>
      </c>
      <c r="I667" s="5">
        <f>ROUND(IFERROR(E667/H667,0),0)</f>
        <v>45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31"/>
        <v>40733.208333333336</v>
      </c>
      <c r="O667" s="9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0"/>
        <v>0.64032258064516134</v>
      </c>
      <c r="G668" t="s">
        <v>74</v>
      </c>
      <c r="H668">
        <v>25</v>
      </c>
      <c r="I668" s="5">
        <f>ROUND(IFERROR(E668/H668,0),0)</f>
        <v>79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31"/>
        <v>41516.208333333336</v>
      </c>
      <c r="O668" s="9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0"/>
        <v>1.7615942028985507</v>
      </c>
      <c r="G669" t="s">
        <v>20</v>
      </c>
      <c r="H669">
        <v>419</v>
      </c>
      <c r="I669" s="5">
        <f>ROUND(IFERROR(E669/H669,0),0)</f>
        <v>29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31"/>
        <v>41892.208333333336</v>
      </c>
      <c r="O669" s="9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0"/>
        <v>0.20338181818181819</v>
      </c>
      <c r="G670" t="s">
        <v>14</v>
      </c>
      <c r="H670">
        <v>76</v>
      </c>
      <c r="I670" s="5">
        <f>ROUND(IFERROR(E670/H670,0),0)</f>
        <v>74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31"/>
        <v>41122.208333333336</v>
      </c>
      <c r="O670" s="9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0"/>
        <v>3.5864754098360656</v>
      </c>
      <c r="G671" t="s">
        <v>20</v>
      </c>
      <c r="H671">
        <v>1621</v>
      </c>
      <c r="I671" s="5">
        <f>ROUND(IFERROR(E671/H671,0),0)</f>
        <v>108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31"/>
        <v>42912.208333333328</v>
      </c>
      <c r="O671" s="9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0"/>
        <v>4.6885802469135802</v>
      </c>
      <c r="G672" t="s">
        <v>20</v>
      </c>
      <c r="H672">
        <v>1101</v>
      </c>
      <c r="I672" s="5">
        <f>ROUND(IFERROR(E672/H672,0),0)</f>
        <v>69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31"/>
        <v>42425.25</v>
      </c>
      <c r="O672" s="9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0"/>
        <v>1.220563524590164</v>
      </c>
      <c r="G673" t="s">
        <v>20</v>
      </c>
      <c r="H673">
        <v>1073</v>
      </c>
      <c r="I673" s="5">
        <f>ROUND(IFERROR(E673/H673,0),0)</f>
        <v>111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31"/>
        <v>40390.208333333336</v>
      </c>
      <c r="O673" s="9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0"/>
        <v>0.55931783729156137</v>
      </c>
      <c r="G674" t="s">
        <v>14</v>
      </c>
      <c r="H674">
        <v>4428</v>
      </c>
      <c r="I674" s="5">
        <f>ROUND(IFERROR(E674/H674,0),0)</f>
        <v>25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31"/>
        <v>43180.208333333328</v>
      </c>
      <c r="O674" s="9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0"/>
        <v>0.43660714285714286</v>
      </c>
      <c r="G675" t="s">
        <v>14</v>
      </c>
      <c r="H675">
        <v>58</v>
      </c>
      <c r="I675" s="5">
        <f>ROUND(IFERROR(E675/H675,0),0)</f>
        <v>42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31"/>
        <v>42475.208333333328</v>
      </c>
      <c r="O675" s="9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0"/>
        <v>0.33538371411833628</v>
      </c>
      <c r="G676" t="s">
        <v>74</v>
      </c>
      <c r="H676">
        <v>1218</v>
      </c>
      <c r="I676" s="5">
        <f>ROUND(IFERROR(E676/H676,0),0)</f>
        <v>47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31"/>
        <v>40774.208333333336</v>
      </c>
      <c r="O676" s="9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0"/>
        <v>1.2297938144329896</v>
      </c>
      <c r="G677" t="s">
        <v>20</v>
      </c>
      <c r="H677">
        <v>331</v>
      </c>
      <c r="I677" s="5">
        <f>ROUND(IFERROR(E677/H677,0),0)</f>
        <v>36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31"/>
        <v>43719.208333333328</v>
      </c>
      <c r="O677" s="9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0"/>
        <v>1.8974959871589085</v>
      </c>
      <c r="G678" t="s">
        <v>20</v>
      </c>
      <c r="H678">
        <v>1170</v>
      </c>
      <c r="I678" s="5">
        <f>ROUND(IFERROR(E678/H678,0),0)</f>
        <v>101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31"/>
        <v>41178.208333333336</v>
      </c>
      <c r="O678" s="9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0"/>
        <v>0.83622641509433959</v>
      </c>
      <c r="G679" t="s">
        <v>14</v>
      </c>
      <c r="H679">
        <v>111</v>
      </c>
      <c r="I679" s="5">
        <f>ROUND(IFERROR(E679/H679,0),0)</f>
        <v>40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31"/>
        <v>42561.208333333328</v>
      </c>
      <c r="O679" s="9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0"/>
        <v>0.17968844221105529</v>
      </c>
      <c r="G680" t="s">
        <v>74</v>
      </c>
      <c r="H680">
        <v>215</v>
      </c>
      <c r="I680" s="5">
        <f>ROUND(IFERROR(E680/H680,0),0)</f>
        <v>83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31"/>
        <v>43484.25</v>
      </c>
      <c r="O680" s="9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0"/>
        <v>10.365</v>
      </c>
      <c r="G681" t="s">
        <v>20</v>
      </c>
      <c r="H681">
        <v>363</v>
      </c>
      <c r="I681" s="5">
        <f>ROUND(IFERROR(E681/H681,0),0)</f>
        <v>40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31"/>
        <v>43756.208333333328</v>
      </c>
      <c r="O681" s="9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0"/>
        <v>0.97405219780219776</v>
      </c>
      <c r="G682" t="s">
        <v>14</v>
      </c>
      <c r="H682">
        <v>2955</v>
      </c>
      <c r="I682" s="5">
        <f>ROUND(IFERROR(E682/H682,0),0)</f>
        <v>48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31"/>
        <v>43813.25</v>
      </c>
      <c r="O682" s="9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0"/>
        <v>0.86386203150461705</v>
      </c>
      <c r="G683" t="s">
        <v>14</v>
      </c>
      <c r="H683">
        <v>1657</v>
      </c>
      <c r="I683" s="5">
        <f>ROUND(IFERROR(E683/H683,0),0)</f>
        <v>96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31"/>
        <v>40898.25</v>
      </c>
      <c r="O683" s="9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0"/>
        <v>1.5016666666666667</v>
      </c>
      <c r="G684" t="s">
        <v>20</v>
      </c>
      <c r="H684">
        <v>103</v>
      </c>
      <c r="I684" s="5">
        <f>ROUND(IFERROR(E684/H684,0),0)</f>
        <v>79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31"/>
        <v>41619.25</v>
      </c>
      <c r="O684" s="9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0"/>
        <v>3.5843478260869563</v>
      </c>
      <c r="G685" t="s">
        <v>20</v>
      </c>
      <c r="H685">
        <v>147</v>
      </c>
      <c r="I685" s="5">
        <f>ROUND(IFERROR(E685/H685,0),0)</f>
        <v>56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31"/>
        <v>43359.208333333328</v>
      </c>
      <c r="O685" s="9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0"/>
        <v>5.4285714285714288</v>
      </c>
      <c r="G686" t="s">
        <v>20</v>
      </c>
      <c r="H686">
        <v>110</v>
      </c>
      <c r="I686" s="5">
        <f>ROUND(IFERROR(E686/H686,0),0)</f>
        <v>69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31"/>
        <v>40358.208333333336</v>
      </c>
      <c r="O686" s="9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0"/>
        <v>0.67500714285714281</v>
      </c>
      <c r="G687" t="s">
        <v>14</v>
      </c>
      <c r="H687">
        <v>926</v>
      </c>
      <c r="I687" s="5">
        <f>ROUND(IFERROR(E687/H687,0),0)</f>
        <v>102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31"/>
        <v>42239.208333333328</v>
      </c>
      <c r="O687" s="9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0"/>
        <v>1.9174666666666667</v>
      </c>
      <c r="G688" t="s">
        <v>20</v>
      </c>
      <c r="H688">
        <v>134</v>
      </c>
      <c r="I688" s="5">
        <f>ROUND(IFERROR(E688/H688,0),0)</f>
        <v>107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31"/>
        <v>43186.208333333328</v>
      </c>
      <c r="O688" s="9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0"/>
        <v>9.32</v>
      </c>
      <c r="G689" t="s">
        <v>20</v>
      </c>
      <c r="H689">
        <v>269</v>
      </c>
      <c r="I689" s="5">
        <f>ROUND(IFERROR(E689/H689,0),0)</f>
        <v>52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31"/>
        <v>42806.25</v>
      </c>
      <c r="O689" s="9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0"/>
        <v>4.2927586206896553</v>
      </c>
      <c r="G690" t="s">
        <v>20</v>
      </c>
      <c r="H690">
        <v>175</v>
      </c>
      <c r="I690" s="5">
        <f>ROUND(IFERROR(E690/H690,0),0)</f>
        <v>71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31"/>
        <v>43475.25</v>
      </c>
      <c r="O690" s="9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0"/>
        <v>1.0065753424657535</v>
      </c>
      <c r="G691" t="s">
        <v>20</v>
      </c>
      <c r="H691">
        <v>69</v>
      </c>
      <c r="I691" s="5">
        <f>ROUND(IFERROR(E691/H691,0),0)</f>
        <v>106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31"/>
        <v>41576.208333333336</v>
      </c>
      <c r="O691" s="9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0"/>
        <v>2.266111111111111</v>
      </c>
      <c r="G692" t="s">
        <v>20</v>
      </c>
      <c r="H692">
        <v>190</v>
      </c>
      <c r="I692" s="5">
        <f>ROUND(IFERROR(E692/H692,0),0)</f>
        <v>43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31"/>
        <v>40874.25</v>
      </c>
      <c r="O692" s="9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0"/>
        <v>1.4238</v>
      </c>
      <c r="G693" t="s">
        <v>20</v>
      </c>
      <c r="H693">
        <v>237</v>
      </c>
      <c r="I693" s="5">
        <f>ROUND(IFERROR(E693/H693,0),0)</f>
        <v>30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31"/>
        <v>41185.208333333336</v>
      </c>
      <c r="O693" s="9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0"/>
        <v>0.90633333333333332</v>
      </c>
      <c r="G694" t="s">
        <v>14</v>
      </c>
      <c r="H694">
        <v>77</v>
      </c>
      <c r="I694" s="5">
        <f>ROUND(IFERROR(E694/H694,0),0)</f>
        <v>71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31"/>
        <v>43655.208333333328</v>
      </c>
      <c r="O694" s="9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0"/>
        <v>0.63966740576496672</v>
      </c>
      <c r="G695" t="s">
        <v>14</v>
      </c>
      <c r="H695">
        <v>1748</v>
      </c>
      <c r="I695" s="5">
        <f>ROUND(IFERROR(E695/H695,0),0)</f>
        <v>66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31"/>
        <v>43025.208333333328</v>
      </c>
      <c r="O695" s="9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0"/>
        <v>0.84131868131868137</v>
      </c>
      <c r="G696" t="s">
        <v>14</v>
      </c>
      <c r="H696">
        <v>79</v>
      </c>
      <c r="I696" s="5">
        <f>ROUND(IFERROR(E696/H696,0),0)</f>
        <v>97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31"/>
        <v>43066.25</v>
      </c>
      <c r="O696" s="9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0"/>
        <v>1.3393478260869565</v>
      </c>
      <c r="G697" t="s">
        <v>20</v>
      </c>
      <c r="H697">
        <v>196</v>
      </c>
      <c r="I697" s="5">
        <f>ROUND(IFERROR(E697/H697,0),0)</f>
        <v>63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31"/>
        <v>42322.25</v>
      </c>
      <c r="O697" s="9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0"/>
        <v>0.59042047531992692</v>
      </c>
      <c r="G698" t="s">
        <v>14</v>
      </c>
      <c r="H698">
        <v>889</v>
      </c>
      <c r="I698" s="5">
        <f>ROUND(IFERROR(E698/H698,0),0)</f>
        <v>109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31"/>
        <v>42114.208333333328</v>
      </c>
      <c r="O698" s="9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0"/>
        <v>1.5280062063615205</v>
      </c>
      <c r="G699" t="s">
        <v>20</v>
      </c>
      <c r="H699">
        <v>7295</v>
      </c>
      <c r="I699" s="5">
        <f>ROUND(IFERROR(E699/H699,0),0)</f>
        <v>27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31"/>
        <v>43190.208333333328</v>
      </c>
      <c r="O699" s="9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0"/>
        <v>4.466912114014252</v>
      </c>
      <c r="G700" t="s">
        <v>20</v>
      </c>
      <c r="H700">
        <v>2893</v>
      </c>
      <c r="I700" s="5">
        <f>ROUND(IFERROR(E700/H700,0),0)</f>
        <v>65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31"/>
        <v>40871.25</v>
      </c>
      <c r="O700" s="9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0"/>
        <v>0.8439189189189189</v>
      </c>
      <c r="G701" t="s">
        <v>14</v>
      </c>
      <c r="H701">
        <v>56</v>
      </c>
      <c r="I701" s="5">
        <f>ROUND(IFERROR(E701/H701,0),0)</f>
        <v>112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31"/>
        <v>43641.208333333328</v>
      </c>
      <c r="O701" s="9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0"/>
        <v>0.03</v>
      </c>
      <c r="G702" t="s">
        <v>14</v>
      </c>
      <c r="H702">
        <v>1</v>
      </c>
      <c r="I702" s="5">
        <f>ROUND(IFERROR(E702/H702,0),0)</f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31"/>
        <v>40203.25</v>
      </c>
      <c r="O702" s="9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0"/>
        <v>1.7502692307692307</v>
      </c>
      <c r="G703" t="s">
        <v>20</v>
      </c>
      <c r="H703">
        <v>820</v>
      </c>
      <c r="I703" s="5">
        <f>ROUND(IFERROR(E703/H703,0),0)</f>
        <v>111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31"/>
        <v>40629.208333333336</v>
      </c>
      <c r="O703" s="9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0"/>
        <v>0.54137931034482756</v>
      </c>
      <c r="G704" t="s">
        <v>14</v>
      </c>
      <c r="H704">
        <v>83</v>
      </c>
      <c r="I704" s="5">
        <f>ROUND(IFERROR(E704/H704,0),0)</f>
        <v>57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31"/>
        <v>41477.208333333336</v>
      </c>
      <c r="O704" s="9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0"/>
        <v>3.1187381703470032</v>
      </c>
      <c r="G705" t="s">
        <v>20</v>
      </c>
      <c r="H705">
        <v>2038</v>
      </c>
      <c r="I705" s="5">
        <f>ROUND(IFERROR(E705/H705,0),0)</f>
        <v>97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31"/>
        <v>41020.208333333336</v>
      </c>
      <c r="O705" s="9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0"/>
        <v>1.2278160919540231</v>
      </c>
      <c r="G706" t="s">
        <v>20</v>
      </c>
      <c r="H706">
        <v>116</v>
      </c>
      <c r="I706" s="5">
        <f>ROUND(IFERROR(E706/H706,0),0)</f>
        <v>92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31"/>
        <v>42555.208333333328</v>
      </c>
      <c r="O706" s="9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33">E707/D707</f>
        <v>0.99026517383618151</v>
      </c>
      <c r="G707" t="s">
        <v>14</v>
      </c>
      <c r="H707">
        <v>2025</v>
      </c>
      <c r="I707" s="5">
        <f>ROUND(IFERROR(E707/H707,0),0)</f>
        <v>83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34">(((L707/60)/60)/24)+DATE(1970,1,1)</f>
        <v>41619.25</v>
      </c>
      <c r="O707" s="9">
        <f t="shared" si="32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3"/>
        <v>1.278468634686347</v>
      </c>
      <c r="G708" t="s">
        <v>20</v>
      </c>
      <c r="H708">
        <v>1345</v>
      </c>
      <c r="I708" s="5">
        <f>ROUND(IFERROR(E708/H708,0),0)</f>
        <v>103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34"/>
        <v>43471.25</v>
      </c>
      <c r="O708" s="9">
        <f t="shared" ref="O708:O771" si="35"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3"/>
        <v>1.5861643835616439</v>
      </c>
      <c r="G709" t="s">
        <v>20</v>
      </c>
      <c r="H709">
        <v>168</v>
      </c>
      <c r="I709" s="5">
        <f>ROUND(IFERROR(E709/H709,0),0)</f>
        <v>69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34"/>
        <v>43442.25</v>
      </c>
      <c r="O709" s="9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3"/>
        <v>7.0705882352941174</v>
      </c>
      <c r="G710" t="s">
        <v>20</v>
      </c>
      <c r="H710">
        <v>137</v>
      </c>
      <c r="I710" s="5">
        <f>ROUND(IFERROR(E710/H710,0),0)</f>
        <v>88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34"/>
        <v>42877.208333333328</v>
      </c>
      <c r="O710" s="9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3"/>
        <v>1.4238775510204082</v>
      </c>
      <c r="G711" t="s">
        <v>20</v>
      </c>
      <c r="H711">
        <v>186</v>
      </c>
      <c r="I711" s="5">
        <f>ROUND(IFERROR(E711/H711,0),0)</f>
        <v>75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34"/>
        <v>41018.208333333336</v>
      </c>
      <c r="O711" s="9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3"/>
        <v>1.4786046511627906</v>
      </c>
      <c r="G712" t="s">
        <v>20</v>
      </c>
      <c r="H712">
        <v>125</v>
      </c>
      <c r="I712" s="5">
        <f>ROUND(IFERROR(E712/H712,0),0)</f>
        <v>51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34"/>
        <v>43295.208333333328</v>
      </c>
      <c r="O712" s="9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3"/>
        <v>0.20322580645161289</v>
      </c>
      <c r="G713" t="s">
        <v>14</v>
      </c>
      <c r="H713">
        <v>14</v>
      </c>
      <c r="I713" s="5">
        <f>ROUND(IFERROR(E713/H713,0),0)</f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34"/>
        <v>42393.25</v>
      </c>
      <c r="O713" s="9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3"/>
        <v>18.40625</v>
      </c>
      <c r="G714" t="s">
        <v>20</v>
      </c>
      <c r="H714">
        <v>202</v>
      </c>
      <c r="I714" s="5">
        <f>ROUND(IFERROR(E714/H714,0),0)</f>
        <v>73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34"/>
        <v>42559.208333333328</v>
      </c>
      <c r="O714" s="9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3"/>
        <v>1.6194202898550725</v>
      </c>
      <c r="G715" t="s">
        <v>20</v>
      </c>
      <c r="H715">
        <v>103</v>
      </c>
      <c r="I715" s="5">
        <f>ROUND(IFERROR(E715/H715,0),0)</f>
        <v>108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34"/>
        <v>42604.208333333328</v>
      </c>
      <c r="O715" s="9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3"/>
        <v>4.7282077922077921</v>
      </c>
      <c r="G716" t="s">
        <v>20</v>
      </c>
      <c r="H716">
        <v>1785</v>
      </c>
      <c r="I716" s="5">
        <f>ROUND(IFERROR(E716/H716,0),0)</f>
        <v>102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34"/>
        <v>41870.208333333336</v>
      </c>
      <c r="O716" s="9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3"/>
        <v>0.24466101694915254</v>
      </c>
      <c r="G717" t="s">
        <v>14</v>
      </c>
      <c r="H717">
        <v>656</v>
      </c>
      <c r="I717" s="5">
        <f>ROUND(IFERROR(E717/H717,0),0)</f>
        <v>44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34"/>
        <v>40397.208333333336</v>
      </c>
      <c r="O717" s="9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3"/>
        <v>5.1764999999999999</v>
      </c>
      <c r="G718" t="s">
        <v>20</v>
      </c>
      <c r="H718">
        <v>157</v>
      </c>
      <c r="I718" s="5">
        <f>ROUND(IFERROR(E718/H718,0),0)</f>
        <v>66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34"/>
        <v>41465.208333333336</v>
      </c>
      <c r="O718" s="9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3"/>
        <v>2.4764285714285714</v>
      </c>
      <c r="G719" t="s">
        <v>20</v>
      </c>
      <c r="H719">
        <v>555</v>
      </c>
      <c r="I719" s="5">
        <f>ROUND(IFERROR(E719/H719,0),0)</f>
        <v>25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34"/>
        <v>40777.208333333336</v>
      </c>
      <c r="O719" s="9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3"/>
        <v>1.0020481927710843</v>
      </c>
      <c r="G720" t="s">
        <v>20</v>
      </c>
      <c r="H720">
        <v>297</v>
      </c>
      <c r="I720" s="5">
        <f>ROUND(IFERROR(E720/H720,0),0)</f>
        <v>28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34"/>
        <v>41442.208333333336</v>
      </c>
      <c r="O720" s="9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3"/>
        <v>1.53</v>
      </c>
      <c r="G721" t="s">
        <v>20</v>
      </c>
      <c r="H721">
        <v>123</v>
      </c>
      <c r="I721" s="5">
        <f>ROUND(IFERROR(E721/H721,0),0)</f>
        <v>86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34"/>
        <v>41058.208333333336</v>
      </c>
      <c r="O721" s="9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3"/>
        <v>0.37091954022988505</v>
      </c>
      <c r="G722" t="s">
        <v>74</v>
      </c>
      <c r="H722">
        <v>38</v>
      </c>
      <c r="I722" s="5">
        <f>ROUND(IFERROR(E722/H722,0),0)</f>
        <v>85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34"/>
        <v>43152.25</v>
      </c>
      <c r="O722" s="9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3"/>
        <v>4.3923948220064728E-2</v>
      </c>
      <c r="G723" t="s">
        <v>74</v>
      </c>
      <c r="H723">
        <v>60</v>
      </c>
      <c r="I723" s="5">
        <f>ROUND(IFERROR(E723/H723,0),0)</f>
        <v>90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34"/>
        <v>43194.208333333328</v>
      </c>
      <c r="O723" s="9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3"/>
        <v>1.5650721649484536</v>
      </c>
      <c r="G724" t="s">
        <v>20</v>
      </c>
      <c r="H724">
        <v>3036</v>
      </c>
      <c r="I724" s="5">
        <f>ROUND(IFERROR(E724/H724,0),0)</f>
        <v>25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34"/>
        <v>43045.25</v>
      </c>
      <c r="O724" s="9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3"/>
        <v>2.704081632653061</v>
      </c>
      <c r="G725" t="s">
        <v>20</v>
      </c>
      <c r="H725">
        <v>144</v>
      </c>
      <c r="I725" s="5">
        <f>ROUND(IFERROR(E725/H725,0),0)</f>
        <v>92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34"/>
        <v>42431.25</v>
      </c>
      <c r="O725" s="9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3"/>
        <v>1.3405952380952382</v>
      </c>
      <c r="G726" t="s">
        <v>20</v>
      </c>
      <c r="H726">
        <v>121</v>
      </c>
      <c r="I726" s="5">
        <f>ROUND(IFERROR(E726/H726,0),0)</f>
        <v>93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34"/>
        <v>41934.208333333336</v>
      </c>
      <c r="O726" s="9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3"/>
        <v>0.50398033126293995</v>
      </c>
      <c r="G727" t="s">
        <v>14</v>
      </c>
      <c r="H727">
        <v>1596</v>
      </c>
      <c r="I727" s="5">
        <f>ROUND(IFERROR(E727/H727,0),0)</f>
        <v>61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34"/>
        <v>41958.25</v>
      </c>
      <c r="O727" s="9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3"/>
        <v>0.88815837937384901</v>
      </c>
      <c r="G728" t="s">
        <v>74</v>
      </c>
      <c r="H728">
        <v>524</v>
      </c>
      <c r="I728" s="5">
        <f>ROUND(IFERROR(E728/H728,0),0)</f>
        <v>92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34"/>
        <v>40476.208333333336</v>
      </c>
      <c r="O728" s="9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3"/>
        <v>1.65</v>
      </c>
      <c r="G729" t="s">
        <v>20</v>
      </c>
      <c r="H729">
        <v>181</v>
      </c>
      <c r="I729" s="5">
        <f>ROUND(IFERROR(E729/H729,0),0)</f>
        <v>81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34"/>
        <v>43485.25</v>
      </c>
      <c r="O729" s="9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3"/>
        <v>0.17499999999999999</v>
      </c>
      <c r="G730" t="s">
        <v>14</v>
      </c>
      <c r="H730">
        <v>10</v>
      </c>
      <c r="I730" s="5">
        <f>ROUND(IFERROR(E730/H730,0),0)</f>
        <v>74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34"/>
        <v>42515.208333333328</v>
      </c>
      <c r="O730" s="9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3"/>
        <v>1.8566071428571429</v>
      </c>
      <c r="G731" t="s">
        <v>20</v>
      </c>
      <c r="H731">
        <v>122</v>
      </c>
      <c r="I731" s="5">
        <f>ROUND(IFERROR(E731/H731,0),0)</f>
        <v>85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34"/>
        <v>41309.25</v>
      </c>
      <c r="O731" s="9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3"/>
        <v>4.1266319444444441</v>
      </c>
      <c r="G732" t="s">
        <v>20</v>
      </c>
      <c r="H732">
        <v>1071</v>
      </c>
      <c r="I732" s="5">
        <f>ROUND(IFERROR(E732/H732,0),0)</f>
        <v>111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34"/>
        <v>42147.208333333328</v>
      </c>
      <c r="O732" s="9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3"/>
        <v>0.90249999999999997</v>
      </c>
      <c r="G733" t="s">
        <v>74</v>
      </c>
      <c r="H733">
        <v>219</v>
      </c>
      <c r="I733" s="5">
        <f>ROUND(IFERROR(E733/H733,0),0)</f>
        <v>33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34"/>
        <v>42939.208333333328</v>
      </c>
      <c r="O733" s="9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3"/>
        <v>0.91984615384615387</v>
      </c>
      <c r="G734" t="s">
        <v>14</v>
      </c>
      <c r="H734">
        <v>1121</v>
      </c>
      <c r="I734" s="5">
        <f>ROUND(IFERROR(E734/H734,0),0)</f>
        <v>96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34"/>
        <v>42816.208333333328</v>
      </c>
      <c r="O734" s="9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3"/>
        <v>5.2700632911392402</v>
      </c>
      <c r="G735" t="s">
        <v>20</v>
      </c>
      <c r="H735">
        <v>980</v>
      </c>
      <c r="I735" s="5">
        <f>ROUND(IFERROR(E735/H735,0),0)</f>
        <v>85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34"/>
        <v>41844.208333333336</v>
      </c>
      <c r="O735" s="9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3"/>
        <v>3.1914285714285713</v>
      </c>
      <c r="G736" t="s">
        <v>20</v>
      </c>
      <c r="H736">
        <v>536</v>
      </c>
      <c r="I736" s="5">
        <f>ROUND(IFERROR(E736/H736,0),0)</f>
        <v>25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34"/>
        <v>42763.25</v>
      </c>
      <c r="O736" s="9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3"/>
        <v>3.5418867924528303</v>
      </c>
      <c r="G737" t="s">
        <v>20</v>
      </c>
      <c r="H737">
        <v>1991</v>
      </c>
      <c r="I737" s="5">
        <f>ROUND(IFERROR(E737/H737,0),0)</f>
        <v>66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34"/>
        <v>42459.208333333328</v>
      </c>
      <c r="O737" s="9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3"/>
        <v>0.32896103896103895</v>
      </c>
      <c r="G738" t="s">
        <v>74</v>
      </c>
      <c r="H738">
        <v>29</v>
      </c>
      <c r="I738" s="5">
        <f>ROUND(IFERROR(E738/H738,0),0)</f>
        <v>87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34"/>
        <v>42055.25</v>
      </c>
      <c r="O738" s="9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3"/>
        <v>1.358918918918919</v>
      </c>
      <c r="G739" t="s">
        <v>20</v>
      </c>
      <c r="H739">
        <v>180</v>
      </c>
      <c r="I739" s="5">
        <f>ROUND(IFERROR(E739/H739,0),0)</f>
        <v>28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34"/>
        <v>42685.25</v>
      </c>
      <c r="O739" s="9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3"/>
        <v>2.0843373493975904E-2</v>
      </c>
      <c r="G740" t="s">
        <v>14</v>
      </c>
      <c r="H740">
        <v>15</v>
      </c>
      <c r="I740" s="5">
        <f>ROUND(IFERROR(E740/H740,0),0)</f>
        <v>104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34"/>
        <v>41959.25</v>
      </c>
      <c r="O740" s="9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3"/>
        <v>0.61</v>
      </c>
      <c r="G741" t="s">
        <v>14</v>
      </c>
      <c r="H741">
        <v>191</v>
      </c>
      <c r="I741" s="5">
        <f>ROUND(IFERROR(E741/H741,0),0)</f>
        <v>32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34"/>
        <v>41089.208333333336</v>
      </c>
      <c r="O741" s="9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3"/>
        <v>0.30037735849056602</v>
      </c>
      <c r="G742" t="s">
        <v>14</v>
      </c>
      <c r="H742">
        <v>16</v>
      </c>
      <c r="I742" s="5">
        <f>ROUND(IFERROR(E742/H742,0),0)</f>
        <v>100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34"/>
        <v>42769.25</v>
      </c>
      <c r="O742" s="9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3"/>
        <v>11.791666666666666</v>
      </c>
      <c r="G743" t="s">
        <v>20</v>
      </c>
      <c r="H743">
        <v>130</v>
      </c>
      <c r="I743" s="5">
        <f>ROUND(IFERROR(E743/H743,0),0)</f>
        <v>109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34"/>
        <v>40321.208333333336</v>
      </c>
      <c r="O743" s="9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3"/>
        <v>11.260833333333334</v>
      </c>
      <c r="G744" t="s">
        <v>20</v>
      </c>
      <c r="H744">
        <v>122</v>
      </c>
      <c r="I744" s="5">
        <f>ROUND(IFERROR(E744/H744,0),0)</f>
        <v>111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34"/>
        <v>40197.25</v>
      </c>
      <c r="O744" s="9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3"/>
        <v>0.12923076923076923</v>
      </c>
      <c r="G745" t="s">
        <v>14</v>
      </c>
      <c r="H745">
        <v>17</v>
      </c>
      <c r="I745" s="5">
        <f>ROUND(IFERROR(E745/H745,0),0)</f>
        <v>30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34"/>
        <v>42298.208333333328</v>
      </c>
      <c r="O745" s="9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3"/>
        <v>7.12</v>
      </c>
      <c r="G746" t="s">
        <v>20</v>
      </c>
      <c r="H746">
        <v>140</v>
      </c>
      <c r="I746" s="5">
        <f>ROUND(IFERROR(E746/H746,0),0)</f>
        <v>102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34"/>
        <v>43322.208333333328</v>
      </c>
      <c r="O746" s="9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3"/>
        <v>0.30304347826086958</v>
      </c>
      <c r="G747" t="s">
        <v>14</v>
      </c>
      <c r="H747">
        <v>34</v>
      </c>
      <c r="I747" s="5">
        <f>ROUND(IFERROR(E747/H747,0),0)</f>
        <v>62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34"/>
        <v>40328.208333333336</v>
      </c>
      <c r="O747" s="9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3"/>
        <v>2.1250896057347672</v>
      </c>
      <c r="G748" t="s">
        <v>20</v>
      </c>
      <c r="H748">
        <v>3388</v>
      </c>
      <c r="I748" s="5">
        <f>ROUND(IFERROR(E748/H748,0),0)</f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34"/>
        <v>40825.208333333336</v>
      </c>
      <c r="O748" s="9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3"/>
        <v>2.2885714285714287</v>
      </c>
      <c r="G749" t="s">
        <v>20</v>
      </c>
      <c r="H749">
        <v>280</v>
      </c>
      <c r="I749" s="5">
        <f>ROUND(IFERROR(E749/H749,0),0)</f>
        <v>40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34"/>
        <v>40423.208333333336</v>
      </c>
      <c r="O749" s="9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3"/>
        <v>0.34959979476654696</v>
      </c>
      <c r="G750" t="s">
        <v>74</v>
      </c>
      <c r="H750">
        <v>614</v>
      </c>
      <c r="I750" s="5">
        <f>ROUND(IFERROR(E750/H750,0),0)</f>
        <v>111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34"/>
        <v>40238.25</v>
      </c>
      <c r="O750" s="9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3"/>
        <v>1.5729069767441861</v>
      </c>
      <c r="G751" t="s">
        <v>20</v>
      </c>
      <c r="H751">
        <v>366</v>
      </c>
      <c r="I751" s="5">
        <f>ROUND(IFERROR(E751/H751,0),0)</f>
        <v>37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34"/>
        <v>41920.208333333336</v>
      </c>
      <c r="O751" s="9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3"/>
        <v>0.01</v>
      </c>
      <c r="G752" t="s">
        <v>14</v>
      </c>
      <c r="H752">
        <v>1</v>
      </c>
      <c r="I752" s="5">
        <f>ROUND(IFERROR(E752/H752,0),0)</f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34"/>
        <v>40360.208333333336</v>
      </c>
      <c r="O752" s="9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3"/>
        <v>2.3230555555555554</v>
      </c>
      <c r="G753" t="s">
        <v>20</v>
      </c>
      <c r="H753">
        <v>270</v>
      </c>
      <c r="I753" s="5">
        <f>ROUND(IFERROR(E753/H753,0),0)</f>
        <v>31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34"/>
        <v>42446.208333333328</v>
      </c>
      <c r="O753" s="9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3"/>
        <v>0.92448275862068963</v>
      </c>
      <c r="G754" t="s">
        <v>74</v>
      </c>
      <c r="H754">
        <v>114</v>
      </c>
      <c r="I754" s="5">
        <f>ROUND(IFERROR(E754/H754,0),0)</f>
        <v>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34"/>
        <v>40395.208333333336</v>
      </c>
      <c r="O754" s="9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3"/>
        <v>2.5670212765957445</v>
      </c>
      <c r="G755" t="s">
        <v>20</v>
      </c>
      <c r="H755">
        <v>137</v>
      </c>
      <c r="I755" s="5">
        <f>ROUND(IFERROR(E755/H755,0),0)</f>
        <v>88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34"/>
        <v>40321.208333333336</v>
      </c>
      <c r="O755" s="9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3"/>
        <v>1.6847017045454546</v>
      </c>
      <c r="G756" t="s">
        <v>20</v>
      </c>
      <c r="H756">
        <v>3205</v>
      </c>
      <c r="I756" s="5">
        <f>ROUND(IFERROR(E756/H756,0),0)</f>
        <v>37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34"/>
        <v>41210.208333333336</v>
      </c>
      <c r="O756" s="9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3"/>
        <v>1.6657777777777778</v>
      </c>
      <c r="G757" t="s">
        <v>20</v>
      </c>
      <c r="H757">
        <v>288</v>
      </c>
      <c r="I757" s="5">
        <f>ROUND(IFERROR(E757/H757,0),0)</f>
        <v>26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34"/>
        <v>43096.25</v>
      </c>
      <c r="O757" s="9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3"/>
        <v>7.7207692307692311</v>
      </c>
      <c r="G758" t="s">
        <v>20</v>
      </c>
      <c r="H758">
        <v>148</v>
      </c>
      <c r="I758" s="5">
        <f>ROUND(IFERROR(E758/H758,0),0)</f>
        <v>68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34"/>
        <v>42024.25</v>
      </c>
      <c r="O758" s="9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3"/>
        <v>4.0685714285714285</v>
      </c>
      <c r="G759" t="s">
        <v>20</v>
      </c>
      <c r="H759">
        <v>114</v>
      </c>
      <c r="I759" s="5">
        <f>ROUND(IFERROR(E759/H759,0),0)</f>
        <v>50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34"/>
        <v>40675.208333333336</v>
      </c>
      <c r="O759" s="9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3"/>
        <v>5.6420608108108112</v>
      </c>
      <c r="G760" t="s">
        <v>20</v>
      </c>
      <c r="H760">
        <v>1518</v>
      </c>
      <c r="I760" s="5">
        <f>ROUND(IFERROR(E760/H760,0),0)</f>
        <v>110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34"/>
        <v>41936.208333333336</v>
      </c>
      <c r="O760" s="9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3"/>
        <v>0.6842686567164179</v>
      </c>
      <c r="G761" t="s">
        <v>14</v>
      </c>
      <c r="H761">
        <v>1274</v>
      </c>
      <c r="I761" s="5">
        <f>ROUND(IFERROR(E761/H761,0),0)</f>
        <v>90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34"/>
        <v>43136.25</v>
      </c>
      <c r="O761" s="9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3"/>
        <v>0.34351966873706002</v>
      </c>
      <c r="G762" t="s">
        <v>14</v>
      </c>
      <c r="H762">
        <v>210</v>
      </c>
      <c r="I762" s="5">
        <f>ROUND(IFERROR(E762/H762,0),0)</f>
        <v>79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34"/>
        <v>43678.208333333328</v>
      </c>
      <c r="O762" s="9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3"/>
        <v>6.5545454545454547</v>
      </c>
      <c r="G763" t="s">
        <v>20</v>
      </c>
      <c r="H763">
        <v>166</v>
      </c>
      <c r="I763" s="5">
        <f>ROUND(IFERROR(E763/H763,0),0)</f>
        <v>87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34"/>
        <v>42938.208333333328</v>
      </c>
      <c r="O763" s="9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3"/>
        <v>1.7725714285714285</v>
      </c>
      <c r="G764" t="s">
        <v>20</v>
      </c>
      <c r="H764">
        <v>100</v>
      </c>
      <c r="I764" s="5">
        <f>ROUND(IFERROR(E764/H764,0),0)</f>
        <v>62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34"/>
        <v>41241.25</v>
      </c>
      <c r="O764" s="9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3"/>
        <v>1.1317857142857144</v>
      </c>
      <c r="G765" t="s">
        <v>20</v>
      </c>
      <c r="H765">
        <v>235</v>
      </c>
      <c r="I765" s="5">
        <f>ROUND(IFERROR(E765/H765,0),0)</f>
        <v>27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34"/>
        <v>41037.208333333336</v>
      </c>
      <c r="O765" s="9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3"/>
        <v>7.2818181818181822</v>
      </c>
      <c r="G766" t="s">
        <v>20</v>
      </c>
      <c r="H766">
        <v>148</v>
      </c>
      <c r="I766" s="5">
        <f>ROUND(IFERROR(E766/H766,0),0)</f>
        <v>54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34"/>
        <v>40676.208333333336</v>
      </c>
      <c r="O766" s="9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3"/>
        <v>2.0833333333333335</v>
      </c>
      <c r="G767" t="s">
        <v>20</v>
      </c>
      <c r="H767">
        <v>198</v>
      </c>
      <c r="I767" s="5">
        <f>ROUND(IFERROR(E767/H767,0),0)</f>
        <v>41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34"/>
        <v>42840.208333333328</v>
      </c>
      <c r="O767" s="9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3"/>
        <v>0.31171232876712329</v>
      </c>
      <c r="G768" t="s">
        <v>14</v>
      </c>
      <c r="H768">
        <v>248</v>
      </c>
      <c r="I768" s="5">
        <f>ROUND(IFERROR(E768/H768,0),0)</f>
        <v>55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34"/>
        <v>43362.208333333328</v>
      </c>
      <c r="O768" s="9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3"/>
        <v>0.56967078189300413</v>
      </c>
      <c r="G769" t="s">
        <v>14</v>
      </c>
      <c r="H769">
        <v>513</v>
      </c>
      <c r="I769" s="5">
        <f>ROUND(IFERROR(E769/H769,0),0)</f>
        <v>108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34"/>
        <v>42283.208333333328</v>
      </c>
      <c r="O769" s="9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3"/>
        <v>2.31</v>
      </c>
      <c r="G770" t="s">
        <v>20</v>
      </c>
      <c r="H770">
        <v>150</v>
      </c>
      <c r="I770" s="5">
        <f>ROUND(IFERROR(E770/H770,0),0)</f>
        <v>74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34"/>
        <v>41619.25</v>
      </c>
      <c r="O770" s="9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36">E771/D771</f>
        <v>0.86867834394904464</v>
      </c>
      <c r="G771" t="s">
        <v>14</v>
      </c>
      <c r="H771">
        <v>3410</v>
      </c>
      <c r="I771" s="5">
        <f>ROUND(IFERROR(E771/H771,0),0)</f>
        <v>32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37">(((L771/60)/60)/24)+DATE(1970,1,1)</f>
        <v>41501.208333333336</v>
      </c>
      <c r="O771" s="9">
        <f t="shared" si="35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6"/>
        <v>2.7074418604651163</v>
      </c>
      <c r="G772" t="s">
        <v>20</v>
      </c>
      <c r="H772">
        <v>216</v>
      </c>
      <c r="I772" s="5">
        <f>ROUND(IFERROR(E772/H772,0),0)</f>
        <v>54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37"/>
        <v>41743.208333333336</v>
      </c>
      <c r="O772" s="9">
        <f t="shared" ref="O772:O835" si="38"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6"/>
        <v>0.49446428571428569</v>
      </c>
      <c r="G773" t="s">
        <v>74</v>
      </c>
      <c r="H773">
        <v>26</v>
      </c>
      <c r="I773" s="5">
        <f>ROUND(IFERROR(E773/H773,0),0)</f>
        <v>107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37"/>
        <v>43491.25</v>
      </c>
      <c r="O773" s="9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6"/>
        <v>1.1335962566844919</v>
      </c>
      <c r="G774" t="s">
        <v>20</v>
      </c>
      <c r="H774">
        <v>5139</v>
      </c>
      <c r="I774" s="5">
        <f>ROUND(IFERROR(E774/H774,0),0)</f>
        <v>33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37"/>
        <v>43505.25</v>
      </c>
      <c r="O774" s="9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6"/>
        <v>1.9055555555555554</v>
      </c>
      <c r="G775" t="s">
        <v>20</v>
      </c>
      <c r="H775">
        <v>2353</v>
      </c>
      <c r="I775" s="5">
        <f>ROUND(IFERROR(E775/H775,0),0)</f>
        <v>43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37"/>
        <v>42838.208333333328</v>
      </c>
      <c r="O775" s="9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6"/>
        <v>1.355</v>
      </c>
      <c r="G776" t="s">
        <v>20</v>
      </c>
      <c r="H776">
        <v>78</v>
      </c>
      <c r="I776" s="5">
        <f>ROUND(IFERROR(E776/H776,0),0)</f>
        <v>87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37"/>
        <v>42513.208333333328</v>
      </c>
      <c r="O776" s="9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6"/>
        <v>0.10297872340425532</v>
      </c>
      <c r="G777" t="s">
        <v>14</v>
      </c>
      <c r="H777">
        <v>10</v>
      </c>
      <c r="I777" s="5">
        <f>ROUND(IFERROR(E777/H777,0),0)</f>
        <v>97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37"/>
        <v>41949.25</v>
      </c>
      <c r="O777" s="9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6"/>
        <v>0.65544223826714798</v>
      </c>
      <c r="G778" t="s">
        <v>14</v>
      </c>
      <c r="H778">
        <v>2201</v>
      </c>
      <c r="I778" s="5">
        <f>ROUND(IFERROR(E778/H778,0),0)</f>
        <v>33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37"/>
        <v>43650.208333333328</v>
      </c>
      <c r="O778" s="9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6"/>
        <v>0.49026652452025588</v>
      </c>
      <c r="G779" t="s">
        <v>14</v>
      </c>
      <c r="H779">
        <v>676</v>
      </c>
      <c r="I779" s="5">
        <f>ROUND(IFERROR(E779/H779,0),0)</f>
        <v>68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37"/>
        <v>40809.208333333336</v>
      </c>
      <c r="O779" s="9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6"/>
        <v>7.8792307692307695</v>
      </c>
      <c r="G780" t="s">
        <v>20</v>
      </c>
      <c r="H780">
        <v>174</v>
      </c>
      <c r="I780" s="5">
        <f>ROUND(IFERROR(E780/H780,0),0)</f>
        <v>59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37"/>
        <v>40768.208333333336</v>
      </c>
      <c r="O780" s="9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6"/>
        <v>0.80306347746090156</v>
      </c>
      <c r="G781" t="s">
        <v>14</v>
      </c>
      <c r="H781">
        <v>831</v>
      </c>
      <c r="I781" s="5">
        <f>ROUND(IFERROR(E781/H781,0),0)</f>
        <v>105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37"/>
        <v>42230.208333333328</v>
      </c>
      <c r="O781" s="9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6"/>
        <v>1.0629411764705883</v>
      </c>
      <c r="G782" t="s">
        <v>20</v>
      </c>
      <c r="H782">
        <v>164</v>
      </c>
      <c r="I782" s="5">
        <f>ROUND(IFERROR(E782/H782,0),0)</f>
        <v>33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37"/>
        <v>42573.208333333328</v>
      </c>
      <c r="O782" s="9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6"/>
        <v>0.50735632183908042</v>
      </c>
      <c r="G783" t="s">
        <v>74</v>
      </c>
      <c r="H783">
        <v>56</v>
      </c>
      <c r="I783" s="5">
        <f>ROUND(IFERROR(E783/H783,0),0)</f>
        <v>79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37"/>
        <v>40482.208333333336</v>
      </c>
      <c r="O783" s="9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6"/>
        <v>2.153137254901961</v>
      </c>
      <c r="G784" t="s">
        <v>20</v>
      </c>
      <c r="H784">
        <v>161</v>
      </c>
      <c r="I784" s="5">
        <f>ROUND(IFERROR(E784/H784,0),0)</f>
        <v>68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37"/>
        <v>40603.25</v>
      </c>
      <c r="O784" s="9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6"/>
        <v>1.4122972972972974</v>
      </c>
      <c r="G785" t="s">
        <v>20</v>
      </c>
      <c r="H785">
        <v>138</v>
      </c>
      <c r="I785" s="5">
        <f>ROUND(IFERROR(E785/H785,0),0)</f>
        <v>76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37"/>
        <v>41625.25</v>
      </c>
      <c r="O785" s="9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6"/>
        <v>1.1533745781777278</v>
      </c>
      <c r="G786" t="s">
        <v>20</v>
      </c>
      <c r="H786">
        <v>3308</v>
      </c>
      <c r="I786" s="5">
        <f>ROUND(IFERROR(E786/H786,0),0)</f>
        <v>31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37"/>
        <v>42435.25</v>
      </c>
      <c r="O786" s="9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6"/>
        <v>1.9311940298507462</v>
      </c>
      <c r="G787" t="s">
        <v>20</v>
      </c>
      <c r="H787">
        <v>127</v>
      </c>
      <c r="I787" s="5">
        <f>ROUND(IFERROR(E787/H787,0),0)</f>
        <v>102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37"/>
        <v>43582.208333333328</v>
      </c>
      <c r="O787" s="9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6"/>
        <v>7.2973333333333334</v>
      </c>
      <c r="G788" t="s">
        <v>20</v>
      </c>
      <c r="H788">
        <v>207</v>
      </c>
      <c r="I788" s="5">
        <f>ROUND(IFERROR(E788/H788,0),0)</f>
        <v>53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37"/>
        <v>43186.208333333328</v>
      </c>
      <c r="O788" s="9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6"/>
        <v>0.99663398692810456</v>
      </c>
      <c r="G789" t="s">
        <v>14</v>
      </c>
      <c r="H789">
        <v>859</v>
      </c>
      <c r="I789" s="5">
        <f>ROUND(IFERROR(E789/H789,0),0)</f>
        <v>71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37"/>
        <v>40684.208333333336</v>
      </c>
      <c r="O789" s="9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6"/>
        <v>0.88166666666666671</v>
      </c>
      <c r="G790" t="s">
        <v>47</v>
      </c>
      <c r="H790">
        <v>31</v>
      </c>
      <c r="I790" s="5">
        <f>ROUND(IFERROR(E790/H790,0),0)</f>
        <v>102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37"/>
        <v>41202.208333333336</v>
      </c>
      <c r="O790" s="9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6"/>
        <v>0.37233333333333335</v>
      </c>
      <c r="G791" t="s">
        <v>14</v>
      </c>
      <c r="H791">
        <v>45</v>
      </c>
      <c r="I791" s="5">
        <f>ROUND(IFERROR(E791/H791,0),0)</f>
        <v>74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37"/>
        <v>41786.208333333336</v>
      </c>
      <c r="O791" s="9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6"/>
        <v>0.30540075309306081</v>
      </c>
      <c r="G792" t="s">
        <v>74</v>
      </c>
      <c r="H792">
        <v>1113</v>
      </c>
      <c r="I792" s="5">
        <f>ROUND(IFERROR(E792/H792,0),0)</f>
        <v>51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37"/>
        <v>40223.25</v>
      </c>
      <c r="O792" s="9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6"/>
        <v>0.25714285714285712</v>
      </c>
      <c r="G793" t="s">
        <v>14</v>
      </c>
      <c r="H793">
        <v>6</v>
      </c>
      <c r="I793" s="5">
        <f>ROUND(IFERROR(E793/H793,0),0)</f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37"/>
        <v>42715.25</v>
      </c>
      <c r="O793" s="9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6"/>
        <v>0.34</v>
      </c>
      <c r="G794" t="s">
        <v>14</v>
      </c>
      <c r="H794">
        <v>7</v>
      </c>
      <c r="I794" s="5">
        <f>ROUND(IFERROR(E794/H794,0),0)</f>
        <v>97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37"/>
        <v>41451.208333333336</v>
      </c>
      <c r="O794" s="9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6"/>
        <v>11.859090909090909</v>
      </c>
      <c r="G795" t="s">
        <v>20</v>
      </c>
      <c r="H795">
        <v>181</v>
      </c>
      <c r="I795" s="5">
        <f>ROUND(IFERROR(E795/H795,0),0)</f>
        <v>72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37"/>
        <v>41450.208333333336</v>
      </c>
      <c r="O795" s="9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6"/>
        <v>1.2539393939393939</v>
      </c>
      <c r="G796" t="s">
        <v>20</v>
      </c>
      <c r="H796">
        <v>110</v>
      </c>
      <c r="I796" s="5">
        <f>ROUND(IFERROR(E796/H796,0),0)</f>
        <v>75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37"/>
        <v>43091.25</v>
      </c>
      <c r="O796" s="9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6"/>
        <v>0.14394366197183098</v>
      </c>
      <c r="G797" t="s">
        <v>14</v>
      </c>
      <c r="H797">
        <v>31</v>
      </c>
      <c r="I797" s="5">
        <f>ROUND(IFERROR(E797/H797,0),0)</f>
        <v>33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37"/>
        <v>42675.208333333328</v>
      </c>
      <c r="O797" s="9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6"/>
        <v>0.54807692307692313</v>
      </c>
      <c r="G798" t="s">
        <v>14</v>
      </c>
      <c r="H798">
        <v>78</v>
      </c>
      <c r="I798" s="5">
        <f>ROUND(IFERROR(E798/H798,0),0)</f>
        <v>55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37"/>
        <v>41859.208333333336</v>
      </c>
      <c r="O798" s="9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6"/>
        <v>1.0963157894736841</v>
      </c>
      <c r="G799" t="s">
        <v>20</v>
      </c>
      <c r="H799">
        <v>185</v>
      </c>
      <c r="I799" s="5">
        <f>ROUND(IFERROR(E799/H799,0),0)</f>
        <v>45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37"/>
        <v>43464.25</v>
      </c>
      <c r="O799" s="9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6"/>
        <v>1.8847058823529412</v>
      </c>
      <c r="G800" t="s">
        <v>20</v>
      </c>
      <c r="H800">
        <v>121</v>
      </c>
      <c r="I800" s="5">
        <f>ROUND(IFERROR(E800/H800,0),0)</f>
        <v>53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37"/>
        <v>41060.208333333336</v>
      </c>
      <c r="O800" s="9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6"/>
        <v>0.87008284023668636</v>
      </c>
      <c r="G801" t="s">
        <v>14</v>
      </c>
      <c r="H801">
        <v>1225</v>
      </c>
      <c r="I801" s="5">
        <f>ROUND(IFERROR(E801/H801,0),0)</f>
        <v>60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37"/>
        <v>42399.25</v>
      </c>
      <c r="O801" s="9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6"/>
        <v>0.01</v>
      </c>
      <c r="G802" t="s">
        <v>14</v>
      </c>
      <c r="H802">
        <v>1</v>
      </c>
      <c r="I802" s="5">
        <f>ROUND(IFERROR(E802/H802,0),0)</f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37"/>
        <v>42167.208333333328</v>
      </c>
      <c r="O802" s="9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6"/>
        <v>2.0291304347826089</v>
      </c>
      <c r="G803" t="s">
        <v>20</v>
      </c>
      <c r="H803">
        <v>106</v>
      </c>
      <c r="I803" s="5">
        <f>ROUND(IFERROR(E803/H803,0),0)</f>
        <v>44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37"/>
        <v>43830.25</v>
      </c>
      <c r="O803" s="9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6"/>
        <v>1.9703225806451612</v>
      </c>
      <c r="G804" t="s">
        <v>20</v>
      </c>
      <c r="H804">
        <v>142</v>
      </c>
      <c r="I804" s="5">
        <f>ROUND(IFERROR(E804/H804,0),0)</f>
        <v>86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37"/>
        <v>43650.208333333328</v>
      </c>
      <c r="O804" s="9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6"/>
        <v>1.07</v>
      </c>
      <c r="G805" t="s">
        <v>20</v>
      </c>
      <c r="H805">
        <v>233</v>
      </c>
      <c r="I805" s="5">
        <f>ROUND(IFERROR(E805/H805,0),0)</f>
        <v>28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37"/>
        <v>43492.25</v>
      </c>
      <c r="O805" s="9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6"/>
        <v>2.6873076923076922</v>
      </c>
      <c r="G806" t="s">
        <v>20</v>
      </c>
      <c r="H806">
        <v>218</v>
      </c>
      <c r="I806" s="5">
        <f>ROUND(IFERROR(E806/H806,0),0)</f>
        <v>32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37"/>
        <v>43102.25</v>
      </c>
      <c r="O806" s="9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6"/>
        <v>0.50845360824742269</v>
      </c>
      <c r="G807" t="s">
        <v>14</v>
      </c>
      <c r="H807">
        <v>67</v>
      </c>
      <c r="I807" s="5">
        <f>ROUND(IFERROR(E807/H807,0),0)</f>
        <v>74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37"/>
        <v>41958.25</v>
      </c>
      <c r="O807" s="9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6"/>
        <v>11.802857142857142</v>
      </c>
      <c r="G808" t="s">
        <v>20</v>
      </c>
      <c r="H808">
        <v>76</v>
      </c>
      <c r="I808" s="5">
        <f>ROUND(IFERROR(E808/H808,0),0)</f>
        <v>109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37"/>
        <v>40973.25</v>
      </c>
      <c r="O808" s="9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6"/>
        <v>2.64</v>
      </c>
      <c r="G809" t="s">
        <v>20</v>
      </c>
      <c r="H809">
        <v>43</v>
      </c>
      <c r="I809" s="5">
        <f>ROUND(IFERROR(E809/H809,0),0)</f>
        <v>43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37"/>
        <v>43753.208333333328</v>
      </c>
      <c r="O809" s="9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6"/>
        <v>0.30442307692307691</v>
      </c>
      <c r="G810" t="s">
        <v>14</v>
      </c>
      <c r="H810">
        <v>19</v>
      </c>
      <c r="I810" s="5">
        <f>ROUND(IFERROR(E810/H810,0),0)</f>
        <v>83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37"/>
        <v>42507.208333333328</v>
      </c>
      <c r="O810" s="9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6"/>
        <v>0.62880681818181816</v>
      </c>
      <c r="G811" t="s">
        <v>14</v>
      </c>
      <c r="H811">
        <v>2108</v>
      </c>
      <c r="I811" s="5">
        <f>ROUND(IFERROR(E811/H811,0),0)</f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37"/>
        <v>41135.208333333336</v>
      </c>
      <c r="O811" s="9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6"/>
        <v>1.9312499999999999</v>
      </c>
      <c r="G812" t="s">
        <v>20</v>
      </c>
      <c r="H812">
        <v>221</v>
      </c>
      <c r="I812" s="5">
        <f>ROUND(IFERROR(E812/H812,0),0)</f>
        <v>56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37"/>
        <v>43067.25</v>
      </c>
      <c r="O812" s="9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6"/>
        <v>0.77102702702702708</v>
      </c>
      <c r="G813" t="s">
        <v>14</v>
      </c>
      <c r="H813">
        <v>679</v>
      </c>
      <c r="I813" s="5">
        <f>ROUND(IFERROR(E813/H813,0),0)</f>
        <v>105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37"/>
        <v>42378.25</v>
      </c>
      <c r="O813" s="9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6"/>
        <v>2.2552763819095478</v>
      </c>
      <c r="G814" t="s">
        <v>20</v>
      </c>
      <c r="H814">
        <v>2805</v>
      </c>
      <c r="I814" s="5">
        <f>ROUND(IFERROR(E814/H814,0),0)</f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37"/>
        <v>43206.208333333328</v>
      </c>
      <c r="O814" s="9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6"/>
        <v>2.3940625</v>
      </c>
      <c r="G815" t="s">
        <v>20</v>
      </c>
      <c r="H815">
        <v>68</v>
      </c>
      <c r="I815" s="5">
        <f>ROUND(IFERROR(E815/H815,0),0)</f>
        <v>113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37"/>
        <v>41148.208333333336</v>
      </c>
      <c r="O815" s="9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6"/>
        <v>0.921875</v>
      </c>
      <c r="G816" t="s">
        <v>14</v>
      </c>
      <c r="H816">
        <v>36</v>
      </c>
      <c r="I816" s="5">
        <f>ROUND(IFERROR(E816/H816,0),0)</f>
        <v>82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37"/>
        <v>42517.208333333328</v>
      </c>
      <c r="O816" s="9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6"/>
        <v>1.3023333333333333</v>
      </c>
      <c r="G817" t="s">
        <v>20</v>
      </c>
      <c r="H817">
        <v>183</v>
      </c>
      <c r="I817" s="5">
        <f>ROUND(IFERROR(E817/H817,0),0)</f>
        <v>64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37"/>
        <v>43068.25</v>
      </c>
      <c r="O817" s="9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6"/>
        <v>6.1521739130434785</v>
      </c>
      <c r="G818" t="s">
        <v>20</v>
      </c>
      <c r="H818">
        <v>133</v>
      </c>
      <c r="I818" s="5">
        <f>ROUND(IFERROR(E818/H818,0),0)</f>
        <v>106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37"/>
        <v>41680.25</v>
      </c>
      <c r="O818" s="9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6"/>
        <v>3.687953216374269</v>
      </c>
      <c r="G819" t="s">
        <v>20</v>
      </c>
      <c r="H819">
        <v>2489</v>
      </c>
      <c r="I819" s="5">
        <f>ROUND(IFERROR(E819/H819,0),0)</f>
        <v>76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37"/>
        <v>43589.208333333328</v>
      </c>
      <c r="O819" s="9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6"/>
        <v>10.948571428571428</v>
      </c>
      <c r="G820" t="s">
        <v>20</v>
      </c>
      <c r="H820">
        <v>69</v>
      </c>
      <c r="I820" s="5">
        <f>ROUND(IFERROR(E820/H820,0),0)</f>
        <v>111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37"/>
        <v>43486.25</v>
      </c>
      <c r="O820" s="9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6"/>
        <v>0.50662921348314605</v>
      </c>
      <c r="G821" t="s">
        <v>14</v>
      </c>
      <c r="H821">
        <v>47</v>
      </c>
      <c r="I821" s="5">
        <f>ROUND(IFERROR(E821/H821,0),0)</f>
        <v>96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37"/>
        <v>41237.25</v>
      </c>
      <c r="O821" s="9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6"/>
        <v>8.0060000000000002</v>
      </c>
      <c r="G822" t="s">
        <v>20</v>
      </c>
      <c r="H822">
        <v>279</v>
      </c>
      <c r="I822" s="5">
        <f>ROUND(IFERROR(E822/H822,0),0)</f>
        <v>43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37"/>
        <v>43310.208333333328</v>
      </c>
      <c r="O822" s="9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6"/>
        <v>2.9128571428571428</v>
      </c>
      <c r="G823" t="s">
        <v>20</v>
      </c>
      <c r="H823">
        <v>210</v>
      </c>
      <c r="I823" s="5">
        <f>ROUND(IFERROR(E823/H823,0),0)</f>
        <v>68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37"/>
        <v>42794.25</v>
      </c>
      <c r="O823" s="9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6"/>
        <v>3.4996666666666667</v>
      </c>
      <c r="G824" t="s">
        <v>20</v>
      </c>
      <c r="H824">
        <v>2100</v>
      </c>
      <c r="I824" s="5">
        <f>ROUND(IFERROR(E824/H824,0),0)</f>
        <v>90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37"/>
        <v>41698.25</v>
      </c>
      <c r="O824" s="9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6"/>
        <v>3.5707317073170732</v>
      </c>
      <c r="G825" t="s">
        <v>20</v>
      </c>
      <c r="H825">
        <v>252</v>
      </c>
      <c r="I825" s="5">
        <f>ROUND(IFERROR(E825/H825,0),0)</f>
        <v>58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37"/>
        <v>41892.208333333336</v>
      </c>
      <c r="O825" s="9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6"/>
        <v>1.2648941176470587</v>
      </c>
      <c r="G826" t="s">
        <v>20</v>
      </c>
      <c r="H826">
        <v>1280</v>
      </c>
      <c r="I826" s="5">
        <f>ROUND(IFERROR(E826/H826,0),0)</f>
        <v>84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37"/>
        <v>40348.208333333336</v>
      </c>
      <c r="O826" s="9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6"/>
        <v>3.875</v>
      </c>
      <c r="G827" t="s">
        <v>20</v>
      </c>
      <c r="H827">
        <v>157</v>
      </c>
      <c r="I827" s="5">
        <f>ROUND(IFERROR(E827/H827,0),0)</f>
        <v>89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37"/>
        <v>42941.208333333328</v>
      </c>
      <c r="O827" s="9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6"/>
        <v>4.5703571428571426</v>
      </c>
      <c r="G828" t="s">
        <v>20</v>
      </c>
      <c r="H828">
        <v>194</v>
      </c>
      <c r="I828" s="5">
        <f>ROUND(IFERROR(E828/H828,0),0)</f>
        <v>66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37"/>
        <v>40525.25</v>
      </c>
      <c r="O828" s="9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6"/>
        <v>2.6669565217391304</v>
      </c>
      <c r="G829" t="s">
        <v>20</v>
      </c>
      <c r="H829">
        <v>82</v>
      </c>
      <c r="I829" s="5">
        <f>ROUND(IFERROR(E829/H829,0),0)</f>
        <v>75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37"/>
        <v>40666.208333333336</v>
      </c>
      <c r="O829" s="9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6"/>
        <v>0.69</v>
      </c>
      <c r="G830" t="s">
        <v>14</v>
      </c>
      <c r="H830">
        <v>70</v>
      </c>
      <c r="I830" s="5">
        <f>ROUND(IFERROR(E830/H830,0),0)</f>
        <v>70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37"/>
        <v>43340.208333333328</v>
      </c>
      <c r="O830" s="9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6"/>
        <v>0.51343749999999999</v>
      </c>
      <c r="G831" t="s">
        <v>14</v>
      </c>
      <c r="H831">
        <v>154</v>
      </c>
      <c r="I831" s="5">
        <f>ROUND(IFERROR(E831/H831,0),0)</f>
        <v>32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37"/>
        <v>42164.208333333328</v>
      </c>
      <c r="O831" s="9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6"/>
        <v>1.1710526315789473E-2</v>
      </c>
      <c r="G832" t="s">
        <v>14</v>
      </c>
      <c r="H832">
        <v>22</v>
      </c>
      <c r="I832" s="5">
        <f>ROUND(IFERROR(E832/H832,0),0)</f>
        <v>65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37"/>
        <v>43103.25</v>
      </c>
      <c r="O832" s="9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6"/>
        <v>1.089773429454171</v>
      </c>
      <c r="G833" t="s">
        <v>20</v>
      </c>
      <c r="H833">
        <v>4233</v>
      </c>
      <c r="I833" s="5">
        <f>ROUND(IFERROR(E833/H833,0),0)</f>
        <v>25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37"/>
        <v>40994.208333333336</v>
      </c>
      <c r="O833" s="9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6"/>
        <v>3.1517592592592591</v>
      </c>
      <c r="G834" t="s">
        <v>20</v>
      </c>
      <c r="H834">
        <v>1297</v>
      </c>
      <c r="I834" s="5">
        <f>ROUND(IFERROR(E834/H834,0),0)</f>
        <v>105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37"/>
        <v>42299.208333333328</v>
      </c>
      <c r="O834" s="9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39">E835/D835</f>
        <v>1.5769117647058823</v>
      </c>
      <c r="G835" t="s">
        <v>20</v>
      </c>
      <c r="H835">
        <v>165</v>
      </c>
      <c r="I835" s="5">
        <f>ROUND(IFERROR(E835/H835,0),0)</f>
        <v>65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40">(((L835/60)/60)/24)+DATE(1970,1,1)</f>
        <v>40588.25</v>
      </c>
      <c r="O835" s="9">
        <f t="shared" si="38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39"/>
        <v>1.5380821917808218</v>
      </c>
      <c r="G836" t="s">
        <v>20</v>
      </c>
      <c r="H836">
        <v>119</v>
      </c>
      <c r="I836" s="5">
        <f>ROUND(IFERROR(E836/H836,0),0)</f>
        <v>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40"/>
        <v>41448.208333333336</v>
      </c>
      <c r="O836" s="9">
        <f t="shared" ref="O836:O899" si="41"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39"/>
        <v>0.89738979118329465</v>
      </c>
      <c r="G837" t="s">
        <v>14</v>
      </c>
      <c r="H837">
        <v>1758</v>
      </c>
      <c r="I837" s="5">
        <f>ROUND(IFERROR(E837/H837,0),0)</f>
        <v>44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40"/>
        <v>42063.25</v>
      </c>
      <c r="O837" s="9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39"/>
        <v>0.75135802469135804</v>
      </c>
      <c r="G838" t="s">
        <v>14</v>
      </c>
      <c r="H838">
        <v>94</v>
      </c>
      <c r="I838" s="5">
        <f>ROUND(IFERROR(E838/H838,0),0)</f>
        <v>65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40"/>
        <v>40214.25</v>
      </c>
      <c r="O838" s="9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39"/>
        <v>8.5288135593220336</v>
      </c>
      <c r="G839" t="s">
        <v>20</v>
      </c>
      <c r="H839">
        <v>1797</v>
      </c>
      <c r="I839" s="5">
        <f>ROUND(IFERROR(E839/H839,0),0)</f>
        <v>84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40"/>
        <v>40629.208333333336</v>
      </c>
      <c r="O839" s="9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39"/>
        <v>1.3890625000000001</v>
      </c>
      <c r="G840" t="s">
        <v>20</v>
      </c>
      <c r="H840">
        <v>261</v>
      </c>
      <c r="I840" s="5">
        <f>ROUND(IFERROR(E840/H840,0),0)</f>
        <v>34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40"/>
        <v>43370.208333333328</v>
      </c>
      <c r="O840" s="9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39"/>
        <v>1.9018181818181819</v>
      </c>
      <c r="G841" t="s">
        <v>20</v>
      </c>
      <c r="H841">
        <v>157</v>
      </c>
      <c r="I841" s="5">
        <f>ROUND(IFERROR(E841/H841,0),0)</f>
        <v>93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40"/>
        <v>41715.208333333336</v>
      </c>
      <c r="O841" s="9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39"/>
        <v>1.0024333619948409</v>
      </c>
      <c r="G842" t="s">
        <v>20</v>
      </c>
      <c r="H842">
        <v>3533</v>
      </c>
      <c r="I842" s="5">
        <f>ROUND(IFERROR(E842/H842,0),0)</f>
        <v>33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40"/>
        <v>41836.208333333336</v>
      </c>
      <c r="O842" s="9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39"/>
        <v>1.4275824175824177</v>
      </c>
      <c r="G843" t="s">
        <v>20</v>
      </c>
      <c r="H843">
        <v>155</v>
      </c>
      <c r="I843" s="5">
        <f>ROUND(IFERROR(E843/H843,0),0)</f>
        <v>84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40"/>
        <v>42419.25</v>
      </c>
      <c r="O843" s="9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39"/>
        <v>5.6313333333333331</v>
      </c>
      <c r="G844" t="s">
        <v>20</v>
      </c>
      <c r="H844">
        <v>132</v>
      </c>
      <c r="I844" s="5">
        <f>ROUND(IFERROR(E844/H844,0),0)</f>
        <v>64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40"/>
        <v>43266.208333333328</v>
      </c>
      <c r="O844" s="9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39"/>
        <v>0.30715909090909088</v>
      </c>
      <c r="G845" t="s">
        <v>14</v>
      </c>
      <c r="H845">
        <v>33</v>
      </c>
      <c r="I845" s="5">
        <f>ROUND(IFERROR(E845/H845,0),0)</f>
        <v>82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40"/>
        <v>43338.208333333328</v>
      </c>
      <c r="O845" s="9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39"/>
        <v>0.99397727272727276</v>
      </c>
      <c r="G846" t="s">
        <v>74</v>
      </c>
      <c r="H846">
        <v>94</v>
      </c>
      <c r="I846" s="5">
        <f>ROUND(IFERROR(E846/H846,0),0)</f>
        <v>93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40"/>
        <v>40930.25</v>
      </c>
      <c r="O846" s="9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39"/>
        <v>1.9754935622317598</v>
      </c>
      <c r="G847" t="s">
        <v>20</v>
      </c>
      <c r="H847">
        <v>1354</v>
      </c>
      <c r="I847" s="5">
        <f>ROUND(IFERROR(E847/H847,0),0)</f>
        <v>102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40"/>
        <v>43235.208333333328</v>
      </c>
      <c r="O847" s="9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39"/>
        <v>5.085</v>
      </c>
      <c r="G848" t="s">
        <v>20</v>
      </c>
      <c r="H848">
        <v>48</v>
      </c>
      <c r="I848" s="5">
        <f>ROUND(IFERROR(E848/H848,0),0)</f>
        <v>106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40"/>
        <v>43302.208333333328</v>
      </c>
      <c r="O848" s="9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39"/>
        <v>2.3774468085106384</v>
      </c>
      <c r="G849" t="s">
        <v>20</v>
      </c>
      <c r="H849">
        <v>110</v>
      </c>
      <c r="I849" s="5">
        <f>ROUND(IFERROR(E849/H849,0),0)</f>
        <v>102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40"/>
        <v>43107.25</v>
      </c>
      <c r="O849" s="9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39"/>
        <v>3.3846875000000001</v>
      </c>
      <c r="G850" t="s">
        <v>20</v>
      </c>
      <c r="H850">
        <v>172</v>
      </c>
      <c r="I850" s="5">
        <f>ROUND(IFERROR(E850/H850,0),0)</f>
        <v>63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40"/>
        <v>40341.208333333336</v>
      </c>
      <c r="O850" s="9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39"/>
        <v>1.3308955223880596</v>
      </c>
      <c r="G851" t="s">
        <v>20</v>
      </c>
      <c r="H851">
        <v>307</v>
      </c>
      <c r="I851" s="5">
        <f>ROUND(IFERROR(E851/H851,0),0)</f>
        <v>29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40"/>
        <v>40948.25</v>
      </c>
      <c r="O851" s="9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39"/>
        <v>0.01</v>
      </c>
      <c r="G852" t="s">
        <v>14</v>
      </c>
      <c r="H852">
        <v>1</v>
      </c>
      <c r="I852" s="5">
        <f>ROUND(IFERROR(E852/H852,0),0)</f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40"/>
        <v>40866.25</v>
      </c>
      <c r="O852" s="9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39"/>
        <v>2.0779999999999998</v>
      </c>
      <c r="G853" t="s">
        <v>20</v>
      </c>
      <c r="H853">
        <v>160</v>
      </c>
      <c r="I853" s="5">
        <f>ROUND(IFERROR(E853/H853,0),0)</f>
        <v>78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40"/>
        <v>41031.208333333336</v>
      </c>
      <c r="O853" s="9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39"/>
        <v>0.51122448979591839</v>
      </c>
      <c r="G854" t="s">
        <v>14</v>
      </c>
      <c r="H854">
        <v>31</v>
      </c>
      <c r="I854" s="5">
        <f>ROUND(IFERROR(E854/H854,0),0)</f>
        <v>81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40"/>
        <v>40740.208333333336</v>
      </c>
      <c r="O854" s="9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39"/>
        <v>6.5205847953216374</v>
      </c>
      <c r="G855" t="s">
        <v>20</v>
      </c>
      <c r="H855">
        <v>1467</v>
      </c>
      <c r="I855" s="5">
        <f>ROUND(IFERROR(E855/H855,0),0)</f>
        <v>76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40"/>
        <v>40714.208333333336</v>
      </c>
      <c r="O855" s="9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39"/>
        <v>1.1363099415204678</v>
      </c>
      <c r="G856" t="s">
        <v>20</v>
      </c>
      <c r="H856">
        <v>2662</v>
      </c>
      <c r="I856" s="5">
        <f>ROUND(IFERROR(E856/H856,0),0)</f>
        <v>73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40"/>
        <v>43787.25</v>
      </c>
      <c r="O856" s="9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39"/>
        <v>1.0237606837606839</v>
      </c>
      <c r="G857" t="s">
        <v>20</v>
      </c>
      <c r="H857">
        <v>452</v>
      </c>
      <c r="I857" s="5">
        <f>ROUND(IFERROR(E857/H857,0),0)</f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40"/>
        <v>40712.208333333336</v>
      </c>
      <c r="O857" s="9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39"/>
        <v>3.5658333333333334</v>
      </c>
      <c r="G858" t="s">
        <v>20</v>
      </c>
      <c r="H858">
        <v>158</v>
      </c>
      <c r="I858" s="5">
        <f>ROUND(IFERROR(E858/H858,0),0)</f>
        <v>54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40"/>
        <v>41023.208333333336</v>
      </c>
      <c r="O858" s="9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39"/>
        <v>1.3986792452830188</v>
      </c>
      <c r="G859" t="s">
        <v>20</v>
      </c>
      <c r="H859">
        <v>225</v>
      </c>
      <c r="I859" s="5">
        <f>ROUND(IFERROR(E859/H859,0),0)</f>
        <v>33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40"/>
        <v>40944.25</v>
      </c>
      <c r="O859" s="9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39"/>
        <v>0.69450000000000001</v>
      </c>
      <c r="G860" t="s">
        <v>14</v>
      </c>
      <c r="H860">
        <v>35</v>
      </c>
      <c r="I860" s="5">
        <f>ROUND(IFERROR(E860/H860,0),0)</f>
        <v>79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40"/>
        <v>43211.208333333328</v>
      </c>
      <c r="O860" s="9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39"/>
        <v>0.35534246575342465</v>
      </c>
      <c r="G861" t="s">
        <v>14</v>
      </c>
      <c r="H861">
        <v>63</v>
      </c>
      <c r="I861" s="5">
        <f>ROUND(IFERROR(E861/H861,0),0)</f>
        <v>41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40"/>
        <v>41334.25</v>
      </c>
      <c r="O861" s="9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39"/>
        <v>2.5165000000000002</v>
      </c>
      <c r="G862" t="s">
        <v>20</v>
      </c>
      <c r="H862">
        <v>65</v>
      </c>
      <c r="I862" s="5">
        <f>ROUND(IFERROR(E862/H862,0),0)</f>
        <v>77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40"/>
        <v>43515.25</v>
      </c>
      <c r="O862" s="9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39"/>
        <v>1.0587500000000001</v>
      </c>
      <c r="G863" t="s">
        <v>20</v>
      </c>
      <c r="H863">
        <v>163</v>
      </c>
      <c r="I863" s="5">
        <f>ROUND(IFERROR(E863/H863,0),0)</f>
        <v>57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40"/>
        <v>40258.208333333336</v>
      </c>
      <c r="O863" s="9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39"/>
        <v>1.8742857142857143</v>
      </c>
      <c r="G864" t="s">
        <v>20</v>
      </c>
      <c r="H864">
        <v>85</v>
      </c>
      <c r="I864" s="5">
        <f>ROUND(IFERROR(E864/H864,0),0)</f>
        <v>77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40"/>
        <v>40756.208333333336</v>
      </c>
      <c r="O864" s="9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39"/>
        <v>3.8678571428571429</v>
      </c>
      <c r="G865" t="s">
        <v>20</v>
      </c>
      <c r="H865">
        <v>217</v>
      </c>
      <c r="I865" s="5">
        <f>ROUND(IFERROR(E865/H865,0),0)</f>
        <v>25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40"/>
        <v>42172.208333333328</v>
      </c>
      <c r="O865" s="9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39"/>
        <v>3.4707142857142856</v>
      </c>
      <c r="G866" t="s">
        <v>20</v>
      </c>
      <c r="H866">
        <v>150</v>
      </c>
      <c r="I866" s="5">
        <f>ROUND(IFERROR(E866/H866,0),0)</f>
        <v>97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40"/>
        <v>42601.208333333328</v>
      </c>
      <c r="O866" s="9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39"/>
        <v>1.8582098765432098</v>
      </c>
      <c r="G867" t="s">
        <v>20</v>
      </c>
      <c r="H867">
        <v>3272</v>
      </c>
      <c r="I867" s="5">
        <f>ROUND(IFERROR(E867/H867,0),0)</f>
        <v>46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40"/>
        <v>41897.208333333336</v>
      </c>
      <c r="O867" s="9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39"/>
        <v>0.43241247264770238</v>
      </c>
      <c r="G868" t="s">
        <v>74</v>
      </c>
      <c r="H868">
        <v>898</v>
      </c>
      <c r="I868" s="5">
        <f>ROUND(IFERROR(E868/H868,0),0)</f>
        <v>88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40"/>
        <v>40671.208333333336</v>
      </c>
      <c r="O868" s="9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39"/>
        <v>1.6243749999999999</v>
      </c>
      <c r="G869" t="s">
        <v>20</v>
      </c>
      <c r="H869">
        <v>300</v>
      </c>
      <c r="I869" s="5">
        <f>ROUND(IFERROR(E869/H869,0),0)</f>
        <v>26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40"/>
        <v>43382.208333333328</v>
      </c>
      <c r="O869" s="9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39"/>
        <v>1.8484285714285715</v>
      </c>
      <c r="G870" t="s">
        <v>20</v>
      </c>
      <c r="H870">
        <v>126</v>
      </c>
      <c r="I870" s="5">
        <f>ROUND(IFERROR(E870/H870,0),0)</f>
        <v>103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40"/>
        <v>41559.208333333336</v>
      </c>
      <c r="O870" s="9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39"/>
        <v>0.23703520691785052</v>
      </c>
      <c r="G871" t="s">
        <v>14</v>
      </c>
      <c r="H871">
        <v>526</v>
      </c>
      <c r="I871" s="5">
        <f>ROUND(IFERROR(E871/H871,0),0)</f>
        <v>73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40"/>
        <v>40350.208333333336</v>
      </c>
      <c r="O871" s="9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39"/>
        <v>0.89870129870129867</v>
      </c>
      <c r="G872" t="s">
        <v>14</v>
      </c>
      <c r="H872">
        <v>121</v>
      </c>
      <c r="I872" s="5">
        <f>ROUND(IFERROR(E872/H872,0),0)</f>
        <v>57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40"/>
        <v>42240.208333333328</v>
      </c>
      <c r="O872" s="9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39"/>
        <v>2.7260419580419581</v>
      </c>
      <c r="G873" t="s">
        <v>20</v>
      </c>
      <c r="H873">
        <v>2320</v>
      </c>
      <c r="I873" s="5">
        <f>ROUND(IFERROR(E873/H873,0),0)</f>
        <v>84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40"/>
        <v>43040.208333333328</v>
      </c>
      <c r="O873" s="9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39"/>
        <v>1.7004255319148935</v>
      </c>
      <c r="G874" t="s">
        <v>20</v>
      </c>
      <c r="H874">
        <v>81</v>
      </c>
      <c r="I874" s="5">
        <f>ROUND(IFERROR(E874/H874,0),0)</f>
        <v>99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40"/>
        <v>43346.208333333328</v>
      </c>
      <c r="O874" s="9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39"/>
        <v>1.8828503562945369</v>
      </c>
      <c r="G875" t="s">
        <v>20</v>
      </c>
      <c r="H875">
        <v>1887</v>
      </c>
      <c r="I875" s="5">
        <f>ROUND(IFERROR(E875/H875,0),0)</f>
        <v>42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40"/>
        <v>41647.25</v>
      </c>
      <c r="O875" s="9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39"/>
        <v>3.4693532338308457</v>
      </c>
      <c r="G876" t="s">
        <v>20</v>
      </c>
      <c r="H876">
        <v>4358</v>
      </c>
      <c r="I876" s="5">
        <f>ROUND(IFERROR(E876/H876,0),0)</f>
        <v>32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40"/>
        <v>40291.208333333336</v>
      </c>
      <c r="O876" s="9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39"/>
        <v>0.6917721518987342</v>
      </c>
      <c r="G877" t="s">
        <v>14</v>
      </c>
      <c r="H877">
        <v>67</v>
      </c>
      <c r="I877" s="5">
        <f>ROUND(IFERROR(E877/H877,0),0)</f>
        <v>82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40"/>
        <v>40556.25</v>
      </c>
      <c r="O877" s="9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39"/>
        <v>0.25433734939759034</v>
      </c>
      <c r="G878" t="s">
        <v>14</v>
      </c>
      <c r="H878">
        <v>57</v>
      </c>
      <c r="I878" s="5">
        <f>ROUND(IFERROR(E878/H878,0),0)</f>
        <v>37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40"/>
        <v>43624.208333333328</v>
      </c>
      <c r="O878" s="9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39"/>
        <v>0.77400977995110021</v>
      </c>
      <c r="G879" t="s">
        <v>14</v>
      </c>
      <c r="H879">
        <v>1229</v>
      </c>
      <c r="I879" s="5">
        <f>ROUND(IFERROR(E879/H879,0),0)</f>
        <v>103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40"/>
        <v>42577.208333333328</v>
      </c>
      <c r="O879" s="9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39"/>
        <v>0.37481481481481482</v>
      </c>
      <c r="G880" t="s">
        <v>14</v>
      </c>
      <c r="H880">
        <v>12</v>
      </c>
      <c r="I880" s="5">
        <f>ROUND(IFERROR(E880/H880,0),0)</f>
        <v>84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40"/>
        <v>43845.25</v>
      </c>
      <c r="O880" s="9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39"/>
        <v>5.4379999999999997</v>
      </c>
      <c r="G881" t="s">
        <v>20</v>
      </c>
      <c r="H881">
        <v>53</v>
      </c>
      <c r="I881" s="5">
        <f>ROUND(IFERROR(E881/H881,0),0)</f>
        <v>103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40"/>
        <v>42788.25</v>
      </c>
      <c r="O881" s="9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39"/>
        <v>2.2852189349112426</v>
      </c>
      <c r="G882" t="s">
        <v>20</v>
      </c>
      <c r="H882">
        <v>2414</v>
      </c>
      <c r="I882" s="5">
        <f>ROUND(IFERROR(E882/H882,0),0)</f>
        <v>80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40"/>
        <v>43667.208333333328</v>
      </c>
      <c r="O882" s="9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39"/>
        <v>0.38948339483394834</v>
      </c>
      <c r="G883" t="s">
        <v>14</v>
      </c>
      <c r="H883">
        <v>452</v>
      </c>
      <c r="I883" s="5">
        <f>ROUND(IFERROR(E883/H883,0),0)</f>
        <v>70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40"/>
        <v>42194.208333333328</v>
      </c>
      <c r="O883" s="9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39"/>
        <v>3.7</v>
      </c>
      <c r="G884" t="s">
        <v>20</v>
      </c>
      <c r="H884">
        <v>80</v>
      </c>
      <c r="I884" s="5">
        <f>ROUND(IFERROR(E884/H884,0),0)</f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40"/>
        <v>42025.25</v>
      </c>
      <c r="O884" s="9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39"/>
        <v>2.3791176470588233</v>
      </c>
      <c r="G885" t="s">
        <v>20</v>
      </c>
      <c r="H885">
        <v>193</v>
      </c>
      <c r="I885" s="5">
        <f>ROUND(IFERROR(E885/H885,0),0)</f>
        <v>42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40"/>
        <v>40323.208333333336</v>
      </c>
      <c r="O885" s="9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39"/>
        <v>0.64036299765807958</v>
      </c>
      <c r="G886" t="s">
        <v>14</v>
      </c>
      <c r="H886">
        <v>1886</v>
      </c>
      <c r="I886" s="5">
        <f>ROUND(IFERROR(E886/H886,0),0)</f>
        <v>58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40"/>
        <v>41763.208333333336</v>
      </c>
      <c r="O886" s="9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39"/>
        <v>1.1827777777777777</v>
      </c>
      <c r="G887" t="s">
        <v>20</v>
      </c>
      <c r="H887">
        <v>52</v>
      </c>
      <c r="I887" s="5">
        <f>ROUND(IFERROR(E887/H887,0),0)</f>
        <v>41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40"/>
        <v>40335.208333333336</v>
      </c>
      <c r="O887" s="9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39"/>
        <v>0.84824037184594958</v>
      </c>
      <c r="G888" t="s">
        <v>14</v>
      </c>
      <c r="H888">
        <v>1825</v>
      </c>
      <c r="I888" s="5">
        <f>ROUND(IFERROR(E888/H888,0),0)</f>
        <v>70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40"/>
        <v>40416.208333333336</v>
      </c>
      <c r="O888" s="9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39"/>
        <v>0.29346153846153844</v>
      </c>
      <c r="G889" t="s">
        <v>14</v>
      </c>
      <c r="H889">
        <v>31</v>
      </c>
      <c r="I889" s="5">
        <f>ROUND(IFERROR(E889/H889,0),0)</f>
        <v>74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40"/>
        <v>42202.208333333328</v>
      </c>
      <c r="O889" s="9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39"/>
        <v>2.0989655172413793</v>
      </c>
      <c r="G890" t="s">
        <v>20</v>
      </c>
      <c r="H890">
        <v>290</v>
      </c>
      <c r="I890" s="5">
        <f>ROUND(IFERROR(E890/H890,0),0)</f>
        <v>42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40"/>
        <v>42836.208333333328</v>
      </c>
      <c r="O890" s="9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39"/>
        <v>1.697857142857143</v>
      </c>
      <c r="G891" t="s">
        <v>20</v>
      </c>
      <c r="H891">
        <v>122</v>
      </c>
      <c r="I891" s="5">
        <f>ROUND(IFERROR(E891/H891,0),0)</f>
        <v>78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40"/>
        <v>41710.208333333336</v>
      </c>
      <c r="O891" s="9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39"/>
        <v>1.1595907738095239</v>
      </c>
      <c r="G892" t="s">
        <v>20</v>
      </c>
      <c r="H892">
        <v>1470</v>
      </c>
      <c r="I892" s="5">
        <f>ROUND(IFERROR(E892/H892,0),0)</f>
        <v>106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40"/>
        <v>43640.208333333328</v>
      </c>
      <c r="O892" s="9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39"/>
        <v>2.5859999999999999</v>
      </c>
      <c r="G893" t="s">
        <v>20</v>
      </c>
      <c r="H893">
        <v>165</v>
      </c>
      <c r="I893" s="5">
        <f>ROUND(IFERROR(E893/H893,0),0)</f>
        <v>47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40"/>
        <v>40880.25</v>
      </c>
      <c r="O893" s="9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39"/>
        <v>2.3058333333333332</v>
      </c>
      <c r="G894" t="s">
        <v>20</v>
      </c>
      <c r="H894">
        <v>182</v>
      </c>
      <c r="I894" s="5">
        <f>ROUND(IFERROR(E894/H894,0),0)</f>
        <v>76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40"/>
        <v>40319.208333333336</v>
      </c>
      <c r="O894" s="9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39"/>
        <v>1.2821428571428573</v>
      </c>
      <c r="G895" t="s">
        <v>20</v>
      </c>
      <c r="H895">
        <v>199</v>
      </c>
      <c r="I895" s="5">
        <f>ROUND(IFERROR(E895/H895,0),0)</f>
        <v>54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40"/>
        <v>42170.208333333328</v>
      </c>
      <c r="O895" s="9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39"/>
        <v>1.8870588235294117</v>
      </c>
      <c r="G896" t="s">
        <v>20</v>
      </c>
      <c r="H896">
        <v>56</v>
      </c>
      <c r="I896" s="5">
        <f>ROUND(IFERROR(E896/H896,0),0)</f>
        <v>57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40"/>
        <v>41466.208333333336</v>
      </c>
      <c r="O896" s="9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39"/>
        <v>6.9511889862327911E-2</v>
      </c>
      <c r="G897" t="s">
        <v>14</v>
      </c>
      <c r="H897">
        <v>107</v>
      </c>
      <c r="I897" s="5">
        <f>ROUND(IFERROR(E897/H897,0),0)</f>
        <v>104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40"/>
        <v>43134.25</v>
      </c>
      <c r="O897" s="9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39"/>
        <v>7.7443434343434348</v>
      </c>
      <c r="G898" t="s">
        <v>20</v>
      </c>
      <c r="H898">
        <v>1460</v>
      </c>
      <c r="I898" s="5">
        <f>ROUND(IFERROR(E898/H898,0),0)</f>
        <v>105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40"/>
        <v>40738.208333333336</v>
      </c>
      <c r="O898" s="9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42">E899/D899</f>
        <v>0.27693181818181817</v>
      </c>
      <c r="G899" t="s">
        <v>14</v>
      </c>
      <c r="H899">
        <v>27</v>
      </c>
      <c r="I899" s="5">
        <f>ROUND(IFERROR(E899/H899,0),0)</f>
        <v>90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43">(((L899/60)/60)/24)+DATE(1970,1,1)</f>
        <v>43583.208333333328</v>
      </c>
      <c r="O899" s="9">
        <f t="shared" si="41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2"/>
        <v>0.52479620323841425</v>
      </c>
      <c r="G900" t="s">
        <v>14</v>
      </c>
      <c r="H900">
        <v>1221</v>
      </c>
      <c r="I900" s="5">
        <f>ROUND(IFERROR(E900/H900,0),0)</f>
        <v>77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43"/>
        <v>43815.25</v>
      </c>
      <c r="O900" s="9">
        <f t="shared" ref="O900:O963" si="44"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2"/>
        <v>4.0709677419354842</v>
      </c>
      <c r="G901" t="s">
        <v>20</v>
      </c>
      <c r="H901">
        <v>123</v>
      </c>
      <c r="I901" s="5">
        <f>ROUND(IFERROR(E901/H901,0),0)</f>
        <v>103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43"/>
        <v>41554.208333333336</v>
      </c>
      <c r="O901" s="9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2"/>
        <v>0.02</v>
      </c>
      <c r="G902" t="s">
        <v>14</v>
      </c>
      <c r="H902">
        <v>1</v>
      </c>
      <c r="I902" s="5">
        <f>ROUND(IFERROR(E902/H902,0),0)</f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43"/>
        <v>41901.208333333336</v>
      </c>
      <c r="O902" s="9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2"/>
        <v>1.5617857142857143</v>
      </c>
      <c r="G903" t="s">
        <v>20</v>
      </c>
      <c r="H903">
        <v>159</v>
      </c>
      <c r="I903" s="5">
        <f>ROUND(IFERROR(E903/H903,0),0)</f>
        <v>55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43"/>
        <v>43298.208333333328</v>
      </c>
      <c r="O903" s="9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2"/>
        <v>2.5242857142857145</v>
      </c>
      <c r="G904" t="s">
        <v>20</v>
      </c>
      <c r="H904">
        <v>110</v>
      </c>
      <c r="I904" s="5">
        <f>ROUND(IFERROR(E904/H904,0),0)</f>
        <v>32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43"/>
        <v>42399.25</v>
      </c>
      <c r="O904" s="9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2"/>
        <v>1.729268292682927E-2</v>
      </c>
      <c r="G905" t="s">
        <v>47</v>
      </c>
      <c r="H905">
        <v>14</v>
      </c>
      <c r="I905" s="5">
        <f>ROUND(IFERROR(E905/H905,0),0)</f>
        <v>51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43"/>
        <v>41034.208333333336</v>
      </c>
      <c r="O905" s="9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2"/>
        <v>0.12230769230769231</v>
      </c>
      <c r="G906" t="s">
        <v>14</v>
      </c>
      <c r="H906">
        <v>16</v>
      </c>
      <c r="I906" s="5">
        <f>ROUND(IFERROR(E906/H906,0),0)</f>
        <v>50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43"/>
        <v>41186.208333333336</v>
      </c>
      <c r="O906" s="9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2"/>
        <v>1.6398734177215191</v>
      </c>
      <c r="G907" t="s">
        <v>20</v>
      </c>
      <c r="H907">
        <v>236</v>
      </c>
      <c r="I907" s="5">
        <f>ROUND(IFERROR(E907/H907,0),0)</f>
        <v>55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43"/>
        <v>41536.208333333336</v>
      </c>
      <c r="O907" s="9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2"/>
        <v>1.6298181818181818</v>
      </c>
      <c r="G908" t="s">
        <v>20</v>
      </c>
      <c r="H908">
        <v>191</v>
      </c>
      <c r="I908" s="5">
        <f>ROUND(IFERROR(E908/H908,0),0)</f>
        <v>47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43"/>
        <v>42868.208333333328</v>
      </c>
      <c r="O908" s="9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2"/>
        <v>0.20252747252747252</v>
      </c>
      <c r="G909" t="s">
        <v>14</v>
      </c>
      <c r="H909">
        <v>41</v>
      </c>
      <c r="I909" s="5">
        <f>ROUND(IFERROR(E909/H909,0),0)</f>
        <v>45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43"/>
        <v>40660.208333333336</v>
      </c>
      <c r="O909" s="9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2"/>
        <v>3.1924083769633507</v>
      </c>
      <c r="G910" t="s">
        <v>20</v>
      </c>
      <c r="H910">
        <v>3934</v>
      </c>
      <c r="I910" s="5">
        <f>ROUND(IFERROR(E910/H910,0),0)</f>
        <v>31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43"/>
        <v>41031.208333333336</v>
      </c>
      <c r="O910" s="9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2"/>
        <v>4.7894444444444444</v>
      </c>
      <c r="G911" t="s">
        <v>20</v>
      </c>
      <c r="H911">
        <v>80</v>
      </c>
      <c r="I911" s="5">
        <f>ROUND(IFERROR(E911/H911,0),0)</f>
        <v>108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43"/>
        <v>43255.208333333328</v>
      </c>
      <c r="O911" s="9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2"/>
        <v>0.19556634304207121</v>
      </c>
      <c r="G912" t="s">
        <v>74</v>
      </c>
      <c r="H912">
        <v>296</v>
      </c>
      <c r="I912" s="5">
        <f>ROUND(IFERROR(E912/H912,0),0)</f>
        <v>102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43"/>
        <v>42026.25</v>
      </c>
      <c r="O912" s="9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2"/>
        <v>1.9894827586206896</v>
      </c>
      <c r="G913" t="s">
        <v>20</v>
      </c>
      <c r="H913">
        <v>462</v>
      </c>
      <c r="I913" s="5">
        <f>ROUND(IFERROR(E913/H913,0),0)</f>
        <v>25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43"/>
        <v>43717.208333333328</v>
      </c>
      <c r="O913" s="9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2"/>
        <v>7.95</v>
      </c>
      <c r="G914" t="s">
        <v>20</v>
      </c>
      <c r="H914">
        <v>179</v>
      </c>
      <c r="I914" s="5">
        <f>ROUND(IFERROR(E914/H914,0),0)</f>
        <v>80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43"/>
        <v>41157.208333333336</v>
      </c>
      <c r="O914" s="9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2"/>
        <v>0.50621082621082625</v>
      </c>
      <c r="G915" t="s">
        <v>14</v>
      </c>
      <c r="H915">
        <v>523</v>
      </c>
      <c r="I915" s="5">
        <f>ROUND(IFERROR(E915/H915,0),0)</f>
        <v>68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43"/>
        <v>43597.208333333328</v>
      </c>
      <c r="O915" s="9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2"/>
        <v>0.57437499999999997</v>
      </c>
      <c r="G916" t="s">
        <v>14</v>
      </c>
      <c r="H916">
        <v>141</v>
      </c>
      <c r="I916" s="5">
        <f>ROUND(IFERROR(E916/H916,0),0)</f>
        <v>26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43"/>
        <v>41490.208333333336</v>
      </c>
      <c r="O916" s="9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2"/>
        <v>1.5562827640984909</v>
      </c>
      <c r="G917" t="s">
        <v>20</v>
      </c>
      <c r="H917">
        <v>1866</v>
      </c>
      <c r="I917" s="5">
        <f>ROUND(IFERROR(E917/H917,0),0)</f>
        <v>105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43"/>
        <v>42976.208333333328</v>
      </c>
      <c r="O917" s="9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2"/>
        <v>0.36297297297297298</v>
      </c>
      <c r="G918" t="s">
        <v>14</v>
      </c>
      <c r="H918">
        <v>52</v>
      </c>
      <c r="I918" s="5">
        <f>ROUND(IFERROR(E918/H918,0),0)</f>
        <v>26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43"/>
        <v>41991.25</v>
      </c>
      <c r="O918" s="9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2"/>
        <v>0.58250000000000002</v>
      </c>
      <c r="G919" t="s">
        <v>47</v>
      </c>
      <c r="H919">
        <v>27</v>
      </c>
      <c r="I919" s="5">
        <f>ROUND(IFERROR(E919/H919,0),0)</f>
        <v>78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43"/>
        <v>40722.208333333336</v>
      </c>
      <c r="O919" s="9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2"/>
        <v>2.3739473684210526</v>
      </c>
      <c r="G920" t="s">
        <v>20</v>
      </c>
      <c r="H920">
        <v>156</v>
      </c>
      <c r="I920" s="5">
        <f>ROUND(IFERROR(E920/H920,0),0)</f>
        <v>58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43"/>
        <v>41117.208333333336</v>
      </c>
      <c r="O920" s="9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2"/>
        <v>0.58750000000000002</v>
      </c>
      <c r="G921" t="s">
        <v>14</v>
      </c>
      <c r="H921">
        <v>225</v>
      </c>
      <c r="I921" s="5">
        <f>ROUND(IFERROR(E921/H921,0),0)</f>
        <v>93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43"/>
        <v>43022.208333333328</v>
      </c>
      <c r="O921" s="9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2"/>
        <v>1.8256603773584905</v>
      </c>
      <c r="G922" t="s">
        <v>20</v>
      </c>
      <c r="H922">
        <v>255</v>
      </c>
      <c r="I922" s="5">
        <f>ROUND(IFERROR(E922/H922,0),0)</f>
        <v>38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43"/>
        <v>43503.25</v>
      </c>
      <c r="O922" s="9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2"/>
        <v>7.5436408977556111E-3</v>
      </c>
      <c r="G923" t="s">
        <v>14</v>
      </c>
      <c r="H923">
        <v>38</v>
      </c>
      <c r="I923" s="5">
        <f>ROUND(IFERROR(E923/H923,0),0)</f>
        <v>32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43"/>
        <v>40951.25</v>
      </c>
      <c r="O923" s="9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2"/>
        <v>1.7595330739299611</v>
      </c>
      <c r="G924" t="s">
        <v>20</v>
      </c>
      <c r="H924">
        <v>2261</v>
      </c>
      <c r="I924" s="5">
        <f>ROUND(IFERROR(E924/H924,0),0)</f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43"/>
        <v>43443.25</v>
      </c>
      <c r="O924" s="9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2"/>
        <v>2.3788235294117648</v>
      </c>
      <c r="G925" t="s">
        <v>20</v>
      </c>
      <c r="H925">
        <v>40</v>
      </c>
      <c r="I925" s="5">
        <f>ROUND(IFERROR(E925/H925,0),0)</f>
        <v>101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43"/>
        <v>40373.208333333336</v>
      </c>
      <c r="O925" s="9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2"/>
        <v>4.8805076142131982</v>
      </c>
      <c r="G926" t="s">
        <v>20</v>
      </c>
      <c r="H926">
        <v>2289</v>
      </c>
      <c r="I926" s="5">
        <f>ROUND(IFERROR(E926/H926,0),0)</f>
        <v>84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43"/>
        <v>43769.208333333328</v>
      </c>
      <c r="O926" s="9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2"/>
        <v>2.2406666666666668</v>
      </c>
      <c r="G927" t="s">
        <v>20</v>
      </c>
      <c r="H927">
        <v>65</v>
      </c>
      <c r="I927" s="5">
        <f>ROUND(IFERROR(E927/H927,0),0)</f>
        <v>103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43"/>
        <v>43000.208333333328</v>
      </c>
      <c r="O927" s="9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2"/>
        <v>0.18126436781609195</v>
      </c>
      <c r="G928" t="s">
        <v>14</v>
      </c>
      <c r="H928">
        <v>15</v>
      </c>
      <c r="I928" s="5">
        <f>ROUND(IFERROR(E928/H928,0),0)</f>
        <v>105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43"/>
        <v>42502.208333333328</v>
      </c>
      <c r="O928" s="9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2"/>
        <v>0.45847222222222223</v>
      </c>
      <c r="G929" t="s">
        <v>14</v>
      </c>
      <c r="H929">
        <v>37</v>
      </c>
      <c r="I929" s="5">
        <f>ROUND(IFERROR(E929/H929,0),0)</f>
        <v>89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43"/>
        <v>41102.208333333336</v>
      </c>
      <c r="O929" s="9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2"/>
        <v>1.1731541218637993</v>
      </c>
      <c r="G930" t="s">
        <v>20</v>
      </c>
      <c r="H930">
        <v>3777</v>
      </c>
      <c r="I930" s="5">
        <f>ROUND(IFERROR(E930/H930,0),0)</f>
        <v>52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43"/>
        <v>41637.25</v>
      </c>
      <c r="O930" s="9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2"/>
        <v>2.173090909090909</v>
      </c>
      <c r="G931" t="s">
        <v>20</v>
      </c>
      <c r="H931">
        <v>184</v>
      </c>
      <c r="I931" s="5">
        <f>ROUND(IFERROR(E931/H931,0),0)</f>
        <v>65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43"/>
        <v>42858.208333333328</v>
      </c>
      <c r="O931" s="9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2"/>
        <v>1.1228571428571428</v>
      </c>
      <c r="G932" t="s">
        <v>20</v>
      </c>
      <c r="H932">
        <v>85</v>
      </c>
      <c r="I932" s="5">
        <f>ROUND(IFERROR(E932/H932,0),0)</f>
        <v>46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43"/>
        <v>42060.25</v>
      </c>
      <c r="O932" s="9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2"/>
        <v>0.72518987341772156</v>
      </c>
      <c r="G933" t="s">
        <v>14</v>
      </c>
      <c r="H933">
        <v>112</v>
      </c>
      <c r="I933" s="5">
        <f>ROUND(IFERROR(E933/H933,0),0)</f>
        <v>51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43"/>
        <v>41818.208333333336</v>
      </c>
      <c r="O933" s="9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2"/>
        <v>2.1230434782608696</v>
      </c>
      <c r="G934" t="s">
        <v>20</v>
      </c>
      <c r="H934">
        <v>144</v>
      </c>
      <c r="I934" s="5">
        <f>ROUND(IFERROR(E934/H934,0),0)</f>
        <v>34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43"/>
        <v>41709.208333333336</v>
      </c>
      <c r="O934" s="9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2"/>
        <v>2.3974657534246577</v>
      </c>
      <c r="G935" t="s">
        <v>20</v>
      </c>
      <c r="H935">
        <v>1902</v>
      </c>
      <c r="I935" s="5">
        <f>ROUND(IFERROR(E935/H935,0),0)</f>
        <v>92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43"/>
        <v>41372.208333333336</v>
      </c>
      <c r="O935" s="9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2"/>
        <v>1.8193548387096774</v>
      </c>
      <c r="G936" t="s">
        <v>20</v>
      </c>
      <c r="H936">
        <v>105</v>
      </c>
      <c r="I936" s="5">
        <f>ROUND(IFERROR(E936/H936,0),0)</f>
        <v>107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43"/>
        <v>42422.25</v>
      </c>
      <c r="O936" s="9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2"/>
        <v>1.6413114754098361</v>
      </c>
      <c r="G937" t="s">
        <v>20</v>
      </c>
      <c r="H937">
        <v>132</v>
      </c>
      <c r="I937" s="5">
        <f>ROUND(IFERROR(E937/H937,0),0)</f>
        <v>76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43"/>
        <v>42209.208333333328</v>
      </c>
      <c r="O937" s="9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2"/>
        <v>1.6375968992248063E-2</v>
      </c>
      <c r="G938" t="s">
        <v>14</v>
      </c>
      <c r="H938">
        <v>21</v>
      </c>
      <c r="I938" s="5">
        <f>ROUND(IFERROR(E938/H938,0),0)</f>
        <v>80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43"/>
        <v>43668.208333333328</v>
      </c>
      <c r="O938" s="9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2"/>
        <v>0.49643859649122807</v>
      </c>
      <c r="G939" t="s">
        <v>74</v>
      </c>
      <c r="H939">
        <v>976</v>
      </c>
      <c r="I939" s="5">
        <f>ROUND(IFERROR(E939/H939,0),0)</f>
        <v>87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43"/>
        <v>42334.25</v>
      </c>
      <c r="O939" s="9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2"/>
        <v>1.0970652173913042</v>
      </c>
      <c r="G940" t="s">
        <v>20</v>
      </c>
      <c r="H940">
        <v>96</v>
      </c>
      <c r="I940" s="5">
        <f>ROUND(IFERROR(E940/H940,0),0)</f>
        <v>105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43"/>
        <v>43263.208333333328</v>
      </c>
      <c r="O940" s="9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2"/>
        <v>0.49217948717948717</v>
      </c>
      <c r="G941" t="s">
        <v>14</v>
      </c>
      <c r="H941">
        <v>67</v>
      </c>
      <c r="I941" s="5">
        <f>ROUND(IFERROR(E941/H941,0),0)</f>
        <v>57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43"/>
        <v>40670.208333333336</v>
      </c>
      <c r="O941" s="9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2"/>
        <v>0.62232323232323228</v>
      </c>
      <c r="G942" t="s">
        <v>47</v>
      </c>
      <c r="H942">
        <v>66</v>
      </c>
      <c r="I942" s="5">
        <f>ROUND(IFERROR(E942/H942,0),0)</f>
        <v>93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43"/>
        <v>41244.25</v>
      </c>
      <c r="O942" s="9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2"/>
        <v>0.1305813953488372</v>
      </c>
      <c r="G943" t="s">
        <v>14</v>
      </c>
      <c r="H943">
        <v>78</v>
      </c>
      <c r="I943" s="5">
        <f>ROUND(IFERROR(E943/H943,0),0)</f>
        <v>72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43"/>
        <v>40552.25</v>
      </c>
      <c r="O943" s="9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2"/>
        <v>0.64635416666666667</v>
      </c>
      <c r="G944" t="s">
        <v>14</v>
      </c>
      <c r="H944">
        <v>67</v>
      </c>
      <c r="I944" s="5">
        <f>ROUND(IFERROR(E944/H944,0),0)</f>
        <v>93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43"/>
        <v>40568.25</v>
      </c>
      <c r="O944" s="9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2"/>
        <v>1.5958666666666668</v>
      </c>
      <c r="G945" t="s">
        <v>20</v>
      </c>
      <c r="H945">
        <v>114</v>
      </c>
      <c r="I945" s="5">
        <f>ROUND(IFERROR(E945/H945,0),0)</f>
        <v>105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43"/>
        <v>41906.208333333336</v>
      </c>
      <c r="O945" s="9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2"/>
        <v>0.81420000000000003</v>
      </c>
      <c r="G946" t="s">
        <v>14</v>
      </c>
      <c r="H946">
        <v>263</v>
      </c>
      <c r="I946" s="5">
        <f>ROUND(IFERROR(E946/H946,0),0)</f>
        <v>31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43"/>
        <v>42776.25</v>
      </c>
      <c r="O946" s="9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2"/>
        <v>0.32444767441860467</v>
      </c>
      <c r="G947" t="s">
        <v>14</v>
      </c>
      <c r="H947">
        <v>1691</v>
      </c>
      <c r="I947" s="5">
        <f>ROUND(IFERROR(E947/H947,0),0)</f>
        <v>33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43"/>
        <v>41004.208333333336</v>
      </c>
      <c r="O947" s="9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2"/>
        <v>9.9141184124918666E-2</v>
      </c>
      <c r="G948" t="s">
        <v>14</v>
      </c>
      <c r="H948">
        <v>181</v>
      </c>
      <c r="I948" s="5">
        <f>ROUND(IFERROR(E948/H948,0),0)</f>
        <v>84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43"/>
        <v>40710.208333333336</v>
      </c>
      <c r="O948" s="9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2"/>
        <v>0.26694444444444443</v>
      </c>
      <c r="G949" t="s">
        <v>14</v>
      </c>
      <c r="H949">
        <v>13</v>
      </c>
      <c r="I949" s="5">
        <f>ROUND(IFERROR(E949/H949,0),0)</f>
        <v>74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43"/>
        <v>41908.208333333336</v>
      </c>
      <c r="O949" s="9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2"/>
        <v>0.62957446808510642</v>
      </c>
      <c r="G950" t="s">
        <v>74</v>
      </c>
      <c r="H950">
        <v>160</v>
      </c>
      <c r="I950" s="5">
        <f>ROUND(IFERROR(E950/H950,0),0)</f>
        <v>37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43"/>
        <v>41985.25</v>
      </c>
      <c r="O950" s="9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2"/>
        <v>1.6135593220338984</v>
      </c>
      <c r="G951" t="s">
        <v>20</v>
      </c>
      <c r="H951">
        <v>203</v>
      </c>
      <c r="I951" s="5">
        <f>ROUND(IFERROR(E951/H951,0),0)</f>
        <v>47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43"/>
        <v>42112.208333333328</v>
      </c>
      <c r="O951" s="9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2"/>
        <v>0.05</v>
      </c>
      <c r="G952" t="s">
        <v>14</v>
      </c>
      <c r="H952">
        <v>1</v>
      </c>
      <c r="I952" s="5">
        <f>ROUND(IFERROR(E952/H952,0),0)</f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43"/>
        <v>43571.208333333328</v>
      </c>
      <c r="O952" s="9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2"/>
        <v>10.969379310344827</v>
      </c>
      <c r="G953" t="s">
        <v>20</v>
      </c>
      <c r="H953">
        <v>1559</v>
      </c>
      <c r="I953" s="5">
        <f>ROUND(IFERROR(E953/H953,0),0)</f>
        <v>102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43"/>
        <v>42730.25</v>
      </c>
      <c r="O953" s="9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2"/>
        <v>0.70094158075601376</v>
      </c>
      <c r="G954" t="s">
        <v>74</v>
      </c>
      <c r="H954">
        <v>2266</v>
      </c>
      <c r="I954" s="5">
        <f>ROUND(IFERROR(E954/H954,0),0)</f>
        <v>45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43"/>
        <v>42591.208333333328</v>
      </c>
      <c r="O954" s="9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2"/>
        <v>0.6</v>
      </c>
      <c r="G955" t="s">
        <v>14</v>
      </c>
      <c r="H955">
        <v>21</v>
      </c>
      <c r="I955" s="5">
        <f>ROUND(IFERROR(E955/H955,0),0)</f>
        <v>94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43"/>
        <v>42358.25</v>
      </c>
      <c r="O955" s="9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2"/>
        <v>3.6709859154929578</v>
      </c>
      <c r="G956" t="s">
        <v>20</v>
      </c>
      <c r="H956">
        <v>1548</v>
      </c>
      <c r="I956" s="5">
        <f>ROUND(IFERROR(E956/H956,0),0)</f>
        <v>101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43"/>
        <v>41174.208333333336</v>
      </c>
      <c r="O956" s="9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2"/>
        <v>11.09</v>
      </c>
      <c r="G957" t="s">
        <v>20</v>
      </c>
      <c r="H957">
        <v>80</v>
      </c>
      <c r="I957" s="5">
        <f>ROUND(IFERROR(E957/H957,0),0)</f>
        <v>97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43"/>
        <v>41238.25</v>
      </c>
      <c r="O957" s="9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2"/>
        <v>0.19028784648187633</v>
      </c>
      <c r="G958" t="s">
        <v>14</v>
      </c>
      <c r="H958">
        <v>830</v>
      </c>
      <c r="I958" s="5">
        <f>ROUND(IFERROR(E958/H958,0),0)</f>
        <v>43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43"/>
        <v>42360.25</v>
      </c>
      <c r="O958" s="9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2"/>
        <v>1.2687755102040816</v>
      </c>
      <c r="G959" t="s">
        <v>20</v>
      </c>
      <c r="H959">
        <v>131</v>
      </c>
      <c r="I959" s="5">
        <f>ROUND(IFERROR(E959/H959,0),0)</f>
        <v>95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43"/>
        <v>40955.25</v>
      </c>
      <c r="O959" s="9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2"/>
        <v>7.3463636363636367</v>
      </c>
      <c r="G960" t="s">
        <v>20</v>
      </c>
      <c r="H960">
        <v>112</v>
      </c>
      <c r="I960" s="5">
        <f>ROUND(IFERROR(E960/H960,0),0)</f>
        <v>72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43"/>
        <v>40350.208333333336</v>
      </c>
      <c r="O960" s="9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2"/>
        <v>4.5731034482758622E-2</v>
      </c>
      <c r="G961" t="s">
        <v>14</v>
      </c>
      <c r="H961">
        <v>130</v>
      </c>
      <c r="I961" s="5">
        <f>ROUND(IFERROR(E961/H961,0),0)</f>
        <v>51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43"/>
        <v>40357.208333333336</v>
      </c>
      <c r="O961" s="9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2"/>
        <v>0.85054545454545449</v>
      </c>
      <c r="G962" t="s">
        <v>14</v>
      </c>
      <c r="H962">
        <v>55</v>
      </c>
      <c r="I962" s="5">
        <f>ROUND(IFERROR(E962/H962,0),0)</f>
        <v>85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43"/>
        <v>42408.25</v>
      </c>
      <c r="O962" s="9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45">E963/D963</f>
        <v>1.1929824561403508</v>
      </c>
      <c r="G963" t="s">
        <v>20</v>
      </c>
      <c r="H963">
        <v>155</v>
      </c>
      <c r="I963" s="5">
        <f>ROUND(IFERROR(E963/H963,0),0)</f>
        <v>44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46">(((L963/60)/60)/24)+DATE(1970,1,1)</f>
        <v>40591.25</v>
      </c>
      <c r="O963" s="9">
        <f t="shared" si="44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5"/>
        <v>2.9602777777777778</v>
      </c>
      <c r="G964" t="s">
        <v>20</v>
      </c>
      <c r="H964">
        <v>266</v>
      </c>
      <c r="I964" s="5">
        <f>ROUND(IFERROR(E964/H964,0),0)</f>
        <v>40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46"/>
        <v>41592.25</v>
      </c>
      <c r="O964" s="9">
        <f t="shared" ref="O964:O1001" si="47"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5"/>
        <v>0.84694915254237291</v>
      </c>
      <c r="G965" t="s">
        <v>14</v>
      </c>
      <c r="H965">
        <v>114</v>
      </c>
      <c r="I965" s="5">
        <f>ROUND(IFERROR(E965/H965,0),0)</f>
        <v>44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46"/>
        <v>40607.25</v>
      </c>
      <c r="O965" s="9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5"/>
        <v>3.5578378378378379</v>
      </c>
      <c r="G966" t="s">
        <v>20</v>
      </c>
      <c r="H966">
        <v>155</v>
      </c>
      <c r="I966" s="5">
        <f>ROUND(IFERROR(E966/H966,0),0)</f>
        <v>85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46"/>
        <v>42135.208333333328</v>
      </c>
      <c r="O966" s="9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5"/>
        <v>3.8640909090909092</v>
      </c>
      <c r="G967" t="s">
        <v>20</v>
      </c>
      <c r="H967">
        <v>207</v>
      </c>
      <c r="I967" s="5">
        <f>ROUND(IFERROR(E967/H967,0),0)</f>
        <v>41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46"/>
        <v>40203.25</v>
      </c>
      <c r="O967" s="9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5"/>
        <v>7.9223529411764702</v>
      </c>
      <c r="G968" t="s">
        <v>20</v>
      </c>
      <c r="H968">
        <v>245</v>
      </c>
      <c r="I968" s="5">
        <f>ROUND(IFERROR(E968/H968,0),0)</f>
        <v>55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46"/>
        <v>42901.208333333328</v>
      </c>
      <c r="O968" s="9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5"/>
        <v>1.3703393665158372</v>
      </c>
      <c r="G969" t="s">
        <v>20</v>
      </c>
      <c r="H969">
        <v>1573</v>
      </c>
      <c r="I969" s="5">
        <f>ROUND(IFERROR(E969/H969,0),0)</f>
        <v>77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46"/>
        <v>41005.208333333336</v>
      </c>
      <c r="O969" s="9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5"/>
        <v>3.3820833333333336</v>
      </c>
      <c r="G970" t="s">
        <v>20</v>
      </c>
      <c r="H970">
        <v>114</v>
      </c>
      <c r="I970" s="5">
        <f>ROUND(IFERROR(E970/H970,0),0)</f>
        <v>71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46"/>
        <v>40544.25</v>
      </c>
      <c r="O970" s="9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5"/>
        <v>1.0822784810126582</v>
      </c>
      <c r="G971" t="s">
        <v>20</v>
      </c>
      <c r="H971">
        <v>93</v>
      </c>
      <c r="I971" s="5">
        <f>ROUND(IFERROR(E971/H971,0),0)</f>
        <v>92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46"/>
        <v>43821.25</v>
      </c>
      <c r="O971" s="9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5"/>
        <v>0.60757639620653314</v>
      </c>
      <c r="G972" t="s">
        <v>14</v>
      </c>
      <c r="H972">
        <v>594</v>
      </c>
      <c r="I972" s="5">
        <f>ROUND(IFERROR(E972/H972,0),0)</f>
        <v>97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46"/>
        <v>40672.208333333336</v>
      </c>
      <c r="O972" s="9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5"/>
        <v>0.27725490196078434</v>
      </c>
      <c r="G973" t="s">
        <v>14</v>
      </c>
      <c r="H973">
        <v>24</v>
      </c>
      <c r="I973" s="5">
        <f>ROUND(IFERROR(E973/H973,0),0)</f>
        <v>59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46"/>
        <v>41555.208333333336</v>
      </c>
      <c r="O973" s="9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5"/>
        <v>2.283934426229508</v>
      </c>
      <c r="G974" t="s">
        <v>20</v>
      </c>
      <c r="H974">
        <v>1681</v>
      </c>
      <c r="I974" s="5">
        <f>ROUND(IFERROR(E974/H974,0),0)</f>
        <v>58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46"/>
        <v>41792.208333333336</v>
      </c>
      <c r="O974" s="9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5"/>
        <v>0.21615194054500414</v>
      </c>
      <c r="G975" t="s">
        <v>14</v>
      </c>
      <c r="H975">
        <v>252</v>
      </c>
      <c r="I975" s="5">
        <f>ROUND(IFERROR(E975/H975,0),0)</f>
        <v>104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46"/>
        <v>40522.25</v>
      </c>
      <c r="O975" s="9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5"/>
        <v>3.73875</v>
      </c>
      <c r="G976" t="s">
        <v>20</v>
      </c>
      <c r="H976">
        <v>32</v>
      </c>
      <c r="I976" s="5">
        <f>ROUND(IFERROR(E976/H976,0),0)</f>
        <v>93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46"/>
        <v>41412.208333333336</v>
      </c>
      <c r="O976" s="9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5"/>
        <v>1.5492592592592593</v>
      </c>
      <c r="G977" t="s">
        <v>20</v>
      </c>
      <c r="H977">
        <v>135</v>
      </c>
      <c r="I977" s="5">
        <f>ROUND(IFERROR(E977/H977,0),0)</f>
        <v>62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46"/>
        <v>42337.25</v>
      </c>
      <c r="O977" s="9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5"/>
        <v>3.2214999999999998</v>
      </c>
      <c r="G978" t="s">
        <v>20</v>
      </c>
      <c r="H978">
        <v>140</v>
      </c>
      <c r="I978" s="5">
        <f>ROUND(IFERROR(E978/H978,0),0)</f>
        <v>92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46"/>
        <v>40571.25</v>
      </c>
      <c r="O978" s="9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5"/>
        <v>0.73957142857142855</v>
      </c>
      <c r="G979" t="s">
        <v>14</v>
      </c>
      <c r="H979">
        <v>67</v>
      </c>
      <c r="I979" s="5">
        <f>ROUND(IFERROR(E979/H979,0),0)</f>
        <v>77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46"/>
        <v>43138.25</v>
      </c>
      <c r="O979" s="9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5"/>
        <v>8.641</v>
      </c>
      <c r="G980" t="s">
        <v>20</v>
      </c>
      <c r="H980">
        <v>92</v>
      </c>
      <c r="I980" s="5">
        <f>ROUND(IFERROR(E980/H980,0),0)</f>
        <v>94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46"/>
        <v>42686.25</v>
      </c>
      <c r="O980" s="9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5"/>
        <v>1.432624584717608</v>
      </c>
      <c r="G981" t="s">
        <v>20</v>
      </c>
      <c r="H981">
        <v>1015</v>
      </c>
      <c r="I981" s="5">
        <f>ROUND(IFERROR(E981/H981,0),0)</f>
        <v>85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46"/>
        <v>42078.208333333328</v>
      </c>
      <c r="O981" s="9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5"/>
        <v>0.40281762295081969</v>
      </c>
      <c r="G982" t="s">
        <v>14</v>
      </c>
      <c r="H982">
        <v>742</v>
      </c>
      <c r="I982" s="5">
        <f>ROUND(IFERROR(E982/H982,0),0)</f>
        <v>106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46"/>
        <v>42307.208333333328</v>
      </c>
      <c r="O982" s="9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5"/>
        <v>1.7822388059701493</v>
      </c>
      <c r="G983" t="s">
        <v>20</v>
      </c>
      <c r="H983">
        <v>323</v>
      </c>
      <c r="I983" s="5">
        <f>ROUND(IFERROR(E983/H983,0),0)</f>
        <v>37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46"/>
        <v>43094.25</v>
      </c>
      <c r="O983" s="9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5"/>
        <v>0.84930555555555554</v>
      </c>
      <c r="G984" t="s">
        <v>14</v>
      </c>
      <c r="H984">
        <v>75</v>
      </c>
      <c r="I984" s="5">
        <f>ROUND(IFERROR(E984/H984,0),0)</f>
        <v>82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46"/>
        <v>40743.208333333336</v>
      </c>
      <c r="O984" s="9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5"/>
        <v>1.4593648334624323</v>
      </c>
      <c r="G985" t="s">
        <v>20</v>
      </c>
      <c r="H985">
        <v>2326</v>
      </c>
      <c r="I985" s="5">
        <f>ROUND(IFERROR(E985/H985,0),0)</f>
        <v>81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46"/>
        <v>43681.208333333328</v>
      </c>
      <c r="O985" s="9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5"/>
        <v>1.5246153846153847</v>
      </c>
      <c r="G986" t="s">
        <v>20</v>
      </c>
      <c r="H986">
        <v>381</v>
      </c>
      <c r="I986" s="5">
        <f>ROUND(IFERROR(E986/H986,0),0)</f>
        <v>26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46"/>
        <v>43716.208333333328</v>
      </c>
      <c r="O986" s="9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5"/>
        <v>0.67129542790152408</v>
      </c>
      <c r="G987" t="s">
        <v>14</v>
      </c>
      <c r="H987">
        <v>4405</v>
      </c>
      <c r="I987" s="5">
        <f>ROUND(IFERROR(E987/H987,0),0)</f>
        <v>26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46"/>
        <v>41614.25</v>
      </c>
      <c r="O987" s="9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5"/>
        <v>0.40307692307692305</v>
      </c>
      <c r="G988" t="s">
        <v>14</v>
      </c>
      <c r="H988">
        <v>92</v>
      </c>
      <c r="I988" s="5">
        <f>ROUND(IFERROR(E988/H988,0),0)</f>
        <v>34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46"/>
        <v>40638.208333333336</v>
      </c>
      <c r="O988" s="9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5"/>
        <v>2.1679032258064517</v>
      </c>
      <c r="G989" t="s">
        <v>20</v>
      </c>
      <c r="H989">
        <v>480</v>
      </c>
      <c r="I989" s="5">
        <f>ROUND(IFERROR(E989/H989,0),0)</f>
        <v>28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46"/>
        <v>42852.208333333328</v>
      </c>
      <c r="O989" s="9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5"/>
        <v>0.52117021276595743</v>
      </c>
      <c r="G990" t="s">
        <v>14</v>
      </c>
      <c r="H990">
        <v>64</v>
      </c>
      <c r="I990" s="5">
        <f>ROUND(IFERROR(E990/H990,0),0)</f>
        <v>77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46"/>
        <v>42686.25</v>
      </c>
      <c r="O990" s="9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5"/>
        <v>4.9958333333333336</v>
      </c>
      <c r="G991" t="s">
        <v>20</v>
      </c>
      <c r="H991">
        <v>226</v>
      </c>
      <c r="I991" s="5">
        <f>ROUND(IFERROR(E991/H991,0),0)</f>
        <v>53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46"/>
        <v>43571.208333333328</v>
      </c>
      <c r="O991" s="9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5"/>
        <v>0.87679487179487181</v>
      </c>
      <c r="G992" t="s">
        <v>14</v>
      </c>
      <c r="H992">
        <v>64</v>
      </c>
      <c r="I992" s="5">
        <f>ROUND(IFERROR(E992/H992,0),0)</f>
        <v>107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46"/>
        <v>42432.25</v>
      </c>
      <c r="O992" s="9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5"/>
        <v>1.131734693877551</v>
      </c>
      <c r="G993" t="s">
        <v>20</v>
      </c>
      <c r="H993">
        <v>241</v>
      </c>
      <c r="I993" s="5">
        <f>ROUND(IFERROR(E993/H993,0),0)</f>
        <v>46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46"/>
        <v>41907.208333333336</v>
      </c>
      <c r="O993" s="9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5"/>
        <v>4.2654838709677421</v>
      </c>
      <c r="G994" t="s">
        <v>20</v>
      </c>
      <c r="H994">
        <v>132</v>
      </c>
      <c r="I994" s="5">
        <f>ROUND(IFERROR(E994/H994,0),0)</f>
        <v>100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46"/>
        <v>43227.208333333328</v>
      </c>
      <c r="O994" s="9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5"/>
        <v>0.77632653061224488</v>
      </c>
      <c r="G995" t="s">
        <v>74</v>
      </c>
      <c r="H995">
        <v>75</v>
      </c>
      <c r="I995" s="5">
        <f>ROUND(IFERROR(E995/H995,0),0)</f>
        <v>101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46"/>
        <v>42362.25</v>
      </c>
      <c r="O995" s="9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5"/>
        <v>0.52496810772501767</v>
      </c>
      <c r="G996" t="s">
        <v>14</v>
      </c>
      <c r="H996">
        <v>842</v>
      </c>
      <c r="I996" s="5">
        <f>ROUND(IFERROR(E996/H996,0),0)</f>
        <v>88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46"/>
        <v>41929.208333333336</v>
      </c>
      <c r="O996" s="9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5"/>
        <v>1.5746762589928058</v>
      </c>
      <c r="G997" t="s">
        <v>20</v>
      </c>
      <c r="H997">
        <v>2043</v>
      </c>
      <c r="I997" s="5">
        <f>ROUND(IFERROR(E997/H997,0),0)</f>
        <v>75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46"/>
        <v>43408.208333333328</v>
      </c>
      <c r="O997" s="9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5"/>
        <v>0.72939393939393937</v>
      </c>
      <c r="G998" t="s">
        <v>14</v>
      </c>
      <c r="H998">
        <v>112</v>
      </c>
      <c r="I998" s="5">
        <f>ROUND(IFERROR(E998/H998,0),0)</f>
        <v>43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46"/>
        <v>41276.25</v>
      </c>
      <c r="O998" s="9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5"/>
        <v>0.60565789473684206</v>
      </c>
      <c r="G999" t="s">
        <v>74</v>
      </c>
      <c r="H999">
        <v>139</v>
      </c>
      <c r="I999" s="5">
        <f>ROUND(IFERROR(E999/H999,0),0)</f>
        <v>33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46"/>
        <v>41659.25</v>
      </c>
      <c r="O999" s="9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5"/>
        <v>0.5679129129129129</v>
      </c>
      <c r="G1000" t="s">
        <v>14</v>
      </c>
      <c r="H1000">
        <v>374</v>
      </c>
      <c r="I1000" s="5">
        <f>ROUND(IFERROR(E1000/H1000,0),0)</f>
        <v>101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46"/>
        <v>40220.25</v>
      </c>
      <c r="O1000" s="9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5"/>
        <v>0.56542754275427543</v>
      </c>
      <c r="G1001" t="s">
        <v>74</v>
      </c>
      <c r="H1001">
        <v>1122</v>
      </c>
      <c r="I1001" s="5">
        <f>ROUND(IFERROR(E1001/H1001,0),0)</f>
        <v>56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46"/>
        <v>42550.208333333328</v>
      </c>
      <c r="O1001" s="9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ontainsText" dxfId="15" priority="2" operator="containsText" text="live">
      <formula>NOT(ISERROR(SEARCH("live",G1)))</formula>
    </cfRule>
    <cfRule type="containsText" dxfId="14" priority="3" operator="containsText" text="canceled">
      <formula>NOT(ISERROR(SEARCH("canceled",G1)))</formula>
    </cfRule>
    <cfRule type="containsText" dxfId="13" priority="4" operator="containsText" text="failed">
      <formula>NOT(ISERROR(SEARCH("failed",G1)))</formula>
    </cfRule>
    <cfRule type="containsText" dxfId="12" priority="5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00B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8DA8-6294-4F36-9FFB-6E7DDB130F03}">
  <dimension ref="A1:F14"/>
  <sheetViews>
    <sheetView workbookViewId="0">
      <selection activeCell="U28" sqref="U28"/>
    </sheetView>
  </sheetViews>
  <sheetFormatPr defaultRowHeight="15.75" x14ac:dyDescent="0.25"/>
  <cols>
    <col min="1" max="1" width="12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.875" bestFit="1" customWidth="1"/>
    <col min="8" max="8" width="3.875" bestFit="1" customWidth="1"/>
    <col min="9" max="9" width="11" bestFit="1" customWidth="1"/>
  </cols>
  <sheetData>
    <row r="1" spans="1:6" x14ac:dyDescent="0.25">
      <c r="A1" s="7" t="s">
        <v>6</v>
      </c>
      <c r="B1" t="s">
        <v>2046</v>
      </c>
    </row>
    <row r="3" spans="1:6" x14ac:dyDescent="0.25">
      <c r="A3" s="7" t="s">
        <v>2033</v>
      </c>
      <c r="B3" s="7" t="s">
        <v>2045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8" t="s">
        <v>2035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5">
      <c r="A6" s="8" t="s">
        <v>2036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5">
      <c r="A7" s="8" t="s">
        <v>2037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5">
      <c r="A8" s="8" t="s">
        <v>2038</v>
      </c>
      <c r="B8" s="6"/>
      <c r="C8" s="6"/>
      <c r="D8" s="6"/>
      <c r="E8" s="6">
        <v>4</v>
      </c>
      <c r="F8" s="6">
        <v>4</v>
      </c>
    </row>
    <row r="9" spans="1:6" x14ac:dyDescent="0.25">
      <c r="A9" s="8" t="s">
        <v>2039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5">
      <c r="A10" s="8" t="s">
        <v>2040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5">
      <c r="A11" s="8" t="s">
        <v>2041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5">
      <c r="A12" s="8" t="s">
        <v>2042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5">
      <c r="A13" s="8" t="s">
        <v>2043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5">
      <c r="A14" s="8" t="s">
        <v>2044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C98C-44BC-4FAE-9FA9-D23F47929C95}">
  <dimension ref="A1:F30"/>
  <sheetViews>
    <sheetView tabSelected="1" workbookViewId="0">
      <selection activeCell="F28" sqref="F28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2" spans="1:6" x14ac:dyDescent="0.25">
      <c r="A2" s="7" t="s">
        <v>2032</v>
      </c>
      <c r="B2" t="s">
        <v>2046</v>
      </c>
    </row>
    <row r="4" spans="1:6" x14ac:dyDescent="0.25">
      <c r="A4" s="7" t="s">
        <v>2033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8" t="s">
        <v>2047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8" t="s">
        <v>2048</v>
      </c>
      <c r="B7" s="6"/>
      <c r="C7" s="6"/>
      <c r="D7" s="6"/>
      <c r="E7" s="6">
        <v>4</v>
      </c>
      <c r="F7" s="6">
        <v>4</v>
      </c>
    </row>
    <row r="8" spans="1:6" x14ac:dyDescent="0.25">
      <c r="A8" s="8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8" t="s">
        <v>2050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8" t="s">
        <v>2051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8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8" t="s">
        <v>2053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8" t="s">
        <v>2054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8" t="s">
        <v>2055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8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8" t="s">
        <v>2057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8" t="s">
        <v>2058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8" t="s">
        <v>2059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8" t="s">
        <v>2060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8" t="s">
        <v>2061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8" t="s">
        <v>2062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8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8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8" t="s">
        <v>2065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8" t="s">
        <v>2066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8" t="s">
        <v>2067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8" t="s">
        <v>2068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8" t="s">
        <v>2069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8" t="s">
        <v>2070</v>
      </c>
      <c r="B29" s="6"/>
      <c r="C29" s="6"/>
      <c r="D29" s="6"/>
      <c r="E29" s="6">
        <v>3</v>
      </c>
      <c r="F29" s="6">
        <v>3</v>
      </c>
    </row>
    <row r="30" spans="1:6" x14ac:dyDescent="0.25">
      <c r="A30" s="8" t="s">
        <v>2044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58A2-4AED-40DD-96B1-EB4DAAA59D76}">
  <dimension ref="A1:E18"/>
  <sheetViews>
    <sheetView workbookViewId="0">
      <selection activeCell="M24" sqref="M2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2032</v>
      </c>
      <c r="B1" t="s">
        <v>2046</v>
      </c>
    </row>
    <row r="2" spans="1:5" x14ac:dyDescent="0.25">
      <c r="A2" s="7" t="s">
        <v>2085</v>
      </c>
      <c r="B2" t="s">
        <v>2046</v>
      </c>
    </row>
    <row r="4" spans="1:5" x14ac:dyDescent="0.25">
      <c r="A4" s="7" t="s">
        <v>2033</v>
      </c>
      <c r="B4" s="7" t="s">
        <v>2045</v>
      </c>
    </row>
    <row r="5" spans="1:5" x14ac:dyDescent="0.25">
      <c r="A5" s="7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8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25">
      <c r="A7" s="8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25">
      <c r="A8" s="8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25">
      <c r="A9" s="8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25">
      <c r="A10" s="8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25">
      <c r="A11" s="8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25">
      <c r="A12" s="8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25">
      <c r="A13" s="8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25">
      <c r="A14" s="8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25">
      <c r="A15" s="8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25">
      <c r="A16" s="8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25">
      <c r="A17" s="8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25">
      <c r="A18" s="8" t="s">
        <v>2044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C1F6-FDFD-487A-9244-359C081C4AC7}">
  <dimension ref="A1:H13"/>
  <sheetViews>
    <sheetView workbookViewId="0">
      <selection activeCell="H11" sqref="H11"/>
    </sheetView>
  </sheetViews>
  <sheetFormatPr defaultRowHeight="15" x14ac:dyDescent="0.25"/>
  <cols>
    <col min="1" max="1" width="24.625" style="10" bestFit="1" customWidth="1"/>
    <col min="2" max="2" width="15.125" style="10" bestFit="1" customWidth="1"/>
    <col min="3" max="3" width="12.5" style="10" bestFit="1" customWidth="1"/>
    <col min="4" max="4" width="14.875" style="10" bestFit="1" customWidth="1"/>
    <col min="5" max="5" width="11.5" style="10" bestFit="1" customWidth="1"/>
    <col min="6" max="6" width="17.25" style="10" bestFit="1" customWidth="1"/>
    <col min="7" max="7" width="14.875" style="10" bestFit="1" customWidth="1"/>
    <col min="8" max="8" width="17.375" style="10" bestFit="1" customWidth="1"/>
    <col min="9" max="16384" width="9" style="10"/>
  </cols>
  <sheetData>
    <row r="1" spans="1:8" x14ac:dyDescent="0.25">
      <c r="A1" s="10" t="s">
        <v>2105</v>
      </c>
      <c r="B1" s="10" t="s">
        <v>2104</v>
      </c>
      <c r="C1" s="10" t="s">
        <v>2103</v>
      </c>
      <c r="D1" s="10" t="s">
        <v>2102</v>
      </c>
      <c r="E1" s="10" t="s">
        <v>2101</v>
      </c>
      <c r="F1" s="10" t="s">
        <v>2100</v>
      </c>
      <c r="G1" s="10" t="s">
        <v>2099</v>
      </c>
      <c r="H1" s="10" t="s">
        <v>2098</v>
      </c>
    </row>
    <row r="2" spans="1:8" x14ac:dyDescent="0.25">
      <c r="A2" s="10" t="s">
        <v>2097</v>
      </c>
      <c r="B2" s="10">
        <f>COUNTIFS(Crowdfunding!$G:$G,"successful",Crowdfunding!$D:$D,"&lt;1000")</f>
        <v>30</v>
      </c>
      <c r="C2" s="10">
        <f>COUNTIFS(Crowdfunding!$G:$G,"Failed",Crowdfunding!$D:$D,"&lt;1000")</f>
        <v>20</v>
      </c>
      <c r="D2" s="10">
        <f>COUNTIFS(Crowdfunding!$G:$G,"canceled",Crowdfunding!$D:$D,"&lt;1000")</f>
        <v>1</v>
      </c>
      <c r="E2" s="10">
        <f>SUM(B2:D2)</f>
        <v>51</v>
      </c>
      <c r="F2" s="11">
        <f>B2/E2</f>
        <v>0.58823529411764708</v>
      </c>
      <c r="G2" s="11">
        <f>C2/E2</f>
        <v>0.39215686274509803</v>
      </c>
      <c r="H2" s="11">
        <f>1-(F2+G2)</f>
        <v>1.9607843137254832E-2</v>
      </c>
    </row>
    <row r="3" spans="1:8" x14ac:dyDescent="0.25">
      <c r="A3" s="10" t="s">
        <v>2096</v>
      </c>
      <c r="B3" s="10">
        <f>COUNTIFS(Crowdfunding!$G:$G,"successful",Crowdfunding!$D:$D,"&gt;=1000",Crowdfunding!$D:$D,"&lt;5000")</f>
        <v>191</v>
      </c>
      <c r="C3" s="10">
        <f>COUNTIFS(Crowdfunding!$G:$G,"failed",Crowdfunding!$D:$D,"&gt;=1000",Crowdfunding!$D:$D,"&lt;5000")</f>
        <v>38</v>
      </c>
      <c r="D3" s="10">
        <f>COUNTIFS(Crowdfunding!$G:$G,"canceled",Crowdfunding!$D:$D,"&gt;=1000",Crowdfunding!$D:$D,"&lt;5000")</f>
        <v>2</v>
      </c>
      <c r="E3" s="10">
        <f>SUM(B3:D3)</f>
        <v>231</v>
      </c>
      <c r="F3" s="11">
        <f>B3/E3</f>
        <v>0.82683982683982682</v>
      </c>
      <c r="G3" s="11">
        <f>C3/E3</f>
        <v>0.16450216450216451</v>
      </c>
      <c r="H3" s="11">
        <f>1-(F3+G3)</f>
        <v>8.6580086580086979E-3</v>
      </c>
    </row>
    <row r="4" spans="1:8" x14ac:dyDescent="0.25">
      <c r="A4" s="10" t="s">
        <v>2095</v>
      </c>
      <c r="B4" s="10">
        <f>COUNTIFS(Crowdfunding!$G:$G,"successful",Crowdfunding!$D:$D,"&gt;=5000",Crowdfunding!$D:$D,"&lt;10000")</f>
        <v>164</v>
      </c>
      <c r="C4" s="10">
        <f>COUNTIFS(Crowdfunding!$G:$G,"failed",Crowdfunding!$D:$D,"&gt;=5000",Crowdfunding!$D:$D,"&lt;10000")</f>
        <v>126</v>
      </c>
      <c r="D4" s="10">
        <f>COUNTIFS(Crowdfunding!$G:$G,"canceled",Crowdfunding!$D:$D,"&gt;=5000",Crowdfunding!$D:$D,"&lt;10000")</f>
        <v>25</v>
      </c>
      <c r="E4" s="10">
        <f>SUM(B4:D4)</f>
        <v>315</v>
      </c>
      <c r="F4" s="11">
        <f>B4/E4</f>
        <v>0.52063492063492067</v>
      </c>
      <c r="G4" s="11">
        <f>C4/E4</f>
        <v>0.4</v>
      </c>
      <c r="H4" s="11">
        <f>1-(F4+G4)</f>
        <v>7.9365079365079305E-2</v>
      </c>
    </row>
    <row r="5" spans="1:8" x14ac:dyDescent="0.25">
      <c r="A5" s="10" t="s">
        <v>2094</v>
      </c>
      <c r="B5" s="10">
        <f>COUNTIFS(Crowdfunding!$G:$G,"successful",Crowdfunding!$D:$D,"&gt;=10000",Crowdfunding!$D:$D,"&lt;15000")</f>
        <v>4</v>
      </c>
      <c r="C5" s="10">
        <f>COUNTIFS(Crowdfunding!$G:$G,"failed",Crowdfunding!$D:$D,"&gt;=10000",Crowdfunding!$D:$D,"&lt;15000")</f>
        <v>5</v>
      </c>
      <c r="D5" s="10">
        <f>COUNTIFS(Crowdfunding!$G:$G,"canceled",Crowdfunding!$D:$D,"&gt;=10000",Crowdfunding!$D:$D,"&lt;15000")</f>
        <v>0</v>
      </c>
      <c r="E5" s="10">
        <f>SUM(B5:D5)</f>
        <v>9</v>
      </c>
      <c r="F5" s="11">
        <f>B5/E5</f>
        <v>0.44444444444444442</v>
      </c>
      <c r="G5" s="11">
        <f>C5/E5</f>
        <v>0.55555555555555558</v>
      </c>
      <c r="H5" s="11">
        <f>1-(F5+G5)</f>
        <v>0</v>
      </c>
    </row>
    <row r="6" spans="1:8" x14ac:dyDescent="0.25">
      <c r="A6" s="10" t="s">
        <v>2093</v>
      </c>
      <c r="B6" s="10">
        <f>COUNTIFS(Crowdfunding!$G:$G,"successful",Crowdfunding!$D:$D,"&gt;=15000",Crowdfunding!$D:$D,"&lt;20000")</f>
        <v>10</v>
      </c>
      <c r="C6" s="10">
        <f>COUNTIFS(Crowdfunding!$G:$G,"failed",Crowdfunding!$D:$D,"&gt;=15000",Crowdfunding!$D:$D,"&lt;20000")</f>
        <v>0</v>
      </c>
      <c r="D6" s="10">
        <f>COUNTIFS(Crowdfunding!$G:$G,"canceled",Crowdfunding!$D:$D,"&gt;=15000",Crowdfunding!$D:$D,"&lt;20000")</f>
        <v>0</v>
      </c>
      <c r="E6" s="10">
        <f>SUM(B6:D6)</f>
        <v>10</v>
      </c>
      <c r="F6" s="11">
        <f>B6/E6</f>
        <v>1</v>
      </c>
      <c r="G6" s="11">
        <f>C6/E6</f>
        <v>0</v>
      </c>
      <c r="H6" s="11">
        <f>1-(F6+G6)</f>
        <v>0</v>
      </c>
    </row>
    <row r="7" spans="1:8" x14ac:dyDescent="0.25">
      <c r="A7" s="10" t="s">
        <v>2092</v>
      </c>
      <c r="B7" s="10">
        <f>COUNTIFS(Crowdfunding!$G:$G,"successful",Crowdfunding!$D:$D,"&gt;=20000",Crowdfunding!$D:$D,"&lt;25000")</f>
        <v>7</v>
      </c>
      <c r="C7" s="10">
        <f>COUNTIFS(Crowdfunding!$G:$G,"failed",Crowdfunding!$D:$D,"&gt;=20000",Crowdfunding!$D:$D,"&lt;25000")</f>
        <v>0</v>
      </c>
      <c r="D7" s="10">
        <f>COUNTIFS(Crowdfunding!$G:$G,"canceled",Crowdfunding!$D:$D,"&gt;=20000",Crowdfunding!$D:$D,"&lt;25000")</f>
        <v>0</v>
      </c>
      <c r="E7" s="10">
        <f>SUM(B7:D7)</f>
        <v>7</v>
      </c>
      <c r="F7" s="11">
        <f>B7/E7</f>
        <v>1</v>
      </c>
      <c r="G7" s="11">
        <f>C7/E7</f>
        <v>0</v>
      </c>
      <c r="H7" s="11">
        <f>1-(F7+G7)</f>
        <v>0</v>
      </c>
    </row>
    <row r="8" spans="1:8" x14ac:dyDescent="0.25">
      <c r="A8" s="10" t="s">
        <v>2091</v>
      </c>
      <c r="B8" s="10">
        <f>COUNTIFS(Crowdfunding!$G:$G,"successful",Crowdfunding!$D:$D,"&gt;=25000",Crowdfunding!$D:$D,"&lt;30000")</f>
        <v>11</v>
      </c>
      <c r="C8" s="10">
        <f>COUNTIFS(Crowdfunding!$G:$G,"failed",Crowdfunding!$D:$D,"&gt;=25000",Crowdfunding!$D:$D,"&lt;30000")</f>
        <v>3</v>
      </c>
      <c r="D8" s="10">
        <f>COUNTIFS(Crowdfunding!$G:$G,"canceled",Crowdfunding!$D:$D,"&gt;=25000",Crowdfunding!$D:$D,"&lt;30000")</f>
        <v>0</v>
      </c>
      <c r="E8" s="10">
        <f>SUM(B8:D8)</f>
        <v>14</v>
      </c>
      <c r="F8" s="11">
        <f>B8/E8</f>
        <v>0.7857142857142857</v>
      </c>
      <c r="G8" s="11">
        <f>C8/E8</f>
        <v>0.21428571428571427</v>
      </c>
      <c r="H8" s="11">
        <f>1-(F8+G8)</f>
        <v>0</v>
      </c>
    </row>
    <row r="9" spans="1:8" x14ac:dyDescent="0.25">
      <c r="A9" s="10" t="s">
        <v>2090</v>
      </c>
      <c r="B9" s="10">
        <f>COUNTIFS(Crowdfunding!$G:$G,"successful",Crowdfunding!$D:$D,"&gt;=30000",Crowdfunding!$D:$D,"&lt;35000")</f>
        <v>7</v>
      </c>
      <c r="C9" s="10">
        <f>COUNTIFS(Crowdfunding!$G:$G,"failed",Crowdfunding!$D:$D,"&gt;=50000",Crowdfunding!$D:$D,"&lt;35000")</f>
        <v>0</v>
      </c>
      <c r="D9" s="10">
        <f>COUNTIFS(Crowdfunding!$G:$G,"canceled",Crowdfunding!$D:$D,"&gt;=50000",Crowdfunding!$D:$D,"&lt;35000")</f>
        <v>0</v>
      </c>
      <c r="E9" s="10">
        <f>SUM(B9:D9)</f>
        <v>7</v>
      </c>
      <c r="F9" s="11">
        <f>B9/E9</f>
        <v>1</v>
      </c>
      <c r="G9" s="11">
        <f>C9/E9</f>
        <v>0</v>
      </c>
      <c r="H9" s="11">
        <f>1-(F9+G9)</f>
        <v>0</v>
      </c>
    </row>
    <row r="10" spans="1:8" x14ac:dyDescent="0.25">
      <c r="A10" s="10" t="s">
        <v>2089</v>
      </c>
      <c r="B10" s="10">
        <f>COUNTIFS(Crowdfunding!$G:$G,"successful",Crowdfunding!$D:$D,"&gt;=35000",Crowdfunding!$D:$D,"&lt;40000")</f>
        <v>8</v>
      </c>
      <c r="C10" s="10">
        <f>COUNTIFS(Crowdfunding!$G:$G,"failed",Crowdfunding!$D:$D,"&gt;=35000",Crowdfunding!$D:$D,"&lt;40000")</f>
        <v>3</v>
      </c>
      <c r="D10" s="10">
        <f>COUNTIFS(Crowdfunding!$G:$G,"canceled",Crowdfunding!$D:$D,"&gt;=35000",Crowdfunding!$D:$D,"&lt;40000")</f>
        <v>1</v>
      </c>
      <c r="E10" s="10">
        <f>SUM(B10:D10)</f>
        <v>12</v>
      </c>
      <c r="F10" s="11">
        <f>B10/E10</f>
        <v>0.66666666666666663</v>
      </c>
      <c r="G10" s="11">
        <f>C10/E10</f>
        <v>0.25</v>
      </c>
      <c r="H10" s="11">
        <f>1-(F10+G10)</f>
        <v>8.333333333333337E-2</v>
      </c>
    </row>
    <row r="11" spans="1:8" x14ac:dyDescent="0.25">
      <c r="A11" s="10" t="s">
        <v>2088</v>
      </c>
      <c r="B11" s="10">
        <f>COUNTIFS(Crowdfunding!$G:$G,"successful",Crowdfunding!$D:$D,"&gt;=40000",Crowdfunding!$D:$D,"&lt;45000")</f>
        <v>11</v>
      </c>
      <c r="C11" s="10">
        <f>COUNTIFS(Crowdfunding!$G:$G,"failed",Crowdfunding!$D:$D,"&gt;=40000",Crowdfunding!$D:$D,"&lt;45000")</f>
        <v>3</v>
      </c>
      <c r="D11" s="10">
        <f>COUNTIFS(Crowdfunding!$G:$G,"canceled",Crowdfunding!$D:$D,"&gt;=40000",Crowdfunding!$D:$D,"&lt;45000")</f>
        <v>0</v>
      </c>
      <c r="E11" s="10">
        <f>SUM(B11:D11)</f>
        <v>14</v>
      </c>
      <c r="F11" s="11">
        <f>B11/E11</f>
        <v>0.7857142857142857</v>
      </c>
      <c r="G11" s="11">
        <f>C11/E11</f>
        <v>0.21428571428571427</v>
      </c>
      <c r="H11" s="11">
        <f>1-(F11+G11)</f>
        <v>0</v>
      </c>
    </row>
    <row r="12" spans="1:8" x14ac:dyDescent="0.25">
      <c r="A12" s="10" t="s">
        <v>2087</v>
      </c>
      <c r="B12" s="10">
        <f>COUNTIFS(Crowdfunding!$G:$G,"successful",Crowdfunding!$D:$D,"&gt;=45000",Crowdfunding!$D:$D,"&lt;50000")</f>
        <v>8</v>
      </c>
      <c r="C12" s="10">
        <f>COUNTIFS(Crowdfunding!$G:$G,"failed",Crowdfunding!$D:$D,"&gt;=45000",Crowdfunding!$D:$D,"&lt;50000")</f>
        <v>3</v>
      </c>
      <c r="D12" s="10">
        <f>COUNTIFS(Crowdfunding!$G:$G,"canceled",Crowdfunding!$D:$D,"&gt;=45000",Crowdfunding!$D:$D,"&lt;50000")</f>
        <v>0</v>
      </c>
      <c r="E12" s="10">
        <f>SUM(B12:D12)</f>
        <v>11</v>
      </c>
      <c r="F12" s="11">
        <f>B12/E12</f>
        <v>0.72727272727272729</v>
      </c>
      <c r="G12" s="11">
        <f>C12/E12</f>
        <v>0.27272727272727271</v>
      </c>
      <c r="H12" s="11">
        <f>1-(F12+G12)</f>
        <v>0</v>
      </c>
    </row>
    <row r="13" spans="1:8" x14ac:dyDescent="0.25">
      <c r="A13" s="10" t="s">
        <v>2086</v>
      </c>
      <c r="B13" s="10">
        <f>COUNTIFS(Crowdfunding!$G:$G,"successful",Crowdfunding!$D:$D,"&gt;=50000")</f>
        <v>114</v>
      </c>
      <c r="C13" s="10">
        <f>COUNTIFS(Crowdfunding!$G:$G,"Failed",Crowdfunding!$D:$D,"&gt;=50000")</f>
        <v>163</v>
      </c>
      <c r="D13" s="10">
        <f>COUNTIFS(Crowdfunding!$G:$G,"canceled",Crowdfunding!$D:$D,"&gt;=50000")</f>
        <v>28</v>
      </c>
      <c r="E13" s="10">
        <f>SUM(B13:D13)</f>
        <v>305</v>
      </c>
      <c r="F13" s="11">
        <f>B13/E13</f>
        <v>0.3737704918032787</v>
      </c>
      <c r="G13" s="11">
        <f>C13/E13</f>
        <v>0.53442622950819674</v>
      </c>
      <c r="H13" s="11">
        <f>1-(F13+G13)</f>
        <v>9.1803278688524559E-2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3996-5240-4092-9390-335B4F1DAC6A}">
  <dimension ref="A1:O566"/>
  <sheetViews>
    <sheetView workbookViewId="0">
      <selection activeCell="G23" sqref="G23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8" max="8" width="17.75" bestFit="1" customWidth="1"/>
    <col min="10" max="10" width="25.375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  <c r="H1" s="13" t="s">
        <v>2112</v>
      </c>
      <c r="I1" s="14"/>
      <c r="J1" s="15"/>
    </row>
    <row r="2" spans="1:10" x14ac:dyDescent="0.25">
      <c r="A2" t="s">
        <v>20</v>
      </c>
      <c r="B2">
        <v>158</v>
      </c>
      <c r="D2" t="s">
        <v>14</v>
      </c>
      <c r="E2">
        <v>0</v>
      </c>
      <c r="H2" s="12" t="s">
        <v>2106</v>
      </c>
      <c r="I2" s="12">
        <f>ROUND(AVERAGE(B:B),0)</f>
        <v>851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H3" s="12" t="s">
        <v>2107</v>
      </c>
      <c r="I3" s="12">
        <f>MEDIAN(B:B)</f>
        <v>201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  <c r="H4" s="12" t="s">
        <v>2108</v>
      </c>
      <c r="I4" s="12">
        <f>MIN(B:B)</f>
        <v>16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H5" s="12" t="s">
        <v>2109</v>
      </c>
      <c r="I5" s="12">
        <f>MAX(B:B)</f>
        <v>7295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H6" s="12" t="s">
        <v>2110</v>
      </c>
      <c r="I6" s="16">
        <f>_xlfn.VAR.S(B:B)</f>
        <v>1606216.5936295739</v>
      </c>
    </row>
    <row r="7" spans="1:10" x14ac:dyDescent="0.25">
      <c r="A7" t="s">
        <v>20</v>
      </c>
      <c r="B7">
        <v>98</v>
      </c>
      <c r="D7" t="s">
        <v>14</v>
      </c>
      <c r="E7">
        <v>27</v>
      </c>
      <c r="H7" s="12" t="s">
        <v>2111</v>
      </c>
      <c r="I7" s="12">
        <f>ROUND(_xlfn.STDEV.S(B:B),0)</f>
        <v>1267</v>
      </c>
    </row>
    <row r="8" spans="1:10" x14ac:dyDescent="0.25">
      <c r="A8" t="s">
        <v>20</v>
      </c>
      <c r="B8">
        <v>100</v>
      </c>
      <c r="D8" t="s">
        <v>14</v>
      </c>
      <c r="E8">
        <v>55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  <c r="H11" s="13" t="s">
        <v>2113</v>
      </c>
      <c r="I11" s="14"/>
      <c r="J11" s="15"/>
    </row>
    <row r="12" spans="1:10" x14ac:dyDescent="0.25">
      <c r="A12" t="s">
        <v>20</v>
      </c>
      <c r="B12">
        <v>142</v>
      </c>
      <c r="D12" t="s">
        <v>14</v>
      </c>
      <c r="E12">
        <v>558</v>
      </c>
      <c r="H12" s="12" t="s">
        <v>2106</v>
      </c>
      <c r="I12" s="12">
        <f>ROUND(AVERAGE(E:E),0)</f>
        <v>586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  <c r="H13" s="12" t="s">
        <v>2107</v>
      </c>
      <c r="I13" s="12">
        <f>ROUND(MEDIAN(E:E),0)</f>
        <v>115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  <c r="H14" s="12" t="s">
        <v>2108</v>
      </c>
      <c r="I14" s="12">
        <f>MIN(E:E)</f>
        <v>0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  <c r="H15" s="12" t="s">
        <v>2109</v>
      </c>
      <c r="I15" s="12">
        <f>MAX(E:E)</f>
        <v>6080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  <c r="H16" s="12" t="s">
        <v>2110</v>
      </c>
      <c r="I16" s="16">
        <f>ROUND(_xlfn.VAR.S(E:E),0)</f>
        <v>924113</v>
      </c>
    </row>
    <row r="17" spans="1:15" x14ac:dyDescent="0.25">
      <c r="A17" t="s">
        <v>20</v>
      </c>
      <c r="B17">
        <v>129</v>
      </c>
      <c r="D17" t="s">
        <v>14</v>
      </c>
      <c r="E17">
        <v>1</v>
      </c>
      <c r="H17" s="12" t="s">
        <v>2111</v>
      </c>
      <c r="I17" s="12">
        <f>ROUND(_xlfn.STDEV.S(E:E),0)</f>
        <v>961</v>
      </c>
    </row>
    <row r="18" spans="1:15" x14ac:dyDescent="0.25">
      <c r="A18" t="s">
        <v>20</v>
      </c>
      <c r="B18">
        <v>226</v>
      </c>
      <c r="D18" t="s">
        <v>14</v>
      </c>
      <c r="E18">
        <v>1467</v>
      </c>
    </row>
    <row r="19" spans="1:15" x14ac:dyDescent="0.25">
      <c r="A19" t="s">
        <v>20</v>
      </c>
      <c r="B19">
        <v>5419</v>
      </c>
      <c r="D19" t="s">
        <v>14</v>
      </c>
      <c r="E19">
        <v>75</v>
      </c>
    </row>
    <row r="20" spans="1:15" x14ac:dyDescent="0.25">
      <c r="A20" t="s">
        <v>20</v>
      </c>
      <c r="B20">
        <v>165</v>
      </c>
      <c r="D20" t="s">
        <v>14</v>
      </c>
      <c r="E20">
        <v>120</v>
      </c>
      <c r="H20" t="s">
        <v>2115</v>
      </c>
    </row>
    <row r="21" spans="1:15" x14ac:dyDescent="0.25">
      <c r="A21" t="s">
        <v>20</v>
      </c>
      <c r="B21">
        <v>1965</v>
      </c>
      <c r="D21" t="s">
        <v>14</v>
      </c>
      <c r="E21">
        <v>2253</v>
      </c>
      <c r="G21">
        <v>1</v>
      </c>
      <c r="H21" t="s">
        <v>2114</v>
      </c>
    </row>
    <row r="22" spans="1:15" ht="15.75" customHeight="1" x14ac:dyDescent="0.25">
      <c r="A22" t="s">
        <v>20</v>
      </c>
      <c r="B22">
        <v>16</v>
      </c>
      <c r="D22" t="s">
        <v>14</v>
      </c>
      <c r="E22">
        <v>5</v>
      </c>
      <c r="G22">
        <v>2</v>
      </c>
      <c r="H22" s="18" t="s">
        <v>2116</v>
      </c>
      <c r="I22" s="18"/>
      <c r="J22" s="18"/>
      <c r="K22" s="18"/>
      <c r="L22" s="18"/>
      <c r="M22" s="18"/>
      <c r="N22" s="18"/>
      <c r="O22" s="18"/>
    </row>
    <row r="23" spans="1:15" x14ac:dyDescent="0.25">
      <c r="A23" t="s">
        <v>20</v>
      </c>
      <c r="B23">
        <v>107</v>
      </c>
      <c r="D23" t="s">
        <v>14</v>
      </c>
      <c r="E23">
        <v>38</v>
      </c>
      <c r="H23" s="18"/>
      <c r="I23" s="18"/>
      <c r="J23" s="18"/>
      <c r="K23" s="18"/>
      <c r="L23" s="18"/>
      <c r="M23" s="18"/>
      <c r="N23" s="18"/>
      <c r="O23" s="18"/>
    </row>
    <row r="24" spans="1:15" x14ac:dyDescent="0.25">
      <c r="A24" t="s">
        <v>20</v>
      </c>
      <c r="B24">
        <v>134</v>
      </c>
      <c r="D24" t="s">
        <v>14</v>
      </c>
      <c r="E24">
        <v>12</v>
      </c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A25" t="s">
        <v>20</v>
      </c>
      <c r="B25">
        <v>198</v>
      </c>
      <c r="D25" t="s">
        <v>14</v>
      </c>
      <c r="E25">
        <v>1684</v>
      </c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t="s">
        <v>20</v>
      </c>
      <c r="B26">
        <v>111</v>
      </c>
      <c r="D26" t="s">
        <v>14</v>
      </c>
      <c r="E26">
        <v>56</v>
      </c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t="s">
        <v>20</v>
      </c>
      <c r="B27">
        <v>222</v>
      </c>
      <c r="D27" t="s">
        <v>14</v>
      </c>
      <c r="E27">
        <v>838</v>
      </c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t="s">
        <v>20</v>
      </c>
      <c r="B28">
        <v>6212</v>
      </c>
      <c r="D28" t="s">
        <v>14</v>
      </c>
      <c r="E28">
        <v>1000</v>
      </c>
      <c r="H28" s="17"/>
      <c r="I28" s="17"/>
      <c r="J28" s="17"/>
      <c r="K28" s="17"/>
      <c r="L28" s="17"/>
      <c r="M28" s="17"/>
      <c r="N28" s="17"/>
      <c r="O28" s="17"/>
    </row>
    <row r="29" spans="1:15" x14ac:dyDescent="0.25">
      <c r="A29" t="s">
        <v>20</v>
      </c>
      <c r="B29">
        <v>98</v>
      </c>
      <c r="D29" t="s">
        <v>14</v>
      </c>
      <c r="E29">
        <v>1482</v>
      </c>
    </row>
    <row r="30" spans="1:15" x14ac:dyDescent="0.25">
      <c r="A30" t="s">
        <v>20</v>
      </c>
      <c r="B30">
        <v>92</v>
      </c>
      <c r="D30" t="s">
        <v>14</v>
      </c>
      <c r="E30">
        <v>106</v>
      </c>
    </row>
    <row r="31" spans="1:15" x14ac:dyDescent="0.25">
      <c r="A31" t="s">
        <v>20</v>
      </c>
      <c r="B31">
        <v>149</v>
      </c>
      <c r="D31" t="s">
        <v>14</v>
      </c>
      <c r="E31">
        <v>679</v>
      </c>
    </row>
    <row r="32" spans="1:1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autoFilter ref="A1:B566" xr:uid="{9A7E3996-5240-4092-9390-335B4F1DAC6A}"/>
  <mergeCells count="3">
    <mergeCell ref="H1:J1"/>
    <mergeCell ref="H11:J11"/>
    <mergeCell ref="H22:O26"/>
  </mergeCells>
  <conditionalFormatting sqref="A1:A566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Parent Category</vt:lpstr>
      <vt:lpstr>Outcome by Sub-Category</vt:lpstr>
      <vt:lpstr>Outcome by Month</vt:lpstr>
      <vt:lpstr>Outcomes Based on Goal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Allison Potestio</cp:lastModifiedBy>
  <dcterms:created xsi:type="dcterms:W3CDTF">2021-09-29T18:52:28Z</dcterms:created>
  <dcterms:modified xsi:type="dcterms:W3CDTF">2023-06-28T15:11:34Z</dcterms:modified>
</cp:coreProperties>
</file>