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BỘ SẢN PHẨM KPI\1.P1\"/>
    </mc:Choice>
  </mc:AlternateContent>
  <xr:revisionPtr revIDLastSave="0" documentId="13_ncr:1_{FBB45B16-135A-4609-9924-364C8339A179}" xr6:coauthVersionLast="34" xr6:coauthVersionMax="34" xr10:uidLastSave="{00000000-0000-0000-0000-000000000000}"/>
  <bookViews>
    <workbookView xWindow="0" yWindow="0" windowWidth="15120" windowHeight="11385" tabRatio="916" firstSheet="5" activeTab="11" xr2:uid="{00000000-000D-0000-FFFF-FFFF00000000}"/>
  </bookViews>
  <sheets>
    <sheet name="BSC - P1" sheetId="36" r:id="rId1"/>
    <sheet name="MA TRAN CHUC NANG - P1" sheetId="35" r:id="rId2"/>
    <sheet name="Bang cham diem P1" sheetId="63" r:id="rId3"/>
    <sheet name="KPI-CVP" sheetId="62" r:id="rId4"/>
    <sheet name="KPI-Pho CVP" sheetId="41" r:id="rId5"/>
    <sheet name="KPI-Van thu 1" sheetId="42" r:id="rId6"/>
    <sheet name="KPI-Van thu 2" sheetId="55" r:id="rId7"/>
    <sheet name="KPI-Hanh chinh QT-QHCD" sheetId="56" r:id="rId8"/>
    <sheet name="KPI-Y te" sheetId="57" r:id="rId9"/>
    <sheet name="KPI-VSCN " sheetId="47" r:id="rId10"/>
    <sheet name="KPI- TT To xe" sheetId="48" r:id="rId11"/>
    <sheet name="Lai xe" sheetId="49" r:id="rId12"/>
  </sheets>
  <definedNames>
    <definedName name="_Fill" localSheetId="10" hidden="1">#REF!</definedName>
    <definedName name="_Fill" localSheetId="7" hidden="1">#REF!</definedName>
    <definedName name="_Fill" localSheetId="4" hidden="1">#REF!</definedName>
    <definedName name="_Fill" localSheetId="5" hidden="1">#REF!</definedName>
    <definedName name="_Fill" localSheetId="6" hidden="1">#REF!</definedName>
    <definedName name="_Fill" localSheetId="9" hidden="1">#REF!</definedName>
    <definedName name="_Fill" localSheetId="8" hidden="1">#REF!</definedName>
    <definedName name="_Fill" localSheetId="11" hidden="1">#REF!</definedName>
    <definedName name="_Fill" hidden="1">#REF!</definedName>
    <definedName name="Company2013" localSheetId="10" hidden="1">#REF!</definedName>
    <definedName name="Company2013" localSheetId="7" hidden="1">#REF!</definedName>
    <definedName name="Company2013" localSheetId="4" hidden="1">#REF!</definedName>
    <definedName name="Company2013" localSheetId="5" hidden="1">#REF!</definedName>
    <definedName name="Company2013" localSheetId="6" hidden="1">#REF!</definedName>
    <definedName name="Company2013" localSheetId="9" hidden="1">#REF!</definedName>
    <definedName name="Company2013" localSheetId="8" hidden="1">#REF!</definedName>
    <definedName name="Company2013" localSheetId="11" hidden="1">#REF!</definedName>
    <definedName name="Company2013" hidden="1">#REF!</definedName>
    <definedName name="_xlnm.Print_Titles" localSheetId="10">'KPI- TT To xe'!$1:$7</definedName>
    <definedName name="_xlnm.Print_Titles" localSheetId="7">'KPI-Hanh chinh QT-QHCD'!$1:$7</definedName>
    <definedName name="_xlnm.Print_Titles" localSheetId="4">'KPI-Pho CVP'!$1:$7</definedName>
    <definedName name="_xlnm.Print_Titles" localSheetId="5">'KPI-Van thu 1'!$1:$7</definedName>
    <definedName name="_xlnm.Print_Titles" localSheetId="6">'KPI-Van thu 2'!$1:$7</definedName>
    <definedName name="_xlnm.Print_Titles" localSheetId="9">'KPI-VSCN '!$1:$7</definedName>
    <definedName name="_xlnm.Print_Titles" localSheetId="8">'KPI-Y te'!$1:$7</definedName>
    <definedName name="_xlnm.Print_Titles" localSheetId="11">'Lai xe'!$1:$7</definedName>
    <definedName name="_xlnm.Print_Titles" localSheetId="1">'MA TRAN CHUC NANG - P1'!$1:$8</definedName>
  </definedNames>
  <calcPr calcId="179017"/>
</workbook>
</file>

<file path=xl/calcChain.xml><?xml version="1.0" encoding="utf-8"?>
<calcChain xmlns="http://schemas.openxmlformats.org/spreadsheetml/2006/main">
  <c r="O62" i="41" l="1"/>
  <c r="O61" i="41"/>
  <c r="O46" i="49"/>
  <c r="O45" i="49"/>
  <c r="S45" i="49" s="1"/>
  <c r="O51" i="48"/>
  <c r="O50" i="48"/>
  <c r="O43" i="47"/>
  <c r="O42" i="47"/>
  <c r="O57" i="57"/>
  <c r="O56" i="57"/>
  <c r="O57" i="56"/>
  <c r="O56" i="56"/>
  <c r="O50" i="55"/>
  <c r="O49" i="55"/>
  <c r="O56" i="42"/>
  <c r="O55" i="42"/>
  <c r="S55" i="42"/>
  <c r="V46" i="49"/>
  <c r="S46" i="49"/>
  <c r="R46" i="49"/>
  <c r="V51" i="48"/>
  <c r="R51" i="48"/>
  <c r="S51" i="48"/>
  <c r="S50" i="48"/>
  <c r="W50" i="48"/>
  <c r="V43" i="47"/>
  <c r="S43" i="47"/>
  <c r="R43" i="47"/>
  <c r="W42" i="47"/>
  <c r="S42" i="47"/>
  <c r="V57" i="57"/>
  <c r="W57" i="57" s="1"/>
  <c r="R57" i="57"/>
  <c r="S57" i="57" s="1"/>
  <c r="W56" i="57"/>
  <c r="S56" i="57"/>
  <c r="V57" i="56"/>
  <c r="S57" i="56"/>
  <c r="R57" i="56"/>
  <c r="W56" i="56"/>
  <c r="S56" i="56"/>
  <c r="V50" i="55"/>
  <c r="W50" i="55" s="1"/>
  <c r="R50" i="55"/>
  <c r="S50" i="55" s="1"/>
  <c r="W49" i="55"/>
  <c r="S49" i="55"/>
  <c r="S61" i="41"/>
  <c r="W52" i="62"/>
  <c r="O53" i="62"/>
  <c r="O52" i="62"/>
  <c r="S52" i="62" s="1"/>
  <c r="V51" i="62"/>
  <c r="U51" i="62"/>
  <c r="R51" i="62"/>
  <c r="Q51" i="62"/>
  <c r="V47" i="62"/>
  <c r="U47" i="62"/>
  <c r="R47" i="62"/>
  <c r="Q47" i="62"/>
  <c r="Q46" i="62"/>
  <c r="U46" i="62"/>
  <c r="V46" i="62"/>
  <c r="V41" i="49"/>
  <c r="V42" i="49"/>
  <c r="V43" i="49"/>
  <c r="V44" i="49"/>
  <c r="V40" i="49"/>
  <c r="R41" i="49"/>
  <c r="R42" i="49"/>
  <c r="R43" i="49"/>
  <c r="R44" i="49"/>
  <c r="R40" i="49"/>
  <c r="V44" i="48"/>
  <c r="V45" i="48"/>
  <c r="V46" i="48"/>
  <c r="V47" i="48"/>
  <c r="V48" i="48"/>
  <c r="V49" i="48"/>
  <c r="V43" i="48"/>
  <c r="R44" i="48"/>
  <c r="R45" i="48"/>
  <c r="R46" i="48"/>
  <c r="R47" i="48"/>
  <c r="R48" i="48"/>
  <c r="R49" i="48"/>
  <c r="R43" i="48"/>
  <c r="V39" i="47"/>
  <c r="V40" i="47"/>
  <c r="V41" i="47"/>
  <c r="V38" i="47"/>
  <c r="R39" i="47"/>
  <c r="R40" i="47"/>
  <c r="R41" i="47"/>
  <c r="R38" i="47"/>
  <c r="V23" i="47"/>
  <c r="R23" i="47"/>
  <c r="V49" i="57"/>
  <c r="V50" i="57"/>
  <c r="V51" i="57"/>
  <c r="V52" i="57"/>
  <c r="V53" i="57"/>
  <c r="V54" i="57"/>
  <c r="V55" i="57"/>
  <c r="V48" i="57"/>
  <c r="R49" i="57"/>
  <c r="R50" i="57"/>
  <c r="R51" i="57"/>
  <c r="R52" i="57"/>
  <c r="R53" i="57"/>
  <c r="R54" i="57"/>
  <c r="R55" i="57"/>
  <c r="R48" i="57"/>
  <c r="V49" i="56"/>
  <c r="V50" i="56"/>
  <c r="V51" i="56"/>
  <c r="V52" i="56"/>
  <c r="V53" i="56"/>
  <c r="V54" i="56"/>
  <c r="V55" i="56"/>
  <c r="V48" i="56"/>
  <c r="R49" i="56"/>
  <c r="R50" i="56"/>
  <c r="R51" i="56"/>
  <c r="R52" i="56"/>
  <c r="R53" i="56"/>
  <c r="R54" i="56"/>
  <c r="R55" i="56"/>
  <c r="R48" i="56"/>
  <c r="V42" i="55"/>
  <c r="V43" i="55"/>
  <c r="V44" i="55"/>
  <c r="V45" i="55"/>
  <c r="V46" i="55"/>
  <c r="V47" i="55"/>
  <c r="V48" i="55"/>
  <c r="V41" i="55"/>
  <c r="R42" i="55"/>
  <c r="R43" i="55"/>
  <c r="R44" i="55"/>
  <c r="R45" i="55"/>
  <c r="R46" i="55"/>
  <c r="R47" i="55"/>
  <c r="R48" i="55"/>
  <c r="R41" i="55"/>
  <c r="V36" i="55"/>
  <c r="R36" i="55"/>
  <c r="V47" i="42"/>
  <c r="V48" i="42"/>
  <c r="V49" i="42"/>
  <c r="V50" i="42"/>
  <c r="V51" i="42"/>
  <c r="V52" i="42"/>
  <c r="V53" i="42"/>
  <c r="V54" i="42"/>
  <c r="V56" i="42"/>
  <c r="V46" i="42"/>
  <c r="R47" i="42"/>
  <c r="R48" i="42"/>
  <c r="R49" i="42"/>
  <c r="R50" i="42"/>
  <c r="R51" i="42"/>
  <c r="R52" i="42"/>
  <c r="R53" i="42"/>
  <c r="R54" i="42"/>
  <c r="R56" i="42"/>
  <c r="R46" i="42"/>
  <c r="V26" i="42"/>
  <c r="V27" i="42"/>
  <c r="V28" i="42"/>
  <c r="V29" i="42"/>
  <c r="V30" i="42"/>
  <c r="V31" i="42"/>
  <c r="V32" i="42"/>
  <c r="V33" i="42"/>
  <c r="V34" i="42"/>
  <c r="V35" i="42"/>
  <c r="V25" i="42"/>
  <c r="R26" i="42"/>
  <c r="R27" i="42"/>
  <c r="R28" i="42"/>
  <c r="R29" i="42"/>
  <c r="R30" i="42"/>
  <c r="R31" i="42"/>
  <c r="R32" i="42"/>
  <c r="R33" i="42"/>
  <c r="R34" i="42"/>
  <c r="R35" i="42"/>
  <c r="R25" i="42"/>
  <c r="V39" i="42"/>
  <c r="R39" i="42"/>
  <c r="V52" i="41"/>
  <c r="V53" i="41"/>
  <c r="V54" i="41"/>
  <c r="V55" i="41"/>
  <c r="V56" i="41"/>
  <c r="V57" i="41"/>
  <c r="V58" i="41"/>
  <c r="V59" i="41"/>
  <c r="V60" i="41"/>
  <c r="V62" i="41"/>
  <c r="V51" i="41"/>
  <c r="R52" i="41"/>
  <c r="R53" i="41"/>
  <c r="R54" i="41"/>
  <c r="R55" i="41"/>
  <c r="R56" i="41"/>
  <c r="R57" i="41"/>
  <c r="R58" i="41"/>
  <c r="R59" i="41"/>
  <c r="R60" i="41"/>
  <c r="R62" i="41"/>
  <c r="R51" i="41"/>
  <c r="R26" i="41"/>
  <c r="R27" i="41"/>
  <c r="R28" i="41"/>
  <c r="R29" i="41"/>
  <c r="R30" i="41"/>
  <c r="R31" i="41"/>
  <c r="R32" i="41"/>
  <c r="R33" i="41"/>
  <c r="R34" i="41"/>
  <c r="R35" i="41"/>
  <c r="R36" i="41"/>
  <c r="R37" i="41"/>
  <c r="R38" i="41"/>
  <c r="R39" i="41"/>
  <c r="R40" i="41"/>
  <c r="W57" i="56" l="1"/>
  <c r="W43" i="47"/>
  <c r="W46" i="49"/>
  <c r="W45" i="49"/>
  <c r="W51" i="48"/>
  <c r="W55" i="42"/>
  <c r="W61" i="41"/>
  <c r="R46" i="62"/>
  <c r="V43" i="62"/>
  <c r="V44" i="62"/>
  <c r="V45" i="62"/>
  <c r="V48" i="62"/>
  <c r="V49" i="62"/>
  <c r="V50" i="62"/>
  <c r="V53" i="62"/>
  <c r="V42" i="62"/>
  <c r="R48" i="62"/>
  <c r="R49" i="62"/>
  <c r="R53" i="62"/>
  <c r="R43" i="62"/>
  <c r="R44" i="62"/>
  <c r="R45" i="62"/>
  <c r="R42" i="62"/>
  <c r="O27" i="49"/>
  <c r="O26" i="49"/>
  <c r="O25" i="49"/>
  <c r="O23" i="49"/>
  <c r="O41" i="49"/>
  <c r="O42" i="49"/>
  <c r="O43" i="49"/>
  <c r="O44" i="49"/>
  <c r="O40" i="49"/>
  <c r="O33" i="49"/>
  <c r="O32" i="49"/>
  <c r="O30" i="49"/>
  <c r="O31" i="49"/>
  <c r="O29" i="49"/>
  <c r="O28" i="49"/>
  <c r="O31" i="47"/>
  <c r="O30" i="47"/>
  <c r="O29" i="47"/>
  <c r="O28" i="47"/>
  <c r="O27" i="47"/>
  <c r="O26" i="47"/>
  <c r="O25" i="47"/>
  <c r="O44" i="48"/>
  <c r="O45" i="48"/>
  <c r="O46" i="48"/>
  <c r="O47" i="48"/>
  <c r="O48" i="48"/>
  <c r="O49" i="48"/>
  <c r="O43" i="48"/>
  <c r="O34" i="48"/>
  <c r="O33" i="48"/>
  <c r="O31" i="48"/>
  <c r="O32" i="48"/>
  <c r="O30" i="48"/>
  <c r="O29" i="48"/>
  <c r="O28" i="48"/>
  <c r="O27" i="48"/>
  <c r="O26" i="48"/>
  <c r="O25" i="48"/>
  <c r="O23" i="48"/>
  <c r="O39" i="47"/>
  <c r="O40" i="47"/>
  <c r="O41" i="47"/>
  <c r="O38" i="47"/>
  <c r="O23" i="47"/>
  <c r="O49" i="57"/>
  <c r="O50" i="57"/>
  <c r="O51" i="57"/>
  <c r="O52" i="57"/>
  <c r="O53" i="57"/>
  <c r="O54" i="57"/>
  <c r="O55" i="57"/>
  <c r="O48" i="57"/>
  <c r="O41" i="57"/>
  <c r="O37" i="57"/>
  <c r="O36" i="57"/>
  <c r="O35" i="57"/>
  <c r="O34" i="57"/>
  <c r="O33" i="57"/>
  <c r="O32" i="57"/>
  <c r="O31" i="57"/>
  <c r="O29" i="57"/>
  <c r="O30" i="57"/>
  <c r="O28" i="57"/>
  <c r="O27" i="57"/>
  <c r="O26" i="57"/>
  <c r="O24" i="57"/>
  <c r="O23" i="57"/>
  <c r="O49" i="56"/>
  <c r="O50" i="56"/>
  <c r="O51" i="56"/>
  <c r="O52" i="56"/>
  <c r="W52" i="56" s="1"/>
  <c r="O53" i="56"/>
  <c r="O54" i="56"/>
  <c r="O55" i="56"/>
  <c r="O48" i="56"/>
  <c r="O39" i="56"/>
  <c r="O38" i="56"/>
  <c r="O37" i="56"/>
  <c r="O36" i="56"/>
  <c r="O35" i="56"/>
  <c r="O25" i="56"/>
  <c r="O34" i="56"/>
  <c r="O33" i="56"/>
  <c r="O32" i="56"/>
  <c r="O31" i="56"/>
  <c r="O27" i="56"/>
  <c r="O28" i="56"/>
  <c r="O29" i="56"/>
  <c r="O30" i="56"/>
  <c r="O26" i="56"/>
  <c r="O23" i="56"/>
  <c r="O36" i="55"/>
  <c r="S36" i="55" s="1"/>
  <c r="O31" i="55"/>
  <c r="O30" i="55"/>
  <c r="O42" i="55"/>
  <c r="O43" i="55"/>
  <c r="O44" i="55"/>
  <c r="O45" i="55"/>
  <c r="O46" i="55"/>
  <c r="O47" i="55"/>
  <c r="O48" i="55"/>
  <c r="O41" i="55"/>
  <c r="O32" i="55"/>
  <c r="O29" i="55"/>
  <c r="O26" i="55"/>
  <c r="O27" i="55"/>
  <c r="O28" i="55"/>
  <c r="O25" i="55"/>
  <c r="O23" i="55"/>
  <c r="O50" i="42"/>
  <c r="O49" i="42"/>
  <c r="O54" i="42"/>
  <c r="O52" i="42"/>
  <c r="O53" i="42"/>
  <c r="O51" i="42"/>
  <c r="O47" i="42"/>
  <c r="O48" i="42"/>
  <c r="O46" i="42"/>
  <c r="O23" i="42"/>
  <c r="O39" i="42"/>
  <c r="O35" i="42"/>
  <c r="O33" i="42"/>
  <c r="O34" i="42"/>
  <c r="O32" i="42"/>
  <c r="O31" i="42"/>
  <c r="O30" i="42"/>
  <c r="O29" i="42"/>
  <c r="O26" i="42"/>
  <c r="O27" i="42"/>
  <c r="O28" i="42"/>
  <c r="O25" i="42"/>
  <c r="O44" i="41"/>
  <c r="R44" i="41" s="1"/>
  <c r="O40" i="41"/>
  <c r="O39" i="41"/>
  <c r="O38" i="41"/>
  <c r="O37" i="41"/>
  <c r="O35" i="41"/>
  <c r="O36" i="41"/>
  <c r="O34" i="41"/>
  <c r="O33" i="41"/>
  <c r="O32" i="41"/>
  <c r="O31" i="41"/>
  <c r="O30" i="41"/>
  <c r="O29" i="41"/>
  <c r="O28" i="41"/>
  <c r="O27" i="41"/>
  <c r="O26" i="41"/>
  <c r="O25" i="41"/>
  <c r="O60" i="41"/>
  <c r="O59" i="41"/>
  <c r="O58" i="41"/>
  <c r="O57" i="41"/>
  <c r="O52" i="41"/>
  <c r="O53" i="41"/>
  <c r="O54" i="41"/>
  <c r="O55" i="41"/>
  <c r="S55" i="41" s="1"/>
  <c r="O56" i="41"/>
  <c r="O51" i="41"/>
  <c r="S52" i="57"/>
  <c r="W52" i="57"/>
  <c r="W45" i="55"/>
  <c r="S51" i="42"/>
  <c r="W51" i="42"/>
  <c r="W55" i="41" l="1"/>
  <c r="S52" i="56"/>
  <c r="W36" i="55"/>
  <c r="S45" i="55"/>
  <c r="O24" i="62"/>
  <c r="W61" i="62"/>
  <c r="R61" i="62"/>
  <c r="S61" i="62" s="1"/>
  <c r="V60" i="62"/>
  <c r="W60" i="62" s="1"/>
  <c r="S60" i="62"/>
  <c r="R60" i="62"/>
  <c r="V59" i="62"/>
  <c r="W59" i="62" s="1"/>
  <c r="W58" i="62" s="1"/>
  <c r="R59" i="62"/>
  <c r="S59" i="62" s="1"/>
  <c r="V57" i="62"/>
  <c r="W57" i="62" s="1"/>
  <c r="R57" i="62"/>
  <c r="S57" i="62" s="1"/>
  <c r="O57" i="62"/>
  <c r="V56" i="62"/>
  <c r="R56" i="62"/>
  <c r="S56" i="62" s="1"/>
  <c r="O56" i="62"/>
  <c r="C54" i="62"/>
  <c r="S53" i="62"/>
  <c r="O51" i="62"/>
  <c r="S51" i="62" s="1"/>
  <c r="O50" i="62"/>
  <c r="W50" i="62" s="1"/>
  <c r="O49" i="62"/>
  <c r="W49" i="62" s="1"/>
  <c r="O48" i="62"/>
  <c r="S48" i="62" s="1"/>
  <c r="O47" i="62"/>
  <c r="S47" i="62" s="1"/>
  <c r="O46" i="62"/>
  <c r="O45" i="62"/>
  <c r="W45" i="62" s="1"/>
  <c r="O44" i="62"/>
  <c r="S44" i="62" s="1"/>
  <c r="O43" i="62"/>
  <c r="S43" i="62" s="1"/>
  <c r="S42" i="62"/>
  <c r="O42" i="62"/>
  <c r="W42" i="62" s="1"/>
  <c r="C40" i="62"/>
  <c r="V39" i="62"/>
  <c r="R39" i="62"/>
  <c r="S39" i="62" s="1"/>
  <c r="O39" i="62"/>
  <c r="V35" i="62"/>
  <c r="R35" i="62"/>
  <c r="O35" i="62"/>
  <c r="S35" i="62" s="1"/>
  <c r="V34" i="62"/>
  <c r="R34" i="62"/>
  <c r="O34" i="62"/>
  <c r="V33" i="62"/>
  <c r="Z20" i="62"/>
  <c r="O33" i="62"/>
  <c r="V32" i="62"/>
  <c r="R32" i="62"/>
  <c r="O32" i="62"/>
  <c r="W32" i="62" s="1"/>
  <c r="V31" i="62"/>
  <c r="R31" i="62"/>
  <c r="O31" i="62"/>
  <c r="W31" i="62" s="1"/>
  <c r="V30" i="62"/>
  <c r="R30" i="62"/>
  <c r="O30" i="62"/>
  <c r="V29" i="62"/>
  <c r="R29" i="62"/>
  <c r="O29" i="62"/>
  <c r="V28" i="62"/>
  <c r="R28" i="62"/>
  <c r="O28" i="62"/>
  <c r="W28" i="62" s="1"/>
  <c r="V27" i="62"/>
  <c r="R27" i="62"/>
  <c r="O27" i="62"/>
  <c r="W27" i="62" s="1"/>
  <c r="V26" i="62"/>
  <c r="R26" i="62"/>
  <c r="O26" i="62"/>
  <c r="S26" i="62" s="1"/>
  <c r="V24" i="62"/>
  <c r="R24" i="62"/>
  <c r="V23" i="62"/>
  <c r="R23" i="62"/>
  <c r="S23" i="62" s="1"/>
  <c r="O23" i="62"/>
  <c r="W18" i="62"/>
  <c r="W17" i="62" s="1"/>
  <c r="S18" i="62"/>
  <c r="S17" i="62" s="1"/>
  <c r="W15" i="62"/>
  <c r="S15" i="62"/>
  <c r="W13" i="62"/>
  <c r="S13" i="62"/>
  <c r="W12" i="62"/>
  <c r="W11" i="62" s="1"/>
  <c r="S12" i="62"/>
  <c r="S11" i="62"/>
  <c r="S28" i="62" l="1"/>
  <c r="W47" i="62"/>
  <c r="S50" i="62"/>
  <c r="W51" i="62"/>
  <c r="S55" i="62"/>
  <c r="S24" i="62"/>
  <c r="S33" i="62"/>
  <c r="S58" i="62"/>
  <c r="W23" i="62"/>
  <c r="S29" i="62"/>
  <c r="S31" i="62"/>
  <c r="S34" i="62"/>
  <c r="W46" i="62"/>
  <c r="S27" i="62"/>
  <c r="S30" i="62"/>
  <c r="S19" i="62" s="1"/>
  <c r="S32" i="62"/>
  <c r="W35" i="62"/>
  <c r="W39" i="62"/>
  <c r="W43" i="62"/>
  <c r="W56" i="62"/>
  <c r="W55" i="62" s="1"/>
  <c r="S10" i="62"/>
  <c r="W10" i="62"/>
  <c r="W26" i="62"/>
  <c r="W30" i="62"/>
  <c r="W34" i="62"/>
  <c r="S45" i="62"/>
  <c r="S49" i="62"/>
  <c r="W24" i="62"/>
  <c r="W29" i="62"/>
  <c r="W44" i="62"/>
  <c r="W48" i="62"/>
  <c r="W53" i="62"/>
  <c r="W33" i="62"/>
  <c r="W41" i="62" l="1"/>
  <c r="W9" i="62" s="1"/>
  <c r="W62" i="62" s="1"/>
  <c r="W19" i="62"/>
  <c r="W2" i="62" l="1"/>
  <c r="W63" i="62"/>
  <c r="W42" i="49" l="1"/>
  <c r="W44" i="49"/>
  <c r="S40" i="49"/>
  <c r="C47" i="49"/>
  <c r="S43" i="49"/>
  <c r="S41" i="49"/>
  <c r="W44" i="48"/>
  <c r="W46" i="48"/>
  <c r="W48" i="48"/>
  <c r="W43" i="48"/>
  <c r="C52" i="48"/>
  <c r="W49" i="48"/>
  <c r="S47" i="48"/>
  <c r="W45" i="48"/>
  <c r="S39" i="47"/>
  <c r="W40" i="47"/>
  <c r="W41" i="47"/>
  <c r="S38" i="47"/>
  <c r="C44" i="47"/>
  <c r="S49" i="57"/>
  <c r="W50" i="57"/>
  <c r="S53" i="57"/>
  <c r="S54" i="57"/>
  <c r="S55" i="57"/>
  <c r="S48" i="57"/>
  <c r="C58" i="57"/>
  <c r="S51" i="57"/>
  <c r="S50" i="56"/>
  <c r="W51" i="56"/>
  <c r="W53" i="56"/>
  <c r="W55" i="56"/>
  <c r="W48" i="56"/>
  <c r="C46" i="56"/>
  <c r="C58" i="56"/>
  <c r="W54" i="56"/>
  <c r="W49" i="56"/>
  <c r="W42" i="55"/>
  <c r="S43" i="55"/>
  <c r="W44" i="55"/>
  <c r="S46" i="55"/>
  <c r="W48" i="55"/>
  <c r="S13" i="55"/>
  <c r="C51" i="55"/>
  <c r="W47" i="55"/>
  <c r="W41" i="55"/>
  <c r="S56" i="42"/>
  <c r="W53" i="42"/>
  <c r="S54" i="42"/>
  <c r="S52" i="42"/>
  <c r="S50" i="42"/>
  <c r="S49" i="42"/>
  <c r="W47" i="42"/>
  <c r="W48" i="42"/>
  <c r="W46" i="42"/>
  <c r="C57" i="42"/>
  <c r="S51" i="41"/>
  <c r="C63" i="41"/>
  <c r="S62" i="41"/>
  <c r="S60" i="41"/>
  <c r="S59" i="41"/>
  <c r="W58" i="41"/>
  <c r="W57" i="41"/>
  <c r="S56" i="41"/>
  <c r="S54" i="41"/>
  <c r="W53" i="41"/>
  <c r="W52" i="41"/>
  <c r="W15" i="48"/>
  <c r="S13" i="48"/>
  <c r="S15" i="49"/>
  <c r="S13" i="49"/>
  <c r="S15" i="47"/>
  <c r="W13" i="47"/>
  <c r="S15" i="57"/>
  <c r="W13" i="57"/>
  <c r="S15" i="56"/>
  <c r="S13" i="56"/>
  <c r="S15" i="55"/>
  <c r="W27" i="42"/>
  <c r="S30" i="42"/>
  <c r="W15" i="42"/>
  <c r="S15" i="41"/>
  <c r="S13" i="41"/>
  <c r="V53" i="49"/>
  <c r="V54" i="49"/>
  <c r="W54" i="49" s="1"/>
  <c r="V52" i="49"/>
  <c r="R53" i="49"/>
  <c r="R54" i="49"/>
  <c r="S54" i="49" s="1"/>
  <c r="R52" i="49"/>
  <c r="V58" i="48"/>
  <c r="W58" i="48" s="1"/>
  <c r="V59" i="48"/>
  <c r="W59" i="48" s="1"/>
  <c r="V57" i="48"/>
  <c r="W57" i="48" s="1"/>
  <c r="W56" i="48" s="1"/>
  <c r="R58" i="48"/>
  <c r="S58" i="48" s="1"/>
  <c r="R59" i="48"/>
  <c r="S59" i="48" s="1"/>
  <c r="R57" i="48"/>
  <c r="S57" i="48" s="1"/>
  <c r="V50" i="47"/>
  <c r="W50" i="47" s="1"/>
  <c r="V51" i="47"/>
  <c r="W51" i="47" s="1"/>
  <c r="V49" i="47"/>
  <c r="W49" i="47" s="1"/>
  <c r="W48" i="47" s="1"/>
  <c r="R50" i="47"/>
  <c r="S50" i="47" s="1"/>
  <c r="R51" i="47"/>
  <c r="S51" i="47" s="1"/>
  <c r="R49" i="47"/>
  <c r="S49" i="47" s="1"/>
  <c r="V64" i="57"/>
  <c r="V65" i="57"/>
  <c r="W65" i="57" s="1"/>
  <c r="V63" i="57"/>
  <c r="R64" i="57"/>
  <c r="R65" i="57"/>
  <c r="S65" i="57" s="1"/>
  <c r="R63" i="57"/>
  <c r="V64" i="56"/>
  <c r="V65" i="56"/>
  <c r="W65" i="56" s="1"/>
  <c r="V63" i="56"/>
  <c r="W63" i="56" s="1"/>
  <c r="R64" i="56"/>
  <c r="R65" i="56"/>
  <c r="S65" i="56" s="1"/>
  <c r="R63" i="56"/>
  <c r="V57" i="55"/>
  <c r="W57" i="55" s="1"/>
  <c r="V58" i="55"/>
  <c r="W58" i="55" s="1"/>
  <c r="V56" i="55"/>
  <c r="W56" i="55" s="1"/>
  <c r="R57" i="55"/>
  <c r="R58" i="55"/>
  <c r="S58" i="55" s="1"/>
  <c r="S55" i="55" s="1"/>
  <c r="R56" i="55"/>
  <c r="V63" i="42"/>
  <c r="W63" i="42" s="1"/>
  <c r="V64" i="42"/>
  <c r="W64" i="42" s="1"/>
  <c r="V62" i="42"/>
  <c r="W62" i="42" s="1"/>
  <c r="R63" i="42"/>
  <c r="S63" i="42" s="1"/>
  <c r="R64" i="42"/>
  <c r="S64" i="42" s="1"/>
  <c r="R62" i="42"/>
  <c r="S62" i="42" s="1"/>
  <c r="V69" i="41"/>
  <c r="V70" i="41"/>
  <c r="V68" i="41"/>
  <c r="W68" i="41" s="1"/>
  <c r="R69" i="41"/>
  <c r="S69" i="41" s="1"/>
  <c r="R70" i="41"/>
  <c r="S70" i="41" s="1"/>
  <c r="R68" i="41"/>
  <c r="V25" i="41"/>
  <c r="R25" i="41"/>
  <c r="V23" i="49"/>
  <c r="R23" i="49"/>
  <c r="V50" i="49"/>
  <c r="W50" i="49" s="1"/>
  <c r="V49" i="49"/>
  <c r="W49" i="49"/>
  <c r="R50" i="49"/>
  <c r="S50" i="49"/>
  <c r="S48" i="49" s="1"/>
  <c r="R49" i="49"/>
  <c r="S49" i="49"/>
  <c r="V26" i="49"/>
  <c r="V27" i="49"/>
  <c r="V28" i="49"/>
  <c r="V29" i="49"/>
  <c r="W29" i="49" s="1"/>
  <c r="V30" i="49"/>
  <c r="V31" i="49"/>
  <c r="V32" i="49"/>
  <c r="V33" i="49"/>
  <c r="V25" i="49"/>
  <c r="R26" i="49"/>
  <c r="R27" i="49"/>
  <c r="R28" i="49"/>
  <c r="R29" i="49"/>
  <c r="R30" i="49"/>
  <c r="R31" i="49"/>
  <c r="R32" i="49"/>
  <c r="R33" i="49"/>
  <c r="R25" i="49"/>
  <c r="V23" i="48"/>
  <c r="R23" i="48"/>
  <c r="V25" i="48"/>
  <c r="V26" i="48"/>
  <c r="V27" i="48"/>
  <c r="V28" i="48"/>
  <c r="V29" i="48"/>
  <c r="V30" i="48"/>
  <c r="V31" i="48"/>
  <c r="V32" i="48"/>
  <c r="V33" i="48"/>
  <c r="V34" i="48"/>
  <c r="R25" i="48"/>
  <c r="R26" i="48"/>
  <c r="R27" i="48"/>
  <c r="R28" i="48"/>
  <c r="S28" i="48" s="1"/>
  <c r="R29" i="48"/>
  <c r="R30" i="48"/>
  <c r="R31" i="48"/>
  <c r="R32" i="48"/>
  <c r="R33" i="48"/>
  <c r="R34" i="48"/>
  <c r="V55" i="48"/>
  <c r="W55" i="48" s="1"/>
  <c r="V54" i="48"/>
  <c r="W54" i="48" s="1"/>
  <c r="R55" i="48"/>
  <c r="S55" i="48" s="1"/>
  <c r="R54" i="48"/>
  <c r="S54" i="48" s="1"/>
  <c r="V47" i="47"/>
  <c r="W47" i="47" s="1"/>
  <c r="V46" i="47"/>
  <c r="W46" i="47"/>
  <c r="R47" i="47"/>
  <c r="S47" i="47"/>
  <c r="R46" i="47"/>
  <c r="S46" i="47"/>
  <c r="V26" i="47"/>
  <c r="V27" i="47"/>
  <c r="V28" i="47"/>
  <c r="V29" i="47"/>
  <c r="V30" i="47"/>
  <c r="V31" i="47"/>
  <c r="V25" i="47"/>
  <c r="W25" i="47"/>
  <c r="R26" i="47"/>
  <c r="R27" i="47"/>
  <c r="S27" i="47" s="1"/>
  <c r="R28" i="47"/>
  <c r="R29" i="47"/>
  <c r="S29" i="47" s="1"/>
  <c r="R30" i="47"/>
  <c r="R31" i="47"/>
  <c r="R25" i="47"/>
  <c r="V61" i="57"/>
  <c r="W61" i="57"/>
  <c r="W59" i="57" s="1"/>
  <c r="V60" i="57"/>
  <c r="W60" i="57"/>
  <c r="R61" i="57"/>
  <c r="S61" i="57"/>
  <c r="R60" i="57"/>
  <c r="S60" i="57"/>
  <c r="S59" i="57" s="1"/>
  <c r="V41" i="57"/>
  <c r="W41" i="57" s="1"/>
  <c r="R41" i="57"/>
  <c r="V26" i="57"/>
  <c r="W26" i="57" s="1"/>
  <c r="V27" i="57"/>
  <c r="V28" i="57"/>
  <c r="V29" i="57"/>
  <c r="V30" i="57"/>
  <c r="W30" i="57" s="1"/>
  <c r="V31" i="57"/>
  <c r="V32" i="57"/>
  <c r="V33" i="57"/>
  <c r="V34" i="57"/>
  <c r="W34" i="57" s="1"/>
  <c r="V35" i="57"/>
  <c r="W35" i="57" s="1"/>
  <c r="V36" i="57"/>
  <c r="W36" i="57" s="1"/>
  <c r="V37" i="57"/>
  <c r="R26" i="57"/>
  <c r="R27" i="57"/>
  <c r="R28" i="57"/>
  <c r="S28" i="57" s="1"/>
  <c r="R29" i="57"/>
  <c r="R30" i="57"/>
  <c r="R31" i="57"/>
  <c r="R32" i="57"/>
  <c r="R33" i="57"/>
  <c r="R34" i="57"/>
  <c r="R35" i="57"/>
  <c r="R36" i="57"/>
  <c r="R37" i="57"/>
  <c r="S37" i="57" s="1"/>
  <c r="V24" i="57"/>
  <c r="V23" i="57"/>
  <c r="R24" i="57"/>
  <c r="R23" i="57"/>
  <c r="V61" i="56"/>
  <c r="W61" i="56" s="1"/>
  <c r="V60" i="56"/>
  <c r="W60" i="56" s="1"/>
  <c r="R61" i="56"/>
  <c r="S61" i="56" s="1"/>
  <c r="R60" i="56"/>
  <c r="S60" i="56" s="1"/>
  <c r="V23" i="56"/>
  <c r="W23" i="56" s="1"/>
  <c r="R23" i="56"/>
  <c r="V25" i="56"/>
  <c r="V26" i="56"/>
  <c r="V27" i="56"/>
  <c r="V28" i="56"/>
  <c r="V29" i="56"/>
  <c r="V30" i="56"/>
  <c r="V31" i="56"/>
  <c r="W31" i="56" s="1"/>
  <c r="V32" i="56"/>
  <c r="W32" i="56" s="1"/>
  <c r="V33" i="56"/>
  <c r="V34" i="56"/>
  <c r="W34" i="56" s="1"/>
  <c r="V35" i="56"/>
  <c r="V36" i="56"/>
  <c r="V37" i="56"/>
  <c r="W37" i="56" s="1"/>
  <c r="V38" i="56"/>
  <c r="V39" i="56"/>
  <c r="R25" i="56"/>
  <c r="S25" i="56" s="1"/>
  <c r="R26" i="56"/>
  <c r="R27" i="56"/>
  <c r="S27" i="56" s="1"/>
  <c r="R28" i="56"/>
  <c r="R29" i="56"/>
  <c r="R30" i="56"/>
  <c r="R31" i="56"/>
  <c r="R32" i="56"/>
  <c r="R33" i="56"/>
  <c r="R34" i="56"/>
  <c r="R35" i="56"/>
  <c r="S35" i="56" s="1"/>
  <c r="R36" i="56"/>
  <c r="R37" i="56"/>
  <c r="S37" i="56" s="1"/>
  <c r="R38" i="56"/>
  <c r="R39" i="56"/>
  <c r="S39" i="56" s="1"/>
  <c r="V54" i="55"/>
  <c r="W54" i="55"/>
  <c r="V53" i="55"/>
  <c r="W53" i="55"/>
  <c r="R54" i="55"/>
  <c r="R53" i="55"/>
  <c r="S53" i="55" s="1"/>
  <c r="V23" i="55"/>
  <c r="R23" i="55"/>
  <c r="V25" i="55"/>
  <c r="W25" i="55"/>
  <c r="V26" i="55"/>
  <c r="V27" i="55"/>
  <c r="V28" i="55"/>
  <c r="W28" i="55"/>
  <c r="V29" i="55"/>
  <c r="V30" i="55"/>
  <c r="V31" i="55"/>
  <c r="V32" i="55"/>
  <c r="W32" i="55" s="1"/>
  <c r="R32" i="55"/>
  <c r="R31" i="55"/>
  <c r="R30" i="55"/>
  <c r="R29" i="55"/>
  <c r="R28" i="55"/>
  <c r="R27" i="55"/>
  <c r="R26" i="55"/>
  <c r="R25" i="55"/>
  <c r="W30" i="42"/>
  <c r="W60" i="42"/>
  <c r="W59" i="42"/>
  <c r="S60" i="42"/>
  <c r="S59" i="42"/>
  <c r="V23" i="42"/>
  <c r="W23" i="42"/>
  <c r="R23" i="42"/>
  <c r="V26" i="41"/>
  <c r="W26" i="41" s="1"/>
  <c r="V27" i="41"/>
  <c r="V28" i="41"/>
  <c r="W28" i="41" s="1"/>
  <c r="V29" i="41"/>
  <c r="W29" i="41" s="1"/>
  <c r="V30" i="41"/>
  <c r="W30" i="41" s="1"/>
  <c r="V31" i="41"/>
  <c r="V32" i="41"/>
  <c r="V33" i="41"/>
  <c r="W33" i="41" s="1"/>
  <c r="V34" i="41"/>
  <c r="W34" i="41" s="1"/>
  <c r="V35" i="41"/>
  <c r="W35" i="41" s="1"/>
  <c r="V36" i="41"/>
  <c r="V37" i="41"/>
  <c r="W37" i="41" s="1"/>
  <c r="V38" i="41"/>
  <c r="W38" i="41" s="1"/>
  <c r="V39" i="41"/>
  <c r="W39" i="41" s="1"/>
  <c r="V40" i="41"/>
  <c r="S27" i="41"/>
  <c r="S28" i="41"/>
  <c r="S30" i="41"/>
  <c r="S32" i="41"/>
  <c r="S35" i="41"/>
  <c r="S36" i="41"/>
  <c r="S37" i="41"/>
  <c r="S39" i="41"/>
  <c r="S40" i="41"/>
  <c r="V66" i="41"/>
  <c r="W66" i="41" s="1"/>
  <c r="V65" i="41"/>
  <c r="W65" i="41" s="1"/>
  <c r="R66" i="41"/>
  <c r="S66" i="41"/>
  <c r="R65" i="41"/>
  <c r="S65" i="41" s="1"/>
  <c r="W53" i="49"/>
  <c r="S53" i="49"/>
  <c r="W52" i="49"/>
  <c r="S52" i="49"/>
  <c r="W64" i="57"/>
  <c r="S64" i="57"/>
  <c r="W63" i="57"/>
  <c r="S63" i="57"/>
  <c r="W64" i="56"/>
  <c r="S64" i="56"/>
  <c r="S63" i="56"/>
  <c r="S57" i="55"/>
  <c r="S56" i="55"/>
  <c r="W70" i="41"/>
  <c r="W69" i="41"/>
  <c r="W67" i="41" s="1"/>
  <c r="S68" i="41"/>
  <c r="S12" i="56"/>
  <c r="S11" i="56" s="1"/>
  <c r="S10" i="56" s="1"/>
  <c r="S17" i="56"/>
  <c r="C36" i="47"/>
  <c r="W17" i="57"/>
  <c r="C46" i="57"/>
  <c r="S17" i="57"/>
  <c r="S11" i="57"/>
  <c r="W17" i="56"/>
  <c r="Y35" i="56"/>
  <c r="Y31" i="56"/>
  <c r="T19" i="56"/>
  <c r="C39" i="55"/>
  <c r="S54" i="55"/>
  <c r="S17" i="55"/>
  <c r="W17" i="55"/>
  <c r="C44" i="42"/>
  <c r="W11" i="42"/>
  <c r="W17" i="42"/>
  <c r="W10" i="42"/>
  <c r="S12" i="42"/>
  <c r="S11" i="42"/>
  <c r="S17" i="42"/>
  <c r="S12" i="55"/>
  <c r="W39" i="42"/>
  <c r="W28" i="42"/>
  <c r="W31" i="42"/>
  <c r="S35" i="42"/>
  <c r="S31" i="42"/>
  <c r="S29" i="42"/>
  <c r="S28" i="42"/>
  <c r="C49" i="41"/>
  <c r="C38" i="49"/>
  <c r="C41" i="48"/>
  <c r="B12" i="36"/>
  <c r="W17" i="41"/>
  <c r="S17" i="41"/>
  <c r="S11" i="41"/>
  <c r="W17" i="49"/>
  <c r="S17" i="49"/>
  <c r="S12" i="49"/>
  <c r="S11" i="49" s="1"/>
  <c r="W11" i="49"/>
  <c r="W17" i="48"/>
  <c r="S17" i="48"/>
  <c r="S12" i="48"/>
  <c r="S11" i="48" s="1"/>
  <c r="W11" i="48"/>
  <c r="W17" i="47"/>
  <c r="S17" i="47"/>
  <c r="S12" i="47"/>
  <c r="S11" i="47" s="1"/>
  <c r="W11" i="47"/>
  <c r="J9" i="36"/>
  <c r="J12" i="36"/>
  <c r="AD4" i="36"/>
  <c r="AC4" i="36"/>
  <c r="AB4" i="36"/>
  <c r="AA4" i="36"/>
  <c r="Y4" i="36"/>
  <c r="X4" i="36"/>
  <c r="W4" i="36"/>
  <c r="V4" i="36"/>
  <c r="U4" i="36"/>
  <c r="T4" i="36"/>
  <c r="S4" i="36"/>
  <c r="R4" i="36"/>
  <c r="Q4" i="36"/>
  <c r="P4" i="36"/>
  <c r="O4" i="36"/>
  <c r="N4" i="36"/>
  <c r="M4" i="36"/>
  <c r="L4" i="36"/>
  <c r="K4" i="36"/>
  <c r="J4" i="36"/>
  <c r="I4" i="36"/>
  <c r="H4" i="36"/>
  <c r="G4" i="36"/>
  <c r="F4" i="36"/>
  <c r="X14" i="56"/>
  <c r="S29" i="41"/>
  <c r="S33" i="41"/>
  <c r="S28" i="56"/>
  <c r="W27" i="48"/>
  <c r="S32" i="48"/>
  <c r="W31" i="48"/>
  <c r="W31" i="57"/>
  <c r="W25" i="56"/>
  <c r="S31" i="56"/>
  <c r="W13" i="49"/>
  <c r="W33" i="49"/>
  <c r="W26" i="49"/>
  <c r="W25" i="49"/>
  <c r="W30" i="49"/>
  <c r="W15" i="49"/>
  <c r="S15" i="48"/>
  <c r="S30" i="48"/>
  <c r="W29" i="48"/>
  <c r="W13" i="48"/>
  <c r="S30" i="47"/>
  <c r="W15" i="47"/>
  <c r="S13" i="47"/>
  <c r="S13" i="57"/>
  <c r="W29" i="57"/>
  <c r="S24" i="57"/>
  <c r="W27" i="57"/>
  <c r="W15" i="57"/>
  <c r="S23" i="56"/>
  <c r="W27" i="56"/>
  <c r="W15" i="56"/>
  <c r="S30" i="55"/>
  <c r="W15" i="55"/>
  <c r="S27" i="42"/>
  <c r="S15" i="42"/>
  <c r="S26" i="41"/>
  <c r="W25" i="41"/>
  <c r="W13" i="41"/>
  <c r="W15" i="41"/>
  <c r="S13" i="42"/>
  <c r="W32" i="49"/>
  <c r="S27" i="49"/>
  <c r="S23" i="49"/>
  <c r="S23" i="48"/>
  <c r="W31" i="41"/>
  <c r="S44" i="41"/>
  <c r="V44" i="41" s="1"/>
  <c r="W44" i="41" s="1"/>
  <c r="S34" i="41"/>
  <c r="W40" i="41"/>
  <c r="W36" i="41"/>
  <c r="W32" i="41"/>
  <c r="S53" i="41"/>
  <c r="S67" i="41"/>
  <c r="W59" i="41"/>
  <c r="W27" i="41"/>
  <c r="S25" i="41"/>
  <c r="S31" i="41"/>
  <c r="S38" i="41"/>
  <c r="W60" i="41"/>
  <c r="W54" i="41"/>
  <c r="S58" i="41"/>
  <c r="W10" i="41"/>
  <c r="S10" i="41"/>
  <c r="W51" i="41"/>
  <c r="W56" i="41"/>
  <c r="S52" i="41"/>
  <c r="S57" i="41"/>
  <c r="W62" i="41"/>
  <c r="W58" i="42"/>
  <c r="S33" i="42"/>
  <c r="W34" i="42"/>
  <c r="W52" i="42"/>
  <c r="S25" i="42"/>
  <c r="W33" i="42"/>
  <c r="W35" i="42"/>
  <c r="S34" i="42"/>
  <c r="W29" i="42"/>
  <c r="W32" i="42"/>
  <c r="W50" i="42"/>
  <c r="W54" i="42"/>
  <c r="S26" i="42"/>
  <c r="S48" i="42"/>
  <c r="S47" i="42"/>
  <c r="S53" i="42"/>
  <c r="W56" i="42"/>
  <c r="W13" i="42"/>
  <c r="W30" i="55"/>
  <c r="W29" i="55"/>
  <c r="W31" i="55"/>
  <c r="W27" i="55"/>
  <c r="S23" i="55"/>
  <c r="S28" i="55"/>
  <c r="S32" i="55"/>
  <c r="S28" i="49"/>
  <c r="S51" i="49"/>
  <c r="S25" i="49"/>
  <c r="S33" i="49"/>
  <c r="S29" i="49"/>
  <c r="W23" i="49"/>
  <c r="W28" i="49"/>
  <c r="S30" i="49"/>
  <c r="S26" i="49"/>
  <c r="S31" i="49"/>
  <c r="W40" i="49"/>
  <c r="W43" i="49"/>
  <c r="W27" i="49"/>
  <c r="S32" i="49"/>
  <c r="W41" i="49"/>
  <c r="W10" i="49"/>
  <c r="S42" i="49"/>
  <c r="S44" i="49"/>
  <c r="S34" i="48"/>
  <c r="S48" i="48"/>
  <c r="W25" i="48"/>
  <c r="W33" i="48"/>
  <c r="S33" i="48"/>
  <c r="S29" i="48"/>
  <c r="W26" i="48"/>
  <c r="W32" i="48"/>
  <c r="S43" i="48"/>
  <c r="S27" i="48"/>
  <c r="S25" i="48"/>
  <c r="W34" i="48"/>
  <c r="W30" i="48"/>
  <c r="W23" i="48"/>
  <c r="W28" i="48"/>
  <c r="S31" i="48"/>
  <c r="W47" i="48"/>
  <c r="W10" i="48"/>
  <c r="S44" i="48"/>
  <c r="S46" i="48"/>
  <c r="S45" i="48"/>
  <c r="S49" i="48"/>
  <c r="S26" i="47"/>
  <c r="W23" i="47"/>
  <c r="W28" i="47"/>
  <c r="W26" i="47"/>
  <c r="S23" i="47"/>
  <c r="W39" i="47"/>
  <c r="W30" i="47"/>
  <c r="S25" i="47"/>
  <c r="W29" i="47"/>
  <c r="S45" i="47"/>
  <c r="W31" i="47"/>
  <c r="W27" i="47"/>
  <c r="S28" i="47"/>
  <c r="W38" i="47"/>
  <c r="W10" i="47"/>
  <c r="S40" i="47"/>
  <c r="S41" i="47"/>
  <c r="W51" i="57"/>
  <c r="S23" i="57"/>
  <c r="S62" i="57"/>
  <c r="W23" i="57"/>
  <c r="S35" i="57"/>
  <c r="S31" i="57"/>
  <c r="S27" i="57"/>
  <c r="W24" i="57"/>
  <c r="W28" i="57"/>
  <c r="S34" i="57"/>
  <c r="S30" i="57"/>
  <c r="W62" i="57"/>
  <c r="S32" i="57"/>
  <c r="S50" i="57"/>
  <c r="W55" i="57"/>
  <c r="W10" i="57"/>
  <c r="W48" i="57"/>
  <c r="W53" i="57"/>
  <c r="W49" i="57"/>
  <c r="W54" i="57"/>
  <c r="S33" i="56"/>
  <c r="S29" i="56"/>
  <c r="W36" i="56"/>
  <c r="S55" i="56"/>
  <c r="W39" i="56"/>
  <c r="W35" i="56"/>
  <c r="W33" i="56"/>
  <c r="W29" i="56"/>
  <c r="W50" i="56"/>
  <c r="S54" i="56"/>
  <c r="W62" i="56"/>
  <c r="S49" i="56"/>
  <c r="S32" i="56"/>
  <c r="W28" i="56"/>
  <c r="S38" i="56"/>
  <c r="S53" i="56"/>
  <c r="S48" i="56"/>
  <c r="S34" i="56"/>
  <c r="S30" i="56"/>
  <c r="W26" i="56"/>
  <c r="S36" i="56"/>
  <c r="S51" i="56"/>
  <c r="W13" i="56"/>
  <c r="W10" i="56"/>
  <c r="W30" i="56"/>
  <c r="S27" i="55"/>
  <c r="S26" i="55"/>
  <c r="S42" i="55"/>
  <c r="S31" i="55"/>
  <c r="W26" i="55"/>
  <c r="S29" i="55"/>
  <c r="S25" i="55"/>
  <c r="W23" i="55"/>
  <c r="S41" i="55"/>
  <c r="S47" i="55"/>
  <c r="W55" i="55"/>
  <c r="W52" i="55"/>
  <c r="S10" i="55"/>
  <c r="W43" i="55"/>
  <c r="W46" i="55"/>
  <c r="S44" i="55"/>
  <c r="S48" i="55"/>
  <c r="S23" i="42"/>
  <c r="S10" i="42"/>
  <c r="S32" i="42"/>
  <c r="S39" i="42"/>
  <c r="W25" i="42"/>
  <c r="W26" i="42"/>
  <c r="W61" i="42"/>
  <c r="S46" i="42"/>
  <c r="S19" i="49"/>
  <c r="W10" i="55"/>
  <c r="W13" i="55"/>
  <c r="S61" i="42"/>
  <c r="S53" i="48" l="1"/>
  <c r="W53" i="48"/>
  <c r="W45" i="47"/>
  <c r="S59" i="56"/>
  <c r="W59" i="56"/>
  <c r="S58" i="42"/>
  <c r="S48" i="47"/>
  <c r="S56" i="48"/>
  <c r="S10" i="47"/>
  <c r="S10" i="49"/>
  <c r="S64" i="41"/>
  <c r="S62" i="56"/>
  <c r="W64" i="41"/>
  <c r="S52" i="55"/>
  <c r="W48" i="49"/>
  <c r="W50" i="41"/>
  <c r="S19" i="41"/>
  <c r="S39" i="49"/>
  <c r="S9" i="49" s="1"/>
  <c r="S55" i="49" s="1"/>
  <c r="S56" i="49" s="1"/>
  <c r="W39" i="49"/>
  <c r="W31" i="49"/>
  <c r="W19" i="49" s="1"/>
  <c r="S42" i="48"/>
  <c r="S26" i="48"/>
  <c r="S19" i="48" s="1"/>
  <c r="W19" i="48"/>
  <c r="S37" i="47"/>
  <c r="W37" i="47"/>
  <c r="W19" i="47"/>
  <c r="S31" i="47"/>
  <c r="S19" i="47" s="1"/>
  <c r="W37" i="57"/>
  <c r="S33" i="57"/>
  <c r="W33" i="57"/>
  <c r="S29" i="57"/>
  <c r="S26" i="57"/>
  <c r="S41" i="57"/>
  <c r="S36" i="57"/>
  <c r="W32" i="57"/>
  <c r="W38" i="56"/>
  <c r="W47" i="56"/>
  <c r="S40" i="55"/>
  <c r="W40" i="55"/>
  <c r="S19" i="55"/>
  <c r="W19" i="55"/>
  <c r="W49" i="42"/>
  <c r="W45" i="42" s="1"/>
  <c r="S45" i="42"/>
  <c r="S19" i="42"/>
  <c r="Y19" i="42" s="1"/>
  <c r="W19" i="42"/>
  <c r="S50" i="41"/>
  <c r="W19" i="41"/>
  <c r="W9" i="41" s="1"/>
  <c r="W71" i="41" s="1"/>
  <c r="W72" i="41" s="1"/>
  <c r="W51" i="49"/>
  <c r="W42" i="48"/>
  <c r="S10" i="48"/>
  <c r="W47" i="57"/>
  <c r="S47" i="57"/>
  <c r="S10" i="57"/>
  <c r="W19" i="56"/>
  <c r="S47" i="56"/>
  <c r="S26" i="56"/>
  <c r="S19" i="56" s="1"/>
  <c r="S9" i="41" l="1"/>
  <c r="S71" i="41" s="1"/>
  <c r="S72" i="41" s="1"/>
  <c r="W9" i="49"/>
  <c r="W55" i="49" s="1"/>
  <c r="W56" i="49" s="1"/>
  <c r="W9" i="48"/>
  <c r="W60" i="48" s="1"/>
  <c r="W61" i="48" s="1"/>
  <c r="S9" i="48"/>
  <c r="S60" i="48" s="1"/>
  <c r="S61" i="48" s="1"/>
  <c r="S9" i="47"/>
  <c r="S52" i="47" s="1"/>
  <c r="S53" i="47" s="1"/>
  <c r="W9" i="47"/>
  <c r="W52" i="47" s="1"/>
  <c r="W2" i="47" s="1"/>
  <c r="W19" i="57"/>
  <c r="W9" i="57" s="1"/>
  <c r="W66" i="57" s="1"/>
  <c r="W2" i="57" s="1"/>
  <c r="S19" i="57"/>
  <c r="S9" i="57" s="1"/>
  <c r="S66" i="57" s="1"/>
  <c r="S67" i="57" s="1"/>
  <c r="W9" i="56"/>
  <c r="W66" i="56" s="1"/>
  <c r="W67" i="56" s="1"/>
  <c r="S9" i="56"/>
  <c r="S66" i="56" s="1"/>
  <c r="S67" i="56" s="1"/>
  <c r="S9" i="55"/>
  <c r="S59" i="55" s="1"/>
  <c r="S60" i="55" s="1"/>
  <c r="W9" i="55"/>
  <c r="W59" i="55" s="1"/>
  <c r="W2" i="55" s="1"/>
  <c r="W9" i="42"/>
  <c r="W65" i="42" s="1"/>
  <c r="W66" i="42" s="1"/>
  <c r="S9" i="42"/>
  <c r="S65" i="42" s="1"/>
  <c r="S66" i="42" s="1"/>
  <c r="W2" i="41"/>
  <c r="W2" i="49" l="1"/>
  <c r="W2" i="48"/>
  <c r="W53" i="47"/>
  <c r="W67" i="57"/>
  <c r="W2" i="56"/>
  <c r="W60" i="55"/>
  <c r="W2" i="42"/>
  <c r="S46" i="62"/>
  <c r="S41" i="62" s="1"/>
  <c r="S9" i="62" s="1"/>
  <c r="S62" i="62" s="1"/>
  <c r="S63" i="6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S9" authorId="0" shapeId="0" xr:uid="{00000000-0006-0000-0400-000001000000}">
      <text>
        <r>
          <rPr>
            <b/>
            <sz val="9"/>
            <color indexed="81"/>
            <rFont val="Tahoma"/>
            <family val="2"/>
          </rPr>
          <t>admin:</t>
        </r>
        <r>
          <rPr>
            <sz val="9"/>
            <color indexed="81"/>
            <rFont val="Tahoma"/>
            <family val="2"/>
          </rPr>
          <t xml:space="preserve">
</t>
        </r>
      </text>
    </comment>
    <comment ref="W9" authorId="0" shapeId="0" xr:uid="{00000000-0006-0000-0400-000002000000}">
      <text>
        <r>
          <rPr>
            <b/>
            <sz val="9"/>
            <color indexed="81"/>
            <rFont val="Tahoma"/>
            <family val="2"/>
          </rPr>
          <t>admin: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S9" authorId="0" shapeId="0" xr:uid="{00000000-0006-0000-0500-000001000000}">
      <text>
        <r>
          <rPr>
            <b/>
            <sz val="9"/>
            <color indexed="81"/>
            <rFont val="Tahoma"/>
            <family val="2"/>
          </rPr>
          <t>admin:</t>
        </r>
        <r>
          <rPr>
            <sz val="9"/>
            <color indexed="81"/>
            <rFont val="Tahoma"/>
            <family val="2"/>
          </rPr>
          <t xml:space="preserve">
</t>
        </r>
      </text>
    </comment>
    <comment ref="W9" authorId="0" shapeId="0" xr:uid="{00000000-0006-0000-0500-000002000000}">
      <text>
        <r>
          <rPr>
            <b/>
            <sz val="9"/>
            <color indexed="81"/>
            <rFont val="Tahoma"/>
            <family val="2"/>
          </rPr>
          <t>admin:</t>
        </r>
        <r>
          <rPr>
            <sz val="9"/>
            <color indexed="81"/>
            <rFont val="Tahoma"/>
            <family val="2"/>
          </rPr>
          <t xml:space="preserve">
</t>
        </r>
      </text>
    </comment>
  </commentList>
</comments>
</file>

<file path=xl/sharedStrings.xml><?xml version="1.0" encoding="utf-8"?>
<sst xmlns="http://schemas.openxmlformats.org/spreadsheetml/2006/main" count="3944" uniqueCount="889">
  <si>
    <t>ĐVT</t>
  </si>
  <si>
    <t>Năm</t>
  </si>
  <si>
    <t>Tháng</t>
  </si>
  <si>
    <t>Kết quả</t>
  </si>
  <si>
    <t>Số lượng sai sót</t>
  </si>
  <si>
    <t>Mục tiêu trong kỳ</t>
  </si>
  <si>
    <t>Kết quả thực hiện</t>
  </si>
  <si>
    <t>C</t>
  </si>
  <si>
    <t>Chánh Văn phòng</t>
  </si>
  <si>
    <t>Tổ trưởng Tổ xe</t>
  </si>
  <si>
    <t>Cải thiện sự hài lòng của khách hàng về chất lượng điện, chất lượng dịch vụ và hình ảnh thương hiệu EVN  trách nhiệm &amp; minh bạch</t>
  </si>
  <si>
    <t>HỆ THỐNG CHỈ TIÊU BSC- KPIs CỦA VĂN PHÒNG 2018-2020</t>
  </si>
  <si>
    <t>Phần 1: Đăng ký mục tiêu</t>
  </si>
  <si>
    <t>Phần 2: Theo dõi &amp; kiểm soát</t>
  </si>
  <si>
    <t>Phần 3: Phân bổ mục tiêu</t>
  </si>
  <si>
    <t>Mục tiêu chiến lược</t>
  </si>
  <si>
    <t>Trọng số của mục tiêu</t>
  </si>
  <si>
    <t>Mã KPI</t>
  </si>
  <si>
    <t>Tiêu chí đo lường (KPIs)</t>
  </si>
  <si>
    <t>Tiêu chí đo lường VP</t>
  </si>
  <si>
    <t>Trọng số của chỉ tiêu</t>
  </si>
  <si>
    <t>Trọng số chung</t>
  </si>
  <si>
    <t>Chỉ tiêu đo</t>
  </si>
  <si>
    <t>Tần suất theo dõi</t>
  </si>
  <si>
    <t>Công thức/ Cách đo lường</t>
  </si>
  <si>
    <t xml:space="preserve">Nguồn thông tin </t>
  </si>
  <si>
    <t>Đầu mối cung cấp</t>
  </si>
  <si>
    <t>Thực hiện</t>
  </si>
  <si>
    <t>Mức độ thực hiện chỉ tiêu</t>
  </si>
  <si>
    <t>Mức độ thực hiện tổng sắp</t>
  </si>
  <si>
    <t>2018</t>
  </si>
  <si>
    <t>C1</t>
  </si>
  <si>
    <t>C11</t>
  </si>
  <si>
    <t>Văn thư 1</t>
  </si>
  <si>
    <t>Văn thư 2</t>
  </si>
  <si>
    <t>VSCN 1</t>
  </si>
  <si>
    <t>VSCN 2</t>
  </si>
  <si>
    <t>I4</t>
  </si>
  <si>
    <t>Quý</t>
  </si>
  <si>
    <t>Cải tiến công nghệ</t>
  </si>
  <si>
    <t>I41</t>
  </si>
  <si>
    <t>Phó Chánh Văn phòng kiêm nhiệm công tác lưu trữ</t>
  </si>
  <si>
    <t>Nhân viên Y tế</t>
  </si>
  <si>
    <t>Nhân viên hành chính quản trị; QHCĐ</t>
  </si>
  <si>
    <t>Thực hiện theo dõi, quản lý chặt chẽ các hồ sơ, giấy tờ, liên quan đến hợp đồng thuê đất của Công ty và thực hiện các thủ tục xin gia hạn hợp đồng khi sắp hết hạn theo đúng thời gian quy định.</t>
  </si>
  <si>
    <t>Thực hiện phân loại/cấp phát báo, tạp chí. Sao y văn bản và phô tô tài liệu.  Cấp giấy giới thiệu, giấy đi đường và xác nhận lịch trình công tác cho CBCNV Công ty</t>
  </si>
  <si>
    <t xml:space="preserve"> Thực hiện tốt việc bảo quản phương tiện vận chuyển, bảo quản tốt dụng cụ đồ nghề đã được trang bị, không để mất mát, hư hỏng.</t>
  </si>
  <si>
    <t>Thực hiện chỉ đạo điều hành Tổ Lái xe theo kế hoạch định kỳ hoặc đột xuất và theo mệnh lệnh của cấp trên. Thực hiện kế hoạch điều xe hàng tuần; bố trí và điều động lái xe để giải quyết công việc được kịp thời</t>
  </si>
  <si>
    <t>TG</t>
  </si>
  <si>
    <t>MA TRẬN CHỨC NĂNG VĂN PHÒNG CÔNG TY - P1</t>
  </si>
  <si>
    <t xml:space="preserve">Quy ước Ký hiệu: </t>
  </si>
  <si>
    <t>C: Chỉ đạo, phê duyệt;</t>
  </si>
  <si>
    <t>TG: Tham gia thực hiện theo công đoạn</t>
  </si>
  <si>
    <t>Số TT</t>
  </si>
  <si>
    <t>Chuỗi giá trị</t>
  </si>
  <si>
    <t>Các Chức năng bộ phận</t>
  </si>
  <si>
    <t>CL. Quản trị chiến lược</t>
  </si>
  <si>
    <t>KH. Lập kế hoạch SXKD</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</si>
  <si>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</si>
  <si>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</si>
  <si>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</si>
  <si>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</si>
  <si>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</si>
  <si>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</si>
  <si>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</si>
  <si>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</si>
  <si>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</si>
  <si>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</si>
  <si>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</si>
  <si>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AT5</t>
  </si>
  <si>
    <t>XD.Đầu tư xây dựng</t>
  </si>
  <si>
    <t>SC.Sửa chữa lớn</t>
  </si>
  <si>
    <t>SC1</t>
  </si>
  <si>
    <t>SC3</t>
  </si>
  <si>
    <t>SX.Dịch vụ SXK</t>
  </si>
  <si>
    <t>LD.Tổ chức, lao động, tiền lương</t>
  </si>
  <si>
    <t>HC.Quản trị hành chính, quan hệ cộng đồng</t>
  </si>
  <si>
    <t>HC1</t>
  </si>
  <si>
    <t>Công tác Văn thư</t>
  </si>
  <si>
    <t xml:space="preserve">Thực hiện chế độ báo cáo về công tác văn thư theo quy định (định kỳ và đột xuất). </t>
  </si>
  <si>
    <t>Thực hiện quản lý con dấu của Công ty theo đúng quy định. Thực hiện quản lý hồ sơ pháp lý của Công ty.</t>
  </si>
  <si>
    <t>HC2</t>
  </si>
  <si>
    <t>Công tác lưu trữ</t>
  </si>
  <si>
    <t xml:space="preserve">Thực hiện Công tác lưu trữ. Thực hiện toàn bộ quy trình nghiệp vụ lưu trữ: Thu thập, bảo quản khai thác và sử dụng tài liệu lưu trữ trong Công ty Điện lực Yên Bái. </t>
  </si>
  <si>
    <t xml:space="preserve">Thực hiện chế độ báo cáo về công tác lưu trữ theo quy định (định kỳ và đột xuất). </t>
  </si>
  <si>
    <t>HC3</t>
  </si>
  <si>
    <t>Công tác Hành chính quản trị</t>
  </si>
  <si>
    <t>Thực hiện nhiệm vụ thư ký tổng hợp, xếp lịch công tác, lịch điều phối xe, lịch họp, hội nghị theo kế hoạch hoặc đột xuất. Theo dõi các lịch họp và thông báo cho lãnh đạo Công ty; Phối hợp với các đơn vị có liên quan cung cấp đầy đủ tài liệu để dự họp.</t>
  </si>
  <si>
    <t>HC4</t>
  </si>
  <si>
    <t>Công tác Quan hệ cộng đồng</t>
  </si>
  <si>
    <t xml:space="preserve">Thực hiện chế độ báo cáo về công tác QHCĐ theo quy định (định kỳ và đột xuất). </t>
  </si>
  <si>
    <t>Tổng hợp đề xuất mua báo, tạp chí, các tài liệu truyền thông của Công ty.</t>
  </si>
  <si>
    <t>HC5</t>
  </si>
  <si>
    <t>Công tác Y tế, Chăm sóc sức khỏe người lao động</t>
  </si>
  <si>
    <t xml:space="preserve">Thực hiện theo dõi, quản lý chặt chẽ các hồ sơ, giấy tờ, liên quan đến hợp đồng y tế của Công ty và hoàn thiện các thủ tục, hồ sơ xin cấp phép thuộc lĩnh vực y tế theo quy định. </t>
  </si>
  <si>
    <t xml:space="preserve">Thực hiện công tác an toàn vệ sinh lao động, công tác phòng chống dịch bệnh, bệnh nghề nghiệp và các tệ nạn xã hội cho CBNV trong Công ty. </t>
  </si>
  <si>
    <t xml:space="preserve">Thực hiện chế độ báo cáo về công tác y tế, chăm sóc sức khỏe NLĐ theo quy định (định kỳ và đột xuất). </t>
  </si>
  <si>
    <t xml:space="preserve"> Thực hiện quan trắc môi trường lao động trong Công ty.</t>
  </si>
  <si>
    <t>HC6</t>
  </si>
  <si>
    <t>Công tác Vệ sinh Công nghiệp</t>
  </si>
  <si>
    <t xml:space="preserve">Thực hiện vệ sinh công nghiệp các khu nhà vệ sinh, hội trường, phòng khách, phòng họp và các khu vực khác được phân công thuộc Nhà điều hành Công ty. </t>
  </si>
  <si>
    <t xml:space="preserve">Chăm sóc hoa, cây cảnh trong khuôn viên của Công ty </t>
  </si>
  <si>
    <t>HC7</t>
  </si>
  <si>
    <t>Quản lý, điều phối và sử dụng xe ô tô</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</si>
  <si>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</si>
  <si>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</si>
  <si>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</si>
  <si>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</si>
  <si>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</si>
  <si>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</si>
  <si>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</si>
  <si>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</si>
  <si>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</si>
  <si>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</si>
  <si>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Tổ chức kiểm tra, giám sát và theo dõi đánh giá việc thực hiện công tác Iso của CBCNV trong phòng.</t>
  </si>
  <si>
    <t>QT2</t>
  </si>
  <si>
    <t>Lập kế hoạch triển khai duy trì áp dụng và cải tiến công cụ 5S trong toàn Công ty.</t>
  </si>
  <si>
    <t>Tổ chức kiểm tra, giám sát và theo dõi đánh giá việc thực hiện công tác 5S của CBCNV trong phòng.</t>
  </si>
  <si>
    <t>VH.Văn hóa doanh nghiệp</t>
  </si>
  <si>
    <t>VH1</t>
  </si>
  <si>
    <t>Công tác văn hóa doanh nghiệp</t>
  </si>
  <si>
    <t>Thực hiện công tác Văn hóa Doanh nghiệp trong đơn vị theo quy định của Công ty và Tổng Công ty Điện lực Miền Bắc</t>
  </si>
  <si>
    <t>Tài chính</t>
  </si>
  <si>
    <t>F1</t>
  </si>
  <si>
    <t>Ngày ....... tháng ...... năm 2018</t>
  </si>
  <si>
    <t>Mã chức danh:</t>
  </si>
  <si>
    <t xml:space="preserve">KPI cấp công ty </t>
  </si>
  <si>
    <t>KPI của Phòng</t>
  </si>
  <si>
    <t>KPI cá nhân</t>
  </si>
  <si>
    <t xml:space="preserve">Tần suất </t>
  </si>
  <si>
    <t>Đơn vị đo</t>
  </si>
  <si>
    <t>Chỉ tiêu kế hoạch</t>
  </si>
  <si>
    <t>Cá nhân tự chấm</t>
  </si>
  <si>
    <t>Điểm chấm</t>
  </si>
  <si>
    <t>Điểm qui đổi</t>
  </si>
  <si>
    <t>A</t>
  </si>
  <si>
    <t>A.1</t>
  </si>
  <si>
    <t>A.2</t>
  </si>
  <si>
    <t>NHÓM KPI THEO MTCV</t>
  </si>
  <si>
    <t>B</t>
  </si>
  <si>
    <t>Ý THỨC, TRÁCH NHIỆM VỚI CÔNG VIỆC</t>
  </si>
  <si>
    <t>B.1</t>
  </si>
  <si>
    <t>Ý thức, trách nhiệm với công việc được giao</t>
  </si>
  <si>
    <t>B.2</t>
  </si>
  <si>
    <t>Vi phạm các nội quy, quy chế của Công ty.</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</si>
  <si>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</si>
  <si>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</si>
  <si>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</si>
  <si>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</si>
  <si>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</si>
  <si>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</si>
  <si>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</si>
  <si>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ĐIỂM THƯỞNG</t>
  </si>
  <si>
    <t xml:space="preserve">Triển khai thực hiện CCHC theo kế hoạch của Công ty </t>
  </si>
  <si>
    <t>Khi có KH của PCYB</t>
  </si>
  <si>
    <t>VP 02</t>
  </si>
  <si>
    <t xml:space="preserve">Thực hiện phục vụ tra, tìm, cung cấp hồ sơ, tài liệu lưu trữ đúng theo quy định. Thực hiện đề nghị tiêu huỷ hồ sơ, tài liệu hết giá trị theo đúng quy định. </t>
  </si>
  <si>
    <t>Thực hiện xếp lịch điều phối xe ô tô phục vụ sxkd kịp thời và hiệu quả.</t>
  </si>
  <si>
    <t>Tham gia kiểm tra, giám sát và theo dõi đánh giá việc thực hiện công tác Iso của CBCNV trong phòng.</t>
  </si>
  <si>
    <t>Tham gia kiểm tra, giám sát và theo dõi đánh giá việc thực hiện công tác 5S của CBCNV trong phòng.</t>
  </si>
  <si>
    <t>Thực hiện công tác truyền thống của Công ty.</t>
  </si>
  <si>
    <t>Thực hiện sưu tầm, lưu giữ, bảo quản các tư liệu và hiện vật liên quan đến lịch sử, truyền thống của Công ty. Quản lý phòng truyền thống của Công ty.</t>
  </si>
  <si>
    <t>Tiếp nhận việc đăng ký chuyển giao công văn đi, đến, ghi chép vào sổ sách theo đúng quy định của EVN NPC và PCYB. Đề xuất các trang thiết bị phục vụ cho công tác Văn thư.</t>
  </si>
  <si>
    <t>Không cho người khác vào Phòng văn thư xem xét các văn bản, tài liệu. Thực hiện giữ bí mật, an toàn tất cả các văn bản giấy tờ.</t>
  </si>
  <si>
    <t>Thực hiện toàn bộ quy trình xử lý công văn trên hệ thống eoffice theo quy trình Văn thư của Công ty Điện lực Yên Bái. Hỗ trợ các phòng, đơn vị triển khai, thực hiện chương trình quản lý công văn trên Eoffice.</t>
  </si>
  <si>
    <t xml:space="preserve">Quản lý con dấu của Công ty, căn cứ vào nội dung các văn bản để đóng dấu đúng qui định. Trước khi đóng dấu kiểm tra tính chính xác của văn bản về thể thức trình bày văn bản. 
</t>
  </si>
  <si>
    <t>Thực hiện phân loại/cấp phát báo, tạp chí. Sao y văn bản và phô tô tài liệu.  Cấp giấy giới thiệu, giấy đi đường và xác nhận lịch trình công tác cho CBCNV Công ty. Quản lý, sử dụng và bảo quản máy phô tô của Công ty.</t>
  </si>
  <si>
    <t>Tham gia thực hiện công  tác lễ tân, đón và tiếp khách</t>
  </si>
  <si>
    <t>Quản lý kho lưu trữ của Công ty.  Thực hiện thu thập, bảo quản khai thác và sử dụng tài liệu lưu trữ trong Công ty Điện lực Yên Bái. Thực hiện chỉnh lý hồ sơ, tài liệu kho lưu trữ công ty.</t>
  </si>
  <si>
    <t xml:space="preserve">Thực hiện chế độ báo cáo (định kỳ và đột xuất) về công tác lưu trữ theo đúng nội dung yêu cầu và thời gian quy định . </t>
  </si>
  <si>
    <t xml:space="preserve">Thực hiện chế độ báo cáo (định kỳ và đột xuất) về công tác văn thư theo đúng nội dung yêu cầu và thời gian quy định . </t>
  </si>
  <si>
    <t>Thực hiện theo dõi  hệ thống điện, nước, tài sản cố định, trang thiết bị, công cụ dụng cụ văn phòng và các cơ sở vật chất khác của Công ty giao cho Văn phòng quản lý.</t>
  </si>
  <si>
    <t xml:space="preserve">Thực hiện công tác mua sắm hàng hóa, dịch vụ và thực hiện thanh toán các khoản chi phí hành chính theo nhiệm vụ được phân công. </t>
  </si>
  <si>
    <t>Lập kế hoạch mua sắm, trang thiết bị văn phòng, văn phòng phẩm của Văn phòng theo phân cấp. Đảm bảo đáp ứng kịp thời nhu cầu sử dụng.</t>
  </si>
  <si>
    <t>Theo dõi các lịch họp và thông báo (bằng điện thoại hoặc tin nhắn) mời các thành phần dự họp theo chỉ đạo của cấp trên. Phối hợp với các đơn vị có liên quan cung cấp và chuẩn bị tài liệu để dự họp. chuẩn bị phòng họp và phục vụ hậu cần cho các buổi họp</t>
  </si>
  <si>
    <t>Thực hiện theo dõi, bảo quản hệ thống điện, nước, tài sản cố định, trang thiết bị, công cụ dụng cụ văn phòng và các cơ sở vật chất khác của Công ty ( Phòng Hội trường; Phòng họp nhỏ; Phòng khách…). Kịp thời đề xuất  bảo dưỡng và sửa chữa  định kỳ, hoặc đột xuất các thiết bị , cơ sở hạ tầng khi bị xuống cấp hoặc hư hỏng. Tham gia công tác kiểm kê trang bị hành chính và tài sản theo định kỳ</t>
  </si>
  <si>
    <t>Thực hiện thuê dịch vụ trang trí khánh tiết, làm maket, băng rôn, khẩu hiệu… thuê làm sân khấu, thuê tăng âm loa đài, đối với những chương trình, hội nghị lớn do công ty tổ chức hoặc phối hợp tổ chức theo chỉ đạo của lãnh đạo Công ty.</t>
  </si>
  <si>
    <t>Thực hiện chấm công, theo dõi và tổng hợp đầy đủ các văn bản, giấy phép, giấy đi công tác…hàng tháng của CBCNV trong phòng chuyển P3 theo đúng thời gian quy định.</t>
  </si>
  <si>
    <t>Tổng hợp đề xuất mua báo, tạp chí, các tài liệu truyền thông của Công ty và chuyển đến các phòng ban, đơn vị.</t>
  </si>
  <si>
    <t>Thực hiện liên hệ với cơ quan có thẩm quyền để làm hợp đồng thực hiện quan trắc môi trường lao động trong Công ty.</t>
  </si>
  <si>
    <t>Thực hiện công tác Quan hệ cộng đồng, Thông tin truyền thông của Công ty. Thực hiện công tác thông tin truyền thông,  tuyên truyền, quảng bá thương hiệu của EVN, EVN NPC và của PCYB. Quản lý bảng thông tin điện tử và phối hợp thực hiện chạy các Khẩu hiệu, các sự kiện…trên bảng điện tử của Công ty.</t>
  </si>
  <si>
    <t xml:space="preserve">Thực hiện chế độ báo cáo (định kỳ và đột xuất) về công tác QHCĐ theo đúng nội dung yêu cầu và thời gian quy định . </t>
  </si>
  <si>
    <t>Thực hiện chế độ báo cáo (định kỳ và đột xuất) về công tác  y tế, chăm sóc sức khỏe NLĐ theo đúng nội dung yêu cầu và thời gian quy định .</t>
  </si>
  <si>
    <t>Tỷ lệ TH</t>
  </si>
  <si>
    <t xml:space="preserve">Tỷ lệ TH </t>
  </si>
  <si>
    <t>Thực hiện theo dõi, bảo quản hệ thống điện, nước, tài sản cố định, trang thiết bị, công cụ dụng cụ văn phòng và các cơ sở vật chất khác của Công ty ( Phòng Hội trường; Phòng họp nhỏ; Phòng khách…). Kịp thời đề xuất với lãnh đạo phòng bảo dưỡng và sửa chữa  định kỳ, hoặc đột xuất các thiết bị , cơ sở hạ tầng khi bị xuống cấp hoặc hư hỏng.phòng và các cơ sở vật chất khác của Công ty giao cho Văn phòng quản lý.</t>
  </si>
  <si>
    <t>Thực hiện lái xe an toàn, hiệu quả. Không vi phạm luật giao thông.</t>
  </si>
  <si>
    <t>Theo dõi và quản lý chặt chẽ các hồ sơ, giấy tờ của xe ô tô được giao quản lý và thực hiện các thủ tục như khám xe, mua bảo hiểm, xin phép chuyên chở các vật tư, thiết bị quá khổ, quá tải,… theo đúng thời gian quy định</t>
  </si>
  <si>
    <t>Thực hiện tốt việc bảo quản phương tiện vận chuyển, bảo quản tốt dụng cụ đồ nghề đã được trang bị, không để mất mát, hư hỏng.</t>
  </si>
  <si>
    <t>Thực hiện tốt công tác dịch vụ khách hàng. Không vi phạm về quy định giao tiếp khách hàng.</t>
  </si>
  <si>
    <t>VP 03</t>
  </si>
  <si>
    <t>VP 06</t>
  </si>
  <si>
    <t>VP 07</t>
  </si>
  <si>
    <t>VP 09</t>
  </si>
  <si>
    <t xml:space="preserve">Triển khai, tổ chức thực hiện, duy trì áp dụng và cải tiến công cụ 5S  trong phòng. </t>
  </si>
  <si>
    <t xml:space="preserve">Chỉ đạo, triển khai, tổ chức thực hiện duy trì áp dụng và cải tiến hệ thống  quản lý chất lượng ISO 9001:2015 trong phòng. </t>
  </si>
  <si>
    <t xml:space="preserve">Thực hiện đúng các nội dung trong lệnh điều động xe (đúng lộ trình, cung đường, địa điểm, thời gian). Cập nhật theo dõi lịch trình hoạt động của xe được phân công quản lý và sử dụng. </t>
  </si>
  <si>
    <t>VP 10</t>
  </si>
  <si>
    <t>Trọng số cấp 1</t>
  </si>
  <si>
    <t>Trọng số câp 2</t>
  </si>
  <si>
    <t>F</t>
  </si>
  <si>
    <t>L</t>
  </si>
  <si>
    <t>I</t>
  </si>
  <si>
    <t>KPI</t>
  </si>
  <si>
    <t>Phòng: VĂN PHÒNG</t>
  </si>
  <si>
    <t xml:space="preserve">Mã cấp   1 </t>
  </si>
  <si>
    <t>Mã cấp 2</t>
  </si>
  <si>
    <t>Mã cấp 3</t>
  </si>
  <si>
    <t>Số lần sai sót</t>
  </si>
  <si>
    <t>Ban Giám đốc chấm</t>
  </si>
  <si>
    <t>CÔNG TY ĐIỆN LỰC YÊN BÁI</t>
  </si>
  <si>
    <t>VP01</t>
  </si>
  <si>
    <t>Bộ phận: CVP</t>
  </si>
  <si>
    <t>CHÁNH VĂN PHÒNG</t>
  </si>
  <si>
    <t>Mã cấp 1</t>
  </si>
  <si>
    <t>KPI của phòng</t>
  </si>
  <si>
    <t xml:space="preserve">KPI cá nhân </t>
  </si>
  <si>
    <t>C111</t>
  </si>
  <si>
    <t>B.11</t>
  </si>
  <si>
    <t>B.21</t>
  </si>
  <si>
    <t>C.11</t>
  </si>
  <si>
    <t>C.21</t>
  </si>
  <si>
    <t>S</t>
  </si>
  <si>
    <t>Phòng: Văn phòng</t>
  </si>
  <si>
    <t>Bộ phận: Văn thư</t>
  </si>
  <si>
    <t>B.211</t>
  </si>
  <si>
    <t>Bộ phận: Tổ xe</t>
  </si>
  <si>
    <t>TỔ TRƯỞNG TỔ XE</t>
  </si>
  <si>
    <t>Bộ phận: PCVP</t>
  </si>
  <si>
    <t>PHÓ CHÁNH VĂN PHÒNG</t>
  </si>
  <si>
    <t>Phòng: Văn phòng</t>
  </si>
  <si>
    <t>Bộ phận: VSCN</t>
  </si>
  <si>
    <t>VỆ SINH CÔNG NGHIỆP 1</t>
  </si>
  <si>
    <t>KPI của phòng</t>
  </si>
  <si>
    <t>KPI cá nhân</t>
  </si>
  <si>
    <t>KPI HÀNH CHÍNH QUẢN TRỊ - QHCĐ</t>
  </si>
  <si>
    <t>Bộ phận: HCQT-QHCĐ</t>
  </si>
  <si>
    <t>VP05</t>
  </si>
  <si>
    <t>C211</t>
  </si>
  <si>
    <t>VĂN THƯ 2</t>
  </si>
  <si>
    <t xml:space="preserve">Trọng số cấp 3 </t>
  </si>
  <si>
    <t>Trọng số chỉ tiêu (a4)</t>
  </si>
  <si>
    <t xml:space="preserve">KPI </t>
  </si>
  <si>
    <t>NHÓM CÁC CHỈ TIÊU THỰC HIỆN NHIỆM VỤ (Cấp 1)</t>
  </si>
  <si>
    <t>NHÓM KPI THEO MỤC TIÊU (Cấp 2)</t>
  </si>
  <si>
    <t>Viễn cảnh tài chính (Cấp 3)</t>
  </si>
  <si>
    <t>Viễn cảnh quan hệ khách hàng (Cấp 3)</t>
  </si>
  <si>
    <t>l</t>
  </si>
  <si>
    <t>Viễn cảnh hoạt động nội bộ  (Cấp 3)</t>
  </si>
  <si>
    <t>l4</t>
  </si>
  <si>
    <t>Viễn cảnh học hỏi và phát triển (Cấp 3)</t>
  </si>
  <si>
    <t>NHÂN VIÊN VĂN THƯ 1</t>
  </si>
  <si>
    <t>Bộ phận: Y tế</t>
  </si>
  <si>
    <t>NHÂN VIÊN Y TẾ</t>
  </si>
  <si>
    <t>KH</t>
  </si>
  <si>
    <t xml:space="preserve"> Lập kế hoạch SXKD (Cấp 3)</t>
  </si>
  <si>
    <t>HC</t>
  </si>
  <si>
    <t>Quản trị hành chính, quan hệ cộng đồng (Cấp 3)</t>
  </si>
  <si>
    <t xml:space="preserve">Trọng số cấp 3  </t>
  </si>
  <si>
    <t>Nghiên cứu và áp dụng công nghệ mới vào sản xuất kinh doanh</t>
  </si>
  <si>
    <t>KH. Lập kế hoạch sản xuất kinh doanh (cấp 3)</t>
  </si>
  <si>
    <t>VP 04</t>
  </si>
  <si>
    <t>Công tác văn thư</t>
  </si>
  <si>
    <t>Công tác hành chính quản trị</t>
  </si>
  <si>
    <t>Xây dựng và tổ chức thực hiện kế hoạch thanh tra, kiểm tra định kỳ hoặc đột xuất trong toàn Công ty về việc thực hiện các chính sách, pháp luật của Nhà nước, quy chế phân cấp quản lý, quy định, quy trình của Công ty và Tổng công ty đối với những lĩnh vực chuyên môn theo CNNV của phòng.</t>
  </si>
  <si>
    <t>Công tác vệ sinh công nghiệp</t>
  </si>
  <si>
    <t>Tham gia thực hiện công tác điều tra tai nạn lao động, các vụ cháy nổ lớn, sự cố lưới điện khi công ty triệu tập.</t>
  </si>
  <si>
    <t xml:space="preserve"> Quản lý, điều phối và sử dụng xe ô tô</t>
  </si>
  <si>
    <t>Tham gia thực hiện công tác điều tra tai nạn lao động, các vụ cháy nổ lớn, sự cố lưới điện khi Công ty triệu tập</t>
  </si>
  <si>
    <t>Xây dựng và tổ chức thực hiện kế hoạch thanh tra, kiểm tra định kỳ hoặc đột xuất trong toàn Công ty về việc thực hiện các chính sách, pháp luật của Nhà nước, quy chế phân cấp quản lý, quy định, quy trình của Công ty và Tổng công ty.</t>
  </si>
  <si>
    <t>Toàn thể CBCNV trong phòng</t>
  </si>
  <si>
    <t>Học hỏi phát triển</t>
  </si>
  <si>
    <t>Quy trình nội bộ</t>
  </si>
  <si>
    <t>Khách hàng</t>
  </si>
  <si>
    <t>NHÓM CÁC CHỈ TIÊU THỰC HIỆN NHIỆM VỤ (Cấp1)</t>
  </si>
  <si>
    <t>Ý THỨC, TRÁCH NHIỆM VỚI CÔNG VIỆC (Cấp1)</t>
  </si>
  <si>
    <t xml:space="preserve">ĐIỂM THƯỞNG </t>
  </si>
  <si>
    <t>NHÓM KPI THEO MỤC TIÊU (Cấp2)</t>
  </si>
  <si>
    <t>NHÓM KPI THEO MTCV (Cấp2)</t>
  </si>
  <si>
    <t>Viễn cảnh tài chính (Cấp3)</t>
  </si>
  <si>
    <t>Viễn cảnh quan hệ khách hàng  (Cấp3)</t>
  </si>
  <si>
    <t>Viễn cảnh hoạt động nội bộ  (Cấp3)</t>
  </si>
  <si>
    <t>Viễn cảnh học hỏi và phát triển  (Cấp3)</t>
  </si>
  <si>
    <t>AT.ATLĐ-môi trường  (Cấp3)</t>
  </si>
  <si>
    <t>HC.Quản trị hành chính, quan hệ cộng đồng  (Cấp3)</t>
  </si>
  <si>
    <t>CN.Công nghệ thông tin  (Cấp3)</t>
  </si>
  <si>
    <t>KS.Thanh tra-kiểm soát nội bộ  (Cấp3)</t>
  </si>
  <si>
    <t>QT.Quy trình đảm bảo chất lượng  (Cấp3)</t>
  </si>
  <si>
    <t>VH.Văn hóa doanh nghiệp  (Cấp3)</t>
  </si>
  <si>
    <t>NHÓM CÁC CHỈ TIÊU THỰC HIỆN NHIỆM VỤ  (Cấp1)</t>
  </si>
  <si>
    <t>Ý THỨC, TRÁCH NHIỆM VỚI CÔNG VIỆC  (Cấp1)</t>
  </si>
  <si>
    <t>NHÓM KPI THEO MỤC TIÊU  (Cấp2)</t>
  </si>
  <si>
    <t>NHÓM KPI THEO MTCV  (Cấp2)</t>
  </si>
  <si>
    <t>Viễn cảnh tài chính  (Cấp3)</t>
  </si>
  <si>
    <t>KH. Lập kế hoạch SXKD  (Cấp3)</t>
  </si>
  <si>
    <t>Ý THỨC, TRÁCH NHIỆM VỚI CÔNG VIỆC  (Cấp 1)</t>
  </si>
  <si>
    <t>NHÓM KPI THEO MỤC TIÊU  (Cấp 2)</t>
  </si>
  <si>
    <t>NHÓM KPI THEO MTCV  (Cấp 2)</t>
  </si>
  <si>
    <t>Viễn cảnh tài chính  (Cấp 3)</t>
  </si>
  <si>
    <t>Viễn cảnh hoạt động nội bộ (Cấp 3)</t>
  </si>
  <si>
    <t>AT.ATLĐ-môi trường (Cấp 3)</t>
  </si>
  <si>
    <t>CN.Công nghệ thông tin (Cấp 3)</t>
  </si>
  <si>
    <t>QT.Quy trình đảm bảo chất lượng (Cấp 3)</t>
  </si>
  <si>
    <t>VH.Văn hóa doanh nghiệp (Cấp 3)</t>
  </si>
  <si>
    <t>KH. Lập kế hoạch SXKD  (Cấp 3)</t>
  </si>
  <si>
    <t>AT.ATLĐ-môi trường  (Cấp 3)</t>
  </si>
  <si>
    <t>HC.Quản trị hành chính, quan hệ cộng đồng  (Cấp 3)</t>
  </si>
  <si>
    <t>CN.Công nghệ thông tin  (Cấp 3)</t>
  </si>
  <si>
    <t>QT.Quy trình đảm bảo chất lượng  (Cấp 3)</t>
  </si>
  <si>
    <t>VH.Văn hóa doanh nghiệp  (Cấp 3)</t>
  </si>
  <si>
    <t>Ý THỨC, TRÁCH NHIỆM VỚI CÔNG VIỆC (Cấp 1)</t>
  </si>
  <si>
    <t>NHÓM KPI THEO MTCV (Cấp 2)</t>
  </si>
  <si>
    <t>Viễn cảnh quan hệ khách hàng  (Cấp 3)</t>
  </si>
  <si>
    <t>Viễn cảnh học hỏi và phát triển  (Cấp 3)</t>
  </si>
  <si>
    <t>NHÓM CÁC CHỈ TIÊU THỰC HIỆN NHIỆM VỤ  (Cấp 1)</t>
  </si>
  <si>
    <t>KH. Lập kế hoạch SXKD   (Cấp 3)</t>
  </si>
  <si>
    <t>KS.Thanh tra-kiểm soát nội bộ  (Cấp 3)</t>
  </si>
  <si>
    <t>AT. ATLĐ - môi trường  (Cấp 3)</t>
  </si>
  <si>
    <t>HC. Quản trị hành chính, quan hệ cộng đồng  (Cấp 3)</t>
  </si>
  <si>
    <t>Ý THỨC, TRÁCH NHIỆM VỚI CÔNG VIỆC  (Cấp 14)</t>
  </si>
  <si>
    <t>Phân công CBCNV tham gia các đoàn điều tra tai nạn lao động khi Công ty triệu tập</t>
  </si>
  <si>
    <t>Thực hiện dọn dẹp vệ sinh  Phòng làm việc của  BGĐ Công ty.</t>
  </si>
  <si>
    <t>TK: Triển khai.</t>
  </si>
  <si>
    <t>TH: Thực hiện.</t>
  </si>
  <si>
    <t>TK</t>
  </si>
  <si>
    <t>TH</t>
  </si>
  <si>
    <t>Công tác bảo vệ môi trường ( Chất thải nguy hại)</t>
  </si>
  <si>
    <t xml:space="preserve">Thực hiện theo dõi, quản lý, làm thủ tục nhập kho các chất thải nguy hại như (Bình ắc quy hỏng; bóng đèn lion hỏng; màn hình máy tính hỏng; máy pho tô hỏng; mực in máy in, máy phô tô; chất thải y tế; dầu, mỡ xe ô tô; khăn lau, dẻ lau dầu mỡ...) theo đúng quy định. </t>
  </si>
  <si>
    <t>Công tác bảo vệ môi trường (Chất thải nguy hại)</t>
  </si>
  <si>
    <t xml:space="preserve">Thực hiện theo dõi, quản lý, làm thủ tục nhập kho các chất thải nguy hại như ( bóng đèn lion hỏng; màn hình máy tính hỏng; máy pho tô hỏng; mực in máy in, máy phô tô...) theo đúng quy định. </t>
  </si>
  <si>
    <t xml:space="preserve">Thực hiện theo dõi, quản lý, làm thủ tục nhập kho các chất thải nguy hại như (Bình ắc quy hỏng; bóng đèn lion hỏng; màn hình máy tính hỏng; dầu, mỡ xe ô tô; khăn lau, dẻ lau dầu mỡ...) theo đúng quy định. </t>
  </si>
  <si>
    <t>Thực hiện công tác mua sắm hàng hóa, dịch vụ và thực hiện các thủ tục thanh toán, quyết toán theo quy định.</t>
  </si>
  <si>
    <t>Thực hiện Công tác Văn thư phòng theo đúng quy trình, quy định do EVN NPC và PCYB ban hành.</t>
  </si>
  <si>
    <t>Soạn thảo và rà soát kỹ các văn bản, báo cáo, quy trình, quy định...của Văn phòng thuộc lĩnh vực được phân công trước khi trình ký  bảo đảm đúng đủ về nội dung và thể thức trình bầy.</t>
  </si>
  <si>
    <t>Nhiệm vụ của phòng</t>
  </si>
  <si>
    <t>Nhiệm vụ cá nhân</t>
  </si>
  <si>
    <t>Kiểm tra, kiểm soát kỹ thể thức kỹ thuật trình bày văn bản của các phòng ban, đơn vị trước khi phát hành đảm bảo đúng thể thức trình bày văn bản.</t>
  </si>
  <si>
    <t xml:space="preserve">Thực hiện nhiệm vụ thư ký tổng hợp, xếp lịch công tác, lịch điều phối xe, lịch họp, hội nghị theo kế hoạch hoặc đột xuất. </t>
  </si>
  <si>
    <t xml:space="preserve">Thực hiện công tác Y tế - Chăm sóc sức khỏe người lao động. Công tác khám, chữa bệnh,tư vấn sức khỏe cho NLĐ. Thực hiện các hồ sơ thủ tục liên quan đến công tác giám định sức khỏe của NLĐ theo đúng quy định.  </t>
  </si>
  <si>
    <t xml:space="preserve">Thực hiện công tác điều dưỡng và phục hồi chức năng lao động theo quy định của EVN NPC. </t>
  </si>
  <si>
    <t>Thực hiện vệ sinh công nghiệp các khu nhà vệ sinh dùng chung.</t>
  </si>
  <si>
    <t xml:space="preserve">Thực hiện công tác vệ sinh công nghiệp toàn bộ các khu vực chung (Cổng, sân trước, sân sau, nhà để  xe của CBCNV, sảnh,  hành lang hội trường, cầu thang,  phát cỏ tường rào…) thuộc nhà điều hành công ty.  </t>
  </si>
  <si>
    <t xml:space="preserve">Thực hiện vệ sinh hội trường, phòng khách, phòng họp, kho của Văn phòng thuộc Nhà điều hành Công ty. </t>
  </si>
  <si>
    <t>Thực hiện công tác quyết toán xăng dầu các xe ô tô hàng tháng.</t>
  </si>
  <si>
    <t>Khai thác hiệu quả các phần mềm  được trang bị : Microsoft Office (Word, Excel, Power Point); Eoffice; Visio.</t>
  </si>
  <si>
    <t>Thực hiện (Tham gia) Quy chế dân chủ của Công ty</t>
  </si>
  <si>
    <t>Triển khai thực hiện(Thực hiện) CCHC theo kế hoạch của Công ty đến toàn thể CBCNV trong phòng.</t>
  </si>
  <si>
    <t>Có  cải tiến, hợp lý hóa sản xuất được công nhận</t>
  </si>
  <si>
    <t>C112</t>
  </si>
  <si>
    <t xml:space="preserve">Thực hiện công tác mua sắm hàng hóa, dịch vụ và thực hiện thanh, quyết toán các khoản chi phí hành chính theo nhiệm vụ được phân công. </t>
  </si>
  <si>
    <t>Phó Chánh Văn phòng/NV lưu trữ</t>
  </si>
  <si>
    <t>NV Văn thư 1</t>
  </si>
  <si>
    <t>NV Văn thư 2</t>
  </si>
  <si>
    <t>NV Lái xe</t>
  </si>
  <si>
    <t>NV VSCN 1</t>
  </si>
  <si>
    <t>Nhân viên hành chính/ QHCĐ</t>
  </si>
  <si>
    <t>Phản ánh của BLĐ và KH</t>
  </si>
  <si>
    <t>Lái xe (7 người)</t>
  </si>
  <si>
    <t xml:space="preserve">Xếp loại </t>
  </si>
  <si>
    <t>Chỉ đạo và triển khai việc  thực hiện công tác lưu trữ của Công ty. Kiểm tra, theo dõi và giám sát việc thực hiện công tác lưu trữ.</t>
  </si>
  <si>
    <t xml:space="preserve">Chỉ đạo, theo dõi và giám sát việc thực hiện công tác Hành chính quản trị của Công ty.  Chủ trì hoặc phối hợp tổ chức các hội nghị, lễ hội...do công ty tổ chức. </t>
  </si>
  <si>
    <t xml:space="preserve">Thực hiện công tác Hành chính văn phòng,phối hợp tổ chức các hội nghị, lễ hội...do công ty tổ chức. </t>
  </si>
  <si>
    <t xml:space="preserve">Chỉ đạo, triển khai và thực hiện công tác Quan hệ cộng đồng, Thông tin truyền thông của Công ty. </t>
  </si>
  <si>
    <t xml:space="preserve">Chỉ đạo, triển khai, theo dõi giám sát việc thực hiện công tác Quan hệ cộng đồng, Thông tin truyền thông của Công ty. </t>
  </si>
  <si>
    <t>Chỉ đạo, theo dõi và giám sát việc thực hiện công tác Y tế - Chăm sóc sức khỏe người lao động của Công ty.</t>
  </si>
  <si>
    <t>Chỉ đạo, triển khai và thực hiện công tác Y tế, Chăm sóc sức khỏe người lao động của Công ty.</t>
  </si>
  <si>
    <t xml:space="preserve">Thực hiện theo dõi và cập nhật dầy đủ thông tin sức khỏe của NLĐ vào hồ sơ. Quản lý hồ sơ khám sức khỏe của NLĐ trong Công ty. </t>
  </si>
  <si>
    <t xml:space="preserve">Chỉ đạo, triển khai và thực hiện công tác Hành chính văn phòng, Chủ trì hoặc phối hợp tổ chức các hội nghị, lễ hội...do công ty tổ chức. </t>
  </si>
  <si>
    <t>Chỉ đạo và triển khai việc  thực hiện công tác văn thư của Công ty  theo đúng quy trình, quy đinh do EVN NPC và PCYB ban hành. Kiểm tra, theo dõi và giám sát việc thực hiện công tác văn thư</t>
  </si>
  <si>
    <t xml:space="preserve">Chỉ đạo, triển khai và thực hiện công tác bảo vệ môi trường (Chất thải nguy hại)  theo dõi, quản lý, làm thủ tục nhập kho các chất thải nguy hại như (Bình ắc quy hỏng; bóng đèn lion hỏng; màn hình máy tính hỏng; máy pho tô hỏng; mực in máy in, máy phô tô; chất thải y tế; dầu, mỡ xe ô tô; khăn lau, dẻ lau dầu mỡ...) theo đúng quy định. </t>
  </si>
  <si>
    <t>Chỉ đạo và triển khai và thực hiện toàn bộ quy trình nghiệp vụ lưu trữ của Công ty theo đúng quy định.</t>
  </si>
  <si>
    <t>Chỉ đạo, triển khai và  thực hiện công tác hậu cần,Lễ tân, đón và tiếp khách</t>
  </si>
  <si>
    <t>Tham gia và thực hiện công tác hậu cần,Lễ tân, đón và tiếp khách</t>
  </si>
  <si>
    <t>Chỉ đạo, triển khai và thực hiện công tác Quan hệ cộng đồng, Thông tin truyền thông của Công ty</t>
  </si>
  <si>
    <t>Chỉ đạo, triển khai và  thực hiện công tác hậu cần,Lễ tân, đón và tiếp khách của Công ty</t>
  </si>
  <si>
    <t xml:space="preserve">Chỉ đạo, triển khai và thực hiện công tác vệ sinh công nghiệp toàn bộ các khu vực chung của nhà điều hành Công ty.  </t>
  </si>
  <si>
    <t>Chỉ đạo và triển khai việc  thực hiện công tác vệ sinh công nghiệp toàn bộ các khu vực chung của nhà điều hành Công ty. Theo dõi, kiểm tra và giám sát việc thực hiện công tác VSCN.</t>
  </si>
  <si>
    <t>Chỉ đạo, theo dõi và quản lý công tác vận hành, điều phối và sử dụng xe ô tô của Công ty  an toàn, hiệu quả.</t>
  </si>
  <si>
    <t>Chỉ đạo, theo dõi và giám sát việc thực hiện quản lý, vận hành, điều phối và sử dụng xe ô tô của Công ty an toàn, hiệu quả.</t>
  </si>
  <si>
    <t xml:space="preserve">Thực hiện CCHC theo kế hoạch của Công ty </t>
  </si>
  <si>
    <t>Triển khai và thực hiện  kế hoạch Quy chế dân chủ của Công ty đến toàn thể CBCNV trong Văn phòng.</t>
  </si>
  <si>
    <t xml:space="preserve">Tham gia thực hiện Quy chế dân chủ của Công ty </t>
  </si>
  <si>
    <t>Chủ động, kịp thời  báo cáo, đề xuất với lãnh đạo phòng về những khó khăn vướng mắc hoặc những công việc phát sinh trong công tác văn thư  để thực hiện hoàn thành công  việc một cách hiệu quả. Không để sai xót xảy ra.</t>
  </si>
  <si>
    <t>Thực hiện chế độ báo cáo về công tác văn thư theo quy định (định kỳ và đột xuất).</t>
  </si>
  <si>
    <t>Chủ động, kịp thời  báo cáo, đề xuất với lãnh đạo phòng về những khó khăn vướng mắc hoặc những công việc phát sinh trong công tác lưu trữ  để thực hiện hoàn thành công  việc một cách hiệu quả. Không để sai xót xảy ra.</t>
  </si>
  <si>
    <t xml:space="preserve">Thực hiện chế độ báo cáo về công tác QHCĐ, TTTT theo quy định (định kỳ và đột xuất). </t>
  </si>
  <si>
    <t>Chủ động, kịp thời  báo cáo, đề xuất với lãnh đạo phòng về những khó khăn vướng mắc hoặc những công việc phát sinh trong công tác QHCĐ, TTTT  để thực hiện hoàn thành công  việc một cách hiệu quả. Không để sai xót xảy ra.</t>
  </si>
  <si>
    <t>Chủ động, kịp thời  báo cáo, đề xuất với lãnh đạo phòng về những khó khăn vướng mắc hoặc những công việc phát sinh trong công tác Y tế, chăm sóc sức khỏe NLĐ  để thực hiện hoàn thành công  việc một cách hiệu quả. Không để sai xót xảy ra.</t>
  </si>
  <si>
    <t>Thường xuyên theo dõi tình trạng hoạt động của phương tiện xe ô tô được giao quản lý. Kịp thời phát hiện lỗi có nguy cơ gây mất an toàn của phương tiện, chủ động báo cáo, đề xuất với lãnh đạo phòng về những vẫn đề cần xử lý, giải quyết, khắc phục để thực hiện hoàn thành công  việc một cách hiệu quả, an toàn. Không để sai xót xảy ra.</t>
  </si>
  <si>
    <t>Thường  xuyên theo dõi và kiểm soát các khu vực thực hiện VSCN. Kịp thời  phát hiện  và xử lý ngay những tồn tại chưa hoàn thành hoặc chưa tốt. Đối với những vấn đề lớn, chủ động báo cáo, đề xuất với Lãnh đạo phòng để được xử lý, giải quyết.  Không để sai xót xảy ra.</t>
  </si>
  <si>
    <t>Quản lý, vệ sinh kho lưu trữ của Công ty gọn gàng, sạch sẽ. Thực hiện chỉnh lý hồ sơ, tài liệu và sắp xếp kho lưu trữ theo đúng quy định.</t>
  </si>
  <si>
    <t>Chánh Văn phòng chấm</t>
  </si>
  <si>
    <t>Chỉ đạo, triển khai và  thực hiện Công tác Văn thư của Công ty theo đúng quy trình, quy định do EVN NPC và PCYB ban hành.</t>
  </si>
  <si>
    <t>Chỉ đạo và triển khai kế hoạch duy trì áp dụng và cải tiến hệ thống quản lý chất lượng ISO 9001:2015 của Công ty  đến toàn thể CBCNV trong phòng</t>
  </si>
  <si>
    <t>Chỉ đạo và triển khai kế hoạch  duy trì áp dụng và cải tiến công cụ 5S của Công ty đến toàn thể CBCNV trong phòng.</t>
  </si>
  <si>
    <t xml:space="preserve">Thực hiện, duy trì áp dụng và cải tiến hệ thống  quản lý chất lượng ISO 9001:2015 trong phòng. </t>
  </si>
  <si>
    <t xml:space="preserve">Thực hiện, duy trì áp dụng và cải tiến công cụ 5S  trong phòng. </t>
  </si>
  <si>
    <t>Xây dựng đề cương kiểm tra và tham gia thực hiện kế hoạch thanh tra, kiểm tra định kỳ hoặc đột xuất của Công ty đối với các đơn vị trực thuộc về việc thực hiện những lĩnh vực chuyên môn theo CNNV của phòng.</t>
  </si>
  <si>
    <t>Xây dựng đề cương kiểm tra và tham gia thực hiện kế hoạch thanh tra, kiểm tra định kỳ hoặc đột xuất của Công ty đối với các đơn vị trực thuộc về việc thực hiện công tác văn thư,lưu trữ.</t>
  </si>
  <si>
    <t>Xây dựng đề cương kiểm tra và tham gia thực hiện kế hoạch thanh tra, kiểm tra định kỳ hoặc đột xuất của Công ty đối với các đơn vị trực thuộc về việc thực hiện công tác văn thư.</t>
  </si>
  <si>
    <t>Chỉ đạo xây dựng đề cương kiểm tra và tham gia thực hiện kế hoạch thanh tra, kiểm tra định kỳ hoặc đột xuất của Công ty đối với các đơn vị trực thuộc về việc thực hiện những lĩnh vực chuyên môn theo CNNV của phòng.</t>
  </si>
  <si>
    <t>Từ chối đóng dấu những văn bản sai về thể thức trình bầy văn bản, tuyệt đối không đóng dấu lưu không (Trừ trường hợp có lệnh của Ban Giám đốc, nhưng phải ghi vào sổ theo dõi ). Không cho người không có nhiệm vụ tự đóng dấu vào văn bản</t>
  </si>
  <si>
    <t xml:space="preserve">Thực hiện theo dõi, quản lý, làm thủ tục nhập kho các chất thải nguy hại như ( bóng đèn lion hỏng; màn hình máy tính hỏng;  mực in máy in, ...) theo đúng quy định. </t>
  </si>
  <si>
    <t>Theo dõi và quản lý chặt chẽ các hồ sơ, giấy tờ của xe do mình phụ trách. Không được để mất hồ sơ giấy tờ xe ô tô được giao quản lý.</t>
  </si>
  <si>
    <t>Theo dõi và quản lý chặt chẽ các hồ sơ, giấy tờ của xe ô tô được giao quản lý và thực hiện các thủ tục như  khám xe, mua bảo hiểm xe, đăng kiểm xe và xin phép chuyên chở các vật tư, thiết bị quá khổ, quá tải,… theo đúng thời gian quy định</t>
  </si>
  <si>
    <t>Thực hiện các thủ tục khám xe, mua bảo hiểm xe, đăng kiểm xe và xin phép chuyên chở các vật tư, thiết bị quá khổ, quá tải,… theo đúng thời gian quy định</t>
  </si>
  <si>
    <t xml:space="preserve">Thực hiện theo dõi, quản lý, làm thủ tục nhập kho các chất thải nguy hại như  (bóng đèn lion hỏng; màn hình máy tính hỏng;  mực in máy in; chất thải y tế...) theo đúng quy định. </t>
  </si>
  <si>
    <t>Thực hiện làm các thủ tục hợp đồng với đơn vị chuyên môn để khám sức khỏe cho NLĐ và cung cấp thuốc, dụng cụ y tế cho Công ty. Thực hiện các thủ tục thanh quyết toán các hợp đồng y tế theo quy định.</t>
  </si>
  <si>
    <t>Thực hiện quản lý và bảo kho Văn phòng . Giữ gìn vệ sinh an toàn thực phẩm. Thực hiện các thủ tục xuất và nhập kho đúng quy định.</t>
  </si>
  <si>
    <t>Xây dựng đề cương kiểm tra và tham gia thực hiện kế hoạch thanh tra, kiểm tra định kỳ hoặc đột xuất của Công ty đối với các đơn vị trực thuộc về công tác an toàn vệ sinh lao động.</t>
  </si>
  <si>
    <t>Thực hiện dọn dẹp vệ sinh các Phòng làm việc, phòng vệ sinh của  BGĐ Công ty.</t>
  </si>
  <si>
    <t xml:space="preserve">Thực hiện theo dõi, làm thủ tục hợp đồng, thủ tục thanh toán mua bảo hiểm, đăng kiểm toàn bộ xe ô tô của PCYB. </t>
  </si>
  <si>
    <t>Mã CN (Mã Cấp 1)</t>
  </si>
  <si>
    <t xml:space="preserve">Thực hiện theo dõi, quản lý chặt chẽ các hồ sơ, giấy tờ, liên quan đến hồ sơ pháp lý của Công ty. </t>
  </si>
  <si>
    <t>Công tác Văn thư phòng</t>
  </si>
  <si>
    <t>Chỉ đạo, triển khai và  thực hiện Công tác Văn thư của Công ty theo đúng quy trình, quy định do EVN NPC và PCYB ban hành</t>
  </si>
  <si>
    <t>HC151</t>
  </si>
  <si>
    <t>NGƯỜI LẬP</t>
  </si>
  <si>
    <t>PHÊ DUYỆT</t>
  </si>
  <si>
    <t>Mã cấp 1</t>
  </si>
  <si>
    <t>Mã cấp 2</t>
  </si>
  <si>
    <t>Mã cấp 3</t>
  </si>
  <si>
    <r>
      <t xml:space="preserve">Chủ động, kịp thời  báo cáo, đề xuất với lãnh đạo phòng </t>
    </r>
    <r>
      <rPr>
        <sz val="12"/>
        <color indexed="10"/>
        <rFont val="Times New Roman"/>
        <family val="1"/>
      </rPr>
      <t>(Lãnh đạo Công ty)</t>
    </r>
    <r>
      <rPr>
        <sz val="12"/>
        <rFont val="Times New Roman"/>
        <family val="1"/>
      </rPr>
      <t xml:space="preserve"> về những khó khăn vướng mắc hoặc những công việc phát sinh trong công tác văn thư  để thực hiện hoàn thành công  việc một cách hiệu quả. Không để sai xót xảy ra.</t>
    </r>
  </si>
  <si>
    <r>
      <t xml:space="preserve">Chủ động, kịp thời  báo cáo, đề xuất với lãnh đạo phòng </t>
    </r>
    <r>
      <rPr>
        <sz val="12"/>
        <color indexed="10"/>
        <rFont val="Times New Roman"/>
        <family val="1"/>
      </rPr>
      <t>(Lãnh đạo Công ty)</t>
    </r>
    <r>
      <rPr>
        <sz val="12"/>
        <rFont val="Times New Roman"/>
        <family val="1"/>
      </rPr>
      <t xml:space="preserve">  về những khó khăn vướng mắc hoặc những công việc phát sinh trong công tác QHCĐ, TTTT  để thực hiện hoàn thành công  việc một cách hiệu quả. Không để sai xót xảy ra.</t>
    </r>
  </si>
  <si>
    <r>
      <t>Chủ động, kịp thời  báo cáo, đề xuất với lãnh đạo phòng</t>
    </r>
    <r>
      <rPr>
        <sz val="12"/>
        <color indexed="10"/>
        <rFont val="Times New Roman"/>
        <family val="1"/>
      </rPr>
      <t xml:space="preserve"> (Lãnh đạo Công ty) </t>
    </r>
    <r>
      <rPr>
        <sz val="12"/>
        <rFont val="Times New Roman"/>
        <family val="1"/>
      </rPr>
      <t>về những khó khăn vướng mắc hoặc những công việc phát sinh trong công tác lưu trữ  để thực hiện hoàn thành công  việc một cách hiệu quả. Không để sai xót xảy ra.</t>
    </r>
  </si>
  <si>
    <r>
      <t xml:space="preserve">Chủ động, kịp thời  báo cáo, đề xuất với lãnh đạo phòng </t>
    </r>
    <r>
      <rPr>
        <sz val="12"/>
        <color indexed="10"/>
        <rFont val="Times New Roman"/>
        <family val="1"/>
      </rPr>
      <t xml:space="preserve">(Lãnh đạo Công ty) </t>
    </r>
    <r>
      <rPr>
        <sz val="12"/>
        <rFont val="Times New Roman"/>
        <family val="1"/>
      </rPr>
      <t>về những khó khăn vướng mắc hoặc những công việc phát sinh trong công tác Y tế, chăm sóc sức khỏe NLĐ  để thực hiện hoàn thành công  việc một cách hiệu quả. Không để sai xót xảy ra.</t>
    </r>
  </si>
  <si>
    <r>
      <t xml:space="preserve">Thường  xuyên theo dõi và kiểm soát các khu vực thực hiện VSCN. Kịp thời  phát hiện  và xử lý ngay những tồn tại chưa hoàn thành hoặc chưa tốt. Đối với những vấn đề lớn, chủ động báo cáo, đề xuất với Lãnh đạo phòng </t>
    </r>
    <r>
      <rPr>
        <sz val="12"/>
        <color indexed="10"/>
        <rFont val="Times New Roman"/>
        <family val="1"/>
      </rPr>
      <t>(Lãnh đạo Công ty)</t>
    </r>
    <r>
      <rPr>
        <sz val="12"/>
        <rFont val="Times New Roman"/>
        <family val="1"/>
      </rPr>
      <t xml:space="preserve">  để được xử lý, giải quyết.  Không để sai xót xảy ra.</t>
    </r>
  </si>
  <si>
    <t>C1.1.1</t>
  </si>
  <si>
    <t>VH1.1</t>
  </si>
  <si>
    <t>KH5.1</t>
  </si>
  <si>
    <t>KH5.1.1</t>
  </si>
  <si>
    <t>KH6.1</t>
  </si>
  <si>
    <t>KH6.1.1</t>
  </si>
  <si>
    <t>AT5.1</t>
  </si>
  <si>
    <t>AT5.1.1</t>
  </si>
  <si>
    <t>HC1.1</t>
  </si>
  <si>
    <t>HC1.1.1</t>
  </si>
  <si>
    <t>HC1.1.2</t>
  </si>
  <si>
    <t>HC1.2.2</t>
  </si>
  <si>
    <t>HC1.2.3</t>
  </si>
  <si>
    <t>HC1.2</t>
  </si>
  <si>
    <t>HC1.2.4</t>
  </si>
  <si>
    <t>HC1.2.5</t>
  </si>
  <si>
    <t>HC1.3.1</t>
  </si>
  <si>
    <t>HC1.3</t>
  </si>
  <si>
    <t>HC1.4</t>
  </si>
  <si>
    <t>HC1.4.1</t>
  </si>
  <si>
    <t>HC1.4.2</t>
  </si>
  <si>
    <t>HC1.5.2</t>
  </si>
  <si>
    <t>HC1.5</t>
  </si>
  <si>
    <t>HC1.5.3</t>
  </si>
  <si>
    <t>HC3.5</t>
  </si>
  <si>
    <t>HC3.5.2</t>
  </si>
  <si>
    <t>CN3.1.1</t>
  </si>
  <si>
    <t>KS3.1.1</t>
  </si>
  <si>
    <t>KS3.1</t>
  </si>
  <si>
    <t>QT1.1</t>
  </si>
  <si>
    <t>QT1.1.1</t>
  </si>
  <si>
    <t>QT2.1</t>
  </si>
  <si>
    <t>QT2.1.1</t>
  </si>
  <si>
    <t>VH1.1.3</t>
  </si>
  <si>
    <t>B.1.2</t>
  </si>
  <si>
    <t>B.2.2</t>
  </si>
  <si>
    <t>B1</t>
  </si>
  <si>
    <t>B2</t>
  </si>
  <si>
    <t>B.1.1</t>
  </si>
  <si>
    <t>B.2.1</t>
  </si>
  <si>
    <t>C.1.1</t>
  </si>
  <si>
    <t>C1.1.2</t>
  </si>
  <si>
    <t>C2.1.1</t>
  </si>
  <si>
    <t>C.2.1</t>
  </si>
  <si>
    <t>VH1.1.2</t>
  </si>
  <si>
    <t>B.1.1.1</t>
  </si>
  <si>
    <t>B.2.1.1</t>
  </si>
  <si>
    <t>HC1.2.1</t>
  </si>
  <si>
    <t>HC2.4</t>
  </si>
  <si>
    <t>HC2.4.1</t>
  </si>
  <si>
    <t>HC3.2</t>
  </si>
  <si>
    <t>HC2.5</t>
  </si>
  <si>
    <t>HC3.1</t>
  </si>
  <si>
    <t>HC3.3</t>
  </si>
  <si>
    <t>HC3.3.1</t>
  </si>
  <si>
    <t>HC3.2.2</t>
  </si>
  <si>
    <t>HC3.1.2</t>
  </si>
  <si>
    <t>HC7.1.2</t>
  </si>
  <si>
    <t>QT2.2.1</t>
  </si>
  <si>
    <t>HC6.1.1</t>
  </si>
  <si>
    <t>HC6.1.2</t>
  </si>
  <si>
    <t>HC2.1</t>
  </si>
  <si>
    <t>HC2.1.2</t>
  </si>
  <si>
    <t>HC2.5.1</t>
  </si>
  <si>
    <t>CN3.1</t>
  </si>
  <si>
    <t>HC7.1</t>
  </si>
  <si>
    <t>HC2.3.1</t>
  </si>
  <si>
    <t>HC2.3</t>
  </si>
  <si>
    <t>HC2.2</t>
  </si>
  <si>
    <t>HC2.3.2</t>
  </si>
  <si>
    <t>HC2.2.2</t>
  </si>
  <si>
    <t>HC2.2.1</t>
  </si>
  <si>
    <t>HC6.1</t>
  </si>
  <si>
    <t>KQ</t>
  </si>
  <si>
    <t>TL=TH/KH; TH-KH; Hệ số</t>
  </si>
  <si>
    <t>G</t>
  </si>
  <si>
    <t>Gqđ=G*a</t>
  </si>
  <si>
    <t>TS</t>
  </si>
  <si>
    <t xml:space="preserve">Trọng số trung (a) </t>
  </si>
  <si>
    <t>a1</t>
  </si>
  <si>
    <t>a2</t>
  </si>
  <si>
    <t>a3</t>
  </si>
  <si>
    <t>a4</t>
  </si>
  <si>
    <t>AT2.1</t>
  </si>
  <si>
    <t>HC4.1</t>
  </si>
  <si>
    <t>HC4.2</t>
  </si>
  <si>
    <t>HC5.1</t>
  </si>
  <si>
    <t>HC5.4</t>
  </si>
  <si>
    <t>AT2.1.1</t>
  </si>
  <si>
    <t>HC2.1.1</t>
  </si>
  <si>
    <t>HC3.1.1</t>
  </si>
  <si>
    <t>HC3.5.1</t>
  </si>
  <si>
    <t>HC4.1.1</t>
  </si>
  <si>
    <t>HC4.2.1</t>
  </si>
  <si>
    <t>HC5.1.1</t>
  </si>
  <si>
    <t>HC5.4.1</t>
  </si>
  <si>
    <t>HC7.1.1</t>
  </si>
  <si>
    <t>QT1.2.1</t>
  </si>
  <si>
    <t>LÁI XE</t>
  </si>
  <si>
    <t xml:space="preserve">Phản ánh của BLĐ </t>
  </si>
  <si>
    <t xml:space="preserve">Tham gia triển khai kế hoạch CCHC của Công ty </t>
  </si>
  <si>
    <t>Thực hiện CCHC theo kế hoạch của Công ty</t>
  </si>
  <si>
    <t xml:space="preserve">Tham gia triển khai  thực hiện Quy chế dân chủ của Công ty </t>
  </si>
  <si>
    <t>Thực hiện quy chế dân chủ của Công ty</t>
  </si>
  <si>
    <t>Thực hiện công tác văn thư của phòng</t>
  </si>
  <si>
    <t>Xây dựng, triển khai duy trì áp dụng và cải tiến hệ thống quản lý chất lượng ISO 9001:2015 của phòng</t>
  </si>
  <si>
    <t>Triển khai duy trì áp dụng  5S trong phòng</t>
  </si>
  <si>
    <t>Thực hiện VHDN theo quy định</t>
  </si>
  <si>
    <t>A3</t>
  </si>
  <si>
    <t>NHÓM CÁC CHỈ TIÊU CHUNG (KPI CHUNG)</t>
  </si>
  <si>
    <t>Chỉ đạo và thực hiện việc duy trì áp dụng và cải tiến hệ thống quản lý chất lượng ISO 9001:2015 của Công ty  đến toàn thể CBCNV trong phòng</t>
  </si>
  <si>
    <t>Chỉ đạo và thực hiện việc duy trì áp dụng và cải tiến công cụ 5S của Công ty đến toàn thể CBCNV trong phòng.</t>
  </si>
  <si>
    <t>HC3.2.3</t>
  </si>
  <si>
    <t>Có sáng kiến được công nhận</t>
  </si>
  <si>
    <t>C.1.1.1</t>
  </si>
  <si>
    <t>C.1.1.2</t>
  </si>
  <si>
    <t>C.2.1.1</t>
  </si>
  <si>
    <t>HC3.4</t>
  </si>
  <si>
    <t>HC4.3</t>
  </si>
  <si>
    <t>HC7.2</t>
  </si>
  <si>
    <t>C1.1</t>
  </si>
  <si>
    <t>B1.1</t>
  </si>
  <si>
    <t>B2.1</t>
  </si>
  <si>
    <t>HC3.2.1</t>
  </si>
  <si>
    <t>HC3.2.4</t>
  </si>
  <si>
    <t>HC3.2.5</t>
  </si>
  <si>
    <t>HC3.3.2</t>
  </si>
  <si>
    <t>HC3.3.3</t>
  </si>
  <si>
    <t>HC3.4.1</t>
  </si>
  <si>
    <t>HC4.1.2</t>
  </si>
  <si>
    <t>HC4.2.2</t>
  </si>
  <si>
    <t>HC4.3.1</t>
  </si>
  <si>
    <t>HC7.2.2</t>
  </si>
  <si>
    <t>B1.1.1</t>
  </si>
  <si>
    <t>B2.1.1</t>
  </si>
  <si>
    <t>HC 3.2</t>
  </si>
  <si>
    <t>HC5.2</t>
  </si>
  <si>
    <t>HC5.3</t>
  </si>
  <si>
    <t>HC5.5</t>
  </si>
  <si>
    <t>HC5.1.2</t>
  </si>
  <si>
    <t>HC5.1.3</t>
  </si>
  <si>
    <t>HC5.1.4</t>
  </si>
  <si>
    <t>HC5.2.1</t>
  </si>
  <si>
    <t>HC5.2.2</t>
  </si>
  <si>
    <t>HC5.3.1</t>
  </si>
  <si>
    <t>HC5.3.2</t>
  </si>
  <si>
    <t>HC5.4.2</t>
  </si>
  <si>
    <t>HC5.5.1</t>
  </si>
  <si>
    <t>HC6.2</t>
  </si>
  <si>
    <t>HC6.3</t>
  </si>
  <si>
    <t>HC6.4</t>
  </si>
  <si>
    <t>HC6.1.3</t>
  </si>
  <si>
    <t>HC6.2.1</t>
  </si>
  <si>
    <t>HC6.3.1</t>
  </si>
  <si>
    <t>HC6.3.2</t>
  </si>
  <si>
    <t>HC6.4.1</t>
  </si>
  <si>
    <t>HC7.3</t>
  </si>
  <si>
    <t>HC7.1.3</t>
  </si>
  <si>
    <t>HC7.1.4</t>
  </si>
  <si>
    <t>HC7.2.1</t>
  </si>
  <si>
    <t>HC7.2.3</t>
  </si>
  <si>
    <t>HC7.3.1</t>
  </si>
  <si>
    <t>HC7.3.2</t>
  </si>
  <si>
    <t>số lượng</t>
  </si>
  <si>
    <t>HC4.4</t>
  </si>
  <si>
    <t>Thực hiện viết bài cho trang website của Công ty theo quy định</t>
  </si>
  <si>
    <t>HC4.4.1</t>
  </si>
  <si>
    <t xml:space="preserve">Trọng số cấp 4 </t>
  </si>
  <si>
    <t xml:space="preserve">Trọng số chỉ tiêu </t>
  </si>
  <si>
    <t xml:space="preserve">Trọng số chung (a) </t>
  </si>
  <si>
    <t>a5</t>
  </si>
  <si>
    <t>a=a1*a2*a3*a4*a5</t>
  </si>
  <si>
    <t>Triển khai và thực hiện công tác Quan hệ cộng đồng, Thông tin truyền thông của Công ty</t>
  </si>
  <si>
    <t>Số lượng bài viết</t>
  </si>
  <si>
    <t>Số CBCNV biết khai thác hiệu quả các phần mềm  được trang bị: Microsoft Office (Word, Excel, Power Point); Eoffice; Visio.</t>
  </si>
  <si>
    <t xml:space="preserve">Số lượng </t>
  </si>
  <si>
    <t>Số lượng phiếu NC</t>
  </si>
  <si>
    <t>QT1.2</t>
  </si>
  <si>
    <t>Số lần kiểm tra nội bộ</t>
  </si>
  <si>
    <t>Điểm</t>
  </si>
  <si>
    <t>≥70</t>
  </si>
  <si>
    <t>Số lượng</t>
  </si>
  <si>
    <t xml:space="preserve">Trọng số cấp 4  </t>
  </si>
  <si>
    <t>Trọng số chỉ tiêu (a5)</t>
  </si>
  <si>
    <t>Trọng số cấp 4</t>
  </si>
  <si>
    <t>QT2.2</t>
  </si>
  <si>
    <t>Bảo quản con dấu của Công ty</t>
  </si>
  <si>
    <t>Quản lý, sử dụng con dấu theo quy định</t>
  </si>
  <si>
    <t xml:space="preserve">Tiếp nhận việc đăng ký chuyển giao công văn đi, đến, ghi chép vào sổ sách theo đúng quy định của EVN NPC và PCYB. </t>
  </si>
  <si>
    <t xml:space="preserve"> Thực hiện giữ bí mật, an toàn tất cả các văn bản giấy tờ.</t>
  </si>
  <si>
    <t>Thực hiện chấm điểm Văn hóa DN của cá nhân tháng/quý/năm theo quy định, lập báo cáo</t>
  </si>
  <si>
    <t>HC1.5.1</t>
  </si>
  <si>
    <t>QUY ĐỊNH CHẤM ĐIỂM KPI CÁ NHÂN - VĂN PHÒNG CÔNG TY</t>
  </si>
  <si>
    <t>SỐ TT</t>
  </si>
  <si>
    <t>MÃ CẤP 1</t>
  </si>
  <si>
    <t>MÃ CẤP 2</t>
  </si>
  <si>
    <t>MÃ CẤP 3</t>
  </si>
  <si>
    <t>TÊN KPI</t>
  </si>
  <si>
    <t xml:space="preserve">ĐƠN VỊ </t>
  </si>
  <si>
    <t>CÁCH TÍNH ĐIỂM</t>
  </si>
  <si>
    <t>CÔNG THỨC</t>
  </si>
  <si>
    <t>GHI CHÚ</t>
  </si>
  <si>
    <t>A1</t>
  </si>
  <si>
    <t xml:space="preserve"> NHÓM KPI THEO MỤC TIÊU </t>
  </si>
  <si>
    <t>A2</t>
  </si>
  <si>
    <t>A2. NHÓM KPI THEO MTCV</t>
  </si>
  <si>
    <t>AT</t>
  </si>
  <si>
    <t>1- Không tham gia thực hiện công tác điều tra tai nạn lao động, các vụ cháy nổ lớn, sự cố lưới điện khi Công ty triệu tập: Trừ 100 điểm.</t>
  </si>
  <si>
    <t>G=0</t>
  </si>
  <si>
    <t>2- Có tham gia nhưng còn sai sót: Mỗi sai sót trừ 10 điểm.</t>
  </si>
  <si>
    <t>G= 100- SL*10</t>
  </si>
  <si>
    <t xml:space="preserve">1- Không triển khai việc thực hiện công tác bảo vệ môi trường (Chất thải nguy hại) của Công ty đến CBCNV trong phòng: Trừ 100 điểm. 
</t>
  </si>
  <si>
    <t xml:space="preserve">2- Không thực hiện nhập kho các chất thải nguy hại theo quy định: Mỗi sai sót trừ 10 điểm.
</t>
  </si>
  <si>
    <t>G=100-SL*10</t>
  </si>
  <si>
    <t>Không kịp thời triển khai và chỉ đạo việc thực hiện công tác văn thư của công ty theo văn bản chỉ đạo của cấp trên hoặc theo sự chỉ đạo của lãnh đạo phòng: Mỗi sai sót trừ 10 điểm.</t>
  </si>
  <si>
    <t>Để cấp trên phê bình trong công tác Văn thư: Mỗi sai sót trừ 10 điểm.</t>
  </si>
  <si>
    <t>Thiếu kiểm tra đôn đốc bộ phận Văn thư trong việc thực hiện nhiệm vụ mục tiêu của Phòng và Công ty, không nắm chắc công việc, điều hành kém: Mỗi sai sót trừ 10 điểm.</t>
  </si>
  <si>
    <t>Không báo cáo đúng hạn kết quả thực hiện công việc cho Lãnh đạo phòng hoặc Lãnh đạo Công ty (nếu có) đã giao thực hiện:Mỗi sai sót trừ 10 điểm.</t>
  </si>
  <si>
    <t xml:space="preserve"> Không báo cáo  cho Chánh văn phòng hoặc Lãnh đạo Công ty (nếu có) kịp thời các khó khăn gây ách tắc trong công tác văn thư của phòng cũng như ở các đơn vị khác để được xử lý giải quyết: Mỗi sai sót trừ 10 điểm..</t>
  </si>
  <si>
    <t>Quản lý và sử dụng User văn thư của Công ty không đảm bảo tính bí mật theo quy định: Mỗi sai sót trừ 10 điểm.</t>
  </si>
  <si>
    <t>Để cấp trên phê bình trong công tác Văn thư :  Mỗi sai sót trừ 10 điểm.</t>
  </si>
  <si>
    <t>Chưa kịp thời hỗ trợ (hoặc hỗ trợ không nhiệt tình) các phòng, đơn vị triển khai, thực hiện chương trình quản lý công văn trên Eoffice:  Mỗi sai sót trừ 10 điểm.</t>
  </si>
  <si>
    <t>Chưa kịp thời cập nhật, sửa đổi bổ sung quy trình, quy chế, quy định thực hiện công tác Văn thư khi có thay đổi hoặc chỉ đạo của cấp trên:  Mỗi sai sót trừ 10 điểm.</t>
  </si>
  <si>
    <r>
      <t>Nhận và chuyển văn bản không kịp thời:</t>
    </r>
    <r>
      <rPr>
        <b/>
        <i/>
        <sz val="12"/>
        <rFont val="Times New Roman"/>
        <family val="1"/>
      </rPr>
      <t xml:space="preserve"> </t>
    </r>
    <r>
      <rPr>
        <sz val="12"/>
        <rFont val="Times New Roman"/>
        <family val="1"/>
      </rPr>
      <t>Mỗi sai sót trừ 10 điểm.</t>
    </r>
  </si>
  <si>
    <t>Tiếp nhận, đăng ký, theo dõi, chuyển giao và quản lý văn bản đi/đến không theo đúng các quy định hiện hành của Nhà nước, Tập đoàn và Tổng công ty: Mỗi sai sót trừ 10 điểm.</t>
  </si>
  <si>
    <r>
      <t xml:space="preserve">Nếu văn bản của các phòng, đơn vị trình bầy không đúng thể thức theo quy định mà văn thư vẫn đóng dấu ban hành : </t>
    </r>
    <r>
      <rPr>
        <b/>
        <i/>
        <sz val="12"/>
        <rFont val="Times New Roman"/>
        <family val="1"/>
      </rPr>
      <t xml:space="preserve"> </t>
    </r>
    <r>
      <rPr>
        <sz val="12"/>
        <rFont val="Times New Roman"/>
        <family val="1"/>
      </rPr>
      <t>Mỗi sai sót trừ 10 điểm.</t>
    </r>
  </si>
  <si>
    <t>Cho người khác vào phòng văn thư xem xét các văn bản tài liệu mà không được sự cho phép của lãnh đạo Công ty/Lãnh đạo phòng: Mỗi sai sót trừ 50 điểm.</t>
  </si>
  <si>
    <t>G=100-SL*50</t>
  </si>
  <si>
    <t>Để lộ thông tin của văn bản ra ngoài dưới bất kỳ hình thức nào mà để lãnh đạo Công ty/Lãnh đạo phòng nhắc nhở: Mỗi sai sót trừ 100 điểm.</t>
  </si>
  <si>
    <t>Thực hiện chậm (hoặc thiếu) việc phân loại/cấp phát báo, tạp chí chuyển đến các phòng, ban, đơn vị  :Mỗi sai sót trừ 10 điểm.</t>
  </si>
  <si>
    <t>Ghi sai nội dung thông tin cấp giấy giới thiệu hoặc giấy đi đường cho CBCNV, phải sửa lại: Mỗi sai sót trừ 10 điểm.</t>
  </si>
  <si>
    <t>Quản lý và sử dụng không đúng mục đích máy photocopy của Công ty (Phô tô tài liệu ngoài không liên quan đến công việc; Sử dụng vận hành máy phô tô sai cách gây hư hỏng máy do lỗi chủ quan): Mỗi sai sót trừ 10 điểm.</t>
  </si>
  <si>
    <t>Không vệ sinh máy photocopy thường xuyên để cấp trên nhắc nhở: Mỗi sai sót trừ 10 điểm.</t>
  </si>
  <si>
    <t>Các hư hỏng của máy photocopy nhưng không báo sửa chữa, thay thế kịp thời: Mỗi sai sót trừ 10 điểm.</t>
  </si>
  <si>
    <t xml:space="preserve">Không chủ động báo cáo hoặc đề xuất kịp thời với lãnh đạo Phòng (lãnh đạo Công ty) về những khó khăn, vướng mắc trong công việc để được chỉ đạo giải quyết làm ảnh hưởng đến kết quả, tiến độ công việc hoặc để sai sót xảy ra:  Mỗi sai sót trừ 10 điểm.
</t>
  </si>
  <si>
    <t>Thực hiện chế độ báo cáo thống kê định kỳ và đột xuất về công tác văn thư theo yêu cầu của Nhà nước, của ngành, của đơn vị không đúng thời gian quy định: Trừ 100 điểm.</t>
  </si>
  <si>
    <t>Thực hiện làm báo cáo nhưng có sai sót (về nội dung hoặc số liệu …) :  Mỗi sai sót trừ 10 điểm.</t>
  </si>
  <si>
    <t>Để mất con dấu : Trừ 100 điểm.</t>
  </si>
  <si>
    <t>Bảo quản tất cả các con dấu (dấu tên, dấu chức danh, dấu tròn,..) không đúng theo đúng quy định pháp luật hiện hành:  Mỗi sai sót trừ 10 điểm.</t>
  </si>
  <si>
    <t>Đóng dấu những văn bản có sai sót về thể thức trình bầy văn bản: Trừ 10 điểm/văn bản.</t>
  </si>
  <si>
    <t>Cho người không có nhiệm vụ sử dụng con dấu đóng dấu vào văn bản:  Trừ 100 điểm.</t>
  </si>
  <si>
    <t>Để  mất các hồ sơ, giấy tờ, liên quan đến hồ sơ pháp lý của Công ty: Trừ 100 điểm</t>
  </si>
  <si>
    <t>Để  hư hỏng các hồ sơ, giấy tờ, liên quan đến hồ sơ pháp lý của Công ty: Trừ 10 điểm</t>
  </si>
  <si>
    <t>Lưu, theo dõi hồ sơ, giấy tờ, liên quan đến hồ sơ pháp lý của Công ty không khoa học theo quy định, không tìm thấy kịp thời: Trừ 10 điểm/giấy tờ.</t>
  </si>
  <si>
    <t>Không kịp thời triển khai và chỉ đạo việc thực hiện công tác lưu trữ của công ty theo văn bản chỉ đạo của cấp trên : Mỗi sai sót trừ 10 điểm.</t>
  </si>
  <si>
    <t>Để lãnh đạo Công ty phê bình công tác lưu trữ : Mỗi sai sót trừ 10 điểm.</t>
  </si>
  <si>
    <t>Thiếu kiểm tra đôn đốc công tác lưu trữ để sai sót xảy ra, không nắm chắc công việc, điều hành kém: Mỗi sai sót trừ 10 điểm.</t>
  </si>
  <si>
    <t>Không báo cáo đúng hạn kết quả thực hiện công việc cho Lãnh đạo Công ty (nếu có) đã giao thực hiện: Mỗi sai sót trừ 10 điểm.</t>
  </si>
  <si>
    <t>Thực hiện lưu trữ tài liệu của Công ty và các đơn vị trực thuộc không đúng theo quy định của của Nhà nước, của ngành: Mỗi sai sót trừ 10 điểm.</t>
  </si>
  <si>
    <t>Để xảy ra mất mát hồ sơ, tài liệu:  Trừ 100 điểm/Hồ sơ, tài liệu.</t>
  </si>
  <si>
    <t>Để xảy ra  hư hỏng hồ sơ, tài liệu (do lỗi chủ quan):  Trừ 10 điểm/Hồ sơ, tài liệu.</t>
  </si>
  <si>
    <t>Còn để cấp trên nhắc nhở trong công tác lưu trữ: Mỗi sai sót trừ 10 điểm.</t>
  </si>
  <si>
    <t>Chưa kịp thời cập nhật, sửa đổi bổ sung quy trình, quy chế, quy định thực hiện công tác lưu trữ khi có thay đổi hoặc chỉ đạo của cấp trên: Mỗi sai sót trừ 10 điểm.</t>
  </si>
  <si>
    <t>Vệ sinh kho lữu trữ của công ty không gọn gàng, sạch sẽ còn để phải phê bình:  Mỗi sai sót trừ 10 điểm.</t>
  </si>
  <si>
    <t>Thực hiện chỉnh lý hồ sơ, tài liệu và sắp xếp hồ sơ tài liệu không đúng theo quy định: Mỗi sai sót trừ 10 điểm.</t>
  </si>
  <si>
    <t>Không phục vụ nhiệt tình các phòng ban, đơn vị trong việc tra, tìm, cung cấp hồ sơ, tài liệu lưu trữ đúng theo quy định: Trừ 10 điểm/lần phản ánh của đơn vị, phòng ban.</t>
  </si>
  <si>
    <t>Thực hiện đề xuất tiêu hủy tài liệu hết giá trị không đúng thời gian và theo quy định: Mỗi sai sót trừ 10 điểm.</t>
  </si>
  <si>
    <t>Không chủ động báo cáo hoặc đề xuất kịp thời với lãnh đạo Phòng (lãnh đạo Công ty) về những khó khăn, vướng mắc trong công việc để ảnh hưởng đến kết quả, tiến độ công việc hoặc để sai sót xảy ra: Mỗi sai sót trừ 10 điểm.</t>
  </si>
  <si>
    <t xml:space="preserve">Thực hiện chậm chế độ báo cáo về công tác lưu trữ theo quy định: Mỗi sai sót trừ 100 điểm.
</t>
  </si>
  <si>
    <t>Thực hiện làm báo cáo về công tác lưu trữ còn thiếu sót, sai số liệu hoặc nội dung: Mỗi sai sót trừ 10 điểm.</t>
  </si>
  <si>
    <t>Không thực hiện tốt việc sưu tầm, lưu giữ, bảo quản các tư liệu và hiện vật liên quan đến lịch sử, truyền thống của Công ty, còn để phải nhắc nhở : Mỗi sai sót trừ 10 điểm.</t>
  </si>
  <si>
    <t>Không quản lý sắp sếp tốt phòng truyền thống của Công ty : Mỗi sai sót trừ 10 điểm.</t>
  </si>
  <si>
    <t>Để mất mát, hư hỏng các tư liệu và hiện vật liên quan đến lịch sử, truyền thống của Công ty: Mỗi sai sót trừ 100 điểm.</t>
  </si>
  <si>
    <t>Để  mất các hồ sơ, giấy tờ, liên quan đến hợp đồng thuê đất của Công ty: Trừ 100 điểm/giấy tờ.</t>
  </si>
  <si>
    <t>Lưu, theo dõi các hồ sơ, giấy tờ, liên quan đến hợp đồng thuê đất của Công ty  không khoa học theo quy định, tìm không thấy kịp thời: Mỗi sai sót trừ 10 điểm.</t>
  </si>
  <si>
    <t>Để cấp trên phê bình trong công tác này: Mỗi sai sót trừ 10 điểm.</t>
  </si>
  <si>
    <t>Thực hiện các thủ tục xin gia hạn hợp đồng thuê đất của Công ty không đúng thời gian quy định: Trừ 100 điểm.</t>
  </si>
  <si>
    <t>Triển khai và chỉ đạo việc thực hiện công tác Hành chính văn phòng không đúng thời gian quy định:  Trừ 100 điểm.</t>
  </si>
  <si>
    <t>Để cấp trên phê bình trong công tác Hành chính văn phòng:  Mỗi sai sót trừ 10 điểm.</t>
  </si>
  <si>
    <t>Thiếu kiểm tra đôn đốc bộ phận Hành chính văn phòng để thực hiện nhiệm vụ mục tiêu của Phòng và Công ty, không nắm chắc công việc, điều hành kém: Mỗi sai sót trừ 10 điểm.</t>
  </si>
  <si>
    <t>Không báo cáo và xin ý kiến chỉ đạo kịp thời của Lãnh đạo Công ty khi có các khó khăn gây ách tắc trong công tác Hành chính văn phòng:  Mỗi sai sót trừ 10 điểm.</t>
  </si>
  <si>
    <t>Không thực hiện tốt việc trì hoặc phối hợp tổ chức các hội nghị, lễ hội...do công ty tổ chức:  Mỗi sai sót trừ 10 điểm.</t>
  </si>
  <si>
    <t>Xắp xếp không tốt hoặc chậm trễ về cơ sở vật chất phục vụ các cuộc họp, hội nghị thường xuyên hoặc đột xuất của Công ty như: Gửi giấy mời, chuẩn bị địa điểm, chuẩn bị chương trình làm việc, in ấn, sao chép, sắp xếp tài liệu để cung cấp cho các đại biểu, trang trí hội trường, phục vụ nước uống…: Mỗi sai sót trừ 10 điểm.</t>
  </si>
  <si>
    <t>Không thực hiện tốt việc phối hợp tổ chức các hội nghị, lễ hội...do công ty tổ chức còn bị cấp trên phê bình: Mỗi sai sót trừ 10 điểm.</t>
  </si>
  <si>
    <t>Lập kế hoạch mua sắm, trang thiết bị văn phòng, văn phòng phẩm của Văn phòng không đúng thời gian quy định: Trừ 100 điểm.</t>
  </si>
  <si>
    <t>Thực hiện nhưng còn sót, còn thiếu làm gián đoạn hoặc ảnh hưởng đến công việc của các bộ phận:  Mỗi sai sót trừ 10 điểm.</t>
  </si>
  <si>
    <t>Thực hiện chậm trễ các thủ tục mua sắm hàng hóa, dịch vụ của phòng: Mỗi sai sót trừ 10 điểm.</t>
  </si>
  <si>
    <t>Thực hiện các thủ tục ký kết Hợp đồng của phòng không đúng theo quy định: Mỗi sai sót trừ 10 điểm.</t>
  </si>
  <si>
    <t>Thực hiện hoàn thiện các thủ tục thanh quyết toán chậm theo quy định: Mỗi sai sót trừ 10 điểm.</t>
  </si>
  <si>
    <t>4- Nội dung và số liệu trong quyết toán bị sai: Mỗi sai sót trừ 10 điểm.</t>
  </si>
  <si>
    <t>5- Thiếu hồ sơ giấy tờ quyết toán: Mỗi sai sót trừ 10 điểm.</t>
  </si>
  <si>
    <t>6- Còn để nhắc nhở trong công tác thanh toán, quyết toán:  Mỗi sai sót trừ 10 điểm.</t>
  </si>
  <si>
    <t>1- Thực hiện chậm thời gian quyết toán theo quy định:Mỗi sai sót trừ 10 điểm.</t>
  </si>
  <si>
    <t>2- Thiếu hồ sơ giấy tờ quyết toán: Mỗi sai sót trừ 10 điểm.</t>
  </si>
  <si>
    <t>3- Nội dung và số liệu trong quyết toán bị sai: Mỗi sai sót trừ 10 điểm.</t>
  </si>
  <si>
    <t>1- Thực hiện chậm các thủ tục thuê dịch vụ để bị nhắc nhở : Mỗi sai sót trừ 10 điểm.</t>
  </si>
  <si>
    <t>2- Thực hiện sai nội dung trình bầy, trang trí khánh tiết, maket, băng rôn...: Mỗi sai sót trừ 10 điểm.</t>
  </si>
  <si>
    <t>3- Thực hiện thuê dịch vụ có chất lượng kém (Bị phản ánh, nhắc nhở): Mỗi sai sót trừ 10 điểm.</t>
  </si>
  <si>
    <t>1- Thực hiện các thủ tục ký kết Hợp đồng không đúng theo quy định: Mỗi sai sót trừ 10 điểm.</t>
  </si>
  <si>
    <t>2- Thực hiện chậm thời gian hợp đồng khi đến hạn theo quy định nhưng chưa bị ảnh hưởng thiệt hại về kinh tế hoặc để hậu quả xấu xảy ra : Mỗi sai sót trừ 10 điểm.</t>
  </si>
  <si>
    <t>3- Thực hiện chậm thời gian hợp đồng khi đến hạn theo quy định, ảnh hưởng thiệt hại về kinh tế hoặc để hậu quả xấu xảy ra : Trừ 100 điểm</t>
  </si>
  <si>
    <t>4- Nội dung và số liệu trong hợp đồng, thủ tục thanh toán bị sai: Mỗi sai sót trừ 10 điểm.</t>
  </si>
  <si>
    <t>1- Thực hiện chậm trễ việc soạn thảo và ban hành các thông báo kết luận cuộc họp theo ý kiến chỉ đạo của Lãnh đạo Công ty:Mỗi sai sót trừ 10 điểm.</t>
  </si>
  <si>
    <t>2- Thực hiện chậm việc tổng hợp và xếp lịch công tác tuần, lịch điều phối xe hàng tuần theo quy định: Mỗi sai sót trừ 10 điểm.</t>
  </si>
  <si>
    <t>3- Lập lịch còn bị sai sót: Mỗi sai sót trừ 10 điểm.</t>
  </si>
  <si>
    <t>Theo dõi các lịch họp và thông báo (bằng điện thoại hoặc tin nhắn) mời các thành phần dự họp theo chỉ đạo của cấp trên. Phối hợp với các đơn vị có liên quan cung cấp và chuẩn bị tài liệu để dự họp. Chuẩn bị phòng họp và phục vụ hậu cần cho các buổi họp</t>
  </si>
  <si>
    <t xml:space="preserve">1- Không kịp thời  thông báo, mời các thành phần dự họp theo chỉ đạo của cấp trên: Mỗi sai sót trừ 10 điểm.
</t>
  </si>
  <si>
    <t>2- Thông báo sai nội dung, địa điểm, thời gian họp, hội nghị..: Mỗi sai sót trừ 10 điểm.</t>
  </si>
  <si>
    <t>3- Không phối hợp với các đơn vị có liên quan cung cấp và chuẩn bị tài liệu để dự họp: Mỗi sai sót trừ 10 điểm.</t>
  </si>
  <si>
    <t>4- Không chuẩn bị tốt phòng họp và phục vụ hậu cần cho các buổi họp để lãnh đạo Công ty, lãnh đạo phòng nhắc nhở:Mỗi sai sót trừ 10 điểm.</t>
  </si>
  <si>
    <t>1- Thực hiện chậm việc chấm công, theo dõi và tổng hợp các văn bản, giấy phép, giấy đi công tác…hàng tháng của CBCNV trong phòng chuyển P3 háng tháng: Mỗi sai sót trừ 10 điểm.</t>
  </si>
  <si>
    <t>2- Thực hiện sai việc chấm công, theo dõi và tổng hợp các văn bản, giấy phép, giấy đi công tác…hàng tháng của CBCNV trong phòng háng tháng: Mỗi sai sót trừ 10 điểm.</t>
  </si>
  <si>
    <t>1- Không có sổ theo dõi và cập nhật đầy đủ, kịp thời dụng cụ, trang thiết bị văn phòng  của đơn vị: Trừ 100 điểm.</t>
  </si>
  <si>
    <t>2- Không thực hiện bảo trì máy lạnh  hoặc báo sửa chữa, thay thế kịp thời: Mỗi sai sót trừ 10 điểm.</t>
  </si>
  <si>
    <t>3- Hệ thống điện, nước, tài sản cố định, trang thiết bị văn phòng và các cơ sở vật chất khác của Công ty do văn phòng quản lý hư hỏng, trục trặc không được sửa chữa, khắc phục kịp thời: Mỗi sai sót trừ 10 điểm.</t>
  </si>
  <si>
    <t>4- Hư hỏng của công trình kiến trúc nhưng không phát hiện để đề xuất sửa chữa, đại tu, cải tạo kịp thời: Mỗi sai sót trừ 10 điểm.</t>
  </si>
  <si>
    <t>5- Thực hiện kiểm kê CCDC còn chậm trễ và không chính xác: Mỗi sai sót trừ 10 điểm.</t>
  </si>
  <si>
    <t>6- Không kiểm tra để thay thế, bổ sung cây cảnh bị chết hoặc bị thiếu kịp thời: : Mỗi sai sót trừ 10 điểm.</t>
  </si>
  <si>
    <t>7- Còn để cấp trên phê bình trong công việc: Mỗi sai sót trừ 10 điểm.</t>
  </si>
  <si>
    <t xml:space="preserve">1- Không kịp thời chỉ đạo và triển khai  việc thực hiện công tác hậu cần,Lễ tân, đón và tiếp khách theo kế hoạch và theo chỉ đạo của cấp trên: Trừ 100 điểm.
</t>
  </si>
  <si>
    <t>1- Thực hiện việc đón và tiếp khách không đúng theo quy định và theo chỉ đạo của cấp trên, gây phiền hà cho khách: Trừ 100 điểm.</t>
  </si>
  <si>
    <t>2- Không nhiệt tình trong việc đón và tiếp khách (Đến muộn giờ, bỏ về trước...): Trừ 100 điểm</t>
  </si>
  <si>
    <t xml:space="preserve">3- Còn để cấp trên phê bình trong việc đón và tiếp khách: Mỗi sai sót trừ 10 điểm.
</t>
  </si>
  <si>
    <t>1- Không kịp thời chỉ đạo và triển khai  công tác Quan hệ cộng đồng, Thông tin truyền thông của Công ty:  Trừ 100 điểm</t>
  </si>
  <si>
    <t>2- Để Cấp trên phê bình về công tác Quan hệ cộng đồng, Thông tin truyền thông : Mỗi sai sót trừ 10 điểm.</t>
  </si>
  <si>
    <t>1- Thực hiện công tác QHCĐ không đúng thời gian quy định: Trừ 100 điểm</t>
  </si>
  <si>
    <t>2- Thực hiện nhưng có sai sót trong công tác QHCĐ: Mỗi sai sót trừ 10 điểm.</t>
  </si>
  <si>
    <t>3- Còn để cấp trên phê bình trong công tác này: Mỗi sai sót trừ 10 điểm.</t>
  </si>
  <si>
    <t>4- Không kịp thời chạy các nội dung thông tin trên bảng điện tử  của Công ty  theo chỉ đạo; chậm trễ  việc treo, tháo cờ, băng rôn khẩu hiệu vào các ngày lễ, tết, hội nghị... theo kế hoạch hoặc văn bản chỉ đạo : Mỗi sai sót trừ 10 điểm.</t>
  </si>
  <si>
    <t xml:space="preserve">5- Không phối hợp cùng các đơn vị trong Công ty thực hiện công tác thông tin truyền thông: Trừ 100 điểm
</t>
  </si>
  <si>
    <t>Chủ động, kịp thời  báo cáo, đề xuất với lãnh đạo phòng về những khó khăn vướng mắc hoặc những công việc phát sinh trong công tác QHCĐ, TTTT  để thực hiện hoàn thành công  việc một cách hiệu quả. Không để sai sót xảy ra.</t>
  </si>
  <si>
    <t>1- Không chủ động báo cáo hoặc đề xuất kịp thời với lãnh đạo Phòng (lãnh đạo Công ty) về những khó khăn, vướng mắc trong công việc để ảnh hưởng đến kết quả, tiến độ công việc hoặc để sai sót xảy ra: Mỗi sai sót trừ 10 điểm.</t>
  </si>
  <si>
    <t xml:space="preserve">1- Thực hiện chế độ báo cáo về công tác QHCĐ, TTTT không đúng thời gian quy định: Trừ 100 điểm
</t>
  </si>
  <si>
    <t>2- Thực hiện làm báo cáo về công tác QHCĐ, TTTT còn sai sót :  Mỗi sai sót trừ 10 điểm.</t>
  </si>
  <si>
    <t xml:space="preserve">1- Không tổng hợp đề xuất mua báo, tạp chí, các tài liệu truyền thông của Công ty theo định kỳ:  Trừ 100 điểm
</t>
  </si>
  <si>
    <t>3- Thực hiện chậm việc chuyển báo, tạp chí, các tài liệu truyền thông đến các phòng ban, đơn vị:  Mỗi sai sót trừ 10 điểm.</t>
  </si>
  <si>
    <t>1- Không kịp thời triển khai và chỉ đạo việc thực hiện công tác Y tế, chăm sóc sức khỏe NLĐ của công ty theo văn bản chỉ đạo của cấp trên hoặc theo sự chỉ đạo của lãnh đạoCông ty: Trừ 100 điểm</t>
  </si>
  <si>
    <t>2- Để cấp trên phê bình trong công tác Y tế, chăm sóc sức khỏe NLĐ : Mỗi sai sót trừ 10 điểm.</t>
  </si>
  <si>
    <t>3- Thiếu kiểm tra đôn đốc bộ phận Y tế để thực hiện nhiệm vụ mục tiêu của Phòng và Công ty, không nắm chắc công việc, điều hành kém: Mỗi sai sót trừ 10 điểm.</t>
  </si>
  <si>
    <t>4- Không hợp tác/hỗ trợ đơn vị khác để thực hiện công việc trong phạm vi chức năng nhiệm vụ được phân công để góp phần hoàn thành công việc, mục tiêu của Công ty; Không báo cáo và xin ý kiến chỉ đạo kịp thời với Lãnh đạo Công ty khi có các khó khăn gây ách tắc trong công tác Y tế, chăm sóc sức khỏe NLĐ: Mỗi sai sót trừ 10 điểm.</t>
  </si>
  <si>
    <t>1- Thực hiện không đúng quy định của Nhà nước, của ngành về công tác khám, chữa bệnh: Trừ 100 điểm</t>
  </si>
  <si>
    <t>2- Để cấp trên phê bình trong công tác Y tế, chăm sóc sức khỏe NLĐ: Mỗi sai sót trừ 10 điểm.</t>
  </si>
  <si>
    <t>3- Triển khai và hướng dẫn chưa đầy đủ các văn bản cấp trên đến các đơn vị, người lao động: Trừ 10 điểm/nội dung.</t>
  </si>
  <si>
    <t>1- Không theo dõi và cập nhật đầy đủ thông tin sức khỏe của NLĐ vào hồ sơ khám sức khỏe: Trừ 100 điểm</t>
  </si>
  <si>
    <t>2- Để  mất hồ sơ sức khỏe của NLĐ:  Trừ 100 điểm.</t>
  </si>
  <si>
    <t>4- Lưu, theo dõi hồ sơ sức khỏe không khoa học theo quy định, tìm không thấy kịp thời: Trừ 10 điểm/hồ sơ.</t>
  </si>
  <si>
    <t>1- Không thực hiện công tác điều dưỡng và phục hồi chức năng lao động theo quy định của EVN NPC:  Trừ 100 điểm</t>
  </si>
  <si>
    <t>Có sai sót trong việc thực hiện: Mỗi sai sót trừ 10 điểm.</t>
  </si>
  <si>
    <t>1- Không thực hiện tốt việc làm thủ tục hợp đồng với đơn vị chuyên môn để khám sức khỏe cho NLĐ theo đúng kế hoạch : Trừ 100 điểm.</t>
  </si>
  <si>
    <t>2- Thực hiện mua, cấp phát thuốc, trang thiết bị y tế không đúng thời gian quy định: Trừ 100 điểm.</t>
  </si>
  <si>
    <t>5- Nội dung và số liệu trong hợp đồng, thủ tục thanh toán bị sai: Mỗi sai sót trừ 10 điểm.</t>
  </si>
  <si>
    <t xml:space="preserve">1- Để  mất các hồ sơ, giấy tờ, liên quan đến công tác y tế  của Công ty : Trừ 100 điểm/giấy tờ.
</t>
  </si>
  <si>
    <t>3- Lưu, theo dõi  hồ sơ, giấy tờ, liên quan đến công tác y tế  của Công ty  không khoa học theo quy định, tìm không thấy kịp thời: Trừ 10 điểm/giấy tờ.</t>
  </si>
  <si>
    <t>4- Không thực hiện làm các  thủ tục, hồ sơ xin cấp phép thuộc lĩnh vực y tế theo quy định : Trừ 100 điểm/lần vi phạm.</t>
  </si>
  <si>
    <t xml:space="preserve">1- Không triển khai công tác phòng, chống dịch bệnh: Trừ 100 điểm.
</t>
  </si>
  <si>
    <t>2- Có triển khai nhưng còn sai sót:  Mỗi sai sót trừ 10 điểm.</t>
  </si>
  <si>
    <t>4- Không thực hiện đầy đủ công tác an toàn vệ sinh lao động; chăm sóc, bảo vệ sức khỏe cho CBNV hằng năm:  Mỗi sai sót trừ 10 điểm.</t>
  </si>
  <si>
    <t xml:space="preserve">5- Còn để cấp trên phê bình trong công tác này: Trừ 10 điểm/ lần phê bình.
</t>
  </si>
  <si>
    <t xml:space="preserve">1- Không có văn bản nhắc nhở và  hướng dẫn kịp thời các phòng, đơn vị trực thuộc về công tác giữ gìn an toàn thực phẩm: Trừ 100 điểm.
</t>
  </si>
  <si>
    <t>2- Còn để cấp trên phê bình: Trừ 10 điểm/ lần phê bình.</t>
  </si>
  <si>
    <t>3- Vệ sinh và bảo quản Kho của văn phòng không sạch sẽ, gọn gàng: Mỗi sai sót trừ 10 điểm.</t>
  </si>
  <si>
    <t>4- Không thực hiện làm sổ sách theo dõi việc xuất, nhập kho đầy đủ: Trừ 100 điểm.</t>
  </si>
  <si>
    <t xml:space="preserve">1- Không chủ động báo cáo hoặc đề xuất kịp thời với lãnh đạo Phòng (lãnh đạo Công ty) về những khó khăn, vướng mắc trong công việc để ảnh hưởng đến kết quả, tiến độ công việc hoặc để sai sót xảy ra: Trừ 10 điểm/công việc.
</t>
  </si>
  <si>
    <t xml:space="preserve">1- Thực hiện chế độ báo cáo về công tác y tế, chăm sóc sức khỏe NLĐ không đúng thời gian quy định: Trừ 100 điểm.
</t>
  </si>
  <si>
    <t>2- Thực hiện làm báo cáo còn thiếu sót, sai số liệu hoặc nội dung theo quy định: Mỗi sai sót trừ 10 điểm.</t>
  </si>
  <si>
    <t xml:space="preserve">1- Không thực hiện quan trắc môi trường lao động trong Công ty theo quy định: Trừ 100 điểm.
</t>
  </si>
  <si>
    <t>2- Thực hiện nhưng còn có sai sót:Mỗi sai sót trừ 10 điểm.</t>
  </si>
  <si>
    <t>3- Còn để cấp trên phê bình: Trừ 10 điểm/ lần nhắc phê bình</t>
  </si>
  <si>
    <t xml:space="preserve">1- Không kịp thời triển khai và chỉ đạo việc thực hiện công tác vệ sinh công nghiệp của công ty: Trừ 10 điểm/nội dung chỉ đạo.
</t>
  </si>
  <si>
    <t>2- Để cấp trên phê bình trong công tác vệ sinh công nghiệp : Trừ 10 điểm/lần phê bình.</t>
  </si>
  <si>
    <t>3- Thiếu kiểm tra đôn đốc bộ phận vệ sinh công nghiệp để thực hiện nhiệm vụ mục tiêu của Phòng và Công ty, không nắm chắc công việc, điều hành kém: Trừ 10 điểm/trường hợp.</t>
  </si>
  <si>
    <t>4- Hàng ngày không thực hiện việc kiểm tra tình hình thực hiện và kết quả thực hiện công tác vệ sinh công nghiệp và đánh giá vào Phiếu kiểm tra hàng ngày : Mỗi sai sót trừ 10 điểm.</t>
  </si>
  <si>
    <t xml:space="preserve">5- Không kịp thời báo cáo hoặc đề xuất với Chánh văn phòng hoặc Lãnh đạo Công ty (nếu có) về các khó khăn, vướng mắc gây ách tắc trong công tác vệ sinh công nghiệp để được chỉ đạo giải quyết: Trừ 10 điểm/trường hợp.
</t>
  </si>
  <si>
    <t>Thường  xuyên theo dõi và kiểm soát các khu vực thực hiện VSCN. Kịp thời  phát hiện  và xử lý ngay những tồn tại chưa hoàn thành hoặc chưa tốt. Đối với những vấn đề lớn, chủ động báo cáo, đề xuất với Lãnh đạo phòng để được xử lý, giải quyết.  Không để sai sót xảy ra.</t>
  </si>
  <si>
    <t xml:space="preserve">1- Không kịp thời phát hiện và xử lý những tồn tại của công tác VSCN để chủ động báo cáo, đề xuất với Lãnh đạo phòng  xử lý, giải quyết :  Mỗi sai sót trừ 10 điểm.
</t>
  </si>
  <si>
    <t xml:space="preserve">1- Còn để sai sót hoặc vệ sinh bẩn toàn bộ các khu vực chung (Cổng, sân trước, sân sau, nhà để  xe của CBCNV, sảnh,  hành lang hội trường, cầu thang,  phát cỏ tường rào…) thuộc nhà điều hành công ty: Mỗi sai sót trừ 10 điểm.
</t>
  </si>
  <si>
    <t xml:space="preserve">1- Dọn dẹp vệ sinh các Phòng làm việc, phòng vệ sinh của  BGĐ Công ty không đạt yêu cầu, để cấp trên phê bình: Trừ 10 điểm/lỗi.
</t>
  </si>
  <si>
    <t xml:space="preserve">1- Dọn dẹp vệ sinh công nghiệp các khu nhà vệ sinh dùng chung của Công ty không đạt yêu cầu. Phiếu đánh giá là mức Trung bình:  Trừ 10 điểm/ hạng mục công việc đánh giá TB.
</t>
  </si>
  <si>
    <t>2- Còn để Ban Giám đốc phê bình: Trừ 10 điểm/lần phê bình.</t>
  </si>
  <si>
    <t>3- Còn để các phòng ban khác phản ánh: Trừ 10 điểm/lần.</t>
  </si>
  <si>
    <t xml:space="preserve">4- Không kiểm tra để báo cáo để khắc phục kịp thời để rò rỉ nước, nước yếu, chạm chập về điện khu nhà vệ sinh : Trừ 10 điểm/trường hợp.
</t>
  </si>
  <si>
    <t xml:space="preserve">1- Dọn dẹp vệ sinh hội trường, phòng khách, phòng họp, kho của Văn phòng thuộc Nhà điều hành Công ty không đạt yêu cầu  Còn để Lãnh đạo Phòng nhắc nhở: Trừ 10 điểm/lỗi.
</t>
  </si>
  <si>
    <t>2- Còn để Cấp trên phê bình: Trừ 10 điểm/lần phê bình.</t>
  </si>
  <si>
    <t xml:space="preserve">1- Cây cảnh nhà điều hành không được chăm sóc tốt (khô héo, nghiêng ngã,…); Không kiểm tra theo dõi cây cảnh để  phát hiện kịp thời các hiện tượng khả năng cây bị chết báo cáo lãnh đạo phòng có biện pháp chăm sóc hoặc thay thế, bổ sung :Mỗi sai sót trừ 10 điểm.
</t>
  </si>
  <si>
    <t>2- Còn để cấp trên phê bình: Trừ 10 điểm/lần phê bình.</t>
  </si>
  <si>
    <t>1- Không kịp thời triển khai và chỉ đạo việc thực hiện vận hành, điều phối và sử dụng xe ô tô phục vụ SXKD: Trừ 100 điểm</t>
  </si>
  <si>
    <t>2- Để cấp trên phê bình: Trừ 10 điểm/lần phê bình.</t>
  </si>
  <si>
    <t xml:space="preserve">1- Sai sót trong việc lập kế hoạch điều xe hàng tuần: Mỗi sai sót trừ 10 điểm.
</t>
  </si>
  <si>
    <t xml:space="preserve">2- Điều động và bố trí xe không kịp thời để phục vụ cho Lãnh đạo; các phòng, đơn vị trực thuộc: Trừ 10 điểm/trường hợp.
</t>
  </si>
  <si>
    <t xml:space="preserve">1- Không kịp thời chỉ đạo điều hành Tổ Lái xe theo kế hoạch định kỳ hoặc đột xuất và theo mệnh lệnh của cấp trên: Trừ 100 điểm.
</t>
  </si>
  <si>
    <t>2- Để Cấp trên phê bình trong công tác điều hành Tổ Lái xe : Trừ 10 điểm/lần phê bình.</t>
  </si>
  <si>
    <t xml:space="preserve">1- Lái xe để xảy ra tại nạn giao thông do lỗi chủ quan: Trừ 100 điểm/ trường hợp.
</t>
  </si>
  <si>
    <t>3- Thực hiện lái xe trong trạng thái có nồng độ cồn: Trừ 100 điểm</t>
  </si>
  <si>
    <t>4- Bị phạt do vi phạm an toàn giao thông: Trừ 10 điểm/ trường hợp.</t>
  </si>
  <si>
    <t>5- Không chấp hành đúng giờ giấc lái xe theo sự phân công: Trừ 100 điểm/ trường hợp.</t>
  </si>
  <si>
    <t>6- Còn để cấp trên phê bình: Trừ 10 điểm/ lần phê bình.</t>
  </si>
  <si>
    <t xml:space="preserve">1- Để mất hồ sơ, giấy tờ xe: Trừ 100 điểm.
</t>
  </si>
  <si>
    <t>2- Để hư hỏng hồ sơ, giấy tờ xe: Trừ 10 điểm/giấy tờ.</t>
  </si>
  <si>
    <t>3- Lưu, theo dõi các hồ sơ, giấy tờ xe không khoa học theo quy định, tìm không thấy kịp thời: Trừ 10 điểm/giấy tờ.</t>
  </si>
  <si>
    <t xml:space="preserve">Thực hiện các thủ tục khám xe, mua bảo hiểm xe, đăng kiểm xe và xin phép chuyên chở các vật tư, thiết bị quá khổ, quá tải,… không đúng thời gian quy định: Trừ 100 điểm.
</t>
  </si>
  <si>
    <t xml:space="preserve">1- Thực hiện không đúng các nội dung trong lệnh điều động xe (đúng lộ trình, cung đường, địa điểm, thời gian): Trừ 100 điểm.
</t>
  </si>
  <si>
    <t>2- Không cập nhật theo dõi lịch trình hoạt động của xe được phân công quản lý và sử dụng (Nhật ký xe): Trừ 100 điểm.</t>
  </si>
  <si>
    <t>3- Cập nhật thiếu hoặc sai lịch trình hoạt động của xe được phân công quản lý và sử dụng vào nhật ký xe: Mỗi sai sót trừ 10 điểm.</t>
  </si>
  <si>
    <t xml:space="preserve"> Trong quá trình vận chuyển để xe hư hỏng dọc đường do lỗi chủ quan : Trừ 100 điểm.
</t>
  </si>
  <si>
    <t xml:space="preserve"> Để mất mát dụng cụ đồ nghề của xe : Trừ 100 điểm.</t>
  </si>
  <si>
    <t>Lưu, theo dõi các  dụng cụ đồ nghề của xe không khoa học theo quy định, tìm không thấy kịp thời: Trừ 10 điểm/trường hợp.</t>
  </si>
  <si>
    <t xml:space="preserve">1- Không thường xuyên theo dõi tình trạng hoạt động của xe để kịp thời phát hiện lỗi có nguy cơ gây mất an toàn của phương tiện và khắc phục ngay: Mỗi sai sót trừ 10 điểm .
</t>
  </si>
  <si>
    <t>Có sai sót trong việc định kỳ thay dầu máy, nước làm mát, rửa xe, vệ sinh xe sạch sẽ: Mỗi sai sót trừ 10 điểm.</t>
  </si>
  <si>
    <t>Không chủ động báo cáo, đề xuất với cấp trên về những vẫn đề cần xử lý, giải quyết, khắc phục khi Xe bị hư, hỏng để sửa chữa kịp thời, làm gián đoạn công tác SXKD: Trừ 100 điểm.</t>
  </si>
  <si>
    <t>Thực hiện công tác đại tu, sửa chữa xe còn thiếu sót: Mỗi sai sót trừ 10 điểm.</t>
  </si>
  <si>
    <t>Các lỗi như sau trừ 10 điểm/lỗi: Thực hiện thanh kiểm tra không đầy đủ, không đúng kế hoạch các đối tượng trong diện kiểm tra theo kế hoạch; Không phát hiện sai sót theo nội dung đã kiểm tra, không đề xuất xử lý các trường hợp sai sót</t>
  </si>
  <si>
    <t xml:space="preserve"> NHÓM CÁC CHỈ TIÊU CHUNG (KPI CHUNG)</t>
  </si>
  <si>
    <t>Khía cạnh khách hàng</t>
  </si>
  <si>
    <t>Mỗi lần vi phạm quy định giao tiếp khách hàng trừ 10 điểm</t>
  </si>
  <si>
    <t>Lập kế hoạch SXKD</t>
  </si>
  <si>
    <t>Thực hiện CCHC theo kế hoạch của Công ty không đúng thời gian quy định trừ 100 điểm</t>
  </si>
  <si>
    <t>G= 0</t>
  </si>
  <si>
    <t>Thực hiện không đầy đủ các nội dung CCHC theo kế hoạch trừ 10 điểm/ nội dung</t>
  </si>
  <si>
    <t>Còn bị cấp trên phê bình do các vấn đề khác thuộc nội dung này trừ 10 điểm/lần</t>
  </si>
  <si>
    <t>Không thực hiện đầy đủ kế hoạch quy chế dân chủ của Công ty : Mỗi sai sót trừ 10 điểm</t>
  </si>
  <si>
    <t>Chỉ tính TP</t>
  </si>
  <si>
    <t>Không tham gia công tác quy chế dân chủ của Công ty : Mỗi lần trừ 10 điểm</t>
  </si>
  <si>
    <t>Quản trị hành chính, quan hệ cộng đồng</t>
  </si>
  <si>
    <t>Thực hiện công tác văn thư không theo đúng mẫu quy định của EVNNPC và của Công ty : Trừ 100 điểm.</t>
  </si>
  <si>
    <t xml:space="preserve"> Để mất hoặc thất lạc văn bản của phòng: Trừ 100 điểm.
</t>
  </si>
  <si>
    <t>Lưu văn bản của phòng không khoa học, không tìm thấy kịp thời : Trừ 10 điểm/văn bản.</t>
  </si>
  <si>
    <t>Có lỗi chưa ảnh hưởng đến uy tín công ty, đơn vị, hình ảnh thương hiệu trừ 10 điểm/ văn bản</t>
  </si>
  <si>
    <t>Có lỗi ảnh hưởng đến uy tín của công ty, đơn vị, hình ảnh thương hiệu trừ 40 điểm/ văn bản</t>
  </si>
  <si>
    <t>G=100-SL*40</t>
  </si>
  <si>
    <t>Soạn văn bản không đạt yêu cầu, phải sửa đi sửa lại nhiều hoặc phải soạn lại trừ 20 điểm/ văn bản</t>
  </si>
  <si>
    <t>G=100-SL*20</t>
  </si>
  <si>
    <t>Sai sót trong việc trình lãnh đạo ký văn bản (trình ký không đúng người ký, các văn bản chưa có chữ ký nháy của lãnh đạo phòng kiểm soát văn bản): Trừ 10 điểm/ lần sai sót.</t>
  </si>
  <si>
    <t>Công tác quan hệ cộng đồng</t>
  </si>
  <si>
    <t>Không thực hiện viết bài cho trang website của Công ty theo chỉ tiêu giao : Trừ 100 điểm.</t>
  </si>
  <si>
    <t>CN</t>
  </si>
  <si>
    <t>Công nghệ thông tin</t>
  </si>
  <si>
    <t>Số lượng CBCNV</t>
  </si>
  <si>
    <t>Số CBCNV trong phòng không khai thác hiệu quả các phần mềm dùng chung được trang bị như Eoffice; Microsoft Office; visio bị Lãnh đạo Công ty phê bình trừ 10 điểm/người</t>
  </si>
  <si>
    <t>Không sử dụng thành thạo các phần mềm dùng chung được trang bị như Eoffice; Microsoft Office; visio bị cấp trên phê bình trừ 10 điểm/lần</t>
  </si>
  <si>
    <t>QT</t>
  </si>
  <si>
    <t>Quy trình đảm bảo chất lượng</t>
  </si>
  <si>
    <t>Phiếu NC</t>
  </si>
  <si>
    <t>Bị lập phiếu NC trừ 50 điểm/phiếu.</t>
  </si>
  <si>
    <t>Chỉ trừ TP</t>
  </si>
  <si>
    <t>Mỗi sai sót trừ 10 điểm</t>
  </si>
  <si>
    <t>Số lần đánh giá</t>
  </si>
  <si>
    <t>Không thực hiện tự kiểm tra ISO của phòng trừ 100 điểm</t>
  </si>
  <si>
    <t>1 tháng 1 lần</t>
  </si>
  <si>
    <t>&lt;70 điểm Trừ 100 điểm</t>
  </si>
  <si>
    <t>Thực hiện 5S không đạt yêu cầu trừ 10 điểm/lỗi</t>
  </si>
  <si>
    <t>Không thực hiện tự kiểm tra 5S của phòng trừ 100 điểm.</t>
  </si>
  <si>
    <t>Chấm điểm VHDN Công ty 6 tháng, năm không đúng thời gian quy định trừ 100 điểm/lỗi</t>
  </si>
  <si>
    <t>Có sai sót trong việc thực hiện Chấm điểm VHDN Công ty 6 tháng, năm trừ 10 điểm/lỗi</t>
  </si>
  <si>
    <t>B.Ý THỨC, TRÁCH NHIỆM VỚI CÔNG VIỆC (Cấp1)</t>
  </si>
  <si>
    <t>Tiên phong, gương mẫu trong công việc, sẵn sàng nhận mọi nhiệm vụ được giao, có tinh thần sáng tạo trong lao động, luôn giúp đỡ đồng nghiệp hoàn thành nhiệm vụ</t>
  </si>
  <si>
    <t>G=100</t>
  </si>
  <si>
    <t>Có tinh thần trách nhiệm trong công việc, luôn phấn đấu hoàn thành tốt nhiệm vụ được giao, có tinh thần hợp tác với đồng nghiệp</t>
  </si>
  <si>
    <t>G=80</t>
  </si>
  <si>
    <t>Có ý thực hoàn thành nhiệm vụ theo chức trách của mình, không sẵn sàng nhận thêm các nhiệm vụ khác, thiếu tinh thần hợp tác với đồng nghiệp</t>
  </si>
  <si>
    <t>G=50</t>
  </si>
  <si>
    <t>Thiếu tinh thân trách nhiệm, không sẵn sàng nhận nhiêm vụ, không có ý thức hoàn thành tốt nhiệm vụ được giao, dựa dẫm, ỷ lại...</t>
  </si>
  <si>
    <t>Không vi phạm các nội quy, quy chế, quy định.</t>
  </si>
  <si>
    <t>Vi phạm các nội quy, quy chế, quy định, quy định chưa đến mức kỷ luật</t>
  </si>
  <si>
    <t>Vi phạm các nội quy, quy chế, quy định, quy định bị xem xét kỷ luật</t>
  </si>
  <si>
    <t>Cộng 2 điểm/ sáng kiến</t>
  </si>
  <si>
    <t>C1.2.1</t>
  </si>
  <si>
    <t>Có cải tiến, hợp lý hóa sản xuất được công nhận</t>
  </si>
  <si>
    <t>Cộng 0.5 điểm/ cải tiến, HLHSX</t>
  </si>
  <si>
    <t>C2</t>
  </si>
  <si>
    <t>C2.1</t>
  </si>
  <si>
    <t>Cộng 0.2 điểm/ công việc bổ sung</t>
  </si>
  <si>
    <t xml:space="preserve">&lt;95 điểm tính theo điểm thực tế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</si>
</sst>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 _₫_-;\-* #,##0.00\ _₫_-;_-* &quot;-&quot;??\ _₫_-;_-@_-"/>
    <numFmt numFmtId="165" formatCode="_-* #,##0.00_-;\-* #,##0.00_-;_-* &quot;-&quot;??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75">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charset val="163"/>
    </font>
    <font>
      <sz val="14"/>
      <name val="Times New Roman"/>
      <family val="1"/>
      <charset val="1"/>
    </font>
    <font>
      <sz val="11"/>
      <color indexed="8"/>
      <name val="Calibri"/>
      <family val="2"/>
      <charset val="1"/>
    </font>
    <font>
      <sz val="12"/>
      <name val="Times New Roman"/>
      <family val="1"/>
    </font>
    <font>
      <b/>
      <sz val="12"/>
      <name val="Times New Roman"/>
      <family val="1"/>
    </font>
    <font>
      <i/>
      <sz val="12"/>
      <color indexed="8"/>
      <name val="Times New Roman"/>
      <family val="1"/>
    </font>
    <font>
      <b/>
      <sz val="12"/>
      <color indexed="8"/>
      <name val="Times New Roman"/>
      <family val="1"/>
    </font>
    <font>
      <i/>
      <sz val="12"/>
      <name val="Times New Roman"/>
      <family val="1"/>
    </font>
    <font>
      <sz val="12"/>
      <name val="Arial"/>
      <family val="2"/>
    </font>
    <font>
      <b/>
      <i/>
      <sz val="12"/>
      <name val="Arial"/>
      <family val="2"/>
    </font>
    <font>
      <b/>
      <sz val="14"/>
      <name val="Arial"/>
      <family val="2"/>
    </font>
    <font>
      <sz val="14"/>
      <name val="Arial"/>
      <family val="2"/>
    </font>
    <font>
      <b/>
      <sz val="11"/>
      <name val="Arial"/>
      <family val="2"/>
    </font>
    <font>
      <sz val="10"/>
      <name val="Times New Roman"/>
      <family val="1"/>
    </font>
    <font>
      <b/>
      <sz val="14"/>
      <name val="Times New Roman"/>
      <family val="1"/>
    </font>
    <font>
      <b/>
      <sz val="11"/>
      <name val="Times New Roman"/>
      <family val="1"/>
    </font>
    <font>
      <sz val="12"/>
      <name val="Times New Roman"/>
      <family val="1"/>
      <charset val="163"/>
    </font>
    <font>
      <b/>
      <sz val="12"/>
      <name val="Times New Roman"/>
      <family val="1"/>
      <charset val="163"/>
    </font>
    <font>
      <sz val="12"/>
      <color indexed="8"/>
      <name val="Times New Roman"/>
      <family val="1"/>
      <charset val="163"/>
    </font>
    <font>
      <i/>
      <sz val="11.5"/>
      <color indexed="8"/>
      <name val="Times New Roman"/>
      <family val="1"/>
    </font>
    <font>
      <sz val="9"/>
      <color indexed="81"/>
      <name val="Tahoma"/>
      <family val="2"/>
    </font>
    <font>
      <b/>
      <sz val="9"/>
      <color indexed="81"/>
      <name val="Tahoma"/>
      <family val="2"/>
    </font>
    <font>
      <sz val="12"/>
      <color indexed="8"/>
      <name val="Times New Roman"/>
      <family val="1"/>
    </font>
    <font>
      <b/>
      <sz val="12"/>
      <color indexed="30"/>
      <name val="Times New Roman"/>
      <family val="1"/>
    </font>
    <font>
      <sz val="12"/>
      <color indexed="40"/>
      <name val="Times New Roman"/>
      <family val="1"/>
    </font>
    <font>
      <sz val="12"/>
      <color indexed="40"/>
      <name val="Tahoma"/>
      <family val="2"/>
    </font>
    <font>
      <sz val="12"/>
      <color indexed="8"/>
      <name val="Times New Roman"/>
      <family val="1"/>
    </font>
    <font>
      <b/>
      <sz val="12"/>
      <color indexed="8"/>
      <name val="Times New Roman"/>
      <family val="1"/>
    </font>
    <font>
      <sz val="12"/>
      <color indexed="10"/>
      <name val="Times New Roman"/>
      <family val="1"/>
    </font>
    <font>
      <sz val="8"/>
      <name val="Calibri"/>
      <family val="2"/>
    </font>
    <font>
      <b/>
      <i/>
      <sz val="12"/>
      <name val="Times New Roman"/>
      <family val="1"/>
    </font>
    <font>
      <b/>
      <sz val="12"/>
      <name val="Tahoma"/>
      <family val="2"/>
    </font>
    <font>
      <b/>
      <i/>
      <sz val="12"/>
      <color indexed="8"/>
      <name val="Times New Roman"/>
      <family val="1"/>
    </font>
    <font>
      <sz val="12"/>
      <name val="Tahoma"/>
      <family val="2"/>
    </font>
    <font>
      <sz val="11"/>
      <name val="Arial"/>
      <family val="2"/>
    </font>
    <font>
      <b/>
      <sz val="11"/>
      <name val="Times New Roman"/>
      <family val="1"/>
      <charset val="163"/>
    </font>
    <font>
      <b/>
      <sz val="14"/>
      <color indexed="8"/>
      <name val="Times New Roman"/>
      <family val="1"/>
    </font>
    <font>
      <b/>
      <sz val="14"/>
      <color indexed="30"/>
      <name val="Times New Roman"/>
      <family val="1"/>
    </font>
    <font>
      <b/>
      <sz val="20"/>
      <name val="Times New Roman"/>
      <family val="1"/>
    </font>
    <font>
      <b/>
      <sz val="10"/>
      <name val="Arial"/>
      <family val="2"/>
    </font>
    <font>
      <i/>
      <sz val="11.5"/>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rgb="FF00B0F0"/>
      <name val="Times New Roman"/>
      <family val="1"/>
    </font>
    <font>
      <sz val="12"/>
      <color rgb="FFFF0000"/>
      <name val="Times New Roman"/>
      <family val="1"/>
    </font>
    <font>
      <sz val="12"/>
      <color rgb="FF00B0F0"/>
      <name val="Tahoma"/>
      <family val="2"/>
    </font>
    <font>
      <sz val="12"/>
      <color theme="1"/>
      <name val="Times New Roman"/>
      <family val="1"/>
    </font>
    <font>
      <b/>
      <sz val="10"/>
      <color theme="3"/>
      <name val="Arial"/>
      <family val="2"/>
    </font>
    <font>
      <sz val="12"/>
      <color theme="3"/>
      <name val="Times New Roman"/>
      <family val="1"/>
      <charset val="163"/>
    </font>
    <font>
      <b/>
      <sz val="12"/>
      <color rgb="FFFF0000"/>
      <name val="Times New Roman"/>
      <family val="1"/>
      <charset val="163"/>
    </font>
    <font>
      <b/>
      <sz val="12"/>
      <color rgb="FFFF0000"/>
      <name val="Times New Roman"/>
      <family val="1"/>
    </font>
    <font>
      <sz val="12"/>
      <color rgb="FFFF0000"/>
      <name val="Times New Roman"/>
      <family val="1"/>
      <charset val="163"/>
    </font>
    <font>
      <sz val="12"/>
      <name val="Calibri"/>
      <family val="2"/>
      <scheme val="minor"/>
    </font>
    <font>
      <sz val="12"/>
      <color rgb="FFFF0000"/>
      <name val="Calibri"/>
      <family val="2"/>
    </font>
    <font>
      <sz val="11.5"/>
      <name val="Times New Roman"/>
      <family val="1"/>
    </font>
    <font>
      <b/>
      <sz val="12"/>
      <color rgb="FF0070C0"/>
      <name val="Times New Roman"/>
      <family val="1"/>
    </font>
    <font>
      <b/>
      <sz val="16"/>
      <name val="Times New Roman"/>
      <family val="1"/>
    </font>
    <font>
      <sz val="16"/>
      <name val="Times New Roman"/>
      <family val="1"/>
    </font>
  </fonts>
  <fills count="1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9"/>
        <bgColor indexed="26"/>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0" tint="-0.14999847407452621"/>
        <bgColor indexed="26"/>
      </patternFill>
    </fill>
    <fill>
      <patternFill patternType="solid">
        <fgColor theme="0" tint="-0.14999847407452621"/>
        <bgColor indexed="64"/>
      </patternFill>
    </fill>
    <fill>
      <patternFill patternType="solid">
        <fgColor rgb="FF00B050"/>
        <bgColor indexed="64"/>
      </patternFill>
    </fill>
    <fill>
      <patternFill patternType="solid">
        <fgColor theme="0" tint="-0.34998626667073579"/>
        <bgColor indexed="64"/>
      </patternFill>
    </fill>
  </fills>
  <borders count="2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s>
  <cellStyleXfs count="12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4"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11" fillId="0" borderId="0" applyFont="0" applyFill="0" applyBorder="0" applyAlignment="0" applyProtection="0"/>
    <xf numFmtId="169" fontId="11" fillId="0" borderId="0" applyFont="0" applyFill="0" applyBorder="0" applyAlignment="0" applyProtection="0"/>
    <xf numFmtId="165"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6" fillId="0" borderId="0" applyBorder="0" applyProtection="0"/>
    <xf numFmtId="172" fontId="1" fillId="0" borderId="0" applyBorder="0" applyProtection="0"/>
    <xf numFmtId="0" fontId="12" fillId="0" borderId="0"/>
    <xf numFmtId="0" fontId="15" fillId="0" borderId="0"/>
    <xf numFmtId="0" fontId="12"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6" fillId="0" borderId="0" applyBorder="0" applyProtection="0"/>
    <xf numFmtId="9" fontId="1" fillId="0" borderId="0" applyBorder="0" applyProtection="0"/>
    <xf numFmtId="0" fontId="14" fillId="0" borderId="0">
      <alignment vertical="center"/>
    </xf>
    <xf numFmtId="0" fontId="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56" fillId="0" borderId="0" applyNumberFormat="0" applyFill="0" applyBorder="0" applyAlignment="0" applyProtection="0"/>
    <xf numFmtId="0" fontId="4" fillId="0" borderId="0"/>
    <xf numFmtId="0" fontId="4" fillId="0" borderId="0"/>
    <xf numFmtId="0" fontId="4" fillId="0" borderId="0"/>
    <xf numFmtId="0" fontId="57" fillId="0" borderId="0"/>
    <xf numFmtId="0" fontId="58" fillId="0" borderId="0"/>
    <xf numFmtId="0" fontId="55" fillId="0" borderId="0"/>
    <xf numFmtId="0" fontId="55" fillId="0" borderId="0"/>
    <xf numFmtId="0" fontId="55" fillId="0" borderId="0"/>
    <xf numFmtId="0" fontId="7" fillId="0" borderId="0"/>
    <xf numFmtId="0" fontId="4" fillId="0" borderId="0"/>
    <xf numFmtId="0" fontId="59" fillId="0" borderId="0"/>
    <xf numFmtId="0" fontId="13" fillId="0" borderId="0">
      <alignment vertical="center"/>
    </xf>
    <xf numFmtId="0" fontId="4"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4" fillId="0" borderId="0"/>
    <xf numFmtId="0" fontId="4" fillId="0" borderId="0"/>
    <xf numFmtId="0" fontId="4" fillId="0" borderId="0"/>
    <xf numFmtId="0" fontId="4" fillId="0" borderId="0"/>
    <xf numFmtId="0" fontId="7" fillId="0" borderId="0"/>
    <xf numFmtId="0" fontId="4" fillId="0" borderId="0"/>
    <xf numFmtId="0" fontId="59"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560">
    <xf numFmtId="0" fontId="0" fillId="0" borderId="0" xfId="0"/>
    <xf numFmtId="0" fontId="22" fillId="2" borderId="3" xfId="94" applyFont="1" applyFill="1" applyBorder="1" applyAlignment="1">
      <alignment vertical="center" wrapText="1"/>
    </xf>
    <xf numFmtId="0" fontId="22" fillId="2" borderId="4" xfId="94" applyFont="1" applyFill="1" applyBorder="1" applyAlignment="1">
      <alignment vertical="center" wrapText="1"/>
    </xf>
    <xf numFmtId="0" fontId="22" fillId="2" borderId="5" xfId="94" applyFont="1" applyFill="1" applyBorder="1" applyAlignment="1">
      <alignment vertical="center" wrapText="1"/>
    </xf>
    <xf numFmtId="0" fontId="3" fillId="2" borderId="3" xfId="94" applyFont="1" applyFill="1" applyBorder="1" applyAlignment="1">
      <alignment horizontal="center" vertical="center" textRotation="90"/>
    </xf>
    <xf numFmtId="0" fontId="3" fillId="2" borderId="3" xfId="94" applyFont="1" applyFill="1" applyBorder="1" applyAlignment="1">
      <alignment vertical="center"/>
    </xf>
    <xf numFmtId="0" fontId="3" fillId="2" borderId="3" xfId="94" applyFont="1" applyFill="1" applyBorder="1" applyAlignment="1">
      <alignment horizontal="left" vertical="center" wrapText="1"/>
    </xf>
    <xf numFmtId="9" fontId="3" fillId="2" borderId="3" xfId="114" applyNumberFormat="1" applyFont="1" applyFill="1" applyBorder="1" applyAlignment="1">
      <alignment horizontal="right" vertical="center"/>
    </xf>
    <xf numFmtId="0" fontId="3" fillId="2" borderId="3" xfId="94" applyNumberFormat="1" applyFont="1" applyFill="1" applyBorder="1" applyAlignment="1">
      <alignment vertical="center"/>
    </xf>
    <xf numFmtId="0" fontId="3" fillId="2" borderId="3" xfId="94" applyFont="1" applyFill="1" applyBorder="1" applyAlignment="1">
      <alignment vertical="center" wrapText="1"/>
    </xf>
    <xf numFmtId="10" fontId="3" fillId="2" borderId="3" xfId="110" applyNumberFormat="1" applyFont="1" applyFill="1" applyBorder="1" applyAlignment="1">
      <alignment vertical="center" wrapText="1"/>
    </xf>
    <xf numFmtId="0" fontId="3" fillId="2" borderId="0" xfId="94" applyFont="1" applyFill="1" applyAlignment="1">
      <alignment vertical="center"/>
    </xf>
    <xf numFmtId="0" fontId="22" fillId="2" borderId="0" xfId="94" applyFont="1" applyFill="1" applyAlignment="1">
      <alignment vertical="center"/>
    </xf>
    <xf numFmtId="0" fontId="3" fillId="2" borderId="6" xfId="94" applyFont="1" applyFill="1" applyBorder="1" applyAlignment="1">
      <alignment vertical="center"/>
    </xf>
    <xf numFmtId="0" fontId="3" fillId="2" borderId="6" xfId="94" applyFont="1" applyFill="1" applyBorder="1" applyAlignment="1">
      <alignment horizontal="left" vertical="center"/>
    </xf>
    <xf numFmtId="0" fontId="3" fillId="2" borderId="6" xfId="94" applyFont="1" applyFill="1" applyBorder="1" applyAlignment="1">
      <alignment horizontal="right" vertical="center"/>
    </xf>
    <xf numFmtId="0" fontId="3" fillId="2" borderId="6" xfId="94" applyFont="1" applyFill="1" applyBorder="1" applyAlignment="1">
      <alignment horizontal="left" vertical="center" wrapText="1"/>
    </xf>
    <xf numFmtId="168" fontId="3" fillId="2" borderId="6" xfId="114" applyNumberFormat="1" applyFont="1" applyFill="1" applyBorder="1" applyAlignment="1">
      <alignment horizontal="right" vertical="center"/>
    </xf>
    <xf numFmtId="0" fontId="22" fillId="2" borderId="6" xfId="94" applyNumberFormat="1" applyFont="1" applyFill="1" applyBorder="1" applyAlignment="1">
      <alignment vertical="center"/>
    </xf>
    <xf numFmtId="0" fontId="3" fillId="2" borderId="6" xfId="94" applyFont="1" applyFill="1" applyBorder="1" applyAlignment="1">
      <alignment vertical="center" wrapText="1"/>
    </xf>
    <xf numFmtId="0" fontId="3" fillId="2" borderId="4" xfId="66" applyFont="1" applyFill="1" applyBorder="1" applyAlignment="1">
      <alignment vertical="center"/>
    </xf>
    <xf numFmtId="0" fontId="3" fillId="2" borderId="4" xfId="66" applyFont="1" applyFill="1" applyBorder="1" applyAlignment="1">
      <alignment horizontal="left" vertical="center"/>
    </xf>
    <xf numFmtId="0" fontId="3" fillId="2" borderId="4" xfId="66" applyFont="1" applyFill="1" applyBorder="1" applyAlignment="1">
      <alignment horizontal="right" vertical="center"/>
    </xf>
    <xf numFmtId="0" fontId="3" fillId="2" borderId="4" xfId="66" applyFont="1" applyFill="1" applyBorder="1" applyAlignment="1">
      <alignment horizontal="left" vertical="center" wrapText="1"/>
    </xf>
    <xf numFmtId="168" fontId="3" fillId="2" borderId="4" xfId="114" applyNumberFormat="1" applyFont="1" applyFill="1" applyBorder="1" applyAlignment="1">
      <alignment horizontal="right" vertical="center"/>
    </xf>
    <xf numFmtId="0" fontId="3" fillId="2" borderId="4" xfId="111" applyNumberFormat="1" applyFont="1" applyFill="1" applyBorder="1" applyAlignment="1">
      <alignment vertical="center"/>
    </xf>
    <xf numFmtId="0" fontId="3" fillId="2" borderId="4" xfId="66" applyFont="1" applyFill="1" applyBorder="1" applyAlignment="1">
      <alignment vertical="center" wrapText="1"/>
    </xf>
    <xf numFmtId="0" fontId="3" fillId="2" borderId="3" xfId="94" applyFont="1" applyFill="1" applyBorder="1" applyAlignment="1">
      <alignment horizontal="left" vertical="center"/>
    </xf>
    <xf numFmtId="0" fontId="3" fillId="2" borderId="3" xfId="94" applyFont="1" applyFill="1" applyBorder="1" applyAlignment="1">
      <alignment horizontal="right" vertical="center"/>
    </xf>
    <xf numFmtId="0" fontId="3" fillId="2" borderId="5" xfId="94" applyFont="1" applyFill="1" applyBorder="1" applyAlignment="1">
      <alignment horizontal="center" vertical="center" textRotation="90" wrapText="1"/>
    </xf>
    <xf numFmtId="0" fontId="22" fillId="2" borderId="5" xfId="94" applyFont="1" applyFill="1" applyBorder="1" applyAlignment="1">
      <alignment horizontal="left" vertical="center" wrapText="1"/>
    </xf>
    <xf numFmtId="9" fontId="22" fillId="2" borderId="5" xfId="94" applyNumberFormat="1" applyFont="1" applyFill="1" applyBorder="1" applyAlignment="1">
      <alignment horizontal="center" vertical="center" wrapText="1"/>
    </xf>
    <xf numFmtId="2" fontId="22" fillId="2" borderId="5" xfId="114" applyNumberFormat="1" applyFont="1" applyFill="1" applyBorder="1" applyAlignment="1">
      <alignment horizontal="center" vertical="center" wrapText="1"/>
    </xf>
    <xf numFmtId="9" fontId="22" fillId="2" borderId="5" xfId="94" applyNumberFormat="1" applyFont="1" applyFill="1" applyBorder="1" applyAlignment="1">
      <alignment vertical="center" wrapText="1"/>
    </xf>
    <xf numFmtId="0" fontId="22" fillId="2" borderId="5" xfId="20" applyNumberFormat="1" applyFont="1" applyFill="1" applyBorder="1" applyAlignment="1">
      <alignment horizontal="center" vertical="center" wrapText="1"/>
    </xf>
    <xf numFmtId="10" fontId="22" fillId="2" borderId="5" xfId="110" applyNumberFormat="1" applyFont="1" applyFill="1" applyBorder="1" applyAlignment="1">
      <alignment vertical="center" wrapText="1"/>
    </xf>
    <xf numFmtId="0" fontId="23" fillId="2" borderId="0" xfId="94" applyFont="1" applyFill="1" applyAlignment="1">
      <alignment vertical="center"/>
    </xf>
    <xf numFmtId="10" fontId="22" fillId="2" borderId="3" xfId="110" applyNumberFormat="1" applyFont="1" applyFill="1" applyBorder="1" applyAlignment="1">
      <alignment vertical="center" wrapText="1"/>
    </xf>
    <xf numFmtId="10" fontId="22" fillId="2" borderId="4" xfId="110" applyNumberFormat="1" applyFont="1" applyFill="1" applyBorder="1" applyAlignment="1">
      <alignment vertical="center" wrapText="1"/>
    </xf>
    <xf numFmtId="0" fontId="22" fillId="2" borderId="3" xfId="94" applyFont="1" applyFill="1" applyBorder="1" applyAlignment="1">
      <alignment vertical="center"/>
    </xf>
    <xf numFmtId="9" fontId="22" fillId="2" borderId="3" xfId="94" applyNumberFormat="1" applyFont="1" applyFill="1" applyBorder="1" applyAlignment="1">
      <alignment vertical="center"/>
    </xf>
    <xf numFmtId="0" fontId="22" fillId="2" borderId="3" xfId="94" applyFont="1" applyFill="1" applyBorder="1" applyAlignment="1">
      <alignment horizontal="left" vertical="center" wrapText="1"/>
    </xf>
    <xf numFmtId="9" fontId="22" fillId="2" borderId="3" xfId="114" applyNumberFormat="1" applyFont="1" applyFill="1" applyBorder="1" applyAlignment="1">
      <alignment horizontal="right" vertical="center"/>
    </xf>
    <xf numFmtId="9" fontId="22" fillId="2" borderId="3" xfId="94" applyNumberFormat="1" applyFont="1" applyFill="1" applyBorder="1" applyAlignment="1">
      <alignment horizontal="center" vertical="center" wrapText="1"/>
    </xf>
    <xf numFmtId="0" fontId="22" fillId="2" borderId="3" xfId="94" applyNumberFormat="1" applyFont="1" applyFill="1" applyBorder="1" applyAlignment="1">
      <alignment vertical="center"/>
    </xf>
    <xf numFmtId="0" fontId="22" fillId="2" borderId="0" xfId="94" applyFont="1" applyFill="1" applyBorder="1" applyAlignment="1">
      <alignment vertical="center"/>
    </xf>
    <xf numFmtId="0" fontId="3" fillId="2" borderId="0" xfId="94" applyFont="1" applyFill="1" applyAlignment="1">
      <alignment horizontal="left" vertical="center"/>
    </xf>
    <xf numFmtId="0" fontId="22" fillId="2" borderId="0" xfId="94" applyFont="1" applyFill="1" applyAlignment="1">
      <alignment horizontal="right" vertical="center"/>
    </xf>
    <xf numFmtId="0" fontId="22" fillId="2" borderId="0" xfId="94" applyFont="1" applyFill="1" applyAlignment="1">
      <alignment horizontal="left" vertical="center" wrapText="1"/>
    </xf>
    <xf numFmtId="168" fontId="22" fillId="2" borderId="0" xfId="114" applyNumberFormat="1" applyFont="1" applyFill="1" applyAlignment="1">
      <alignment horizontal="right" vertical="center"/>
    </xf>
    <xf numFmtId="0" fontId="22" fillId="2" borderId="0" xfId="94" applyNumberFormat="1" applyFont="1" applyFill="1" applyAlignment="1">
      <alignment vertical="center"/>
    </xf>
    <xf numFmtId="0" fontId="22" fillId="2" borderId="0" xfId="94" applyFont="1" applyFill="1" applyAlignment="1">
      <alignment vertical="center" wrapText="1"/>
    </xf>
    <xf numFmtId="9" fontId="3" fillId="2" borderId="6" xfId="94" applyNumberFormat="1" applyFont="1" applyFill="1" applyBorder="1" applyAlignment="1">
      <alignment horizontal="right" vertical="center"/>
    </xf>
    <xf numFmtId="9" fontId="3" fillId="2" borderId="4" xfId="66" applyNumberFormat="1" applyFont="1" applyFill="1" applyBorder="1" applyAlignment="1">
      <alignment horizontal="right" vertical="center"/>
    </xf>
    <xf numFmtId="9" fontId="3" fillId="2" borderId="3" xfId="94" applyNumberFormat="1" applyFont="1" applyFill="1" applyBorder="1" applyAlignment="1">
      <alignment horizontal="right" vertical="center"/>
    </xf>
    <xf numFmtId="9" fontId="22" fillId="2" borderId="5" xfId="114" applyNumberFormat="1" applyFont="1" applyFill="1" applyBorder="1" applyAlignment="1">
      <alignment horizontal="center" vertical="center" wrapText="1"/>
    </xf>
    <xf numFmtId="9" fontId="22" fillId="2" borderId="0" xfId="94" applyNumberFormat="1" applyFont="1" applyFill="1" applyAlignment="1">
      <alignment horizontal="right" vertical="center"/>
    </xf>
    <xf numFmtId="9" fontId="22" fillId="2" borderId="7" xfId="0" applyNumberFormat="1" applyFont="1" applyFill="1" applyBorder="1" applyAlignment="1">
      <alignment horizontal="center" vertical="center"/>
    </xf>
    <xf numFmtId="0" fontId="25" fillId="2" borderId="0" xfId="94" applyFont="1" applyFill="1" applyAlignment="1">
      <alignment vertical="center"/>
    </xf>
    <xf numFmtId="0" fontId="17" fillId="2" borderId="8" xfId="0" applyFont="1" applyFill="1" applyBorder="1" applyAlignment="1">
      <alignment horizontal="left" vertical="center" wrapText="1"/>
    </xf>
    <xf numFmtId="0" fontId="3" fillId="2" borderId="0" xfId="94" applyFont="1" applyFill="1" applyBorder="1" applyAlignment="1">
      <alignment horizontal="center" vertical="center"/>
    </xf>
    <xf numFmtId="9" fontId="3" fillId="2" borderId="3" xfId="94" applyNumberFormat="1" applyFont="1" applyFill="1" applyBorder="1" applyAlignment="1">
      <alignment horizontal="center" vertical="center" wrapText="1"/>
    </xf>
    <xf numFmtId="0" fontId="3" fillId="2" borderId="3" xfId="94" applyFont="1" applyFill="1" applyBorder="1" applyAlignment="1">
      <alignment horizontal="center" vertical="center"/>
    </xf>
    <xf numFmtId="0" fontId="28" fillId="2" borderId="0" xfId="94" applyFont="1" applyFill="1" applyBorder="1" applyAlignment="1">
      <alignment vertical="center"/>
    </xf>
    <xf numFmtId="0" fontId="28" fillId="2" borderId="0" xfId="94" applyFont="1" applyFill="1" applyBorder="1" applyAlignment="1">
      <alignment horizontal="right" vertical="center"/>
    </xf>
    <xf numFmtId="0" fontId="28" fillId="2" borderId="0" xfId="94" applyFont="1" applyFill="1" applyBorder="1" applyAlignment="1">
      <alignment horizontal="left" vertical="center" wrapText="1"/>
    </xf>
    <xf numFmtId="173" fontId="28" fillId="2" borderId="0" xfId="10" applyNumberFormat="1" applyFont="1" applyFill="1" applyBorder="1" applyAlignment="1">
      <alignment horizontal="center" vertical="center"/>
    </xf>
    <xf numFmtId="0" fontId="12" fillId="2" borderId="0" xfId="94" applyFont="1" applyFill="1" applyAlignment="1">
      <alignment vertical="center"/>
    </xf>
    <xf numFmtId="0" fontId="18" fillId="2" borderId="0" xfId="94" applyFont="1" applyFill="1" applyBorder="1" applyAlignment="1">
      <alignment vertical="center"/>
    </xf>
    <xf numFmtId="0" fontId="18" fillId="2" borderId="0" xfId="94" applyFont="1" applyFill="1" applyBorder="1" applyAlignment="1">
      <alignment horizontal="right" vertical="center"/>
    </xf>
    <xf numFmtId="0" fontId="18" fillId="2" borderId="0" xfId="94" applyFont="1" applyFill="1" applyBorder="1" applyAlignment="1">
      <alignment horizontal="left" vertical="center" wrapText="1"/>
    </xf>
    <xf numFmtId="173" fontId="18" fillId="2" borderId="0" xfId="10" applyNumberFormat="1" applyFont="1" applyFill="1" applyBorder="1" applyAlignment="1">
      <alignment horizontal="center" vertical="center"/>
    </xf>
    <xf numFmtId="0" fontId="17" fillId="2" borderId="0" xfId="94" applyFont="1" applyFill="1" applyBorder="1" applyAlignment="1">
      <alignment vertical="center"/>
    </xf>
    <xf numFmtId="0" fontId="17" fillId="2" borderId="0" xfId="94" applyFont="1" applyFill="1" applyAlignment="1">
      <alignment vertical="center"/>
    </xf>
    <xf numFmtId="0" fontId="18" fillId="3" borderId="3" xfId="0" applyFont="1" applyFill="1" applyBorder="1" applyAlignment="1">
      <alignment vertical="center" wrapText="1"/>
    </xf>
    <xf numFmtId="0" fontId="18" fillId="3" borderId="3" xfId="0" applyFont="1" applyFill="1" applyBorder="1" applyAlignment="1">
      <alignment horizontal="center" vertical="center" wrapText="1"/>
    </xf>
    <xf numFmtId="0" fontId="29" fillId="3"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29" fillId="2" borderId="3" xfId="0" applyFont="1" applyFill="1" applyBorder="1" applyAlignment="1">
      <alignment horizontal="center" vertical="center" wrapText="1"/>
    </xf>
    <xf numFmtId="0" fontId="17" fillId="2" borderId="3" xfId="0" applyNumberFormat="1" applyFont="1" applyFill="1" applyBorder="1" applyAlignment="1">
      <alignment horizontal="center" vertical="center" wrapText="1"/>
    </xf>
    <xf numFmtId="0" fontId="17" fillId="2" borderId="3" xfId="0" applyFont="1" applyFill="1" applyBorder="1" applyAlignment="1">
      <alignment wrapText="1"/>
    </xf>
    <xf numFmtId="0" fontId="17" fillId="2" borderId="3" xfId="0" applyFont="1" applyFill="1" applyBorder="1" applyAlignment="1">
      <alignment horizontal="left" vertical="center" wrapText="1"/>
    </xf>
    <xf numFmtId="0" fontId="17" fillId="2" borderId="3" xfId="0" applyNumberFormat="1" applyFont="1" applyFill="1" applyBorder="1" applyAlignment="1">
      <alignment vertical="center" wrapText="1"/>
    </xf>
    <xf numFmtId="0" fontId="17" fillId="2" borderId="9" xfId="0" applyNumberFormat="1" applyFont="1" applyFill="1" applyBorder="1" applyAlignment="1">
      <alignment vertical="center" wrapText="1"/>
    </xf>
    <xf numFmtId="0" fontId="17" fillId="2" borderId="10" xfId="0" applyFont="1" applyFill="1" applyBorder="1" applyAlignment="1">
      <alignment horizontal="left" vertical="center" wrapText="1"/>
    </xf>
    <xf numFmtId="0" fontId="17" fillId="2" borderId="0" xfId="94" applyFont="1" applyFill="1" applyAlignment="1">
      <alignment horizontal="left" vertical="center"/>
    </xf>
    <xf numFmtId="0" fontId="17" fillId="2" borderId="11" xfId="0" applyFont="1" applyFill="1" applyBorder="1" applyAlignment="1">
      <alignment horizontal="left" vertical="center" wrapText="1"/>
    </xf>
    <xf numFmtId="0" fontId="17" fillId="2" borderId="12" xfId="0" applyFont="1" applyFill="1" applyBorder="1" applyAlignment="1">
      <alignment horizontal="left" vertical="center" wrapText="1"/>
    </xf>
    <xf numFmtId="0" fontId="29" fillId="2" borderId="10" xfId="0" applyFont="1" applyFill="1" applyBorder="1" applyAlignment="1">
      <alignment horizontal="center" vertical="center" wrapText="1"/>
    </xf>
    <xf numFmtId="0" fontId="29" fillId="2" borderId="12"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17" fillId="2" borderId="3" xfId="0" applyFont="1" applyFill="1" applyBorder="1" applyAlignment="1">
      <alignment horizontal="center" vertical="center"/>
    </xf>
    <xf numFmtId="0" fontId="18" fillId="2" borderId="3" xfId="0" applyNumberFormat="1" applyFont="1" applyFill="1" applyBorder="1" applyAlignment="1">
      <alignment horizontal="center" vertical="center" wrapText="1"/>
    </xf>
    <xf numFmtId="0" fontId="17" fillId="2" borderId="0" xfId="94" applyFont="1" applyFill="1" applyAlignment="1">
      <alignment horizontal="right" vertical="center"/>
    </xf>
    <xf numFmtId="0" fontId="17" fillId="2" borderId="0" xfId="94" applyFont="1" applyFill="1" applyAlignment="1">
      <alignment horizontal="left" vertical="center" wrapText="1"/>
    </xf>
    <xf numFmtId="9" fontId="17" fillId="2" borderId="0" xfId="114" applyFont="1" applyFill="1" applyAlignment="1">
      <alignment horizontal="center" vertical="center"/>
    </xf>
    <xf numFmtId="0" fontId="37" fillId="2" borderId="0" xfId="94" applyFont="1" applyFill="1" applyAlignment="1">
      <alignment vertical="center"/>
    </xf>
    <xf numFmtId="0" fontId="18" fillId="2" borderId="3" xfId="65" applyFont="1" applyFill="1" applyBorder="1" applyAlignment="1" applyProtection="1">
      <alignment horizontal="left" vertical="center" wrapText="1"/>
    </xf>
    <xf numFmtId="0" fontId="30" fillId="0" borderId="0" xfId="0" applyFont="1"/>
    <xf numFmtId="0" fontId="30" fillId="0" borderId="0" xfId="0" applyFont="1" applyFill="1"/>
    <xf numFmtId="0" fontId="30" fillId="0" borderId="0" xfId="0" applyFont="1" applyFill="1" applyAlignment="1">
      <alignment horizontal="center"/>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0" fontId="30" fillId="0" borderId="0" xfId="0" applyFont="1" applyAlignment="1">
      <alignment horizontal="center"/>
    </xf>
    <xf numFmtId="0" fontId="18" fillId="4" borderId="13" xfId="0" applyFont="1" applyFill="1" applyBorder="1" applyAlignment="1">
      <alignment vertical="center"/>
    </xf>
    <xf numFmtId="0" fontId="18" fillId="4" borderId="2" xfId="0" applyFont="1" applyFill="1" applyBorder="1" applyAlignment="1">
      <alignment vertical="center"/>
    </xf>
    <xf numFmtId="0" fontId="18" fillId="4" borderId="14" xfId="0" applyFont="1" applyFill="1" applyBorder="1" applyAlignment="1">
      <alignment vertical="center"/>
    </xf>
    <xf numFmtId="0" fontId="18" fillId="4" borderId="3" xfId="0" applyFont="1" applyFill="1" applyBorder="1" applyAlignment="1">
      <alignment horizontal="center" vertical="center" wrapText="1"/>
    </xf>
    <xf numFmtId="0" fontId="18" fillId="4" borderId="3" xfId="0" applyFont="1" applyFill="1" applyBorder="1" applyAlignment="1">
      <alignment horizontal="left" vertical="center" wrapText="1"/>
    </xf>
    <xf numFmtId="0" fontId="18" fillId="0" borderId="3" xfId="0" applyFont="1" applyFill="1" applyBorder="1" applyAlignment="1">
      <alignment horizontal="center" vertical="center"/>
    </xf>
    <xf numFmtId="0" fontId="17" fillId="0" borderId="13" xfId="0" applyFont="1" applyFill="1" applyBorder="1" applyAlignment="1">
      <alignment vertical="center"/>
    </xf>
    <xf numFmtId="0" fontId="17" fillId="0" borderId="3" xfId="0" applyFont="1" applyFill="1" applyBorder="1" applyAlignment="1">
      <alignment vertical="center"/>
    </xf>
    <xf numFmtId="0" fontId="17" fillId="0" borderId="2" xfId="0" applyFont="1" applyFill="1" applyBorder="1" applyAlignment="1">
      <alignment vertical="center"/>
    </xf>
    <xf numFmtId="9" fontId="17" fillId="0" borderId="3" xfId="11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 xfId="0" applyFont="1" applyFill="1" applyBorder="1" applyAlignment="1">
      <alignment horizontal="left" vertical="center" wrapText="1"/>
    </xf>
    <xf numFmtId="0" fontId="17" fillId="0" borderId="0" xfId="0" applyFont="1" applyFill="1"/>
    <xf numFmtId="0" fontId="17" fillId="2" borderId="3" xfId="72" applyFont="1" applyFill="1" applyBorder="1" applyAlignment="1">
      <alignment vertical="center" wrapText="1"/>
    </xf>
    <xf numFmtId="0" fontId="17" fillId="0" borderId="3" xfId="72" applyFont="1" applyFill="1" applyBorder="1" applyAlignment="1">
      <alignment horizontal="center" vertical="center" wrapText="1"/>
    </xf>
    <xf numFmtId="0" fontId="17" fillId="2" borderId="3" xfId="0" applyFont="1" applyFill="1" applyBorder="1" applyAlignment="1">
      <alignment horizontal="center" vertical="center" wrapText="1"/>
    </xf>
    <xf numFmtId="9" fontId="17" fillId="0" borderId="3" xfId="114" applyFont="1" applyFill="1" applyBorder="1" applyAlignment="1">
      <alignment horizontal="center" vertical="center" wrapText="1"/>
    </xf>
    <xf numFmtId="174" fontId="21" fillId="0" borderId="3" xfId="10" applyNumberFormat="1" applyFont="1" applyFill="1" applyBorder="1" applyAlignment="1" applyProtection="1">
      <alignment horizontal="center" vertical="center" wrapText="1"/>
    </xf>
    <xf numFmtId="0" fontId="38" fillId="2" borderId="0" xfId="0" applyFont="1" applyFill="1"/>
    <xf numFmtId="0" fontId="17" fillId="2" borderId="3" xfId="109" applyFont="1" applyFill="1" applyBorder="1" applyAlignment="1">
      <alignment horizontal="center" vertical="center" wrapText="1"/>
    </xf>
    <xf numFmtId="9" fontId="17" fillId="0" borderId="15" xfId="110" applyFont="1" applyFill="1" applyBorder="1" applyAlignment="1">
      <alignment horizontal="center" vertical="center" wrapText="1"/>
    </xf>
    <xf numFmtId="0" fontId="17" fillId="0" borderId="3" xfId="109" applyFont="1" applyFill="1" applyBorder="1" applyAlignment="1">
      <alignment horizontal="center" vertical="center" wrapText="1"/>
    </xf>
    <xf numFmtId="0" fontId="39" fillId="0" borderId="0" xfId="0" applyFont="1"/>
    <xf numFmtId="0" fontId="30" fillId="0" borderId="3" xfId="109" applyFont="1" applyFill="1" applyBorder="1" applyAlignment="1">
      <alignment horizontal="center" vertical="center" wrapText="1"/>
    </xf>
    <xf numFmtId="0" fontId="32" fillId="0" borderId="3" xfId="0" applyFont="1" applyFill="1" applyBorder="1" applyAlignment="1">
      <alignment horizontal="center" vertical="center" wrapText="1"/>
    </xf>
    <xf numFmtId="0" fontId="32" fillId="0" borderId="3" xfId="0" applyFont="1" applyFill="1" applyBorder="1" applyAlignment="1">
      <alignment horizontal="left" vertical="center" wrapText="1"/>
    </xf>
    <xf numFmtId="0" fontId="18" fillId="0" borderId="9" xfId="0" applyFont="1" applyFill="1" applyBorder="1" applyAlignment="1">
      <alignment vertical="center"/>
    </xf>
    <xf numFmtId="0" fontId="20" fillId="2" borderId="3" xfId="0" applyFont="1" applyFill="1" applyBorder="1" applyAlignment="1">
      <alignment vertical="center" wrapText="1"/>
    </xf>
    <xf numFmtId="0" fontId="17" fillId="0" borderId="5" xfId="0" applyNumberFormat="1" applyFont="1" applyFill="1" applyBorder="1" applyAlignment="1">
      <alignment horizontal="left" vertical="center" wrapText="1"/>
    </xf>
    <xf numFmtId="9" fontId="17" fillId="0" borderId="3" xfId="0" applyNumberFormat="1" applyFont="1" applyFill="1" applyBorder="1" applyAlignment="1">
      <alignment horizontal="center" vertical="center" wrapText="1"/>
    </xf>
    <xf numFmtId="174" fontId="33" fillId="0" borderId="3" xfId="10" applyNumberFormat="1" applyFont="1" applyFill="1" applyBorder="1" applyAlignment="1" applyProtection="1">
      <alignment horizontal="center" vertical="center" wrapText="1"/>
    </xf>
    <xf numFmtId="0" fontId="32" fillId="2" borderId="13" xfId="0" applyFont="1" applyFill="1" applyBorder="1" applyAlignment="1">
      <alignment horizontal="left" vertical="center" wrapText="1"/>
    </xf>
    <xf numFmtId="0" fontId="30" fillId="2" borderId="3" xfId="109" applyFont="1" applyFill="1" applyBorder="1" applyAlignment="1">
      <alignment horizontal="center" vertical="center" wrapText="1"/>
    </xf>
    <xf numFmtId="0" fontId="32" fillId="2" borderId="3" xfId="0" applyFont="1" applyFill="1" applyBorder="1" applyAlignment="1">
      <alignment horizontal="center" vertical="center" wrapText="1"/>
    </xf>
    <xf numFmtId="0" fontId="41" fillId="0" borderId="0" xfId="0" applyFont="1" applyFill="1"/>
    <xf numFmtId="0" fontId="18" fillId="0" borderId="0" xfId="0" applyFont="1" applyFill="1" applyBorder="1" applyAlignment="1">
      <alignment horizontal="center" vertical="center"/>
    </xf>
    <xf numFmtId="0" fontId="32" fillId="2" borderId="0" xfId="0" applyFont="1" applyFill="1" applyBorder="1" applyAlignment="1">
      <alignment horizontal="left" vertical="center" wrapText="1"/>
    </xf>
    <xf numFmtId="0" fontId="32" fillId="2" borderId="0" xfId="0" applyFont="1" applyFill="1" applyBorder="1" applyAlignment="1">
      <alignment horizontal="center" vertical="center" wrapText="1"/>
    </xf>
    <xf numFmtId="0" fontId="30" fillId="2" borderId="0" xfId="109" quotePrefix="1" applyFont="1" applyFill="1" applyBorder="1" applyAlignment="1">
      <alignment vertical="center" wrapText="1"/>
    </xf>
    <xf numFmtId="0" fontId="30" fillId="2" borderId="0" xfId="109" applyFont="1" applyFill="1" applyBorder="1" applyAlignment="1">
      <alignment horizontal="center" vertical="center" wrapText="1"/>
    </xf>
    <xf numFmtId="0" fontId="32" fillId="0" borderId="0" xfId="0" applyFont="1" applyFill="1" applyBorder="1" applyAlignment="1">
      <alignment horizontal="center" vertical="center"/>
    </xf>
    <xf numFmtId="0" fontId="32" fillId="0" borderId="0" xfId="0" applyFont="1" applyFill="1" applyBorder="1" applyAlignment="1">
      <alignment horizontal="left" vertical="center"/>
    </xf>
    <xf numFmtId="0" fontId="20" fillId="2" borderId="0" xfId="0" applyFont="1" applyFill="1" applyBorder="1" applyAlignment="1">
      <alignment horizontal="left" vertical="center" wrapText="1"/>
    </xf>
    <xf numFmtId="0" fontId="18" fillId="0" borderId="0" xfId="0" applyNumberFormat="1" applyFont="1" applyAlignment="1">
      <alignment horizontal="center"/>
    </xf>
    <xf numFmtId="0" fontId="30" fillId="0" borderId="0" xfId="0" applyFont="1" applyAlignment="1">
      <alignment horizontal="left"/>
    </xf>
    <xf numFmtId="0" fontId="31" fillId="0" borderId="0" xfId="0" applyFont="1" applyFill="1" applyAlignment="1">
      <alignment horizontal="center"/>
    </xf>
    <xf numFmtId="0" fontId="30" fillId="0" borderId="0" xfId="0" applyFont="1" applyFill="1" applyAlignment="1">
      <alignment horizontal="left"/>
    </xf>
    <xf numFmtId="0" fontId="18" fillId="0" borderId="0" xfId="0" applyFont="1" applyAlignment="1">
      <alignment horizontal="left"/>
    </xf>
    <xf numFmtId="0" fontId="18" fillId="0" borderId="0" xfId="0" applyFont="1"/>
    <xf numFmtId="0" fontId="18" fillId="0" borderId="0" xfId="0" applyFont="1" applyFill="1"/>
    <xf numFmtId="9" fontId="31" fillId="2" borderId="3" xfId="0" applyNumberFormat="1" applyFont="1" applyFill="1" applyBorder="1" applyAlignment="1">
      <alignment horizontal="center" vertical="center" wrapText="1"/>
    </xf>
    <xf numFmtId="0" fontId="30" fillId="2" borderId="3" xfId="0" applyFont="1" applyFill="1" applyBorder="1" applyAlignment="1">
      <alignment horizontal="center" vertical="center" wrapText="1"/>
    </xf>
    <xf numFmtId="0" fontId="30" fillId="2" borderId="3" xfId="0" applyFont="1" applyFill="1" applyBorder="1" applyAlignment="1">
      <alignment horizontal="left" vertical="center" wrapText="1"/>
    </xf>
    <xf numFmtId="174" fontId="30" fillId="2" borderId="3" xfId="0" applyNumberFormat="1" applyFont="1" applyFill="1" applyBorder="1"/>
    <xf numFmtId="0" fontId="30" fillId="2" borderId="0" xfId="0" applyFont="1" applyFill="1"/>
    <xf numFmtId="0" fontId="32" fillId="0" borderId="5" xfId="0" applyFont="1" applyFill="1" applyBorder="1" applyAlignment="1">
      <alignment horizontal="center" vertical="center" wrapText="1"/>
    </xf>
    <xf numFmtId="0" fontId="32" fillId="0" borderId="5" xfId="0" applyFont="1" applyFill="1" applyBorder="1" applyAlignment="1">
      <alignment horizontal="left" vertical="center" wrapText="1"/>
    </xf>
    <xf numFmtId="0" fontId="31" fillId="2" borderId="3" xfId="0" applyFont="1" applyFill="1" applyBorder="1" applyAlignment="1">
      <alignment horizontal="left" vertical="center" wrapText="1"/>
    </xf>
    <xf numFmtId="0" fontId="30" fillId="2" borderId="0" xfId="0" applyFont="1" applyFill="1" applyBorder="1"/>
    <xf numFmtId="0" fontId="42" fillId="2" borderId="0" xfId="0" applyFont="1" applyFill="1"/>
    <xf numFmtId="9" fontId="21" fillId="4" borderId="3" xfId="121" applyFont="1" applyFill="1" applyBorder="1" applyAlignment="1" applyProtection="1">
      <alignment horizontal="center" vertical="center" wrapText="1"/>
    </xf>
    <xf numFmtId="174" fontId="21" fillId="4" borderId="3" xfId="10" applyNumberFormat="1" applyFont="1" applyFill="1" applyBorder="1" applyAlignment="1" applyProtection="1">
      <alignment horizontal="center" vertical="center" wrapText="1"/>
    </xf>
    <xf numFmtId="0" fontId="18" fillId="5" borderId="5" xfId="0" applyFont="1" applyFill="1" applyBorder="1" applyAlignment="1">
      <alignment horizontal="center" vertical="center" wrapText="1"/>
    </xf>
    <xf numFmtId="0" fontId="32" fillId="5" borderId="5" xfId="0" applyFont="1" applyFill="1" applyBorder="1" applyAlignment="1">
      <alignment horizontal="center" vertical="center" wrapText="1"/>
    </xf>
    <xf numFmtId="174" fontId="18" fillId="5" borderId="5" xfId="0" applyNumberFormat="1" applyFont="1" applyFill="1" applyBorder="1"/>
    <xf numFmtId="9" fontId="19" fillId="5" borderId="5" xfId="121" applyFont="1" applyFill="1" applyBorder="1" applyAlignment="1" applyProtection="1">
      <alignment horizontal="center" vertical="center" wrapText="1"/>
    </xf>
    <xf numFmtId="0" fontId="20" fillId="2" borderId="4" xfId="0" applyFont="1" applyFill="1" applyBorder="1" applyAlignment="1">
      <alignment vertical="center" wrapText="1"/>
    </xf>
    <xf numFmtId="0" fontId="17" fillId="0" borderId="4" xfId="0" applyNumberFormat="1" applyFont="1" applyFill="1" applyBorder="1" applyAlignment="1">
      <alignment horizontal="left" vertical="center" wrapText="1"/>
    </xf>
    <xf numFmtId="0" fontId="17" fillId="0" borderId="9" xfId="109" applyFont="1" applyFill="1" applyBorder="1" applyAlignment="1">
      <alignment horizontal="center" vertical="center" wrapText="1"/>
    </xf>
    <xf numFmtId="0" fontId="30" fillId="0" borderId="9" xfId="109" applyFont="1" applyFill="1" applyBorder="1" applyAlignment="1">
      <alignment horizontal="center" vertical="center" wrapText="1"/>
    </xf>
    <xf numFmtId="0" fontId="32" fillId="0" borderId="9" xfId="0" applyFont="1" applyFill="1" applyBorder="1" applyAlignment="1">
      <alignment horizontal="center" vertical="center" wrapText="1"/>
    </xf>
    <xf numFmtId="9" fontId="17" fillId="0" borderId="9" xfId="0" applyNumberFormat="1" applyFont="1" applyFill="1" applyBorder="1" applyAlignment="1">
      <alignment horizontal="center" vertical="center" wrapText="1"/>
    </xf>
    <xf numFmtId="0" fontId="17" fillId="0" borderId="5" xfId="109" applyFont="1" applyFill="1" applyBorder="1" applyAlignment="1">
      <alignment horizontal="center" vertical="center" wrapText="1"/>
    </xf>
    <xf numFmtId="0" fontId="30" fillId="0" borderId="5" xfId="109" applyFont="1" applyFill="1" applyBorder="1" applyAlignment="1">
      <alignment horizontal="center" vertical="center" wrapText="1"/>
    </xf>
    <xf numFmtId="9" fontId="17" fillId="0" borderId="5" xfId="0" applyNumberFormat="1" applyFont="1" applyFill="1" applyBorder="1" applyAlignment="1">
      <alignment horizontal="center" vertical="center" wrapText="1"/>
    </xf>
    <xf numFmtId="174" fontId="33" fillId="0" borderId="4" xfId="10" applyNumberFormat="1" applyFont="1" applyFill="1" applyBorder="1" applyAlignment="1" applyProtection="1">
      <alignment horizontal="center" vertical="center" wrapText="1"/>
    </xf>
    <xf numFmtId="174" fontId="33" fillId="0" borderId="5" xfId="10" applyNumberFormat="1" applyFont="1" applyFill="1" applyBorder="1" applyAlignment="1" applyProtection="1">
      <alignment horizontal="center" vertical="center" wrapText="1"/>
    </xf>
    <xf numFmtId="9" fontId="17" fillId="2" borderId="3" xfId="0" applyNumberFormat="1" applyFont="1" applyFill="1" applyBorder="1" applyAlignment="1">
      <alignment horizontal="center" vertical="center" wrapText="1"/>
    </xf>
    <xf numFmtId="0" fontId="18" fillId="2" borderId="5" xfId="0" applyNumberFormat="1" applyFont="1" applyFill="1" applyBorder="1" applyAlignment="1">
      <alignment vertical="center" wrapText="1"/>
    </xf>
    <xf numFmtId="0" fontId="18" fillId="2" borderId="9" xfId="0" applyFont="1" applyFill="1" applyBorder="1" applyAlignment="1">
      <alignment vertical="center" wrapText="1"/>
    </xf>
    <xf numFmtId="0" fontId="18" fillId="2" borderId="5" xfId="0" applyFont="1" applyFill="1" applyBorder="1" applyAlignment="1">
      <alignment vertical="center" wrapText="1"/>
    </xf>
    <xf numFmtId="0" fontId="18" fillId="2" borderId="4" xfId="0" applyFont="1" applyFill="1" applyBorder="1" applyAlignment="1">
      <alignment vertical="center" wrapText="1"/>
    </xf>
    <xf numFmtId="0" fontId="17" fillId="2" borderId="3" xfId="0" applyNumberFormat="1" applyFont="1" applyFill="1" applyBorder="1" applyAlignment="1">
      <alignment horizontal="left" vertical="center" wrapText="1"/>
    </xf>
    <xf numFmtId="9" fontId="3" fillId="3" borderId="3" xfId="94" applyNumberFormat="1" applyFont="1" applyFill="1" applyBorder="1" applyAlignment="1">
      <alignment horizontal="center" vertical="center" textRotation="90"/>
    </xf>
    <xf numFmtId="0" fontId="22" fillId="3" borderId="3" xfId="94" applyFont="1" applyFill="1" applyBorder="1" applyAlignment="1">
      <alignment horizontal="justify" vertical="center" wrapText="1"/>
    </xf>
    <xf numFmtId="9" fontId="22" fillId="3" borderId="3" xfId="94" applyNumberFormat="1" applyFont="1" applyFill="1" applyBorder="1" applyAlignment="1">
      <alignment horizontal="center" vertical="center" wrapText="1"/>
    </xf>
    <xf numFmtId="9" fontId="22" fillId="3" borderId="3" xfId="114" applyFont="1" applyFill="1" applyBorder="1" applyAlignment="1">
      <alignment horizontal="center" vertical="center" wrapText="1"/>
    </xf>
    <xf numFmtId="168" fontId="22" fillId="3" borderId="3" xfId="114" applyNumberFormat="1" applyFont="1" applyFill="1" applyBorder="1" applyAlignment="1">
      <alignment horizontal="center" vertical="center" wrapText="1"/>
    </xf>
    <xf numFmtId="2" fontId="22" fillId="3" borderId="3" xfId="114" applyNumberFormat="1" applyFont="1" applyFill="1" applyBorder="1" applyAlignment="1">
      <alignment horizontal="center" vertical="center" wrapText="1"/>
    </xf>
    <xf numFmtId="0" fontId="22" fillId="3" borderId="3" xfId="20" applyNumberFormat="1" applyFont="1" applyFill="1" applyBorder="1" applyAlignment="1">
      <alignment horizontal="center" vertical="center" wrapText="1"/>
    </xf>
    <xf numFmtId="0" fontId="22" fillId="3" borderId="3" xfId="94" applyFont="1" applyFill="1" applyBorder="1" applyAlignment="1">
      <alignment vertical="center" wrapText="1"/>
    </xf>
    <xf numFmtId="10" fontId="22" fillId="3" borderId="3" xfId="110" applyNumberFormat="1" applyFont="1" applyFill="1" applyBorder="1" applyAlignment="1">
      <alignment vertical="center" wrapText="1"/>
    </xf>
    <xf numFmtId="0" fontId="22" fillId="3" borderId="3" xfId="94" applyFont="1" applyFill="1" applyBorder="1" applyAlignment="1">
      <alignment horizontal="left" vertical="center" wrapText="1"/>
    </xf>
    <xf numFmtId="0" fontId="18" fillId="0" borderId="3" xfId="0" applyFont="1" applyFill="1" applyBorder="1" applyAlignment="1">
      <alignment vertical="center" wrapText="1"/>
    </xf>
    <xf numFmtId="0" fontId="18" fillId="3" borderId="9" xfId="0" applyFont="1" applyFill="1" applyBorder="1" applyAlignment="1">
      <alignment horizontal="center" vertical="center" wrapText="1"/>
    </xf>
    <xf numFmtId="0" fontId="17" fillId="3" borderId="3" xfId="0" applyFont="1" applyFill="1" applyBorder="1" applyAlignment="1">
      <alignment wrapText="1"/>
    </xf>
    <xf numFmtId="0" fontId="17" fillId="3" borderId="3" xfId="0" applyFont="1" applyFill="1" applyBorder="1" applyAlignment="1">
      <alignment horizontal="left" vertical="center" wrapText="1"/>
    </xf>
    <xf numFmtId="0" fontId="17" fillId="3" borderId="9" xfId="0" applyNumberFormat="1" applyFont="1" applyFill="1" applyBorder="1" applyAlignment="1">
      <alignment vertical="center" wrapText="1"/>
    </xf>
    <xf numFmtId="0" fontId="17" fillId="3" borderId="9" xfId="0" applyFont="1" applyFill="1" applyBorder="1" applyAlignment="1">
      <alignment horizontal="left" vertical="center" wrapText="1"/>
    </xf>
    <xf numFmtId="0" fontId="29" fillId="3" borderId="9"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7" fillId="3" borderId="5" xfId="0" applyNumberFormat="1" applyFont="1" applyFill="1" applyBorder="1" applyAlignment="1">
      <alignment horizontal="center" vertical="center" wrapText="1"/>
    </xf>
    <xf numFmtId="0" fontId="17" fillId="3" borderId="5" xfId="0" applyFont="1" applyFill="1" applyBorder="1" applyAlignment="1">
      <alignment horizontal="left" vertical="center" wrapText="1"/>
    </xf>
    <xf numFmtId="0" fontId="29" fillId="3" borderId="5" xfId="0" applyFont="1" applyFill="1" applyBorder="1" applyAlignment="1">
      <alignment horizontal="center" vertical="center" wrapText="1"/>
    </xf>
    <xf numFmtId="174" fontId="17" fillId="2" borderId="3" xfId="0" applyNumberFormat="1" applyFont="1" applyFill="1" applyBorder="1" applyAlignment="1">
      <alignment horizontal="center" vertical="center"/>
    </xf>
    <xf numFmtId="174" fontId="30" fillId="2" borderId="3" xfId="0" applyNumberFormat="1" applyFont="1" applyFill="1" applyBorder="1" applyAlignment="1">
      <alignment horizontal="center" vertical="center"/>
    </xf>
    <xf numFmtId="174" fontId="18" fillId="5" borderId="5" xfId="0" applyNumberFormat="1" applyFont="1" applyFill="1" applyBorder="1" applyAlignment="1">
      <alignment horizontal="center" vertical="center"/>
    </xf>
    <xf numFmtId="173" fontId="19" fillId="0" borderId="3" xfId="8" applyNumberFormat="1" applyFont="1" applyFill="1" applyBorder="1" applyAlignment="1" applyProtection="1">
      <alignment horizontal="center" vertical="center" wrapText="1"/>
    </xf>
    <xf numFmtId="0" fontId="17" fillId="0" borderId="4" xfId="72" applyFont="1" applyFill="1" applyBorder="1" applyAlignment="1">
      <alignment horizontal="center" vertical="center" wrapText="1"/>
    </xf>
    <xf numFmtId="0" fontId="32" fillId="0" borderId="4" xfId="0" applyFont="1" applyFill="1" applyBorder="1" applyAlignment="1">
      <alignment horizontal="center" vertical="center" wrapText="1"/>
    </xf>
    <xf numFmtId="0" fontId="18" fillId="4" borderId="2" xfId="0" applyFont="1" applyFill="1" applyBorder="1" applyAlignment="1">
      <alignment horizontal="center" vertical="center"/>
    </xf>
    <xf numFmtId="0" fontId="18" fillId="4" borderId="14" xfId="0" applyFont="1" applyFill="1" applyBorder="1" applyAlignment="1">
      <alignment horizontal="center" vertical="center"/>
    </xf>
    <xf numFmtId="0" fontId="31" fillId="2" borderId="3" xfId="0" applyFont="1" applyFill="1" applyBorder="1" applyAlignment="1">
      <alignment horizontal="center" vertical="center" wrapText="1"/>
    </xf>
    <xf numFmtId="0" fontId="18" fillId="4" borderId="13" xfId="0" applyFont="1" applyFill="1" applyBorder="1" applyAlignment="1">
      <alignment horizontal="left" vertical="center"/>
    </xf>
    <xf numFmtId="0" fontId="18" fillId="4" borderId="2" xfId="0" applyFont="1" applyFill="1" applyBorder="1" applyAlignment="1">
      <alignment horizontal="left" vertical="center"/>
    </xf>
    <xf numFmtId="0" fontId="17" fillId="0" borderId="13" xfId="0" applyFont="1" applyFill="1" applyBorder="1" applyAlignment="1">
      <alignment horizontal="left" vertical="center"/>
    </xf>
    <xf numFmtId="0" fontId="17" fillId="0" borderId="3" xfId="0" applyFont="1" applyFill="1" applyBorder="1" applyAlignment="1">
      <alignment horizontal="left" vertical="center"/>
    </xf>
    <xf numFmtId="0" fontId="17" fillId="2" borderId="3" xfId="72" applyFont="1" applyFill="1" applyBorder="1" applyAlignment="1">
      <alignment horizontal="left" vertical="center" wrapText="1"/>
    </xf>
    <xf numFmtId="0" fontId="17" fillId="2" borderId="3" xfId="94" applyFont="1" applyFill="1" applyBorder="1" applyAlignment="1">
      <alignment horizontal="left" vertical="center" wrapText="1"/>
    </xf>
    <xf numFmtId="0" fontId="18" fillId="2" borderId="3" xfId="0" applyFont="1" applyFill="1" applyBorder="1" applyAlignment="1">
      <alignment horizontal="left" vertical="center" wrapText="1"/>
    </xf>
    <xf numFmtId="0" fontId="18" fillId="2" borderId="9" xfId="0" applyFont="1" applyFill="1" applyBorder="1" applyAlignment="1">
      <alignment horizontal="left" vertical="center" wrapText="1"/>
    </xf>
    <xf numFmtId="0" fontId="18" fillId="2" borderId="4" xfId="0" applyFont="1" applyFill="1" applyBorder="1" applyAlignment="1">
      <alignment horizontal="left" vertical="center" wrapText="1"/>
    </xf>
    <xf numFmtId="0" fontId="18" fillId="2" borderId="3" xfId="0" applyNumberFormat="1" applyFont="1" applyFill="1" applyBorder="1" applyAlignment="1">
      <alignment horizontal="left" vertical="center" wrapText="1"/>
    </xf>
    <xf numFmtId="0" fontId="20" fillId="2" borderId="3"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30" fillId="2" borderId="0" xfId="109" quotePrefix="1" applyFont="1" applyFill="1" applyBorder="1" applyAlignment="1">
      <alignment horizontal="left" vertical="center" wrapText="1"/>
    </xf>
    <xf numFmtId="43" fontId="38" fillId="2" borderId="0" xfId="8" applyFont="1" applyFill="1"/>
    <xf numFmtId="0" fontId="32" fillId="0" borderId="0" xfId="0" applyFont="1" applyFill="1" applyBorder="1" applyAlignment="1">
      <alignment vertical="center"/>
    </xf>
    <xf numFmtId="0" fontId="30" fillId="0" borderId="0" xfId="0" applyFont="1" applyFill="1" applyAlignment="1"/>
    <xf numFmtId="0" fontId="18" fillId="0" borderId="0" xfId="0" applyFont="1" applyFill="1" applyAlignment="1"/>
    <xf numFmtId="0" fontId="17" fillId="0" borderId="4" xfId="0" applyFont="1" applyFill="1" applyBorder="1" applyAlignment="1">
      <alignment horizontal="center" vertical="center" wrapText="1"/>
    </xf>
    <xf numFmtId="0" fontId="30" fillId="2" borderId="3" xfId="0" applyFont="1" applyFill="1" applyBorder="1" applyAlignment="1">
      <alignment horizontal="center" vertical="center"/>
    </xf>
    <xf numFmtId="174" fontId="17" fillId="4" borderId="3" xfId="0" applyNumberFormat="1" applyFont="1" applyFill="1" applyBorder="1" applyAlignment="1">
      <alignment horizontal="center" vertical="center"/>
    </xf>
    <xf numFmtId="0" fontId="18" fillId="2" borderId="13" xfId="0" applyNumberFormat="1" applyFont="1" applyFill="1" applyBorder="1" applyAlignment="1">
      <alignment horizontal="left" vertical="center" wrapText="1"/>
    </xf>
    <xf numFmtId="0" fontId="17" fillId="2" borderId="2" xfId="0" applyNumberFormat="1" applyFont="1" applyFill="1" applyBorder="1" applyAlignment="1">
      <alignment horizontal="left" vertical="center" wrapText="1"/>
    </xf>
    <xf numFmtId="0" fontId="17" fillId="2" borderId="2" xfId="0" applyFont="1" applyFill="1" applyBorder="1" applyAlignment="1">
      <alignment horizontal="left" vertical="center" wrapText="1"/>
    </xf>
    <xf numFmtId="0" fontId="17" fillId="2" borderId="2" xfId="0" applyFont="1" applyFill="1" applyBorder="1" applyAlignment="1">
      <alignment horizontal="center" vertical="center" wrapText="1"/>
    </xf>
    <xf numFmtId="0" fontId="31" fillId="2" borderId="2"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30" fillId="2" borderId="5" xfId="0" applyFont="1" applyFill="1" applyBorder="1" applyAlignment="1">
      <alignment horizontal="center" vertical="center" wrapText="1"/>
    </xf>
    <xf numFmtId="9" fontId="30" fillId="2" borderId="5" xfId="0" applyNumberFormat="1" applyFont="1" applyFill="1" applyBorder="1" applyAlignment="1">
      <alignment horizontal="center" vertical="center" wrapText="1"/>
    </xf>
    <xf numFmtId="174" fontId="30" fillId="2" borderId="5" xfId="0" applyNumberFormat="1" applyFont="1" applyFill="1" applyBorder="1" applyAlignment="1">
      <alignment horizontal="center" vertical="center"/>
    </xf>
    <xf numFmtId="173" fontId="3" fillId="2" borderId="6" xfId="10" applyNumberFormat="1" applyFont="1" applyFill="1" applyBorder="1" applyAlignment="1">
      <alignment horizontal="left" vertical="center"/>
    </xf>
    <xf numFmtId="0" fontId="26" fillId="3" borderId="5" xfId="0" applyFont="1" applyFill="1" applyBorder="1" applyAlignment="1">
      <alignment horizontal="left" vertical="center" wrapText="1"/>
    </xf>
    <xf numFmtId="9" fontId="22" fillId="2" borderId="3" xfId="114" applyFont="1" applyFill="1" applyBorder="1" applyAlignment="1">
      <alignment horizontal="left" vertical="center"/>
    </xf>
    <xf numFmtId="0" fontId="22" fillId="2" borderId="3" xfId="94" applyFont="1" applyFill="1" applyBorder="1" applyAlignment="1">
      <alignment horizontal="left" vertical="center"/>
    </xf>
    <xf numFmtId="9" fontId="3" fillId="2" borderId="3" xfId="114" applyFont="1" applyFill="1" applyBorder="1" applyAlignment="1">
      <alignment horizontal="left" vertical="center"/>
    </xf>
    <xf numFmtId="9" fontId="22" fillId="2" borderId="0" xfId="114" applyFont="1" applyFill="1" applyAlignment="1">
      <alignment horizontal="left" vertical="center"/>
    </xf>
    <xf numFmtId="0" fontId="17" fillId="2" borderId="5" xfId="94" applyFont="1" applyFill="1" applyBorder="1" applyAlignment="1">
      <alignment horizontal="left" vertical="center" wrapText="1"/>
    </xf>
    <xf numFmtId="174" fontId="18" fillId="4" borderId="3" xfId="0" applyNumberFormat="1" applyFont="1" applyFill="1" applyBorder="1" applyAlignment="1">
      <alignment horizontal="left" vertical="center" wrapText="1"/>
    </xf>
    <xf numFmtId="174" fontId="17" fillId="4" borderId="3" xfId="0" applyNumberFormat="1" applyFont="1" applyFill="1" applyBorder="1"/>
    <xf numFmtId="9" fontId="22" fillId="2" borderId="3" xfId="94" applyNumberFormat="1" applyFont="1" applyFill="1" applyBorder="1" applyAlignment="1">
      <alignment horizontal="center" vertical="center"/>
    </xf>
    <xf numFmtId="9" fontId="22" fillId="2" borderId="3" xfId="114" applyNumberFormat="1" applyFont="1" applyFill="1" applyBorder="1" applyAlignment="1">
      <alignment horizontal="center" vertical="center"/>
    </xf>
    <xf numFmtId="174" fontId="36" fillId="2" borderId="3" xfId="10" applyNumberFormat="1" applyFont="1" applyFill="1" applyBorder="1" applyAlignment="1" applyProtection="1">
      <alignment horizontal="center" vertical="center" wrapText="1"/>
    </xf>
    <xf numFmtId="174" fontId="36" fillId="0" borderId="3" xfId="10" applyNumberFormat="1" applyFont="1" applyFill="1" applyBorder="1" applyAlignment="1" applyProtection="1">
      <alignment horizontal="center" vertical="center" wrapText="1"/>
    </xf>
    <xf numFmtId="173" fontId="17" fillId="2" borderId="3" xfId="0" applyNumberFormat="1" applyFont="1" applyFill="1" applyBorder="1" applyAlignment="1">
      <alignment horizontal="center" vertical="center"/>
    </xf>
    <xf numFmtId="174" fontId="17" fillId="2" borderId="3" xfId="8" applyNumberFormat="1" applyFont="1" applyFill="1" applyBorder="1" applyAlignment="1">
      <alignment horizontal="center" vertical="center"/>
    </xf>
    <xf numFmtId="174" fontId="36" fillId="0" borderId="3" xfId="8" applyNumberFormat="1" applyFont="1" applyFill="1" applyBorder="1" applyAlignment="1" applyProtection="1">
      <alignment horizontal="center" vertical="center" wrapText="1"/>
    </xf>
    <xf numFmtId="174" fontId="17" fillId="0" borderId="3" xfId="10" applyNumberFormat="1" applyFont="1" applyFill="1" applyBorder="1" applyAlignment="1" applyProtection="1">
      <alignment horizontal="center" vertical="center" wrapText="1"/>
    </xf>
    <xf numFmtId="174" fontId="17" fillId="4" borderId="3" xfId="10" applyNumberFormat="1" applyFont="1" applyFill="1" applyBorder="1" applyAlignment="1" applyProtection="1">
      <alignment horizontal="center" vertical="center" wrapText="1"/>
    </xf>
    <xf numFmtId="0" fontId="40" fillId="0" borderId="3" xfId="0" applyFont="1" applyFill="1" applyBorder="1" applyAlignment="1">
      <alignment horizontal="center" vertical="center" wrapText="1"/>
    </xf>
    <xf numFmtId="0" fontId="36" fillId="0" borderId="9" xfId="0" applyFont="1" applyFill="1" applyBorder="1" applyAlignment="1">
      <alignment horizontal="center" vertical="center" wrapText="1"/>
    </xf>
    <xf numFmtId="0" fontId="36" fillId="0" borderId="4" xfId="0" applyFont="1" applyFill="1" applyBorder="1" applyAlignment="1">
      <alignment horizontal="center" vertical="center" wrapText="1"/>
    </xf>
    <xf numFmtId="9" fontId="17" fillId="4" borderId="3" xfId="121" applyFont="1" applyFill="1" applyBorder="1" applyAlignment="1" applyProtection="1">
      <alignment horizontal="center" vertical="center" wrapText="1"/>
    </xf>
    <xf numFmtId="9" fontId="36" fillId="2" borderId="3" xfId="121" applyFont="1" applyFill="1" applyBorder="1" applyAlignment="1" applyProtection="1">
      <alignment horizontal="center" vertical="center" wrapText="1"/>
    </xf>
    <xf numFmtId="0" fontId="36" fillId="5" borderId="5" xfId="0" applyFont="1" applyFill="1" applyBorder="1" applyAlignment="1">
      <alignment horizontal="center" vertical="center" wrapText="1"/>
    </xf>
    <xf numFmtId="9" fontId="36" fillId="5" borderId="5" xfId="121" applyFont="1" applyFill="1" applyBorder="1" applyAlignment="1" applyProtection="1">
      <alignment horizontal="center" vertical="center" wrapText="1"/>
    </xf>
    <xf numFmtId="0" fontId="36" fillId="0" borderId="3" xfId="0" applyFont="1" applyFill="1" applyBorder="1" applyAlignment="1">
      <alignment horizontal="center" vertical="center" wrapText="1"/>
    </xf>
    <xf numFmtId="0" fontId="36" fillId="0" borderId="5" xfId="0" applyFont="1" applyFill="1" applyBorder="1" applyAlignment="1">
      <alignment horizontal="center" vertical="center" wrapText="1"/>
    </xf>
    <xf numFmtId="0" fontId="3" fillId="2" borderId="9" xfId="94" applyFont="1" applyFill="1" applyBorder="1" applyAlignment="1">
      <alignment horizontal="center" vertical="center" textRotation="90" wrapText="1"/>
    </xf>
    <xf numFmtId="0" fontId="3" fillId="3" borderId="9" xfId="94" applyFont="1" applyFill="1" applyBorder="1" applyAlignment="1">
      <alignment horizontal="center" vertical="center" textRotation="90" wrapText="1"/>
    </xf>
    <xf numFmtId="9" fontId="22" fillId="3" borderId="3" xfId="94" applyNumberFormat="1" applyFont="1" applyFill="1" applyBorder="1" applyAlignment="1">
      <alignment vertical="center"/>
    </xf>
    <xf numFmtId="9" fontId="3" fillId="3" borderId="9" xfId="94" applyNumberFormat="1" applyFont="1" applyFill="1" applyBorder="1" applyAlignment="1">
      <alignment horizontal="center" vertical="center" textRotation="90"/>
    </xf>
    <xf numFmtId="9" fontId="22" fillId="3" borderId="3" xfId="114" applyNumberFormat="1" applyFont="1" applyFill="1" applyBorder="1" applyAlignment="1">
      <alignment horizontal="right" vertical="center"/>
    </xf>
    <xf numFmtId="9" fontId="22" fillId="3" borderId="3" xfId="94" applyNumberFormat="1" applyFont="1" applyFill="1" applyBorder="1" applyAlignment="1">
      <alignment horizontal="center" vertical="center"/>
    </xf>
    <xf numFmtId="9" fontId="22" fillId="3" borderId="3" xfId="114" applyNumberFormat="1" applyFont="1" applyFill="1" applyBorder="1" applyAlignment="1">
      <alignment horizontal="center" vertical="center"/>
    </xf>
    <xf numFmtId="0" fontId="22" fillId="3" borderId="3" xfId="94" applyNumberFormat="1" applyFont="1" applyFill="1" applyBorder="1" applyAlignment="1">
      <alignment vertical="center"/>
    </xf>
    <xf numFmtId="0" fontId="22" fillId="3" borderId="3" xfId="94" applyFont="1" applyFill="1" applyBorder="1" applyAlignment="1">
      <alignment horizontal="center" vertical="center"/>
    </xf>
    <xf numFmtId="0" fontId="22" fillId="3" borderId="3" xfId="94" applyFont="1" applyFill="1" applyBorder="1" applyAlignment="1">
      <alignment vertical="center"/>
    </xf>
    <xf numFmtId="0" fontId="18" fillId="3" borderId="4" xfId="0" applyNumberFormat="1" applyFont="1" applyFill="1" applyBorder="1" applyAlignment="1">
      <alignment horizontal="center" vertical="center" wrapText="1"/>
    </xf>
    <xf numFmtId="0" fontId="17" fillId="3" borderId="3" xfId="0" applyNumberFormat="1" applyFont="1" applyFill="1" applyBorder="1" applyAlignment="1">
      <alignment vertical="center" wrapText="1"/>
    </xf>
    <xf numFmtId="0" fontId="20" fillId="2" borderId="5" xfId="0" applyFont="1" applyFill="1" applyBorder="1" applyAlignment="1">
      <alignment vertical="center" wrapText="1"/>
    </xf>
    <xf numFmtId="0" fontId="18" fillId="5" borderId="5" xfId="0" applyFont="1" applyFill="1" applyBorder="1" applyAlignment="1">
      <alignment horizontal="left" vertical="center" wrapText="1"/>
    </xf>
    <xf numFmtId="0" fontId="30" fillId="0" borderId="3" xfId="0" applyFont="1" applyBorder="1" applyAlignment="1">
      <alignment horizontal="center"/>
    </xf>
    <xf numFmtId="0" fontId="17" fillId="0" borderId="0" xfId="0" applyFont="1"/>
    <xf numFmtId="0" fontId="18" fillId="0" borderId="0" xfId="0" applyFont="1" applyAlignment="1">
      <alignment horizontal="center"/>
    </xf>
    <xf numFmtId="0" fontId="18" fillId="2" borderId="13" xfId="65" applyFont="1" applyFill="1" applyBorder="1" applyAlignment="1" applyProtection="1">
      <alignment horizontal="left" vertical="center" wrapText="1"/>
    </xf>
    <xf numFmtId="0" fontId="18" fillId="2" borderId="5" xfId="0" applyFont="1" applyFill="1" applyBorder="1" applyAlignment="1">
      <alignment horizontal="left" vertical="center" wrapText="1"/>
    </xf>
    <xf numFmtId="0" fontId="18" fillId="2" borderId="2" xfId="0" applyNumberFormat="1" applyFont="1" applyFill="1" applyBorder="1" applyAlignment="1">
      <alignment horizontal="left" vertical="center" wrapText="1"/>
    </xf>
    <xf numFmtId="0" fontId="20" fillId="2" borderId="5" xfId="0" applyFont="1" applyFill="1" applyBorder="1" applyAlignment="1">
      <alignment horizontal="left" vertical="center" wrapText="1"/>
    </xf>
    <xf numFmtId="0" fontId="18" fillId="2" borderId="2" xfId="65" applyFont="1" applyFill="1" applyBorder="1" applyAlignment="1" applyProtection="1">
      <alignment horizontal="left" vertical="center" wrapText="1"/>
    </xf>
    <xf numFmtId="0" fontId="18" fillId="0" borderId="14" xfId="0" applyFont="1" applyFill="1" applyBorder="1" applyAlignment="1">
      <alignment horizontal="center" vertical="center"/>
    </xf>
    <xf numFmtId="0" fontId="18" fillId="2" borderId="14" xfId="0" applyNumberFormat="1" applyFont="1" applyFill="1" applyBorder="1" applyAlignment="1">
      <alignment horizontal="center" vertical="center" wrapText="1"/>
    </xf>
    <xf numFmtId="0" fontId="18" fillId="2" borderId="17" xfId="0" applyNumberFormat="1"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8" fillId="2" borderId="17" xfId="0" applyFont="1" applyFill="1" applyBorder="1" applyAlignment="1">
      <alignment vertical="center" wrapText="1"/>
    </xf>
    <xf numFmtId="0" fontId="18" fillId="2" borderId="17"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0" borderId="18" xfId="0" applyFont="1" applyFill="1" applyBorder="1" applyAlignment="1">
      <alignment vertical="center"/>
    </xf>
    <xf numFmtId="0" fontId="18" fillId="2" borderId="3" xfId="0" applyFont="1" applyFill="1" applyBorder="1" applyAlignment="1">
      <alignment vertical="center" wrapText="1"/>
    </xf>
    <xf numFmtId="0" fontId="18" fillId="2" borderId="4" xfId="0" applyFont="1" applyFill="1" applyBorder="1" applyAlignment="1">
      <alignment horizontal="center" vertical="center" wrapText="1"/>
    </xf>
    <xf numFmtId="0" fontId="20" fillId="2" borderId="13" xfId="0" applyFont="1" applyFill="1" applyBorder="1" applyAlignment="1">
      <alignment horizontal="left" vertical="center" wrapText="1"/>
    </xf>
    <xf numFmtId="9" fontId="18" fillId="8" borderId="15" xfId="110" applyFont="1" applyFill="1" applyBorder="1" applyAlignment="1">
      <alignment horizontal="center" vertical="center" wrapText="1"/>
    </xf>
    <xf numFmtId="9" fontId="18" fillId="8" borderId="3" xfId="0" applyNumberFormat="1" applyFont="1" applyFill="1" applyBorder="1" applyAlignment="1">
      <alignment horizontal="center" vertical="center"/>
    </xf>
    <xf numFmtId="9" fontId="31" fillId="9" borderId="5" xfId="0" applyNumberFormat="1" applyFont="1" applyFill="1" applyBorder="1" applyAlignment="1">
      <alignment horizontal="center" vertical="center" wrapText="1"/>
    </xf>
    <xf numFmtId="9" fontId="17" fillId="8" borderId="3" xfId="0" applyNumberFormat="1" applyFont="1" applyFill="1" applyBorder="1" applyAlignment="1">
      <alignment horizontal="center" vertical="center" wrapText="1"/>
    </xf>
    <xf numFmtId="9" fontId="18" fillId="9" borderId="16" xfId="0" applyNumberFormat="1" applyFont="1" applyFill="1" applyBorder="1" applyAlignment="1">
      <alignment horizontal="center" vertical="center" wrapText="1"/>
    </xf>
    <xf numFmtId="9" fontId="18" fillId="8" borderId="14" xfId="0" applyNumberFormat="1" applyFont="1" applyFill="1" applyBorder="1" applyAlignment="1">
      <alignment vertical="center"/>
    </xf>
    <xf numFmtId="0" fontId="17" fillId="8" borderId="3" xfId="72" applyFont="1" applyFill="1" applyBorder="1" applyAlignment="1">
      <alignment horizontal="center" vertical="center" wrapText="1"/>
    </xf>
    <xf numFmtId="0" fontId="30" fillId="10" borderId="3" xfId="0" applyFont="1" applyFill="1" applyBorder="1" applyAlignment="1">
      <alignment horizontal="center"/>
    </xf>
    <xf numFmtId="43" fontId="17" fillId="0" borderId="3" xfId="10" applyNumberFormat="1" applyFont="1" applyFill="1" applyBorder="1" applyAlignment="1" applyProtection="1">
      <alignment horizontal="center" vertical="center" wrapText="1"/>
    </xf>
    <xf numFmtId="9" fontId="18" fillId="8" borderId="9" xfId="0" applyNumberFormat="1" applyFont="1" applyFill="1" applyBorder="1" applyAlignment="1">
      <alignment horizontal="center" vertical="center" wrapText="1"/>
    </xf>
    <xf numFmtId="0" fontId="30" fillId="0" borderId="9" xfId="0" applyNumberFormat="1" applyFont="1" applyBorder="1" applyAlignment="1">
      <alignment horizontal="center"/>
    </xf>
    <xf numFmtId="0" fontId="18" fillId="11" borderId="3" xfId="0" applyFont="1" applyFill="1" applyBorder="1" applyAlignment="1">
      <alignment horizontal="center" vertical="center" wrapText="1"/>
    </xf>
    <xf numFmtId="0" fontId="30" fillId="10" borderId="0" xfId="0" applyFont="1" applyFill="1"/>
    <xf numFmtId="0" fontId="18" fillId="8" borderId="13" xfId="0" applyFont="1" applyFill="1" applyBorder="1" applyAlignment="1">
      <alignment horizontal="center" vertical="center"/>
    </xf>
    <xf numFmtId="0" fontId="18" fillId="8" borderId="13" xfId="0" applyFont="1" applyFill="1" applyBorder="1" applyAlignment="1">
      <alignment vertical="center"/>
    </xf>
    <xf numFmtId="0" fontId="18" fillId="8" borderId="2" xfId="0" applyFont="1" applyFill="1" applyBorder="1" applyAlignment="1">
      <alignment vertical="center"/>
    </xf>
    <xf numFmtId="0" fontId="18" fillId="8" borderId="14" xfId="0" applyFont="1" applyFill="1" applyBorder="1" applyAlignment="1">
      <alignment vertical="center"/>
    </xf>
    <xf numFmtId="0" fontId="18" fillId="8" borderId="3" xfId="0" applyFont="1" applyFill="1" applyBorder="1" applyAlignment="1">
      <alignment horizontal="center" vertical="center" wrapText="1"/>
    </xf>
    <xf numFmtId="0" fontId="18" fillId="8" borderId="3" xfId="0" applyFont="1" applyFill="1" applyBorder="1" applyAlignment="1">
      <alignment horizontal="left" vertical="center" wrapText="1"/>
    </xf>
    <xf numFmtId="174" fontId="17" fillId="8" borderId="3" xfId="0" applyNumberFormat="1" applyFont="1" applyFill="1" applyBorder="1"/>
    <xf numFmtId="9" fontId="21" fillId="8" borderId="3" xfId="121" applyFont="1" applyFill="1" applyBorder="1" applyAlignment="1" applyProtection="1">
      <alignment horizontal="center" vertical="center" wrapText="1"/>
    </xf>
    <xf numFmtId="9" fontId="17" fillId="8" borderId="3" xfId="121" applyFont="1" applyFill="1" applyBorder="1" applyAlignment="1" applyProtection="1">
      <alignment horizontal="center" vertical="center" wrapText="1"/>
    </xf>
    <xf numFmtId="174" fontId="17" fillId="8" borderId="3" xfId="10" applyNumberFormat="1" applyFont="1" applyFill="1" applyBorder="1" applyAlignment="1" applyProtection="1">
      <alignment horizontal="center" vertical="center" wrapText="1"/>
    </xf>
    <xf numFmtId="174" fontId="21" fillId="8" borderId="3" xfId="10" applyNumberFormat="1" applyFont="1" applyFill="1" applyBorder="1" applyAlignment="1" applyProtection="1">
      <alignment horizontal="center" vertical="center" wrapText="1"/>
    </xf>
    <xf numFmtId="0" fontId="18" fillId="10" borderId="3" xfId="0" applyFont="1" applyFill="1" applyBorder="1" applyAlignment="1">
      <alignment vertical="center" wrapText="1"/>
    </xf>
    <xf numFmtId="0" fontId="17" fillId="10" borderId="3" xfId="0" applyFont="1" applyFill="1" applyBorder="1" applyAlignment="1">
      <alignment wrapText="1"/>
    </xf>
    <xf numFmtId="0" fontId="31" fillId="10" borderId="3" xfId="0" applyFont="1" applyFill="1" applyBorder="1" applyAlignment="1">
      <alignment horizontal="left" vertical="center" wrapText="1"/>
    </xf>
    <xf numFmtId="0" fontId="17" fillId="10" borderId="3" xfId="0" applyFont="1" applyFill="1" applyBorder="1" applyAlignment="1">
      <alignment horizontal="center" vertical="center" wrapText="1"/>
    </xf>
    <xf numFmtId="9" fontId="17" fillId="10" borderId="3" xfId="0" applyNumberFormat="1" applyFont="1" applyFill="1" applyBorder="1" applyAlignment="1">
      <alignment horizontal="center" vertical="center" wrapText="1"/>
    </xf>
    <xf numFmtId="174" fontId="17" fillId="10" borderId="3" xfId="0" applyNumberFormat="1" applyFont="1" applyFill="1" applyBorder="1" applyAlignment="1">
      <alignment horizontal="center" vertical="center"/>
    </xf>
    <xf numFmtId="0" fontId="30" fillId="10" borderId="0" xfId="0" applyFont="1" applyFill="1" applyBorder="1"/>
    <xf numFmtId="0" fontId="18" fillId="10" borderId="5" xfId="0" applyFont="1" applyFill="1" applyBorder="1" applyAlignment="1">
      <alignment vertical="center" wrapText="1"/>
    </xf>
    <xf numFmtId="0" fontId="17" fillId="10" borderId="3" xfId="0" applyNumberFormat="1" applyFont="1" applyFill="1" applyBorder="1" applyAlignment="1">
      <alignment vertical="center" wrapText="1"/>
    </xf>
    <xf numFmtId="9" fontId="30" fillId="10" borderId="0" xfId="0" applyNumberFormat="1" applyFont="1" applyFill="1" applyBorder="1"/>
    <xf numFmtId="0" fontId="17" fillId="10" borderId="9" xfId="0" applyNumberFormat="1" applyFont="1" applyFill="1" applyBorder="1" applyAlignment="1">
      <alignment vertical="center" wrapText="1"/>
    </xf>
    <xf numFmtId="0" fontId="17" fillId="10" borderId="10" xfId="0" applyFont="1" applyFill="1" applyBorder="1" applyAlignment="1">
      <alignment horizontal="left" vertical="center" wrapText="1"/>
    </xf>
    <xf numFmtId="0" fontId="30" fillId="10" borderId="3" xfId="0" applyFont="1" applyFill="1" applyBorder="1" applyAlignment="1">
      <alignment horizontal="center" vertical="center" wrapText="1"/>
    </xf>
    <xf numFmtId="0" fontId="30" fillId="10" borderId="3" xfId="0" applyFont="1" applyFill="1" applyBorder="1" applyAlignment="1">
      <alignment horizontal="left" vertical="center" wrapText="1"/>
    </xf>
    <xf numFmtId="0" fontId="18" fillId="9" borderId="5" xfId="0" applyFont="1" applyFill="1" applyBorder="1" applyAlignment="1">
      <alignment horizontal="center" vertical="center" wrapText="1"/>
    </xf>
    <xf numFmtId="0" fontId="32" fillId="9" borderId="5" xfId="0" applyFont="1" applyFill="1" applyBorder="1" applyAlignment="1">
      <alignment horizontal="center" vertical="center" wrapText="1"/>
    </xf>
    <xf numFmtId="174" fontId="18" fillId="9" borderId="5" xfId="0" applyNumberFormat="1" applyFont="1" applyFill="1" applyBorder="1"/>
    <xf numFmtId="174" fontId="18" fillId="8" borderId="3" xfId="0" applyNumberFormat="1" applyFont="1" applyFill="1" applyBorder="1" applyAlignment="1">
      <alignment horizontal="left" vertical="center" wrapText="1"/>
    </xf>
    <xf numFmtId="0" fontId="17" fillId="10" borderId="3" xfId="94" applyFont="1" applyFill="1" applyBorder="1" applyAlignment="1">
      <alignment horizontal="justify" vertical="center" wrapText="1"/>
    </xf>
    <xf numFmtId="0" fontId="17" fillId="10" borderId="3" xfId="0" applyFont="1" applyFill="1" applyBorder="1" applyAlignment="1">
      <alignment vertical="center" wrapText="1"/>
    </xf>
    <xf numFmtId="43" fontId="17" fillId="8" borderId="3" xfId="10" applyNumberFormat="1" applyFont="1" applyFill="1" applyBorder="1" applyAlignment="1" applyProtection="1">
      <alignment horizontal="center" vertical="center" wrapText="1"/>
    </xf>
    <xf numFmtId="0" fontId="18" fillId="10" borderId="3" xfId="65" applyFont="1" applyFill="1" applyBorder="1" applyAlignment="1" applyProtection="1">
      <alignment horizontal="left" vertical="center" wrapText="1"/>
    </xf>
    <xf numFmtId="0" fontId="18" fillId="10" borderId="2" xfId="65" applyFont="1" applyFill="1" applyBorder="1" applyAlignment="1" applyProtection="1">
      <alignment horizontal="left" vertical="center" wrapText="1"/>
    </xf>
    <xf numFmtId="0" fontId="30" fillId="10" borderId="0" xfId="0" applyFont="1" applyFill="1" applyAlignment="1">
      <alignment horizontal="center"/>
    </xf>
    <xf numFmtId="0" fontId="31" fillId="10" borderId="3" xfId="0" applyFont="1" applyFill="1" applyBorder="1" applyAlignment="1">
      <alignment horizontal="center"/>
    </xf>
    <xf numFmtId="0" fontId="18" fillId="10" borderId="3" xfId="0" applyFont="1" applyFill="1" applyBorder="1" applyAlignment="1">
      <alignment horizontal="center" vertical="center"/>
    </xf>
    <xf numFmtId="0" fontId="17" fillId="10" borderId="13" xfId="0" applyFont="1" applyFill="1" applyBorder="1" applyAlignment="1">
      <alignment horizontal="left" vertical="center"/>
    </xf>
    <xf numFmtId="0" fontId="17" fillId="10" borderId="3" xfId="0" applyFont="1" applyFill="1" applyBorder="1" applyAlignment="1">
      <alignment horizontal="left" vertical="center"/>
    </xf>
    <xf numFmtId="0" fontId="17" fillId="10" borderId="2" xfId="0" applyFont="1" applyFill="1" applyBorder="1" applyAlignment="1">
      <alignment vertical="center"/>
    </xf>
    <xf numFmtId="0" fontId="17" fillId="10" borderId="3" xfId="0" applyFont="1" applyFill="1" applyBorder="1" applyAlignment="1">
      <alignment vertical="center"/>
    </xf>
    <xf numFmtId="9" fontId="17" fillId="10" borderId="3" xfId="110" applyFont="1" applyFill="1" applyBorder="1" applyAlignment="1">
      <alignment horizontal="center" vertical="center" wrapText="1"/>
    </xf>
    <xf numFmtId="174" fontId="44" fillId="10" borderId="3" xfId="10" applyNumberFormat="1" applyFont="1" applyFill="1" applyBorder="1" applyAlignment="1" applyProtection="1">
      <alignment horizontal="center" vertical="center" wrapText="1"/>
    </xf>
    <xf numFmtId="0" fontId="17" fillId="10" borderId="0" xfId="0" applyFont="1" applyFill="1"/>
    <xf numFmtId="0" fontId="17" fillId="10" borderId="3" xfId="72" applyFont="1" applyFill="1" applyBorder="1" applyAlignment="1">
      <alignment horizontal="left" vertical="center" wrapText="1"/>
    </xf>
    <xf numFmtId="0" fontId="17" fillId="10" borderId="3" xfId="72" applyFont="1" applyFill="1" applyBorder="1" applyAlignment="1">
      <alignment horizontal="center" vertical="center" wrapText="1"/>
    </xf>
    <xf numFmtId="9" fontId="17" fillId="10" borderId="3" xfId="114" applyFont="1" applyFill="1" applyBorder="1" applyAlignment="1">
      <alignment horizontal="center" vertical="center" wrapText="1"/>
    </xf>
    <xf numFmtId="43" fontId="60" fillId="10" borderId="0" xfId="8" applyFont="1" applyFill="1"/>
    <xf numFmtId="0" fontId="60" fillId="10" borderId="0" xfId="0" applyFont="1" applyFill="1"/>
    <xf numFmtId="9" fontId="21" fillId="10" borderId="3" xfId="121" applyFont="1" applyFill="1" applyBorder="1" applyAlignment="1" applyProtection="1">
      <alignment horizontal="center" vertical="center" wrapText="1"/>
    </xf>
    <xf numFmtId="174" fontId="17" fillId="10" borderId="3" xfId="10" applyNumberFormat="1" applyFont="1" applyFill="1" applyBorder="1" applyAlignment="1" applyProtection="1">
      <alignment horizontal="center" vertical="center" wrapText="1"/>
    </xf>
    <xf numFmtId="0" fontId="17" fillId="10" borderId="3" xfId="94" applyFont="1" applyFill="1" applyBorder="1" applyAlignment="1">
      <alignment horizontal="left" vertical="center" wrapText="1"/>
    </xf>
    <xf numFmtId="0" fontId="17" fillId="10" borderId="3" xfId="109" applyFont="1" applyFill="1" applyBorder="1" applyAlignment="1">
      <alignment horizontal="center" vertical="center" wrapText="1"/>
    </xf>
    <xf numFmtId="0" fontId="17" fillId="10" borderId="4" xfId="72" applyFont="1" applyFill="1" applyBorder="1" applyAlignment="1">
      <alignment horizontal="center" vertical="center" wrapText="1"/>
    </xf>
    <xf numFmtId="0" fontId="61" fillId="10" borderId="0" xfId="0" applyFont="1" applyFill="1"/>
    <xf numFmtId="9" fontId="17" fillId="10" borderId="15" xfId="110" applyFont="1" applyFill="1" applyBorder="1" applyAlignment="1">
      <alignment horizontal="center" vertical="center" wrapText="1"/>
    </xf>
    <xf numFmtId="174" fontId="20" fillId="10" borderId="3" xfId="8" applyNumberFormat="1" applyFont="1" applyFill="1" applyBorder="1" applyAlignment="1" applyProtection="1">
      <alignment horizontal="center" vertical="center" wrapText="1"/>
    </xf>
    <xf numFmtId="173" fontId="36" fillId="10" borderId="3" xfId="8" applyNumberFormat="1" applyFont="1" applyFill="1" applyBorder="1" applyAlignment="1" applyProtection="1">
      <alignment horizontal="center" vertical="center" wrapText="1"/>
    </xf>
    <xf numFmtId="0" fontId="62" fillId="10" borderId="0" xfId="0" applyFont="1" applyFill="1"/>
    <xf numFmtId="43" fontId="30" fillId="10" borderId="0" xfId="0" applyNumberFormat="1" applyFont="1" applyFill="1"/>
    <xf numFmtId="0" fontId="31" fillId="10" borderId="3" xfId="0" applyFont="1" applyFill="1" applyBorder="1" applyAlignment="1">
      <alignment horizontal="center" vertical="center" wrapText="1"/>
    </xf>
    <xf numFmtId="174" fontId="30" fillId="10" borderId="3" xfId="0" applyNumberFormat="1" applyFont="1" applyFill="1" applyBorder="1" applyAlignment="1">
      <alignment horizontal="center" vertical="center"/>
    </xf>
    <xf numFmtId="0" fontId="18" fillId="10" borderId="13" xfId="0" applyNumberFormat="1" applyFont="1" applyFill="1" applyBorder="1" applyAlignment="1">
      <alignment horizontal="left" vertical="center" wrapText="1"/>
    </xf>
    <xf numFmtId="0" fontId="18" fillId="10" borderId="2" xfId="0" applyNumberFormat="1" applyFont="1" applyFill="1" applyBorder="1" applyAlignment="1">
      <alignment horizontal="left" vertical="center" wrapText="1"/>
    </xf>
    <xf numFmtId="0" fontId="17" fillId="10" borderId="2" xfId="0" applyNumberFormat="1" applyFont="1" applyFill="1" applyBorder="1" applyAlignment="1">
      <alignment horizontal="left" vertical="center" wrapText="1"/>
    </xf>
    <xf numFmtId="0" fontId="17" fillId="10" borderId="2" xfId="0" applyFont="1" applyFill="1" applyBorder="1" applyAlignment="1">
      <alignment horizontal="left" vertical="center" wrapText="1"/>
    </xf>
    <xf numFmtId="0" fontId="17" fillId="10" borderId="2"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17" fillId="10" borderId="14" xfId="0" applyFont="1" applyFill="1" applyBorder="1" applyAlignment="1">
      <alignment horizontal="center" vertical="center" wrapText="1"/>
    </xf>
    <xf numFmtId="9" fontId="17" fillId="10" borderId="5" xfId="0" applyNumberFormat="1" applyFont="1" applyFill="1" applyBorder="1" applyAlignment="1">
      <alignment horizontal="center" vertical="center" wrapText="1"/>
    </xf>
    <xf numFmtId="0" fontId="30" fillId="10" borderId="5" xfId="0" applyFont="1" applyFill="1" applyBorder="1" applyAlignment="1">
      <alignment horizontal="center" vertical="center" wrapText="1"/>
    </xf>
    <xf numFmtId="9" fontId="30" fillId="10" borderId="5" xfId="0" applyNumberFormat="1" applyFont="1" applyFill="1" applyBorder="1" applyAlignment="1">
      <alignment horizontal="center" vertical="center" wrapText="1"/>
    </xf>
    <xf numFmtId="174" fontId="31" fillId="10" borderId="5" xfId="0" applyNumberFormat="1" applyFont="1" applyFill="1" applyBorder="1" applyAlignment="1">
      <alignment horizontal="center" vertical="center"/>
    </xf>
    <xf numFmtId="174" fontId="30" fillId="10" borderId="5" xfId="0" applyNumberFormat="1" applyFont="1" applyFill="1" applyBorder="1" applyAlignment="1">
      <alignment horizontal="center" vertical="center"/>
    </xf>
    <xf numFmtId="0" fontId="32" fillId="10" borderId="5" xfId="0" applyFont="1" applyFill="1" applyBorder="1" applyAlignment="1">
      <alignment horizontal="center" vertical="center" wrapText="1"/>
    </xf>
    <xf numFmtId="0" fontId="18" fillId="10" borderId="9" xfId="0" applyFont="1" applyFill="1" applyBorder="1" applyAlignment="1">
      <alignment vertical="center"/>
    </xf>
    <xf numFmtId="0" fontId="20" fillId="10" borderId="3" xfId="0" applyFont="1" applyFill="1" applyBorder="1" applyAlignment="1">
      <alignment horizontal="left" vertical="center" wrapText="1"/>
    </xf>
    <xf numFmtId="0" fontId="20" fillId="10" borderId="5" xfId="0" applyFont="1" applyFill="1" applyBorder="1" applyAlignment="1">
      <alignment horizontal="left" vertical="center" wrapText="1"/>
    </xf>
    <xf numFmtId="0" fontId="30" fillId="10" borderId="3" xfId="109" applyFont="1" applyFill="1" applyBorder="1" applyAlignment="1">
      <alignment horizontal="center" vertical="center" wrapText="1"/>
    </xf>
    <xf numFmtId="0" fontId="32" fillId="10" borderId="3" xfId="0" applyFont="1" applyFill="1" applyBorder="1" applyAlignment="1">
      <alignment horizontal="center" vertical="center" wrapText="1"/>
    </xf>
    <xf numFmtId="0" fontId="20" fillId="10" borderId="4" xfId="0" applyFont="1" applyFill="1" applyBorder="1" applyAlignment="1">
      <alignment horizontal="left" vertical="center" wrapText="1"/>
    </xf>
    <xf numFmtId="0" fontId="30" fillId="10" borderId="9" xfId="109" applyFont="1" applyFill="1" applyBorder="1" applyAlignment="1">
      <alignment horizontal="center" vertical="center" wrapText="1"/>
    </xf>
    <xf numFmtId="0" fontId="32" fillId="10" borderId="9" xfId="0" applyFont="1" applyFill="1" applyBorder="1" applyAlignment="1">
      <alignment horizontal="center" vertical="center" wrapText="1"/>
    </xf>
    <xf numFmtId="9" fontId="17" fillId="10" borderId="9" xfId="0" applyNumberFormat="1" applyFont="1" applyFill="1" applyBorder="1" applyAlignment="1">
      <alignment horizontal="center" vertical="center" wrapText="1"/>
    </xf>
    <xf numFmtId="0" fontId="31" fillId="10" borderId="0" xfId="0" applyFont="1" applyFill="1"/>
    <xf numFmtId="0" fontId="18" fillId="10" borderId="0" xfId="0" applyFont="1" applyFill="1" applyBorder="1" applyAlignment="1">
      <alignment horizontal="center" vertical="center"/>
    </xf>
    <xf numFmtId="0" fontId="30" fillId="10" borderId="0" xfId="109" quotePrefix="1" applyFont="1" applyFill="1" applyBorder="1" applyAlignment="1">
      <alignment horizontal="left" vertical="center" wrapText="1"/>
    </xf>
    <xf numFmtId="0" fontId="30" fillId="10" borderId="0" xfId="109" applyFont="1" applyFill="1" applyBorder="1" applyAlignment="1">
      <alignment horizontal="center" vertical="center" wrapText="1"/>
    </xf>
    <xf numFmtId="0" fontId="32" fillId="10" borderId="0" xfId="0" applyFont="1" applyFill="1" applyBorder="1" applyAlignment="1">
      <alignment horizontal="center" vertical="center" wrapText="1"/>
    </xf>
    <xf numFmtId="9" fontId="31" fillId="10" borderId="0" xfId="0" applyNumberFormat="1" applyFont="1" applyFill="1" applyBorder="1" applyAlignment="1">
      <alignment horizontal="center" vertical="center" wrapText="1"/>
    </xf>
    <xf numFmtId="0" fontId="32" fillId="10" borderId="0" xfId="0" applyFont="1" applyFill="1" applyBorder="1" applyAlignment="1">
      <alignment horizontal="center" vertical="center"/>
    </xf>
    <xf numFmtId="0" fontId="32" fillId="10" borderId="0" xfId="0" applyFont="1" applyFill="1" applyBorder="1" applyAlignment="1">
      <alignment horizontal="left" vertical="center"/>
    </xf>
    <xf numFmtId="0" fontId="30" fillId="10" borderId="0" xfId="0" applyFont="1" applyFill="1" applyAlignment="1">
      <alignment horizontal="left"/>
    </xf>
    <xf numFmtId="0" fontId="18" fillId="10" borderId="0" xfId="0" applyNumberFormat="1" applyFont="1" applyFill="1" applyAlignment="1">
      <alignment horizontal="center"/>
    </xf>
    <xf numFmtId="0" fontId="31" fillId="10" borderId="0" xfId="0" applyFont="1" applyFill="1" applyAlignment="1">
      <alignment horizontal="center"/>
    </xf>
    <xf numFmtId="0" fontId="18" fillId="10" borderId="0" xfId="0" applyFont="1" applyFill="1"/>
    <xf numFmtId="9" fontId="31" fillId="10" borderId="3" xfId="0" applyNumberFormat="1" applyFont="1" applyFill="1" applyBorder="1" applyAlignment="1">
      <alignment horizontal="center" vertical="center" wrapText="1"/>
    </xf>
    <xf numFmtId="174" fontId="19" fillId="10" borderId="3" xfId="8" applyNumberFormat="1" applyFont="1" applyFill="1" applyBorder="1" applyAlignment="1" applyProtection="1">
      <alignment horizontal="center" vertical="center" wrapText="1"/>
    </xf>
    <xf numFmtId="43" fontId="36" fillId="10" borderId="3" xfId="8" applyNumberFormat="1" applyFont="1" applyFill="1" applyBorder="1" applyAlignment="1" applyProtection="1">
      <alignment horizontal="center" vertical="center" wrapText="1"/>
    </xf>
    <xf numFmtId="0" fontId="18" fillId="8" borderId="3" xfId="0" applyFont="1" applyFill="1" applyBorder="1" applyAlignment="1">
      <alignment vertical="center"/>
    </xf>
    <xf numFmtId="0" fontId="17" fillId="0" borderId="0" xfId="0" applyFont="1" applyFill="1" applyAlignment="1">
      <alignment horizontal="center"/>
    </xf>
    <xf numFmtId="0" fontId="18" fillId="10" borderId="5" xfId="0" applyFont="1" applyFill="1" applyBorder="1" applyAlignment="1">
      <alignment horizontal="center" vertical="center" wrapText="1"/>
    </xf>
    <xf numFmtId="0" fontId="18" fillId="10" borderId="3" xfId="0" applyFont="1" applyFill="1" applyBorder="1" applyAlignment="1">
      <alignment horizontal="center" vertical="center" wrapText="1"/>
    </xf>
    <xf numFmtId="0" fontId="18" fillId="10" borderId="5" xfId="0" applyNumberFormat="1" applyFont="1" applyFill="1" applyBorder="1" applyAlignment="1">
      <alignment horizontal="center" vertical="center" wrapText="1"/>
    </xf>
    <xf numFmtId="0" fontId="17" fillId="10" borderId="4" xfId="0" applyNumberFormat="1" applyFont="1" applyFill="1" applyBorder="1" applyAlignment="1">
      <alignment horizontal="left" vertical="center" wrapText="1"/>
    </xf>
    <xf numFmtId="0" fontId="17" fillId="10" borderId="5" xfId="0" applyNumberFormat="1" applyFont="1" applyFill="1" applyBorder="1" applyAlignment="1">
      <alignment horizontal="left" vertical="center" wrapText="1"/>
    </xf>
    <xf numFmtId="0" fontId="18" fillId="0" borderId="0" xfId="0" applyFont="1" applyFill="1" applyAlignment="1">
      <alignment horizontal="center"/>
    </xf>
    <xf numFmtId="0" fontId="32" fillId="10" borderId="0" xfId="0" applyFont="1" applyFill="1" applyBorder="1" applyAlignment="1">
      <alignment horizontal="left" vertical="center" wrapText="1"/>
    </xf>
    <xf numFmtId="0" fontId="18" fillId="10" borderId="3" xfId="0" applyNumberFormat="1" applyFont="1" applyFill="1" applyBorder="1" applyAlignment="1">
      <alignment horizontal="center" vertical="center" wrapText="1"/>
    </xf>
    <xf numFmtId="0" fontId="17" fillId="10" borderId="3" xfId="0" applyFont="1" applyFill="1" applyBorder="1" applyAlignment="1">
      <alignment horizontal="left" vertical="center" wrapText="1"/>
    </xf>
    <xf numFmtId="0" fontId="18" fillId="10" borderId="3" xfId="0" applyFont="1" applyFill="1" applyBorder="1" applyAlignment="1">
      <alignment horizontal="left" vertical="center" wrapText="1"/>
    </xf>
    <xf numFmtId="0" fontId="18" fillId="10" borderId="0" xfId="0" applyFont="1" applyFill="1" applyAlignment="1">
      <alignment horizontal="left"/>
    </xf>
    <xf numFmtId="9" fontId="22" fillId="3" borderId="3" xfId="94" applyNumberFormat="1" applyFont="1" applyFill="1" applyBorder="1" applyAlignment="1">
      <alignment horizontal="center" vertical="center" textRotation="90"/>
    </xf>
    <xf numFmtId="0" fontId="18" fillId="8" borderId="5" xfId="0" applyFont="1" applyFill="1" applyBorder="1" applyAlignment="1">
      <alignment horizontal="center" vertical="center" wrapText="1"/>
    </xf>
    <xf numFmtId="0" fontId="18" fillId="10" borderId="0" xfId="0" applyFont="1" applyFill="1" applyAlignment="1">
      <alignment horizontal="center"/>
    </xf>
    <xf numFmtId="0" fontId="17" fillId="10" borderId="3" xfId="0" applyFont="1" applyFill="1" applyBorder="1" applyAlignment="1">
      <alignment horizontal="left" vertical="center" wrapText="1"/>
    </xf>
    <xf numFmtId="174" fontId="21" fillId="10" borderId="3" xfId="10" applyNumberFormat="1" applyFont="1" applyFill="1" applyBorder="1" applyAlignment="1" applyProtection="1">
      <alignment horizontal="center" vertical="center" wrapText="1"/>
    </xf>
    <xf numFmtId="9" fontId="18" fillId="0" borderId="0" xfId="0" applyNumberFormat="1" applyFont="1" applyAlignment="1">
      <alignment horizontal="center" textRotation="90"/>
    </xf>
    <xf numFmtId="9" fontId="18" fillId="0" borderId="0" xfId="0" applyNumberFormat="1" applyFont="1" applyFill="1" applyAlignment="1">
      <alignment horizontal="center" textRotation="90"/>
    </xf>
    <xf numFmtId="9" fontId="20" fillId="0" borderId="0" xfId="0" applyNumberFormat="1" applyFont="1" applyFill="1" applyAlignment="1">
      <alignment horizontal="center" textRotation="90"/>
    </xf>
    <xf numFmtId="9" fontId="30" fillId="0" borderId="0" xfId="0" applyNumberFormat="1" applyFont="1" applyFill="1" applyAlignment="1">
      <alignment vertical="center" textRotation="90"/>
    </xf>
    <xf numFmtId="9" fontId="30" fillId="0" borderId="0" xfId="0" applyNumberFormat="1" applyFont="1" applyAlignment="1">
      <alignment vertical="center" textRotation="90"/>
    </xf>
    <xf numFmtId="9" fontId="41" fillId="0" borderId="0" xfId="0" applyNumberFormat="1" applyFont="1" applyFill="1" applyAlignment="1">
      <alignment vertical="center" textRotation="90"/>
    </xf>
    <xf numFmtId="9" fontId="18" fillId="0" borderId="0" xfId="0" applyNumberFormat="1" applyFont="1" applyAlignment="1">
      <alignment vertical="center" textRotation="90"/>
    </xf>
    <xf numFmtId="9" fontId="18" fillId="0" borderId="0" xfId="0" applyNumberFormat="1" applyFont="1" applyFill="1" applyAlignment="1">
      <alignment vertical="center" textRotation="90"/>
    </xf>
    <xf numFmtId="9" fontId="20" fillId="0" borderId="0" xfId="0" applyNumberFormat="1" applyFont="1" applyFill="1" applyAlignment="1">
      <alignment vertical="center" textRotation="90"/>
    </xf>
    <xf numFmtId="174" fontId="18" fillId="4" borderId="3" xfId="0" applyNumberFormat="1" applyFont="1" applyFill="1" applyBorder="1"/>
    <xf numFmtId="9" fontId="22" fillId="10" borderId="9" xfId="94" applyNumberFormat="1" applyFont="1" applyFill="1" applyBorder="1" applyAlignment="1">
      <alignment horizontal="center" vertical="center" textRotation="90"/>
    </xf>
    <xf numFmtId="9" fontId="3" fillId="10" borderId="9" xfId="94" applyNumberFormat="1" applyFont="1" applyFill="1" applyBorder="1" applyAlignment="1">
      <alignment horizontal="center" vertical="center" textRotation="90"/>
    </xf>
    <xf numFmtId="0" fontId="22" fillId="10" borderId="9" xfId="94" applyFont="1" applyFill="1" applyBorder="1" applyAlignment="1">
      <alignment horizontal="center" vertical="center" wrapText="1"/>
    </xf>
    <xf numFmtId="9" fontId="22" fillId="10" borderId="9" xfId="94" quotePrefix="1" applyNumberFormat="1" applyFont="1" applyFill="1" applyBorder="1" applyAlignment="1">
      <alignment horizontal="center" vertical="center" wrapText="1"/>
    </xf>
    <xf numFmtId="0" fontId="22" fillId="10" borderId="3" xfId="94" applyFont="1" applyFill="1" applyBorder="1" applyAlignment="1">
      <alignment horizontal="justify" vertical="center" wrapText="1"/>
    </xf>
    <xf numFmtId="0" fontId="18" fillId="10" borderId="14" xfId="0" applyNumberFormat="1" applyFont="1" applyFill="1" applyBorder="1" applyAlignment="1">
      <alignment horizontal="center" vertical="center" wrapText="1"/>
    </xf>
    <xf numFmtId="0" fontId="31" fillId="0" borderId="0" xfId="0" applyFont="1" applyAlignment="1">
      <alignment horizontal="center" vertical="center" textRotation="90"/>
    </xf>
    <xf numFmtId="0" fontId="31" fillId="2" borderId="3" xfId="0" applyFont="1" applyFill="1" applyBorder="1" applyAlignment="1">
      <alignment horizontal="center" vertical="center" textRotation="90"/>
    </xf>
    <xf numFmtId="0" fontId="31" fillId="0" borderId="3" xfId="0" applyFont="1" applyFill="1" applyBorder="1" applyAlignment="1">
      <alignment horizontal="center" vertical="center" textRotation="90"/>
    </xf>
    <xf numFmtId="9" fontId="31" fillId="0" borderId="3" xfId="0" applyNumberFormat="1" applyFont="1" applyFill="1" applyBorder="1" applyAlignment="1">
      <alignment horizontal="center" vertical="center" textRotation="90"/>
    </xf>
    <xf numFmtId="0" fontId="18" fillId="0" borderId="0" xfId="0" applyFont="1" applyAlignment="1">
      <alignment horizontal="center" vertical="center" textRotation="90"/>
    </xf>
    <xf numFmtId="0" fontId="31" fillId="0" borderId="0" xfId="0" applyFont="1" applyFill="1" applyAlignment="1">
      <alignment horizontal="center" vertical="center" textRotation="90"/>
    </xf>
    <xf numFmtId="9" fontId="18" fillId="0" borderId="3" xfId="0" applyNumberFormat="1" applyFont="1" applyFill="1" applyBorder="1" applyAlignment="1">
      <alignment horizontal="center" vertical="center" textRotation="90"/>
    </xf>
    <xf numFmtId="0" fontId="45" fillId="0" borderId="3" xfId="0" applyFont="1" applyFill="1" applyBorder="1" applyAlignment="1">
      <alignment horizontal="center" vertical="center" textRotation="90"/>
    </xf>
    <xf numFmtId="0" fontId="18" fillId="0" borderId="3" xfId="0" applyFont="1" applyFill="1" applyBorder="1" applyAlignment="1">
      <alignment horizontal="center" vertical="center" textRotation="90"/>
    </xf>
    <xf numFmtId="0" fontId="18" fillId="0" borderId="0" xfId="0" applyFont="1" applyFill="1" applyAlignment="1">
      <alignment horizontal="center" vertical="center" textRotation="90"/>
    </xf>
    <xf numFmtId="0" fontId="31" fillId="0" borderId="0" xfId="0" applyFont="1" applyAlignment="1">
      <alignment textRotation="90"/>
    </xf>
    <xf numFmtId="0" fontId="18" fillId="0" borderId="0" xfId="0" applyFont="1" applyAlignment="1">
      <alignment textRotation="90"/>
    </xf>
    <xf numFmtId="0" fontId="31" fillId="0" borderId="0" xfId="0" applyFont="1" applyAlignment="1">
      <alignment vertical="center" textRotation="90"/>
    </xf>
    <xf numFmtId="0" fontId="18" fillId="0" borderId="0" xfId="0" applyFont="1" applyAlignment="1">
      <alignment vertical="center" textRotation="90"/>
    </xf>
    <xf numFmtId="0" fontId="31" fillId="0" borderId="0" xfId="0" applyFont="1" applyFill="1" applyBorder="1" applyAlignment="1">
      <alignment vertical="center" textRotation="90"/>
    </xf>
    <xf numFmtId="0" fontId="31" fillId="0" borderId="0" xfId="0" applyFont="1" applyFill="1" applyBorder="1" applyAlignment="1">
      <alignment horizontal="center" vertical="center" textRotation="90"/>
    </xf>
    <xf numFmtId="0" fontId="18" fillId="0" borderId="0" xfId="0" applyFont="1" applyFill="1" applyBorder="1" applyAlignment="1">
      <alignment horizontal="center" vertical="center" textRotation="90"/>
    </xf>
    <xf numFmtId="174" fontId="21" fillId="8" borderId="3" xfId="8" applyNumberFormat="1" applyFont="1" applyFill="1" applyBorder="1" applyAlignment="1" applyProtection="1">
      <alignment horizontal="center" vertical="center" wrapText="1"/>
    </xf>
    <xf numFmtId="0" fontId="30" fillId="0" borderId="0" xfId="0" applyFont="1" applyFill="1" applyAlignment="1">
      <alignment textRotation="90"/>
    </xf>
    <xf numFmtId="0" fontId="18" fillId="10" borderId="0" xfId="0" applyFont="1" applyFill="1" applyAlignment="1">
      <alignment textRotation="90"/>
    </xf>
    <xf numFmtId="0" fontId="31" fillId="10" borderId="0" xfId="0" applyFont="1" applyFill="1" applyAlignment="1">
      <alignment vertical="center" textRotation="90"/>
    </xf>
    <xf numFmtId="0" fontId="18" fillId="10" borderId="0" xfId="0" applyFont="1" applyFill="1" applyAlignment="1">
      <alignment vertical="center" textRotation="90"/>
    </xf>
    <xf numFmtId="174" fontId="18" fillId="9" borderId="5" xfId="0" applyNumberFormat="1" applyFont="1" applyFill="1" applyBorder="1" applyAlignment="1">
      <alignment horizontal="center" vertical="center"/>
    </xf>
    <xf numFmtId="174" fontId="36" fillId="10" borderId="3" xfId="8" applyNumberFormat="1" applyFont="1" applyFill="1" applyBorder="1" applyAlignment="1" applyProtection="1">
      <alignment horizontal="center" vertical="center" wrapText="1"/>
    </xf>
    <xf numFmtId="9" fontId="19" fillId="9" borderId="5" xfId="121" applyFont="1" applyFill="1" applyBorder="1" applyAlignment="1" applyProtection="1">
      <alignment horizontal="center" vertical="center" wrapText="1"/>
    </xf>
    <xf numFmtId="0" fontId="18" fillId="8" borderId="13" xfId="0" applyFont="1" applyFill="1" applyBorder="1" applyAlignment="1">
      <alignment horizontal="left" vertical="center"/>
    </xf>
    <xf numFmtId="0" fontId="18" fillId="8" borderId="2" xfId="0" applyFont="1" applyFill="1" applyBorder="1" applyAlignment="1">
      <alignment horizontal="left" vertical="center"/>
    </xf>
    <xf numFmtId="0" fontId="18" fillId="8" borderId="2" xfId="0" applyFont="1" applyFill="1" applyBorder="1" applyAlignment="1">
      <alignment horizontal="center" vertical="center"/>
    </xf>
    <xf numFmtId="0" fontId="18" fillId="8" borderId="14" xfId="0" applyFont="1" applyFill="1" applyBorder="1" applyAlignment="1">
      <alignment horizontal="center" vertical="center"/>
    </xf>
    <xf numFmtId="174" fontId="18" fillId="8" borderId="3" xfId="8" applyNumberFormat="1" applyFont="1" applyFill="1" applyBorder="1" applyAlignment="1" applyProtection="1">
      <alignment horizontal="center" vertical="center" wrapText="1"/>
    </xf>
    <xf numFmtId="9" fontId="18" fillId="10" borderId="3" xfId="0" applyNumberFormat="1" applyFont="1" applyFill="1" applyBorder="1" applyAlignment="1">
      <alignment horizontal="center" vertical="center" textRotation="90"/>
    </xf>
    <xf numFmtId="0" fontId="31" fillId="10" borderId="0" xfId="0" applyFont="1" applyFill="1" applyAlignment="1">
      <alignment horizontal="center" vertical="center" textRotation="90"/>
    </xf>
    <xf numFmtId="0" fontId="18" fillId="10" borderId="0" xfId="0" applyFont="1" applyFill="1" applyAlignment="1">
      <alignment horizontal="center" vertical="center" textRotation="90"/>
    </xf>
    <xf numFmtId="0" fontId="30" fillId="10" borderId="0" xfId="0" applyFont="1" applyFill="1" applyAlignment="1">
      <alignment textRotation="90"/>
    </xf>
    <xf numFmtId="0" fontId="63" fillId="10" borderId="3" xfId="0" applyFont="1" applyFill="1" applyBorder="1" applyAlignment="1">
      <alignment horizontal="center" vertical="center" wrapText="1"/>
    </xf>
    <xf numFmtId="0" fontId="36" fillId="10" borderId="5" xfId="0" applyFont="1" applyFill="1" applyBorder="1" applyAlignment="1">
      <alignment horizontal="center" vertical="center" wrapText="1"/>
    </xf>
    <xf numFmtId="0" fontId="17" fillId="0" borderId="9" xfId="0" applyNumberFormat="1" applyFont="1" applyBorder="1" applyAlignment="1">
      <alignment horizontal="center"/>
    </xf>
    <xf numFmtId="174" fontId="17" fillId="0" borderId="3" xfId="8" applyNumberFormat="1" applyFont="1" applyFill="1" applyBorder="1" applyAlignment="1" applyProtection="1">
      <alignment horizontal="center" vertical="center" wrapText="1"/>
    </xf>
    <xf numFmtId="0" fontId="47" fillId="0" borderId="0" xfId="0" applyFont="1"/>
    <xf numFmtId="9" fontId="18" fillId="10" borderId="3" xfId="0" applyNumberFormat="1" applyFont="1" applyFill="1" applyBorder="1" applyAlignment="1">
      <alignment horizontal="center" vertical="center" wrapText="1"/>
    </xf>
    <xf numFmtId="174" fontId="17" fillId="10" borderId="3" xfId="0" applyNumberFormat="1" applyFont="1" applyFill="1" applyBorder="1"/>
    <xf numFmtId="9" fontId="18" fillId="9" borderId="5" xfId="0" applyNumberFormat="1" applyFont="1" applyFill="1" applyBorder="1" applyAlignment="1">
      <alignment horizontal="center" vertical="center" wrapText="1"/>
    </xf>
    <xf numFmtId="0" fontId="30" fillId="9" borderId="5" xfId="0" applyFont="1" applyFill="1" applyBorder="1" applyAlignment="1">
      <alignment horizontal="center" vertical="center" wrapText="1"/>
    </xf>
    <xf numFmtId="0" fontId="30" fillId="9" borderId="5" xfId="0" applyFont="1" applyFill="1" applyBorder="1" applyAlignment="1">
      <alignment horizontal="left" vertical="center" wrapText="1"/>
    </xf>
    <xf numFmtId="0" fontId="17" fillId="0" borderId="9" xfId="0" applyFont="1" applyFill="1" applyBorder="1" applyAlignment="1">
      <alignment horizontal="justify" vertical="center" wrapText="1"/>
    </xf>
    <xf numFmtId="0" fontId="30" fillId="0" borderId="3" xfId="0" applyFont="1" applyFill="1" applyBorder="1" applyAlignment="1">
      <alignment horizontal="center" vertical="center" wrapText="1"/>
    </xf>
    <xf numFmtId="0" fontId="30" fillId="0" borderId="9" xfId="0" applyFont="1" applyFill="1" applyBorder="1" applyAlignment="1">
      <alignment horizontal="center" vertical="center" wrapText="1"/>
    </xf>
    <xf numFmtId="0" fontId="30" fillId="2" borderId="0" xfId="0" applyFont="1" applyFill="1" applyBorder="1" applyAlignment="1">
      <alignment horizontal="left" vertical="center" wrapText="1"/>
    </xf>
    <xf numFmtId="0" fontId="30" fillId="2" borderId="0" xfId="0"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xf>
    <xf numFmtId="0" fontId="30" fillId="0" borderId="0" xfId="0" applyFont="1" applyFill="1" applyBorder="1" applyAlignment="1">
      <alignment horizontal="left" vertical="center"/>
    </xf>
    <xf numFmtId="0" fontId="30" fillId="0" borderId="0" xfId="0" applyFont="1" applyAlignment="1">
      <alignment textRotation="90"/>
    </xf>
    <xf numFmtId="0" fontId="30" fillId="0" borderId="0" xfId="0" applyFont="1" applyFill="1" applyAlignment="1">
      <alignment horizontal="center" vertical="center" textRotation="90"/>
    </xf>
    <xf numFmtId="0" fontId="30" fillId="0" borderId="0" xfId="0" applyFont="1" applyAlignment="1">
      <alignment horizontal="center" vertical="center" textRotation="90"/>
    </xf>
    <xf numFmtId="174" fontId="18" fillId="8" borderId="3" xfId="0" applyNumberFormat="1" applyFont="1" applyFill="1" applyBorder="1"/>
    <xf numFmtId="174" fontId="30" fillId="10" borderId="3" xfId="0" applyNumberFormat="1" applyFont="1" applyFill="1" applyBorder="1"/>
    <xf numFmtId="0" fontId="30" fillId="10" borderId="3" xfId="0" applyFont="1" applyFill="1" applyBorder="1" applyAlignment="1">
      <alignment horizontal="center" vertical="center"/>
    </xf>
    <xf numFmtId="0" fontId="30" fillId="10" borderId="0" xfId="0" applyFont="1" applyFill="1" applyBorder="1" applyAlignment="1">
      <alignment horizontal="left" vertical="center"/>
    </xf>
    <xf numFmtId="0" fontId="31" fillId="0" borderId="0" xfId="0" applyFont="1" applyFill="1" applyBorder="1" applyAlignment="1">
      <alignment textRotation="90"/>
    </xf>
    <xf numFmtId="0" fontId="18" fillId="0" borderId="0" xfId="0" applyFont="1" applyBorder="1" applyAlignment="1">
      <alignment horizontal="center" vertical="center" textRotation="90"/>
    </xf>
    <xf numFmtId="176" fontId="17" fillId="10" borderId="3" xfId="0" applyNumberFormat="1" applyFont="1" applyFill="1" applyBorder="1" applyAlignment="1">
      <alignment horizontal="center" vertical="center"/>
    </xf>
    <xf numFmtId="0" fontId="17" fillId="0" borderId="3" xfId="0" applyFont="1" applyFill="1" applyBorder="1" applyAlignment="1">
      <alignment horizontal="center" vertical="center"/>
    </xf>
    <xf numFmtId="9" fontId="21" fillId="5" borderId="5" xfId="121" applyFont="1" applyFill="1" applyBorder="1" applyAlignment="1" applyProtection="1">
      <alignment horizontal="center" vertical="center" wrapText="1"/>
    </xf>
    <xf numFmtId="0" fontId="30" fillId="0" borderId="0" xfId="0" applyFont="1" applyFill="1" applyBorder="1" applyAlignment="1">
      <alignment vertical="center"/>
    </xf>
    <xf numFmtId="0" fontId="18" fillId="2" borderId="9" xfId="0" applyNumberFormat="1" applyFont="1" applyFill="1" applyBorder="1" applyAlignment="1">
      <alignment horizontal="center" vertical="center" wrapText="1"/>
    </xf>
    <xf numFmtId="0" fontId="17" fillId="10" borderId="3" xfId="0" applyNumberFormat="1" applyFont="1" applyFill="1" applyBorder="1" applyAlignment="1">
      <alignment horizontal="left" vertical="center" wrapText="1"/>
    </xf>
    <xf numFmtId="0" fontId="18" fillId="8" borderId="5" xfId="0" applyFont="1" applyFill="1" applyBorder="1" applyAlignment="1">
      <alignment vertical="center" wrapText="1"/>
    </xf>
    <xf numFmtId="0" fontId="17" fillId="8" borderId="3" xfId="0" applyFont="1" applyFill="1" applyBorder="1" applyAlignment="1">
      <alignment horizontal="left" vertical="center" wrapText="1"/>
    </xf>
    <xf numFmtId="0" fontId="31" fillId="8" borderId="3" xfId="0" applyFont="1" applyFill="1" applyBorder="1" applyAlignment="1">
      <alignment horizontal="left" vertical="center" wrapText="1"/>
    </xf>
    <xf numFmtId="0" fontId="30" fillId="8" borderId="3" xfId="0" applyFont="1" applyFill="1" applyBorder="1" applyAlignment="1">
      <alignment horizontal="center" vertical="center" wrapText="1"/>
    </xf>
    <xf numFmtId="9" fontId="30" fillId="8" borderId="3" xfId="0" applyNumberFormat="1" applyFont="1" applyFill="1" applyBorder="1" applyAlignment="1">
      <alignment horizontal="center" vertical="center" wrapText="1"/>
    </xf>
    <xf numFmtId="174" fontId="30" fillId="8" borderId="3" xfId="0" applyNumberFormat="1" applyFont="1" applyFill="1" applyBorder="1" applyAlignment="1">
      <alignment horizontal="center" vertical="center"/>
    </xf>
    <xf numFmtId="0" fontId="18" fillId="8" borderId="15" xfId="0" applyFont="1" applyFill="1" applyBorder="1" applyAlignment="1">
      <alignment horizontal="center" vertical="center" wrapText="1"/>
    </xf>
    <xf numFmtId="9" fontId="31" fillId="8" borderId="9" xfId="0" applyNumberFormat="1" applyFont="1" applyFill="1" applyBorder="1" applyAlignment="1">
      <alignment horizontal="center" vertical="center" wrapText="1"/>
    </xf>
    <xf numFmtId="174" fontId="31" fillId="8" borderId="9" xfId="8" applyNumberFormat="1" applyFont="1" applyFill="1" applyBorder="1" applyAlignment="1">
      <alignment horizontal="center" vertical="center" wrapText="1"/>
    </xf>
    <xf numFmtId="0" fontId="17" fillId="8" borderId="3" xfId="0" applyFont="1" applyFill="1" applyBorder="1" applyAlignment="1">
      <alignment horizontal="center" vertical="center" wrapText="1"/>
    </xf>
    <xf numFmtId="0" fontId="31" fillId="8" borderId="3" xfId="0" applyFont="1" applyFill="1" applyBorder="1" applyAlignment="1">
      <alignment horizontal="center" vertical="center" wrapText="1"/>
    </xf>
    <xf numFmtId="0" fontId="18" fillId="2" borderId="3" xfId="72" applyFont="1" applyFill="1" applyBorder="1" applyAlignment="1">
      <alignment vertical="center" wrapText="1"/>
    </xf>
    <xf numFmtId="0" fontId="18" fillId="10" borderId="3" xfId="94" applyFont="1" applyFill="1" applyBorder="1" applyAlignment="1">
      <alignment horizontal="left" vertical="center" wrapText="1"/>
    </xf>
    <xf numFmtId="0" fontId="18" fillId="2" borderId="3" xfId="0" applyNumberFormat="1" applyFont="1" applyFill="1" applyBorder="1" applyAlignment="1">
      <alignment vertical="center" wrapText="1"/>
    </xf>
    <xf numFmtId="0" fontId="17" fillId="2" borderId="5" xfId="0" applyFont="1" applyFill="1" applyBorder="1" applyAlignment="1">
      <alignment horizontal="left" vertical="center" wrapText="1"/>
    </xf>
    <xf numFmtId="0" fontId="31" fillId="2" borderId="5" xfId="0" applyFont="1" applyFill="1" applyBorder="1" applyAlignment="1">
      <alignment horizontal="left" vertical="center" wrapText="1"/>
    </xf>
    <xf numFmtId="0" fontId="18" fillId="8" borderId="3" xfId="0" applyFont="1" applyFill="1" applyBorder="1" applyAlignment="1">
      <alignment vertical="center" wrapText="1"/>
    </xf>
    <xf numFmtId="0" fontId="17" fillId="2" borderId="9" xfId="0" applyFont="1" applyFill="1" applyBorder="1" applyAlignment="1">
      <alignment horizontal="left" vertical="center" wrapText="1"/>
    </xf>
    <xf numFmtId="0" fontId="30" fillId="8" borderId="3" xfId="0" applyFont="1" applyFill="1" applyBorder="1"/>
    <xf numFmtId="0" fontId="17" fillId="10" borderId="3" xfId="0" applyFont="1" applyFill="1" applyBorder="1" applyAlignment="1">
      <alignment horizontal="center"/>
    </xf>
    <xf numFmtId="9" fontId="18" fillId="10" borderId="0" xfId="0" applyNumberFormat="1" applyFont="1" applyFill="1" applyBorder="1" applyAlignment="1">
      <alignment horizontal="center" vertical="center" wrapText="1"/>
    </xf>
    <xf numFmtId="9" fontId="17" fillId="2" borderId="3" xfId="121" applyFont="1" applyFill="1" applyBorder="1" applyAlignment="1" applyProtection="1">
      <alignment horizontal="center" vertical="center" wrapText="1"/>
    </xf>
    <xf numFmtId="0" fontId="17" fillId="5" borderId="5" xfId="0" applyFont="1" applyFill="1" applyBorder="1" applyAlignment="1">
      <alignment horizontal="center" vertical="center" wrapText="1"/>
    </xf>
    <xf numFmtId="9" fontId="17" fillId="5" borderId="5" xfId="121" applyFont="1" applyFill="1" applyBorder="1" applyAlignment="1" applyProtection="1">
      <alignment horizontal="center" vertical="center" wrapText="1"/>
    </xf>
    <xf numFmtId="0" fontId="18" fillId="0" borderId="4" xfId="0" applyNumberFormat="1" applyFont="1" applyFill="1" applyBorder="1" applyAlignment="1">
      <alignment horizontal="left" vertical="center" wrapText="1"/>
    </xf>
    <xf numFmtId="0" fontId="18" fillId="0" borderId="5" xfId="0" applyNumberFormat="1" applyFont="1" applyFill="1" applyBorder="1" applyAlignment="1">
      <alignment horizontal="left" vertical="center" wrapText="1"/>
    </xf>
    <xf numFmtId="0" fontId="30" fillId="0" borderId="3" xfId="0" applyFont="1" applyBorder="1" applyAlignment="1">
      <alignment horizontal="left"/>
    </xf>
    <xf numFmtId="0" fontId="18" fillId="8" borderId="19" xfId="0" applyFont="1" applyFill="1" applyBorder="1" applyAlignment="1">
      <alignment horizontal="center" vertical="center" wrapText="1"/>
    </xf>
    <xf numFmtId="0" fontId="31" fillId="8" borderId="19" xfId="0" applyFont="1" applyFill="1" applyBorder="1" applyAlignment="1">
      <alignment horizontal="left" vertical="center" wrapText="1"/>
    </xf>
    <xf numFmtId="0" fontId="31" fillId="8" borderId="18" xfId="0" applyFont="1" applyFill="1" applyBorder="1" applyAlignment="1">
      <alignment horizontal="left" vertical="center" wrapText="1"/>
    </xf>
    <xf numFmtId="174" fontId="18" fillId="8" borderId="9" xfId="8" applyNumberFormat="1" applyFont="1" applyFill="1" applyBorder="1" applyAlignment="1">
      <alignment horizontal="center" vertical="center" wrapText="1"/>
    </xf>
    <xf numFmtId="0" fontId="18" fillId="8" borderId="17" xfId="0" applyFont="1" applyFill="1" applyBorder="1" applyAlignment="1">
      <alignment vertical="center" wrapText="1"/>
    </xf>
    <xf numFmtId="174" fontId="17" fillId="8" borderId="3" xfId="0" applyNumberFormat="1" applyFont="1" applyFill="1" applyBorder="1" applyAlignment="1">
      <alignment horizontal="center" vertical="center"/>
    </xf>
    <xf numFmtId="174" fontId="36" fillId="8" borderId="3" xfId="10" applyNumberFormat="1" applyFont="1" applyFill="1" applyBorder="1" applyAlignment="1" applyProtection="1">
      <alignment horizontal="center" vertical="center" wrapText="1"/>
    </xf>
    <xf numFmtId="0" fontId="18" fillId="8" borderId="14" xfId="0" applyFont="1" applyFill="1" applyBorder="1" applyAlignment="1">
      <alignment vertical="center" wrapText="1"/>
    </xf>
    <xf numFmtId="0" fontId="18" fillId="8" borderId="4" xfId="0" applyFont="1" applyFill="1" applyBorder="1" applyAlignment="1">
      <alignment vertical="center" wrapText="1"/>
    </xf>
    <xf numFmtId="0" fontId="18" fillId="2" borderId="9" xfId="0" applyNumberFormat="1" applyFont="1" applyFill="1" applyBorder="1" applyAlignment="1">
      <alignment vertical="center" wrapText="1"/>
    </xf>
    <xf numFmtId="0" fontId="18" fillId="8" borderId="0" xfId="0" applyNumberFormat="1" applyFont="1" applyFill="1" applyBorder="1" applyAlignment="1">
      <alignment horizontal="center" vertical="center" wrapText="1"/>
    </xf>
    <xf numFmtId="0" fontId="27" fillId="8" borderId="3" xfId="0" applyFont="1" applyFill="1" applyBorder="1" applyAlignment="1">
      <alignment horizontal="left" vertical="center" wrapText="1"/>
    </xf>
    <xf numFmtId="0" fontId="30" fillId="8" borderId="9" xfId="0" applyFont="1" applyFill="1" applyBorder="1" applyAlignment="1">
      <alignment horizontal="center" vertical="center" wrapText="1"/>
    </xf>
    <xf numFmtId="0" fontId="30" fillId="8" borderId="9" xfId="0" applyFont="1" applyFill="1" applyBorder="1" applyAlignment="1">
      <alignment horizontal="left" vertical="center" wrapText="1"/>
    </xf>
    <xf numFmtId="174" fontId="30" fillId="8" borderId="9" xfId="0" applyNumberFormat="1" applyFont="1" applyFill="1" applyBorder="1"/>
    <xf numFmtId="0" fontId="18" fillId="10" borderId="9" xfId="0" applyNumberFormat="1" applyFont="1" applyFill="1" applyBorder="1" applyAlignment="1">
      <alignment vertical="center" wrapText="1"/>
    </xf>
    <xf numFmtId="0" fontId="18" fillId="10" borderId="3" xfId="0" applyNumberFormat="1" applyFont="1" applyFill="1" applyBorder="1" applyAlignment="1">
      <alignment vertical="center" wrapText="1"/>
    </xf>
    <xf numFmtId="174" fontId="18" fillId="8" borderId="9" xfId="0" applyNumberFormat="1" applyFont="1" applyFill="1" applyBorder="1"/>
    <xf numFmtId="174" fontId="18" fillId="8" borderId="9" xfId="0" applyNumberFormat="1" applyFont="1" applyFill="1" applyBorder="1" applyAlignment="1">
      <alignment horizontal="center" vertical="center"/>
    </xf>
    <xf numFmtId="9" fontId="19" fillId="8" borderId="9" xfId="121" applyFont="1" applyFill="1" applyBorder="1" applyAlignment="1" applyProtection="1">
      <alignment horizontal="center" vertical="center" wrapText="1"/>
    </xf>
    <xf numFmtId="174" fontId="31" fillId="8" borderId="3" xfId="0" applyNumberFormat="1" applyFont="1" applyFill="1" applyBorder="1" applyAlignment="1">
      <alignment horizontal="center" vertical="center"/>
    </xf>
    <xf numFmtId="0" fontId="18" fillId="8" borderId="13" xfId="0" applyFont="1" applyFill="1" applyBorder="1" applyAlignment="1">
      <alignment vertical="center" wrapText="1"/>
    </xf>
    <xf numFmtId="9" fontId="30" fillId="10" borderId="0" xfId="0" applyNumberFormat="1" applyFont="1" applyFill="1"/>
    <xf numFmtId="0" fontId="18" fillId="8" borderId="14" xfId="0" applyFont="1" applyFill="1" applyBorder="1" applyAlignment="1">
      <alignment horizontal="center" vertical="center" wrapText="1"/>
    </xf>
    <xf numFmtId="0" fontId="18" fillId="12" borderId="3" xfId="0" applyFont="1" applyFill="1" applyBorder="1" applyAlignment="1">
      <alignment horizontal="center" vertical="center"/>
    </xf>
    <xf numFmtId="9" fontId="17" fillId="12" borderId="3" xfId="0" applyNumberFormat="1" applyFont="1" applyFill="1" applyBorder="1" applyAlignment="1">
      <alignment horizontal="center" vertical="center" wrapText="1"/>
    </xf>
    <xf numFmtId="0" fontId="32" fillId="12" borderId="3" xfId="0" applyFont="1" applyFill="1" applyBorder="1" applyAlignment="1">
      <alignment horizontal="center" vertical="center" wrapText="1"/>
    </xf>
    <xf numFmtId="9" fontId="19" fillId="12" borderId="3" xfId="121" applyFont="1" applyFill="1" applyBorder="1" applyAlignment="1" applyProtection="1">
      <alignment horizontal="center" vertical="center" wrapText="1"/>
    </xf>
    <xf numFmtId="174" fontId="19" fillId="12" borderId="3" xfId="10" applyNumberFormat="1" applyFont="1" applyFill="1" applyBorder="1" applyAlignment="1" applyProtection="1">
      <alignment horizontal="center" vertical="center" wrapText="1"/>
    </xf>
    <xf numFmtId="174" fontId="30" fillId="8" borderId="9" xfId="8" applyNumberFormat="1" applyFont="1" applyFill="1" applyBorder="1"/>
    <xf numFmtId="0" fontId="17" fillId="8" borderId="9" xfId="109" applyFont="1" applyFill="1" applyBorder="1" applyAlignment="1">
      <alignment horizontal="center" vertical="center" wrapText="1"/>
    </xf>
    <xf numFmtId="173" fontId="17" fillId="8" borderId="3" xfId="0" applyNumberFormat="1" applyFont="1" applyFill="1" applyBorder="1" applyAlignment="1">
      <alignment horizontal="center" vertical="center"/>
    </xf>
    <xf numFmtId="174" fontId="17" fillId="8" borderId="3" xfId="8" applyNumberFormat="1" applyFont="1" applyFill="1" applyBorder="1" applyAlignment="1">
      <alignment horizontal="center" vertical="center"/>
    </xf>
    <xf numFmtId="0" fontId="18" fillId="8" borderId="20" xfId="0" applyFont="1" applyFill="1" applyBorder="1" applyAlignment="1">
      <alignment vertical="center" wrapText="1"/>
    </xf>
    <xf numFmtId="9" fontId="31" fillId="8" borderId="3" xfId="0" applyNumberFormat="1" applyFont="1" applyFill="1" applyBorder="1" applyAlignment="1">
      <alignment horizontal="center" vertical="center" textRotation="90"/>
    </xf>
    <xf numFmtId="0" fontId="18" fillId="8" borderId="18" xfId="0" applyFont="1" applyFill="1" applyBorder="1" applyAlignment="1">
      <alignment horizontal="center" vertical="center" wrapText="1"/>
    </xf>
    <xf numFmtId="0" fontId="18" fillId="8" borderId="17" xfId="0" applyFont="1" applyFill="1" applyBorder="1" applyAlignment="1">
      <alignment horizontal="center" vertical="center" wrapText="1"/>
    </xf>
    <xf numFmtId="175" fontId="18" fillId="8" borderId="3" xfId="0" applyNumberFormat="1" applyFont="1" applyFill="1" applyBorder="1" applyAlignment="1">
      <alignment horizontal="left" vertical="center" wrapText="1"/>
    </xf>
    <xf numFmtId="0" fontId="18" fillId="11" borderId="3" xfId="0" applyFont="1" applyFill="1" applyBorder="1" applyAlignment="1">
      <alignment vertical="center" wrapText="1"/>
    </xf>
    <xf numFmtId="0" fontId="29" fillId="11" borderId="3" xfId="0" applyFont="1" applyFill="1" applyBorder="1" applyAlignment="1">
      <alignment horizontal="center" vertical="center" wrapText="1"/>
    </xf>
    <xf numFmtId="0" fontId="3" fillId="3" borderId="9" xfId="94" applyFont="1" applyFill="1" applyBorder="1" applyAlignment="1">
      <alignment vertical="center" textRotation="90"/>
    </xf>
    <xf numFmtId="174" fontId="46" fillId="12" borderId="3" xfId="10" applyNumberFormat="1" applyFont="1" applyFill="1" applyBorder="1" applyAlignment="1" applyProtection="1">
      <alignment horizontal="center" vertical="center" wrapText="1"/>
    </xf>
    <xf numFmtId="0" fontId="18" fillId="10" borderId="3" xfId="72" applyFont="1" applyFill="1" applyBorder="1" applyAlignment="1">
      <alignment horizontal="left" vertical="center" wrapText="1"/>
    </xf>
    <xf numFmtId="0" fontId="30" fillId="12" borderId="3" xfId="0" applyFont="1" applyFill="1" applyBorder="1" applyAlignment="1">
      <alignment horizontal="center" vertical="center" wrapText="1"/>
    </xf>
    <xf numFmtId="9" fontId="21" fillId="12" borderId="3" xfId="121" applyFont="1" applyFill="1" applyBorder="1" applyAlignment="1" applyProtection="1">
      <alignment horizontal="center" vertical="center" wrapText="1"/>
    </xf>
    <xf numFmtId="174" fontId="21" fillId="12" borderId="3" xfId="10" applyNumberFormat="1" applyFont="1" applyFill="1" applyBorder="1" applyAlignment="1" applyProtection="1">
      <alignment horizontal="center" vertical="center" wrapText="1"/>
    </xf>
    <xf numFmtId="0" fontId="31" fillId="8" borderId="15" xfId="0" applyFont="1" applyFill="1" applyBorder="1" applyAlignment="1">
      <alignment horizontal="left" wrapText="1"/>
    </xf>
    <xf numFmtId="0" fontId="17" fillId="12" borderId="3" xfId="0" applyFont="1" applyFill="1" applyBorder="1" applyAlignment="1">
      <alignment horizontal="center" vertical="center" wrapText="1"/>
    </xf>
    <xf numFmtId="9" fontId="17" fillId="12" borderId="3" xfId="121" applyFont="1" applyFill="1" applyBorder="1" applyAlignment="1" applyProtection="1">
      <alignment horizontal="center" vertical="center" wrapText="1"/>
    </xf>
    <xf numFmtId="174" fontId="17" fillId="12" borderId="3" xfId="10" applyNumberFormat="1" applyFont="1" applyFill="1" applyBorder="1" applyAlignment="1" applyProtection="1">
      <alignment horizontal="center" vertical="center" wrapText="1"/>
    </xf>
    <xf numFmtId="0" fontId="36" fillId="12" borderId="3" xfId="0" applyFont="1" applyFill="1" applyBorder="1" applyAlignment="1">
      <alignment horizontal="center" vertical="center" wrapText="1"/>
    </xf>
    <xf numFmtId="9" fontId="36" fillId="12" borderId="3" xfId="121" applyFont="1" applyFill="1" applyBorder="1" applyAlignment="1" applyProtection="1">
      <alignment horizontal="center" vertical="center" wrapText="1"/>
    </xf>
    <xf numFmtId="174" fontId="36" fillId="12" borderId="3" xfId="10" applyNumberFormat="1" applyFont="1" applyFill="1" applyBorder="1" applyAlignment="1" applyProtection="1">
      <alignment horizontal="center" vertical="center" wrapText="1"/>
    </xf>
    <xf numFmtId="0" fontId="36" fillId="2" borderId="13" xfId="0" applyFont="1" applyFill="1" applyBorder="1" applyAlignment="1">
      <alignment horizontal="left" vertical="center" wrapText="1"/>
    </xf>
    <xf numFmtId="9" fontId="22" fillId="2" borderId="3" xfId="94" applyNumberFormat="1" applyFont="1" applyFill="1" applyBorder="1" applyAlignment="1">
      <alignment horizontal="center" vertical="center" textRotation="90"/>
    </xf>
    <xf numFmtId="0" fontId="18" fillId="10" borderId="3" xfId="94" applyFont="1" applyFill="1" applyBorder="1" applyAlignment="1">
      <alignment horizontal="justify" vertical="center" wrapText="1"/>
    </xf>
    <xf numFmtId="0" fontId="18" fillId="2" borderId="5" xfId="94" applyFont="1" applyFill="1" applyBorder="1" applyAlignment="1">
      <alignment horizontal="left" vertical="center" wrapText="1"/>
    </xf>
    <xf numFmtId="0" fontId="18" fillId="2" borderId="4" xfId="0" applyNumberFormat="1" applyFont="1" applyFill="1" applyBorder="1" applyAlignment="1">
      <alignment vertical="center" wrapText="1"/>
    </xf>
    <xf numFmtId="0" fontId="18" fillId="10" borderId="4" xfId="0" applyNumberFormat="1" applyFont="1" applyFill="1" applyBorder="1" applyAlignment="1">
      <alignment vertical="center" wrapText="1"/>
    </xf>
    <xf numFmtId="0" fontId="18" fillId="0" borderId="3" xfId="0" applyFont="1" applyFill="1" applyBorder="1" applyAlignment="1">
      <alignment horizontal="justify" vertical="center" wrapText="1"/>
    </xf>
    <xf numFmtId="0" fontId="18" fillId="0" borderId="4" xfId="0" applyFont="1" applyFill="1" applyBorder="1" applyAlignment="1">
      <alignment horizontal="justify" vertical="center" wrapText="1"/>
    </xf>
    <xf numFmtId="0" fontId="18" fillId="0" borderId="3" xfId="0" applyNumberFormat="1" applyFont="1" applyFill="1" applyBorder="1" applyAlignment="1">
      <alignment horizontal="left" vertical="center" wrapText="1"/>
    </xf>
    <xf numFmtId="9" fontId="3" fillId="2" borderId="5" xfId="94" applyNumberFormat="1" applyFont="1" applyFill="1" applyBorder="1" applyAlignment="1">
      <alignment horizontal="center" vertical="center" wrapText="1"/>
    </xf>
    <xf numFmtId="9" fontId="3" fillId="10" borderId="4" xfId="94" applyNumberFormat="1" applyFont="1" applyFill="1" applyBorder="1" applyAlignment="1">
      <alignment horizontal="center" vertical="center" wrapText="1"/>
    </xf>
    <xf numFmtId="0" fontId="20" fillId="0" borderId="4" xfId="0" applyFont="1" applyFill="1" applyBorder="1" applyAlignment="1">
      <alignment horizontal="justify" vertical="center" wrapText="1"/>
    </xf>
    <xf numFmtId="0" fontId="20" fillId="0" borderId="3" xfId="0" applyFont="1" applyBorder="1" applyAlignment="1">
      <alignment horizontal="justify" vertical="center" wrapText="1"/>
    </xf>
    <xf numFmtId="9" fontId="22" fillId="10" borderId="4" xfId="114" applyNumberFormat="1" applyFont="1" applyFill="1" applyBorder="1" applyAlignment="1">
      <alignment horizontal="center" vertical="center" wrapText="1"/>
    </xf>
    <xf numFmtId="2" fontId="22" fillId="10" borderId="4" xfId="114" applyNumberFormat="1" applyFont="1" applyFill="1" applyBorder="1" applyAlignment="1">
      <alignment horizontal="center" vertical="center" wrapText="1"/>
    </xf>
    <xf numFmtId="9" fontId="22" fillId="10" borderId="4" xfId="110" applyNumberFormat="1" applyFont="1" applyFill="1" applyBorder="1" applyAlignment="1">
      <alignment horizontal="center" vertical="center" wrapText="1"/>
    </xf>
    <xf numFmtId="0" fontId="22" fillId="10" borderId="4" xfId="20" applyNumberFormat="1" applyFont="1" applyFill="1" applyBorder="1" applyAlignment="1">
      <alignment horizontal="center" vertical="center" wrapText="1"/>
    </xf>
    <xf numFmtId="0" fontId="18" fillId="0" borderId="3" xfId="0" applyFont="1" applyBorder="1" applyAlignment="1">
      <alignment horizontal="center" vertical="center"/>
    </xf>
    <xf numFmtId="0" fontId="31" fillId="0" borderId="3" xfId="0" applyFont="1" applyBorder="1" applyAlignment="1">
      <alignment horizontal="center" vertical="center"/>
    </xf>
    <xf numFmtId="0" fontId="31" fillId="10" borderId="3" xfId="0" applyFont="1" applyFill="1" applyBorder="1" applyAlignment="1">
      <alignment horizontal="center" vertical="center"/>
    </xf>
    <xf numFmtId="0" fontId="31" fillId="0" borderId="3" xfId="0" applyFont="1" applyFill="1" applyBorder="1" applyAlignment="1">
      <alignment horizontal="center" vertical="center"/>
    </xf>
    <xf numFmtId="0" fontId="18" fillId="10" borderId="3" xfId="0" applyNumberFormat="1" applyFont="1" applyFill="1" applyBorder="1" applyAlignment="1">
      <alignment horizontal="center" vertical="center"/>
    </xf>
    <xf numFmtId="0" fontId="30" fillId="10" borderId="3" xfId="0" applyNumberFormat="1" applyFont="1" applyFill="1" applyBorder="1" applyAlignment="1">
      <alignment horizontal="center"/>
    </xf>
    <xf numFmtId="0" fontId="31" fillId="10" borderId="3" xfId="0" applyNumberFormat="1" applyFont="1" applyFill="1" applyBorder="1" applyAlignment="1">
      <alignment horizontal="center" vertical="center"/>
    </xf>
    <xf numFmtId="0" fontId="30" fillId="0" borderId="9" xfId="0" applyNumberFormat="1" applyFont="1" applyBorder="1" applyAlignment="1">
      <alignment horizontal="center" vertical="center"/>
    </xf>
    <xf numFmtId="0" fontId="18" fillId="0" borderId="9" xfId="0" applyNumberFormat="1" applyFont="1" applyBorder="1" applyAlignment="1">
      <alignment horizontal="center" vertical="center"/>
    </xf>
    <xf numFmtId="0" fontId="31" fillId="0" borderId="3" xfId="0" applyFont="1" applyBorder="1" applyAlignment="1">
      <alignment horizontal="center"/>
    </xf>
    <xf numFmtId="0" fontId="18" fillId="10" borderId="5" xfId="0" applyFont="1" applyFill="1" applyBorder="1" applyAlignment="1">
      <alignment horizontal="center" vertical="center" wrapText="1"/>
    </xf>
    <xf numFmtId="0" fontId="18" fillId="10" borderId="9" xfId="0" applyFont="1" applyFill="1" applyBorder="1" applyAlignment="1">
      <alignment vertical="center" wrapText="1"/>
    </xf>
    <xf numFmtId="0" fontId="17" fillId="10" borderId="8" xfId="0" applyNumberFormat="1" applyFont="1" applyFill="1" applyBorder="1" applyAlignment="1">
      <alignment horizontal="left" vertical="center" wrapText="1"/>
    </xf>
    <xf numFmtId="0" fontId="18" fillId="10" borderId="21" xfId="0" applyFont="1" applyFill="1" applyBorder="1" applyAlignment="1">
      <alignment vertical="center" wrapText="1"/>
    </xf>
    <xf numFmtId="0" fontId="17" fillId="10" borderId="14" xfId="0" applyFont="1" applyFill="1" applyBorder="1" applyAlignment="1">
      <alignment horizontal="left" vertical="center" wrapText="1"/>
    </xf>
    <xf numFmtId="9" fontId="48" fillId="3" borderId="3" xfId="114" applyFont="1" applyFill="1" applyBorder="1" applyAlignment="1">
      <alignment horizontal="center" vertical="center" wrapText="1"/>
    </xf>
    <xf numFmtId="9" fontId="26" fillId="2" borderId="3" xfId="94" applyNumberFormat="1" applyFont="1" applyFill="1" applyBorder="1" applyAlignment="1">
      <alignment vertical="center"/>
    </xf>
    <xf numFmtId="0" fontId="48" fillId="2" borderId="0" xfId="94" applyFont="1" applyFill="1" applyAlignment="1">
      <alignment vertical="center"/>
    </xf>
    <xf numFmtId="49" fontId="26" fillId="2" borderId="21" xfId="20" applyNumberFormat="1" applyFont="1" applyFill="1" applyBorder="1" applyAlignment="1">
      <alignment horizontal="center" vertical="center"/>
    </xf>
    <xf numFmtId="49" fontId="26" fillId="2" borderId="6" xfId="20" applyNumberFormat="1" applyFont="1" applyFill="1" applyBorder="1" applyAlignment="1">
      <alignment horizontal="center" vertical="center"/>
    </xf>
    <xf numFmtId="49" fontId="26" fillId="2" borderId="17" xfId="20" applyNumberFormat="1" applyFont="1" applyFill="1" applyBorder="1" applyAlignment="1">
      <alignment horizontal="center" vertical="center"/>
    </xf>
    <xf numFmtId="0" fontId="48" fillId="2" borderId="0" xfId="94" applyFont="1" applyFill="1" applyBorder="1" applyAlignment="1">
      <alignment vertical="center"/>
    </xf>
    <xf numFmtId="9" fontId="48" fillId="10" borderId="4" xfId="114" applyNumberFormat="1" applyFont="1" applyFill="1" applyBorder="1" applyAlignment="1">
      <alignment horizontal="center" vertical="center" wrapText="1"/>
    </xf>
    <xf numFmtId="0" fontId="18" fillId="10" borderId="3" xfId="0" applyNumberFormat="1" applyFont="1" applyFill="1" applyBorder="1" applyAlignment="1">
      <alignment horizontal="left" vertical="center" wrapText="1"/>
    </xf>
    <xf numFmtId="0" fontId="18" fillId="10" borderId="10" xfId="0" applyNumberFormat="1" applyFont="1" applyFill="1" applyBorder="1" applyAlignment="1">
      <alignment horizontal="left" vertical="center" wrapText="1"/>
    </xf>
    <xf numFmtId="0" fontId="20" fillId="0" borderId="3" xfId="0" applyFont="1" applyFill="1" applyBorder="1" applyAlignment="1">
      <alignment horizontal="justify" vertical="center" wrapText="1"/>
    </xf>
    <xf numFmtId="0" fontId="18" fillId="3" borderId="3" xfId="0" applyFont="1" applyFill="1" applyBorder="1" applyAlignment="1">
      <alignment horizontal="left" vertical="center" wrapText="1"/>
    </xf>
    <xf numFmtId="0" fontId="18" fillId="3" borderId="9" xfId="0" applyFont="1" applyFill="1" applyBorder="1" applyAlignment="1">
      <alignment horizontal="left" vertical="center" wrapText="1"/>
    </xf>
    <xf numFmtId="0" fontId="18" fillId="3" borderId="5" xfId="0" applyFont="1" applyFill="1" applyBorder="1" applyAlignment="1">
      <alignment horizontal="left" vertical="center" wrapText="1"/>
    </xf>
    <xf numFmtId="0" fontId="18" fillId="10" borderId="3" xfId="0" applyFont="1" applyFill="1" applyBorder="1" applyAlignment="1">
      <alignment vertical="center"/>
    </xf>
    <xf numFmtId="0" fontId="18" fillId="2" borderId="0" xfId="94" applyFont="1" applyFill="1" applyAlignment="1">
      <alignment horizontal="left" vertical="center" wrapText="1"/>
    </xf>
    <xf numFmtId="0" fontId="18" fillId="3" borderId="3" xfId="0" applyFont="1" applyFill="1" applyBorder="1" applyAlignment="1">
      <alignment wrapText="1"/>
    </xf>
    <xf numFmtId="0" fontId="18" fillId="3" borderId="3" xfId="0" applyNumberFormat="1" applyFont="1" applyFill="1" applyBorder="1" applyAlignment="1">
      <alignment vertical="center" wrapText="1"/>
    </xf>
    <xf numFmtId="0" fontId="18" fillId="3" borderId="9" xfId="0" applyNumberFormat="1" applyFont="1" applyFill="1" applyBorder="1" applyAlignment="1">
      <alignment vertical="center" wrapText="1"/>
    </xf>
    <xf numFmtId="0" fontId="18" fillId="3" borderId="5" xfId="0" applyNumberFormat="1" applyFont="1" applyFill="1" applyBorder="1" applyAlignment="1">
      <alignment vertical="center" wrapText="1"/>
    </xf>
    <xf numFmtId="0" fontId="18" fillId="2" borderId="0" xfId="94" applyFont="1" applyFill="1" applyAlignment="1">
      <alignment horizontal="right" vertical="center"/>
    </xf>
    <xf numFmtId="0" fontId="18" fillId="3" borderId="3" xfId="0" applyNumberFormat="1" applyFont="1" applyFill="1" applyBorder="1" applyAlignment="1">
      <alignment horizontal="center" vertical="center" wrapText="1"/>
    </xf>
    <xf numFmtId="0" fontId="18" fillId="3" borderId="9" xfId="0" applyNumberFormat="1" applyFont="1" applyFill="1" applyBorder="1" applyAlignment="1">
      <alignment horizontal="center" vertical="center" wrapText="1"/>
    </xf>
    <xf numFmtId="0" fontId="18" fillId="3" borderId="5" xfId="0" applyNumberFormat="1"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7" fillId="10" borderId="3" xfId="0" applyNumberFormat="1" applyFont="1" applyFill="1" applyBorder="1" applyAlignment="1">
      <alignment horizontal="left" vertical="center" wrapText="1"/>
    </xf>
    <xf numFmtId="0" fontId="18" fillId="13" borderId="3" xfId="0" applyNumberFormat="1" applyFont="1" applyFill="1" applyBorder="1" applyAlignment="1">
      <alignment horizontal="center" vertical="center" wrapText="1"/>
    </xf>
    <xf numFmtId="0" fontId="17" fillId="13" borderId="3" xfId="0" applyNumberFormat="1" applyFont="1" applyFill="1" applyBorder="1" applyAlignment="1">
      <alignment vertical="center" wrapText="1"/>
    </xf>
    <xf numFmtId="0" fontId="18" fillId="13" borderId="3" xfId="0" applyNumberFormat="1" applyFont="1" applyFill="1" applyBorder="1" applyAlignment="1">
      <alignment vertical="center" wrapText="1"/>
    </xf>
    <xf numFmtId="0" fontId="17" fillId="13" borderId="3" xfId="0" applyFont="1" applyFill="1" applyBorder="1" applyAlignment="1">
      <alignment horizontal="left" vertical="center" wrapText="1"/>
    </xf>
    <xf numFmtId="0" fontId="18" fillId="13" borderId="3" xfId="0" applyFont="1" applyFill="1" applyBorder="1" applyAlignment="1">
      <alignment horizontal="left" vertical="center" wrapText="1"/>
    </xf>
    <xf numFmtId="0" fontId="29" fillId="13" borderId="3" xfId="0" applyFont="1" applyFill="1" applyBorder="1" applyAlignment="1">
      <alignment horizontal="center" vertical="center" wrapText="1"/>
    </xf>
    <xf numFmtId="0" fontId="29" fillId="2" borderId="3" xfId="0" applyFont="1" applyFill="1" applyBorder="1" applyAlignment="1">
      <alignment horizontal="left" vertical="center" wrapText="1"/>
    </xf>
    <xf numFmtId="0" fontId="18" fillId="2" borderId="11" xfId="0" applyNumberFormat="1" applyFont="1" applyFill="1" applyBorder="1" applyAlignment="1">
      <alignment horizontal="left" vertical="center" wrapText="1"/>
    </xf>
    <xf numFmtId="0" fontId="17" fillId="10" borderId="8" xfId="0" applyFont="1" applyFill="1" applyBorder="1" applyAlignment="1">
      <alignment horizontal="left" vertical="center" wrapText="1"/>
    </xf>
    <xf numFmtId="0" fontId="18" fillId="10" borderId="12" xfId="0" applyFont="1" applyFill="1" applyBorder="1" applyAlignment="1">
      <alignment horizontal="center" vertical="center" wrapText="1"/>
    </xf>
    <xf numFmtId="0" fontId="17" fillId="10" borderId="12" xfId="0" applyFont="1" applyFill="1" applyBorder="1" applyAlignment="1">
      <alignment horizontal="left" vertical="center" wrapText="1"/>
    </xf>
    <xf numFmtId="0" fontId="17" fillId="10" borderId="11" xfId="0" applyFont="1" applyFill="1" applyBorder="1" applyAlignment="1">
      <alignment horizontal="left" vertical="center" wrapText="1"/>
    </xf>
    <xf numFmtId="0" fontId="29" fillId="2" borderId="5"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7" fillId="10" borderId="3" xfId="0" applyNumberFormat="1" applyFont="1" applyFill="1" applyBorder="1" applyAlignment="1">
      <alignment horizontal="center" vertical="center" wrapText="1"/>
    </xf>
    <xf numFmtId="173" fontId="50" fillId="6" borderId="3" xfId="0" applyNumberFormat="1" applyFont="1" applyFill="1" applyBorder="1" applyAlignment="1">
      <alignment horizontal="center" vertical="center"/>
    </xf>
    <xf numFmtId="173" fontId="50" fillId="10" borderId="3" xfId="0" applyNumberFormat="1" applyFont="1" applyFill="1" applyBorder="1" applyAlignment="1">
      <alignment horizontal="center" vertical="center"/>
    </xf>
    <xf numFmtId="2" fontId="64" fillId="14" borderId="3" xfId="47" applyNumberFormat="1" applyFont="1" applyFill="1" applyBorder="1" applyAlignment="1">
      <alignment horizontal="center" vertical="center"/>
    </xf>
    <xf numFmtId="0" fontId="65" fillId="15" borderId="3" xfId="0" applyFont="1" applyFill="1" applyBorder="1"/>
    <xf numFmtId="0" fontId="29" fillId="2" borderId="5" xfId="0" applyFont="1" applyFill="1" applyBorder="1" applyAlignment="1">
      <alignment horizontal="left" vertical="center" wrapText="1"/>
    </xf>
    <xf numFmtId="0" fontId="17" fillId="10" borderId="7" xfId="0" applyFont="1" applyFill="1" applyBorder="1" applyAlignment="1">
      <alignment horizontal="left" vertical="center" wrapText="1"/>
    </xf>
    <xf numFmtId="0" fontId="17" fillId="10" borderId="5" xfId="0" applyNumberFormat="1" applyFont="1" applyFill="1" applyBorder="1" applyAlignment="1">
      <alignment vertical="center" wrapText="1"/>
    </xf>
    <xf numFmtId="0" fontId="17" fillId="10" borderId="9" xfId="0" applyFont="1" applyFill="1" applyBorder="1" applyAlignment="1">
      <alignment vertical="center" wrapText="1"/>
    </xf>
    <xf numFmtId="0" fontId="17" fillId="10" borderId="5" xfId="0" applyFont="1" applyFill="1" applyBorder="1" applyAlignment="1">
      <alignment vertical="center" wrapText="1"/>
    </xf>
    <xf numFmtId="0" fontId="17" fillId="10" borderId="0" xfId="94" applyFont="1" applyFill="1" applyAlignment="1">
      <alignment vertical="center"/>
    </xf>
    <xf numFmtId="0" fontId="17" fillId="2" borderId="4" xfId="0" applyFont="1" applyFill="1" applyBorder="1" applyAlignment="1">
      <alignment horizontal="left" vertical="center" wrapText="1"/>
    </xf>
    <xf numFmtId="0" fontId="29" fillId="2" borderId="4" xfId="0" applyFont="1" applyFill="1" applyBorder="1" applyAlignment="1">
      <alignment horizontal="center" vertical="center" wrapText="1"/>
    </xf>
    <xf numFmtId="9" fontId="18" fillId="9" borderId="3" xfId="0" applyNumberFormat="1" applyFont="1" applyFill="1" applyBorder="1" applyAlignment="1">
      <alignment vertical="center" textRotation="90"/>
    </xf>
    <xf numFmtId="0" fontId="18" fillId="12" borderId="5" xfId="0" applyFont="1" applyFill="1" applyBorder="1" applyAlignment="1">
      <alignment horizontal="center" vertical="center"/>
    </xf>
    <xf numFmtId="0" fontId="18" fillId="12" borderId="5" xfId="0" applyFont="1" applyFill="1" applyBorder="1" applyAlignment="1">
      <alignment vertical="center"/>
    </xf>
    <xf numFmtId="9" fontId="18" fillId="9" borderId="9" xfId="0" applyNumberFormat="1" applyFont="1" applyFill="1" applyBorder="1" applyAlignment="1">
      <alignment vertical="center" textRotation="90"/>
    </xf>
    <xf numFmtId="0" fontId="18" fillId="16" borderId="4" xfId="0" applyFont="1" applyFill="1" applyBorder="1" applyAlignment="1">
      <alignment vertical="center" textRotation="90"/>
    </xf>
    <xf numFmtId="0" fontId="18" fillId="16" borderId="6" xfId="0" applyNumberFormat="1" applyFont="1" applyFill="1" applyBorder="1" applyAlignment="1">
      <alignment horizontal="center" vertical="center"/>
    </xf>
    <xf numFmtId="0" fontId="18" fillId="16" borderId="21" xfId="0" applyNumberFormat="1" applyFont="1" applyFill="1" applyBorder="1" applyAlignment="1">
      <alignment horizontal="left" vertical="center"/>
    </xf>
    <xf numFmtId="0" fontId="18" fillId="16" borderId="6" xfId="0" applyNumberFormat="1" applyFont="1" applyFill="1" applyBorder="1" applyAlignment="1">
      <alignment horizontal="left" vertical="center"/>
    </xf>
    <xf numFmtId="0" fontId="18" fillId="16" borderId="17" xfId="0" applyNumberFormat="1" applyFont="1" applyFill="1" applyBorder="1" applyAlignment="1">
      <alignment horizontal="left" vertical="center"/>
    </xf>
    <xf numFmtId="9" fontId="18" fillId="16" borderId="15" xfId="110"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175" fontId="18" fillId="16" borderId="3" xfId="0" applyNumberFormat="1" applyFont="1" applyFill="1" applyBorder="1" applyAlignment="1">
      <alignment horizontal="left" vertical="center" wrapText="1"/>
    </xf>
    <xf numFmtId="9" fontId="18" fillId="16" borderId="9" xfId="0" applyNumberFormat="1" applyFont="1" applyFill="1" applyBorder="1" applyAlignment="1">
      <alignment vertical="center" textRotation="90"/>
    </xf>
    <xf numFmtId="0" fontId="18" fillId="16" borderId="21" xfId="0" applyNumberFormat="1" applyFont="1" applyFill="1" applyBorder="1" applyAlignment="1">
      <alignment horizontal="center" vertical="center"/>
    </xf>
    <xf numFmtId="175" fontId="29" fillId="16" borderId="3" xfId="0" applyNumberFormat="1" applyFont="1" applyFill="1" applyBorder="1" applyAlignment="1">
      <alignment horizontal="left" vertical="center" wrapText="1"/>
    </xf>
    <xf numFmtId="9" fontId="18" fillId="8" borderId="5" xfId="0" applyNumberFormat="1" applyFont="1" applyFill="1" applyBorder="1" applyAlignment="1">
      <alignment horizontal="center" vertical="center" textRotation="90"/>
    </xf>
    <xf numFmtId="9" fontId="18" fillId="8" borderId="3"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3" xfId="0" applyNumberFormat="1" applyFont="1" applyFill="1" applyBorder="1" applyAlignment="1">
      <alignment horizontal="center" textRotation="90"/>
    </xf>
    <xf numFmtId="9" fontId="18" fillId="16" borderId="3" xfId="0" applyNumberFormat="1" applyFont="1" applyFill="1" applyBorder="1" applyAlignment="1">
      <alignment vertical="center" textRotation="90"/>
    </xf>
    <xf numFmtId="0" fontId="17" fillId="0" borderId="3" xfId="0" applyFont="1" applyBorder="1" applyAlignment="1">
      <alignment horizontal="center"/>
    </xf>
    <xf numFmtId="0" fontId="17" fillId="0" borderId="3" xfId="0" applyFont="1" applyBorder="1" applyAlignment="1">
      <alignment horizontal="center" vertical="center"/>
    </xf>
    <xf numFmtId="9" fontId="60" fillId="8" borderId="15" xfId="110" applyFont="1" applyFill="1" applyBorder="1" applyAlignment="1">
      <alignment horizontal="center" vertical="center" wrapText="1"/>
    </xf>
    <xf numFmtId="0" fontId="36" fillId="8" borderId="3" xfId="0" applyFont="1" applyFill="1" applyBorder="1" applyAlignment="1">
      <alignment horizontal="center" vertical="center" wrapText="1"/>
    </xf>
    <xf numFmtId="0" fontId="36" fillId="8" borderId="4" xfId="0" applyFont="1" applyFill="1" applyBorder="1" applyAlignment="1">
      <alignment horizontal="center" vertical="center" wrapText="1"/>
    </xf>
    <xf numFmtId="9" fontId="19" fillId="8" borderId="4" xfId="121" applyFont="1" applyFill="1" applyBorder="1" applyAlignment="1" applyProtection="1">
      <alignment horizontal="center" vertical="center" wrapText="1"/>
    </xf>
    <xf numFmtId="174" fontId="19" fillId="8" borderId="4" xfId="10" applyNumberFormat="1" applyFont="1" applyFill="1" applyBorder="1" applyAlignment="1" applyProtection="1">
      <alignment horizontal="center" vertical="center" wrapText="1"/>
    </xf>
    <xf numFmtId="0" fontId="36" fillId="8" borderId="5" xfId="0" applyFont="1" applyFill="1" applyBorder="1" applyAlignment="1">
      <alignment horizontal="center" vertical="center" wrapText="1"/>
    </xf>
    <xf numFmtId="174" fontId="19" fillId="8" borderId="5" xfId="10" applyNumberFormat="1" applyFont="1" applyFill="1" applyBorder="1" applyAlignment="1" applyProtection="1">
      <alignment horizontal="center" vertical="center" wrapText="1"/>
    </xf>
    <xf numFmtId="0" fontId="17" fillId="10" borderId="3" xfId="0" applyFont="1" applyFill="1" applyBorder="1" applyAlignment="1">
      <alignment vertical="top" wrapText="1"/>
    </xf>
    <xf numFmtId="0" fontId="18" fillId="10" borderId="12" xfId="0" applyNumberFormat="1" applyFont="1" applyFill="1" applyBorder="1" applyAlignment="1">
      <alignment vertical="center" wrapText="1"/>
    </xf>
    <xf numFmtId="0" fontId="18" fillId="10" borderId="11" xfId="0" applyNumberFormat="1" applyFont="1" applyFill="1" applyBorder="1" applyAlignment="1">
      <alignment horizontal="left" vertical="center" wrapText="1"/>
    </xf>
    <xf numFmtId="0" fontId="17" fillId="0" borderId="3" xfId="72" applyNumberFormat="1" applyFont="1" applyFill="1" applyBorder="1" applyAlignment="1">
      <alignment horizontal="center" vertical="center" wrapText="1"/>
    </xf>
    <xf numFmtId="9" fontId="31" fillId="9" borderId="9" xfId="0" applyNumberFormat="1" applyFont="1" applyFill="1" applyBorder="1" applyAlignment="1">
      <alignment vertical="center" textRotation="90"/>
    </xf>
    <xf numFmtId="0" fontId="31" fillId="9" borderId="3" xfId="0" applyFont="1" applyFill="1" applyBorder="1" applyAlignment="1">
      <alignment horizontal="center" vertical="center" textRotation="90"/>
    </xf>
    <xf numFmtId="0" fontId="31" fillId="9" borderId="3" xfId="0" applyFont="1" applyFill="1" applyBorder="1" applyAlignment="1">
      <alignment vertical="center" textRotation="90"/>
    </xf>
    <xf numFmtId="0" fontId="31" fillId="8" borderId="9" xfId="0" applyFont="1" applyFill="1" applyBorder="1" applyAlignment="1">
      <alignment horizontal="center" vertical="center" textRotation="90"/>
    </xf>
    <xf numFmtId="0" fontId="31" fillId="8" borderId="5" xfId="0" applyFont="1" applyFill="1" applyBorder="1" applyAlignment="1">
      <alignment horizontal="center" vertical="center" textRotation="90"/>
    </xf>
    <xf numFmtId="9" fontId="31" fillId="8" borderId="9" xfId="0" applyNumberFormat="1" applyFont="1" applyFill="1" applyBorder="1" applyAlignment="1">
      <alignment horizontal="center" vertical="center" textRotation="90"/>
    </xf>
    <xf numFmtId="0" fontId="31" fillId="16" borderId="3" xfId="0" applyFont="1" applyFill="1" applyBorder="1" applyAlignment="1">
      <alignment horizontal="center" vertical="center" textRotation="90"/>
    </xf>
    <xf numFmtId="9" fontId="31" fillId="16" borderId="9" xfId="0" applyNumberFormat="1" applyFont="1" applyFill="1" applyBorder="1" applyAlignment="1">
      <alignment vertical="center" textRotation="90"/>
    </xf>
    <xf numFmtId="0" fontId="18" fillId="16" borderId="19" xfId="0" applyFont="1" applyFill="1" applyBorder="1" applyAlignment="1">
      <alignment horizontal="center" vertical="center" wrapText="1"/>
    </xf>
    <xf numFmtId="9" fontId="31" fillId="16" borderId="9" xfId="0" applyNumberFormat="1" applyFont="1" applyFill="1" applyBorder="1" applyAlignment="1">
      <alignment horizontal="center" vertical="center" wrapText="1"/>
    </xf>
    <xf numFmtId="0" fontId="30" fillId="16" borderId="9" xfId="0" applyFont="1" applyFill="1" applyBorder="1" applyAlignment="1">
      <alignment horizontal="center" vertical="center" wrapText="1"/>
    </xf>
    <xf numFmtId="0" fontId="30" fillId="16" borderId="9" xfId="0" applyFont="1" applyFill="1" applyBorder="1" applyAlignment="1">
      <alignment horizontal="left" vertical="center" wrapText="1"/>
    </xf>
    <xf numFmtId="9" fontId="31" fillId="16" borderId="3" xfId="0" applyNumberFormat="1" applyFont="1" applyFill="1" applyBorder="1" applyAlignment="1">
      <alignment horizontal="center" vertical="center" textRotation="90"/>
    </xf>
    <xf numFmtId="0" fontId="17" fillId="0" borderId="4" xfId="72" applyNumberFormat="1" applyFont="1" applyFill="1" applyBorder="1" applyAlignment="1">
      <alignment horizontal="center" vertical="center" wrapText="1"/>
    </xf>
    <xf numFmtId="174" fontId="18" fillId="16" borderId="9" xfId="8" applyNumberFormat="1" applyFont="1" applyFill="1" applyBorder="1"/>
    <xf numFmtId="174" fontId="18" fillId="16" borderId="3" xfId="0" applyNumberFormat="1" applyFont="1" applyFill="1" applyBorder="1" applyAlignment="1">
      <alignment horizontal="left" vertical="center" wrapText="1"/>
    </xf>
    <xf numFmtId="43" fontId="18" fillId="16" borderId="3" xfId="0" applyNumberFormat="1" applyFont="1" applyFill="1" applyBorder="1" applyAlignment="1">
      <alignment horizontal="left" vertical="center" wrapText="1"/>
    </xf>
    <xf numFmtId="9" fontId="31" fillId="16" borderId="3" xfId="0" applyNumberFormat="1" applyFont="1" applyFill="1" applyBorder="1" applyAlignment="1">
      <alignment vertical="center" textRotation="90"/>
    </xf>
    <xf numFmtId="0" fontId="18" fillId="12" borderId="14" xfId="0" applyFont="1" applyFill="1" applyBorder="1" applyAlignment="1">
      <alignment horizontal="center" vertical="center"/>
    </xf>
    <xf numFmtId="0" fontId="31" fillId="10" borderId="0" xfId="0" applyFont="1" applyFill="1" applyBorder="1" applyAlignment="1">
      <alignment vertical="center" textRotation="90"/>
    </xf>
    <xf numFmtId="9" fontId="18" fillId="16" borderId="3" xfId="0" applyNumberFormat="1" applyFont="1" applyFill="1" applyBorder="1" applyAlignment="1">
      <alignment horizontal="center" vertical="center" textRotation="90"/>
    </xf>
    <xf numFmtId="0" fontId="30" fillId="16" borderId="3" xfId="0" applyFont="1" applyFill="1" applyBorder="1" applyAlignment="1">
      <alignment horizontal="center" vertical="center" wrapText="1"/>
    </xf>
    <xf numFmtId="9" fontId="19" fillId="16" borderId="3" xfId="121" applyFont="1" applyFill="1" applyBorder="1" applyAlignment="1" applyProtection="1">
      <alignment horizontal="center" vertical="center" wrapText="1"/>
    </xf>
    <xf numFmtId="9" fontId="31" fillId="8" borderId="5" xfId="0" applyNumberFormat="1" applyFont="1" applyFill="1" applyBorder="1" applyAlignment="1">
      <alignment horizontal="center" vertical="center" textRotation="90"/>
    </xf>
    <xf numFmtId="0" fontId="30" fillId="2" borderId="3" xfId="0" applyNumberFormat="1" applyFont="1" applyFill="1" applyBorder="1" applyAlignment="1">
      <alignment horizontal="center" vertical="center" wrapText="1"/>
    </xf>
    <xf numFmtId="174" fontId="18" fillId="16" borderId="3" xfId="0" applyNumberFormat="1" applyFont="1" applyFill="1" applyBorder="1" applyAlignment="1">
      <alignment horizontal="center" vertical="center"/>
    </xf>
    <xf numFmtId="9" fontId="60" fillId="8" borderId="3" xfId="110" applyFont="1" applyFill="1" applyBorder="1" applyAlignment="1">
      <alignment horizontal="center" vertical="center" wrapText="1"/>
    </xf>
    <xf numFmtId="9" fontId="19" fillId="8" borderId="3" xfId="121" applyFont="1" applyFill="1" applyBorder="1" applyAlignment="1" applyProtection="1">
      <alignment horizontal="center" vertical="center" wrapText="1"/>
    </xf>
    <xf numFmtId="174" fontId="19" fillId="8" borderId="3" xfId="10" applyNumberFormat="1" applyFont="1" applyFill="1" applyBorder="1" applyAlignment="1" applyProtection="1">
      <alignment horizontal="center" vertical="center" wrapText="1"/>
    </xf>
    <xf numFmtId="0" fontId="31" fillId="8" borderId="3" xfId="0" applyFont="1" applyFill="1" applyBorder="1" applyAlignment="1">
      <alignment horizontal="center" vertical="center" textRotation="90"/>
    </xf>
    <xf numFmtId="0" fontId="30" fillId="9" borderId="3" xfId="0" applyFont="1" applyFill="1" applyBorder="1" applyAlignment="1">
      <alignment textRotation="90"/>
    </xf>
    <xf numFmtId="0" fontId="18" fillId="16" borderId="15" xfId="0" applyFont="1" applyFill="1" applyBorder="1" applyAlignment="1">
      <alignment horizontal="center" vertical="center" wrapText="1"/>
    </xf>
    <xf numFmtId="174" fontId="18" fillId="16" borderId="9" xfId="0" applyNumberFormat="1" applyFont="1" applyFill="1" applyBorder="1" applyAlignment="1">
      <alignment horizontal="center" vertical="center"/>
    </xf>
    <xf numFmtId="9" fontId="19" fillId="16" borderId="9" xfId="121" applyFont="1" applyFill="1" applyBorder="1" applyAlignment="1" applyProtection="1">
      <alignment horizontal="center" vertical="center" wrapText="1"/>
    </xf>
    <xf numFmtId="0" fontId="18" fillId="9" borderId="3" xfId="0" applyFont="1" applyFill="1" applyBorder="1" applyAlignment="1">
      <alignment horizontal="center" vertical="center" textRotation="90"/>
    </xf>
    <xf numFmtId="0" fontId="18" fillId="10" borderId="0" xfId="0" applyFont="1" applyFill="1" applyBorder="1" applyAlignment="1">
      <alignment horizontal="center" vertical="center" textRotation="90"/>
    </xf>
    <xf numFmtId="0" fontId="30" fillId="10" borderId="0" xfId="0" applyFont="1" applyFill="1" applyBorder="1" applyAlignment="1">
      <alignment textRotation="90"/>
    </xf>
    <xf numFmtId="0" fontId="31" fillId="10" borderId="0" xfId="0" applyFont="1" applyFill="1" applyBorder="1" applyAlignment="1">
      <alignment horizontal="center" vertical="center" textRotation="90"/>
    </xf>
    <xf numFmtId="9" fontId="45" fillId="8" borderId="3" xfId="0" applyNumberFormat="1" applyFont="1" applyFill="1" applyBorder="1" applyAlignment="1">
      <alignment horizontal="center" vertical="center" textRotation="90"/>
    </xf>
    <xf numFmtId="0" fontId="17" fillId="10" borderId="4" xfId="72" applyNumberFormat="1" applyFont="1" applyFill="1" applyBorder="1" applyAlignment="1">
      <alignment horizontal="center" vertical="center" wrapText="1"/>
    </xf>
    <xf numFmtId="0" fontId="17" fillId="10" borderId="3" xfId="72" applyNumberFormat="1" applyFont="1" applyFill="1" applyBorder="1" applyAlignment="1">
      <alignment horizontal="center" vertical="center" wrapText="1"/>
    </xf>
    <xf numFmtId="0" fontId="30" fillId="10" borderId="3" xfId="0" applyNumberFormat="1" applyFont="1" applyFill="1" applyBorder="1" applyAlignment="1">
      <alignment horizontal="center" vertical="center" wrapText="1"/>
    </xf>
    <xf numFmtId="0" fontId="18" fillId="16" borderId="20" xfId="0" applyFont="1" applyFill="1" applyBorder="1" applyAlignment="1">
      <alignment horizontal="center" vertical="center" textRotation="90"/>
    </xf>
    <xf numFmtId="0" fontId="18" fillId="8" borderId="9" xfId="0" applyFont="1" applyFill="1" applyBorder="1" applyAlignment="1">
      <alignment horizontal="center" vertical="center" textRotation="90"/>
    </xf>
    <xf numFmtId="0" fontId="18" fillId="8" borderId="20" xfId="0" applyFont="1" applyFill="1" applyBorder="1" applyAlignment="1">
      <alignment horizontal="center" vertical="center" textRotation="90"/>
    </xf>
    <xf numFmtId="9" fontId="18" fillId="8" borderId="3" xfId="0" applyNumberFormat="1" applyFont="1" applyFill="1" applyBorder="1" applyAlignment="1">
      <alignment horizontal="center" vertical="center" textRotation="90" wrapText="1"/>
    </xf>
    <xf numFmtId="9" fontId="18" fillId="8" borderId="9" xfId="0" applyNumberFormat="1" applyFont="1" applyFill="1" applyBorder="1" applyAlignment="1">
      <alignment horizontal="center" vertical="center" textRotation="90" wrapText="1"/>
    </xf>
    <xf numFmtId="9" fontId="18" fillId="16" borderId="9" xfId="0" applyNumberFormat="1" applyFont="1" applyFill="1" applyBorder="1" applyAlignment="1">
      <alignment horizontal="center" vertical="center" wrapText="1"/>
    </xf>
    <xf numFmtId="174" fontId="18" fillId="16" borderId="9" xfId="0" applyNumberFormat="1" applyFont="1" applyFill="1" applyBorder="1"/>
    <xf numFmtId="9" fontId="18" fillId="9" borderId="9" xfId="0" applyNumberFormat="1" applyFont="1" applyFill="1" applyBorder="1" applyAlignment="1">
      <alignment textRotation="90"/>
    </xf>
    <xf numFmtId="0" fontId="18" fillId="16" borderId="4" xfId="0" applyFont="1" applyFill="1" applyBorder="1" applyAlignment="1">
      <alignment vertical="center"/>
    </xf>
    <xf numFmtId="0" fontId="31" fillId="16" borderId="3" xfId="0" applyFont="1" applyFill="1" applyBorder="1" applyAlignment="1">
      <alignment horizontal="center" vertical="center"/>
    </xf>
    <xf numFmtId="174" fontId="18" fillId="16" borderId="3" xfId="8" applyNumberFormat="1" applyFont="1" applyFill="1" applyBorder="1" applyAlignment="1">
      <alignment horizontal="left" vertical="center" wrapText="1"/>
    </xf>
    <xf numFmtId="174" fontId="30" fillId="16" borderId="9" xfId="0" applyNumberFormat="1" applyFont="1" applyFill="1" applyBorder="1"/>
    <xf numFmtId="9" fontId="31" fillId="8" borderId="3" xfId="0" applyNumberFormat="1" applyFont="1" applyFill="1" applyBorder="1" applyAlignment="1">
      <alignment horizontal="center" vertical="center"/>
    </xf>
    <xf numFmtId="0" fontId="31" fillId="8" borderId="4" xfId="0" applyFont="1" applyFill="1" applyBorder="1" applyAlignment="1">
      <alignment horizontal="center" vertical="center"/>
    </xf>
    <xf numFmtId="0" fontId="31" fillId="8" borderId="5" xfId="0" applyFont="1" applyFill="1" applyBorder="1" applyAlignment="1">
      <alignment horizontal="center" vertical="center"/>
    </xf>
    <xf numFmtId="9" fontId="31" fillId="8" borderId="9" xfId="0" applyNumberFormat="1" applyFont="1" applyFill="1" applyBorder="1" applyAlignment="1">
      <alignment horizontal="center" vertical="center"/>
    </xf>
    <xf numFmtId="9" fontId="18" fillId="8" borderId="3" xfId="0" applyNumberFormat="1" applyFont="1" applyFill="1" applyBorder="1" applyAlignment="1">
      <alignment horizontal="center"/>
    </xf>
    <xf numFmtId="175" fontId="18" fillId="16" borderId="3" xfId="0" applyNumberFormat="1" applyFont="1" applyFill="1" applyBorder="1" applyAlignment="1">
      <alignment horizontal="center" vertical="center" wrapText="1"/>
    </xf>
    <xf numFmtId="0" fontId="31" fillId="16" borderId="9" xfId="0" applyFont="1" applyFill="1" applyBorder="1" applyAlignment="1">
      <alignment horizontal="center" vertical="center" textRotation="90"/>
    </xf>
    <xf numFmtId="0" fontId="45" fillId="8" borderId="3" xfId="0" applyFont="1" applyFill="1" applyBorder="1" applyAlignment="1">
      <alignment horizontal="center" vertical="center" textRotation="90"/>
    </xf>
    <xf numFmtId="0" fontId="31" fillId="8" borderId="4" xfId="0" applyFont="1" applyFill="1" applyBorder="1" applyAlignment="1">
      <alignment horizontal="center" vertical="center" textRotation="90"/>
    </xf>
    <xf numFmtId="9" fontId="31" fillId="8" borderId="5" xfId="0" applyNumberFormat="1" applyFont="1" applyFill="1" applyBorder="1" applyAlignment="1">
      <alignment vertical="center" textRotation="90"/>
    </xf>
    <xf numFmtId="174" fontId="31" fillId="16" borderId="9" xfId="8" applyNumberFormat="1" applyFont="1" applyFill="1" applyBorder="1" applyAlignment="1">
      <alignment horizontal="center" vertical="center" wrapText="1"/>
    </xf>
    <xf numFmtId="0" fontId="31" fillId="9" borderId="3" xfId="0" applyFont="1" applyFill="1" applyBorder="1" applyAlignment="1">
      <alignment textRotation="90"/>
    </xf>
    <xf numFmtId="174" fontId="18" fillId="4" borderId="3" xfId="0" applyNumberFormat="1" applyFont="1" applyFill="1" applyBorder="1" applyAlignment="1">
      <alignment horizontal="center" vertical="center"/>
    </xf>
    <xf numFmtId="174" fontId="17" fillId="10" borderId="5" xfId="10" applyNumberFormat="1" applyFont="1" applyFill="1" applyBorder="1" applyAlignment="1" applyProtection="1">
      <alignment horizontal="center" vertical="center" wrapText="1"/>
    </xf>
    <xf numFmtId="174" fontId="18" fillId="16" borderId="9" xfId="8" applyNumberFormat="1" applyFont="1" applyFill="1" applyBorder="1" applyAlignment="1">
      <alignment horizontal="center" vertical="center" wrapText="1"/>
    </xf>
    <xf numFmtId="0" fontId="30" fillId="0" borderId="0" xfId="0" applyFont="1" applyFill="1" applyBorder="1" applyAlignment="1">
      <alignment horizontal="center" vertical="center" textRotation="90"/>
    </xf>
    <xf numFmtId="0" fontId="18" fillId="4" borderId="3" xfId="0" applyNumberFormat="1" applyFont="1" applyFill="1" applyBorder="1" applyAlignment="1">
      <alignment horizontal="center" vertical="center" wrapText="1"/>
    </xf>
    <xf numFmtId="174" fontId="18" fillId="4" borderId="3" xfId="0" applyNumberFormat="1" applyFont="1" applyFill="1" applyBorder="1" applyAlignment="1">
      <alignment horizontal="center" vertical="center" wrapText="1"/>
    </xf>
    <xf numFmtId="0" fontId="17" fillId="8" borderId="5" xfId="0" applyFont="1" applyFill="1" applyBorder="1" applyAlignment="1">
      <alignment horizontal="left" vertical="center" wrapText="1"/>
    </xf>
    <xf numFmtId="0" fontId="31" fillId="8" borderId="5" xfId="0" applyFont="1" applyFill="1" applyBorder="1" applyAlignment="1">
      <alignment horizontal="left" vertical="center" wrapText="1"/>
    </xf>
    <xf numFmtId="9" fontId="17" fillId="8" borderId="5" xfId="0" applyNumberFormat="1" applyFont="1" applyFill="1" applyBorder="1" applyAlignment="1">
      <alignment horizontal="center" vertical="center" wrapText="1"/>
    </xf>
    <xf numFmtId="0" fontId="17" fillId="8" borderId="5" xfId="0" applyFont="1" applyFill="1" applyBorder="1" applyAlignment="1">
      <alignment horizontal="center" vertical="center" wrapText="1"/>
    </xf>
    <xf numFmtId="174" fontId="17" fillId="8" borderId="5" xfId="0" applyNumberFormat="1" applyFont="1" applyFill="1" applyBorder="1" applyAlignment="1">
      <alignment horizontal="center" vertical="center"/>
    </xf>
    <xf numFmtId="174" fontId="36" fillId="8" borderId="5" xfId="10" applyNumberFormat="1" applyFont="1" applyFill="1" applyBorder="1" applyAlignment="1" applyProtection="1">
      <alignment horizontal="center" vertical="center" wrapText="1"/>
    </xf>
    <xf numFmtId="0" fontId="17" fillId="10" borderId="3" xfId="0" applyFont="1" applyFill="1" applyBorder="1" applyAlignment="1">
      <alignment horizontal="center" vertical="center" wrapText="1"/>
    </xf>
    <xf numFmtId="0" fontId="17" fillId="10" borderId="3" xfId="0" applyNumberFormat="1" applyFont="1" applyFill="1" applyBorder="1" applyAlignment="1">
      <alignment horizontal="center" vertical="center" wrapText="1"/>
    </xf>
    <xf numFmtId="0" fontId="17" fillId="10" borderId="16" xfId="0" applyFont="1" applyFill="1" applyBorder="1" applyAlignment="1">
      <alignment horizontal="left" vertical="center" wrapText="1"/>
    </xf>
    <xf numFmtId="0" fontId="18" fillId="0" borderId="3" xfId="0" applyFont="1" applyFill="1" applyBorder="1" applyAlignment="1">
      <alignment horizontal="left" vertical="center"/>
    </xf>
    <xf numFmtId="0" fontId="29" fillId="10" borderId="3" xfId="0" applyFont="1" applyFill="1" applyBorder="1" applyAlignment="1">
      <alignment horizontal="center" vertical="center" wrapText="1"/>
    </xf>
    <xf numFmtId="0" fontId="3" fillId="2" borderId="0" xfId="94" applyFont="1" applyFill="1" applyBorder="1" applyAlignment="1">
      <alignment vertical="center"/>
    </xf>
    <xf numFmtId="0" fontId="3" fillId="2" borderId="0" xfId="94" applyFont="1" applyFill="1" applyBorder="1" applyAlignment="1">
      <alignment horizontal="left" vertical="center"/>
    </xf>
    <xf numFmtId="0" fontId="22" fillId="2" borderId="0" xfId="94" applyFont="1" applyFill="1" applyBorder="1" applyAlignment="1">
      <alignment horizontal="right" vertical="center"/>
    </xf>
    <xf numFmtId="0" fontId="22" fillId="2" borderId="0" xfId="94" applyFont="1" applyFill="1" applyBorder="1" applyAlignment="1">
      <alignment horizontal="left" vertical="center" wrapText="1"/>
    </xf>
    <xf numFmtId="9" fontId="22" fillId="2" borderId="0" xfId="94" applyNumberFormat="1" applyFont="1" applyFill="1" applyBorder="1" applyAlignment="1">
      <alignment horizontal="right" vertical="center"/>
    </xf>
    <xf numFmtId="168" fontId="22" fillId="2" borderId="0" xfId="114" applyNumberFormat="1" applyFont="1" applyFill="1" applyBorder="1" applyAlignment="1">
      <alignment horizontal="right" vertical="center"/>
    </xf>
    <xf numFmtId="0" fontId="22" fillId="2" borderId="0" xfId="94" applyNumberFormat="1" applyFont="1" applyFill="1" applyBorder="1" applyAlignment="1">
      <alignment vertical="center"/>
    </xf>
    <xf numFmtId="0" fontId="22" fillId="2" borderId="0" xfId="94" applyFont="1" applyFill="1" applyBorder="1" applyAlignment="1">
      <alignment vertical="center" wrapText="1"/>
    </xf>
    <xf numFmtId="9" fontId="22" fillId="2" borderId="0" xfId="114" applyFont="1" applyFill="1" applyBorder="1" applyAlignment="1">
      <alignment horizontal="left" vertical="center"/>
    </xf>
    <xf numFmtId="0" fontId="28" fillId="2" borderId="0" xfId="94" applyFont="1" applyFill="1" applyAlignment="1">
      <alignment vertical="center"/>
    </xf>
    <xf numFmtId="0" fontId="51" fillId="2" borderId="0" xfId="94" applyFont="1" applyFill="1" applyAlignment="1">
      <alignment vertical="center"/>
    </xf>
    <xf numFmtId="0" fontId="17" fillId="0" borderId="3" xfId="0" applyNumberFormat="1" applyFont="1" applyFill="1" applyBorder="1" applyAlignment="1">
      <alignment horizontal="left" vertical="center" wrapText="1"/>
    </xf>
    <xf numFmtId="0" fontId="17" fillId="10" borderId="3" xfId="0" applyFont="1" applyFill="1" applyBorder="1" applyAlignment="1">
      <alignment horizontal="center" vertical="center" wrapText="1"/>
    </xf>
    <xf numFmtId="0" fontId="17" fillId="10" borderId="3" xfId="0" applyNumberFormat="1" applyFont="1" applyFill="1" applyBorder="1" applyAlignment="1">
      <alignment horizontal="center" vertical="center" wrapText="1"/>
    </xf>
    <xf numFmtId="0" fontId="18" fillId="10" borderId="5" xfId="0" applyFont="1" applyFill="1" applyBorder="1" applyAlignment="1">
      <alignment horizontal="center" vertical="center" wrapText="1"/>
    </xf>
    <xf numFmtId="0" fontId="18" fillId="10" borderId="3" xfId="0" applyFont="1" applyFill="1" applyBorder="1" applyAlignment="1">
      <alignment horizontal="left" vertical="center" wrapText="1"/>
    </xf>
    <xf numFmtId="0" fontId="18" fillId="10" borderId="4" xfId="0" applyNumberFormat="1" applyFont="1" applyFill="1" applyBorder="1" applyAlignment="1">
      <alignment horizontal="left" vertical="center" wrapText="1"/>
    </xf>
    <xf numFmtId="0" fontId="18" fillId="10" borderId="5" xfId="0" applyNumberFormat="1" applyFont="1" applyFill="1" applyBorder="1" applyAlignment="1">
      <alignment horizontal="left" vertical="center" wrapText="1"/>
    </xf>
    <xf numFmtId="0" fontId="18" fillId="0" borderId="3" xfId="0" applyFont="1" applyFill="1" applyBorder="1" applyAlignment="1">
      <alignment vertical="center"/>
    </xf>
    <xf numFmtId="9" fontId="18" fillId="9" borderId="4" xfId="0" applyNumberFormat="1" applyFont="1" applyFill="1" applyBorder="1" applyAlignment="1">
      <alignment vertical="center" textRotation="90"/>
    </xf>
    <xf numFmtId="0" fontId="18" fillId="5" borderId="17" xfId="0" applyNumberFormat="1" applyFont="1" applyFill="1" applyBorder="1" applyAlignment="1">
      <alignment horizontal="center" vertical="center" wrapText="1"/>
    </xf>
    <xf numFmtId="0" fontId="18" fillId="17" borderId="3" xfId="0" applyFont="1" applyFill="1" applyBorder="1" applyAlignment="1">
      <alignment horizontal="center" vertical="center"/>
    </xf>
    <xf numFmtId="0" fontId="17" fillId="17" borderId="3" xfId="0" applyFont="1" applyFill="1" applyBorder="1" applyAlignment="1">
      <alignment horizontal="center"/>
    </xf>
    <xf numFmtId="0" fontId="29" fillId="17" borderId="3" xfId="0" applyFont="1" applyFill="1" applyBorder="1" applyAlignment="1">
      <alignment horizontal="center" vertical="center" wrapText="1"/>
    </xf>
    <xf numFmtId="0" fontId="18" fillId="17" borderId="3" xfId="0" applyFont="1" applyFill="1" applyBorder="1" applyAlignment="1">
      <alignment horizontal="center" vertical="center" wrapText="1"/>
    </xf>
    <xf numFmtId="2" fontId="53" fillId="7" borderId="3" xfId="47" applyNumberFormat="1" applyFont="1" applyFill="1" applyBorder="1" applyAlignment="1">
      <alignment horizontal="center" vertical="center"/>
    </xf>
    <xf numFmtId="0" fontId="17" fillId="2" borderId="0" xfId="0" applyFont="1" applyFill="1" applyBorder="1"/>
    <xf numFmtId="0" fontId="18" fillId="0" borderId="3" xfId="72" applyNumberFormat="1" applyFont="1" applyFill="1" applyBorder="1" applyAlignment="1">
      <alignment horizontal="center" vertical="center" wrapText="1"/>
    </xf>
    <xf numFmtId="0" fontId="30" fillId="0" borderId="3" xfId="0" applyFont="1" applyFill="1" applyBorder="1" applyAlignment="1">
      <alignment horizontal="left" vertical="center" wrapText="1"/>
    </xf>
    <xf numFmtId="0" fontId="30" fillId="0" borderId="5" xfId="0" applyFont="1" applyFill="1" applyBorder="1" applyAlignment="1">
      <alignment horizontal="center" vertical="center" wrapText="1"/>
    </xf>
    <xf numFmtId="174" fontId="54" fillId="0" borderId="3" xfId="10" applyNumberFormat="1" applyFont="1" applyFill="1" applyBorder="1" applyAlignment="1" applyProtection="1">
      <alignment horizontal="center" vertical="center" wrapText="1"/>
    </xf>
    <xf numFmtId="174" fontId="54" fillId="0" borderId="5" xfId="10" applyNumberFormat="1" applyFont="1" applyFill="1" applyBorder="1" applyAlignment="1" applyProtection="1">
      <alignment horizontal="center" vertical="center" wrapText="1"/>
    </xf>
    <xf numFmtId="0" fontId="30" fillId="0" borderId="5" xfId="0" applyFont="1" applyFill="1" applyBorder="1" applyAlignment="1">
      <alignment horizontal="left" vertical="center" wrapText="1"/>
    </xf>
    <xf numFmtId="174" fontId="54" fillId="0" borderId="4" xfId="10" applyNumberFormat="1" applyFont="1" applyFill="1" applyBorder="1" applyAlignment="1" applyProtection="1">
      <alignment horizontal="center" vertical="center" wrapText="1"/>
    </xf>
    <xf numFmtId="0" fontId="17" fillId="2" borderId="13" xfId="0" applyFont="1" applyFill="1" applyBorder="1" applyAlignment="1">
      <alignment horizontal="left" vertical="center" wrapText="1"/>
    </xf>
    <xf numFmtId="0" fontId="30" fillId="2" borderId="13" xfId="0" applyFont="1" applyFill="1" applyBorder="1" applyAlignment="1">
      <alignment horizontal="left" vertical="center" wrapText="1"/>
    </xf>
    <xf numFmtId="0" fontId="18" fillId="0" borderId="3" xfId="0" applyFont="1" applyBorder="1" applyAlignment="1">
      <alignment horizontal="justify" vertical="center" wrapText="1"/>
    </xf>
    <xf numFmtId="173" fontId="28" fillId="6" borderId="3" xfId="0" applyNumberFormat="1" applyFont="1" applyFill="1" applyBorder="1" applyAlignment="1">
      <alignment horizontal="center" vertical="center"/>
    </xf>
    <xf numFmtId="173" fontId="28" fillId="10" borderId="3" xfId="0" applyNumberFormat="1" applyFont="1" applyFill="1" applyBorder="1" applyAlignment="1">
      <alignment horizontal="center" vertical="center"/>
    </xf>
    <xf numFmtId="2" fontId="53" fillId="14" borderId="3" xfId="47" applyNumberFormat="1" applyFont="1" applyFill="1" applyBorder="1" applyAlignment="1">
      <alignment horizontal="center" vertical="center"/>
    </xf>
    <xf numFmtId="0" fontId="30" fillId="15" borderId="3" xfId="0" applyFont="1" applyFill="1" applyBorder="1"/>
    <xf numFmtId="0" fontId="18" fillId="8" borderId="14" xfId="0" applyFont="1" applyFill="1" applyBorder="1" applyAlignment="1">
      <alignment horizontal="left" wrapText="1"/>
    </xf>
    <xf numFmtId="0" fontId="31" fillId="9" borderId="5" xfId="0" applyFont="1" applyFill="1" applyBorder="1" applyAlignment="1">
      <alignment horizontal="center" vertical="center" textRotation="90"/>
    </xf>
    <xf numFmtId="0" fontId="18" fillId="9" borderId="5" xfId="0" applyFont="1" applyFill="1" applyBorder="1" applyAlignment="1">
      <alignment horizontal="center" vertical="center" textRotation="90"/>
    </xf>
    <xf numFmtId="0" fontId="18" fillId="10" borderId="0" xfId="0" applyFont="1" applyFill="1" applyAlignment="1">
      <alignment horizontal="center"/>
    </xf>
    <xf numFmtId="9" fontId="31" fillId="9" borderId="4" xfId="0" applyNumberFormat="1" applyFont="1" applyFill="1" applyBorder="1" applyAlignment="1">
      <alignment vertical="center" textRotation="90"/>
    </xf>
    <xf numFmtId="174" fontId="18" fillId="5" borderId="5" xfId="8" applyNumberFormat="1" applyFont="1" applyFill="1" applyBorder="1" applyAlignment="1">
      <alignment horizontal="left" vertical="center" wrapText="1"/>
    </xf>
    <xf numFmtId="9" fontId="66" fillId="9" borderId="4" xfId="0" applyNumberFormat="1" applyFont="1" applyFill="1" applyBorder="1" applyAlignment="1">
      <alignment vertical="center" textRotation="90"/>
    </xf>
    <xf numFmtId="0" fontId="66" fillId="9" borderId="5" xfId="0" applyFont="1" applyFill="1" applyBorder="1" applyAlignment="1">
      <alignment vertical="center" textRotation="90"/>
    </xf>
    <xf numFmtId="0" fontId="66" fillId="9" borderId="5" xfId="0" applyFont="1" applyFill="1" applyBorder="1" applyAlignment="1">
      <alignment horizontal="center" vertical="center" textRotation="90"/>
    </xf>
    <xf numFmtId="174" fontId="18" fillId="9" borderId="5" xfId="0" applyNumberFormat="1" applyFont="1" applyFill="1" applyBorder="1" applyAlignment="1">
      <alignment horizontal="left" vertical="center" wrapText="1"/>
    </xf>
    <xf numFmtId="0" fontId="18" fillId="0" borderId="3" xfId="0" applyFont="1" applyBorder="1" applyAlignment="1">
      <alignment horizontal="center"/>
    </xf>
    <xf numFmtId="0" fontId="30" fillId="9" borderId="5" xfId="0" applyFont="1" applyFill="1" applyBorder="1" applyAlignment="1">
      <alignment textRotation="90"/>
    </xf>
    <xf numFmtId="0" fontId="18" fillId="9" borderId="5" xfId="0" applyNumberFormat="1" applyFont="1" applyFill="1" applyBorder="1" applyAlignment="1">
      <alignment horizontal="center" vertical="center" wrapText="1"/>
    </xf>
    <xf numFmtId="0" fontId="18" fillId="9" borderId="5" xfId="0" applyFont="1" applyFill="1" applyBorder="1" applyAlignment="1">
      <alignment horizontal="left" vertical="center" wrapText="1"/>
    </xf>
    <xf numFmtId="0" fontId="18" fillId="9" borderId="20" xfId="0" applyFont="1" applyFill="1" applyBorder="1" applyAlignment="1">
      <alignment horizontal="center" vertical="center" textRotation="90"/>
    </xf>
    <xf numFmtId="175" fontId="18" fillId="9" borderId="5" xfId="0" applyNumberFormat="1" applyFont="1" applyFill="1" applyBorder="1" applyAlignment="1">
      <alignment horizontal="left" vertical="center" wrapText="1"/>
    </xf>
    <xf numFmtId="9" fontId="18" fillId="9" borderId="4" xfId="0" applyNumberFormat="1" applyFont="1" applyFill="1" applyBorder="1" applyAlignment="1">
      <alignment vertical="center"/>
    </xf>
    <xf numFmtId="0" fontId="31" fillId="9" borderId="5" xfId="0" applyFont="1" applyFill="1" applyBorder="1" applyAlignment="1">
      <alignment horizontal="center" vertical="center"/>
    </xf>
    <xf numFmtId="174" fontId="18" fillId="5" borderId="5" xfId="8" applyNumberFormat="1" applyFont="1" applyFill="1" applyBorder="1" applyAlignment="1">
      <alignment horizontal="center" vertical="center" wrapText="1"/>
    </xf>
    <xf numFmtId="0" fontId="18" fillId="9" borderId="17" xfId="0" applyNumberFormat="1" applyFont="1" applyFill="1" applyBorder="1" applyAlignment="1">
      <alignment horizontal="center" vertical="center" wrapText="1"/>
    </xf>
    <xf numFmtId="174" fontId="17" fillId="8" borderId="3" xfId="8" applyNumberFormat="1" applyFont="1" applyFill="1" applyBorder="1" applyAlignment="1" applyProtection="1">
      <alignment horizontal="center" vertical="center" wrapText="1"/>
    </xf>
    <xf numFmtId="174" fontId="18" fillId="8" borderId="3" xfId="10" applyNumberFormat="1" applyFont="1" applyFill="1" applyBorder="1" applyAlignment="1" applyProtection="1">
      <alignment horizontal="center" vertical="center" wrapText="1"/>
    </xf>
    <xf numFmtId="9" fontId="44" fillId="8" borderId="3" xfId="121" applyFont="1" applyFill="1" applyBorder="1" applyAlignment="1" applyProtection="1">
      <alignment horizontal="center" vertical="center" wrapText="1"/>
    </xf>
    <xf numFmtId="9" fontId="18" fillId="4" borderId="3" xfId="121" applyFont="1" applyFill="1" applyBorder="1" applyAlignment="1" applyProtection="1">
      <alignment horizontal="center" vertical="center" wrapText="1"/>
    </xf>
    <xf numFmtId="0" fontId="18" fillId="8" borderId="3" xfId="109" applyFont="1" applyFill="1" applyBorder="1" applyAlignment="1">
      <alignment horizontal="center" vertical="center" wrapText="1"/>
    </xf>
    <xf numFmtId="168" fontId="18" fillId="10" borderId="3" xfId="0" applyNumberFormat="1" applyFont="1" applyFill="1" applyBorder="1" applyAlignment="1">
      <alignment horizontal="center" vertical="center"/>
    </xf>
    <xf numFmtId="168" fontId="31" fillId="10" borderId="3" xfId="0" applyNumberFormat="1" applyFont="1" applyFill="1" applyBorder="1" applyAlignment="1">
      <alignment horizontal="center" vertical="center"/>
    </xf>
    <xf numFmtId="168" fontId="49" fillId="10" borderId="3" xfId="0" applyNumberFormat="1" applyFont="1" applyFill="1" applyBorder="1" applyAlignment="1">
      <alignment horizontal="center" vertical="center"/>
    </xf>
    <xf numFmtId="168" fontId="18" fillId="10" borderId="3" xfId="0" applyNumberFormat="1" applyFont="1" applyFill="1" applyBorder="1" applyAlignment="1">
      <alignment horizontal="center"/>
    </xf>
    <xf numFmtId="0" fontId="18" fillId="10" borderId="9" xfId="0" applyNumberFormat="1"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8" fillId="10" borderId="3" xfId="0" applyNumberFormat="1" applyFont="1" applyFill="1" applyBorder="1" applyAlignment="1">
      <alignment horizontal="center" vertical="center" wrapText="1"/>
    </xf>
    <xf numFmtId="0" fontId="17" fillId="10" borderId="9" xfId="0" applyNumberFormat="1" applyFont="1" applyFill="1" applyBorder="1" applyAlignment="1">
      <alignment horizontal="center" vertical="center" wrapText="1"/>
    </xf>
    <xf numFmtId="0" fontId="18" fillId="10" borderId="4" xfId="0" applyNumberFormat="1" applyFont="1" applyFill="1" applyBorder="1" applyAlignment="1">
      <alignment horizontal="center" vertical="center" wrapText="1"/>
    </xf>
    <xf numFmtId="0" fontId="18" fillId="10" borderId="9" xfId="0" applyFont="1" applyFill="1" applyBorder="1" applyAlignment="1">
      <alignment horizontal="center" vertical="center" wrapText="1"/>
    </xf>
    <xf numFmtId="0" fontId="18" fillId="10" borderId="5" xfId="0" applyFont="1" applyFill="1" applyBorder="1" applyAlignment="1">
      <alignment horizontal="center" vertical="center" wrapText="1"/>
    </xf>
    <xf numFmtId="0" fontId="17" fillId="10" borderId="3" xfId="0" applyNumberFormat="1" applyFont="1" applyFill="1" applyBorder="1" applyAlignment="1">
      <alignment horizontal="center" vertical="center" wrapText="1"/>
    </xf>
    <xf numFmtId="9" fontId="18" fillId="8" borderId="9" xfId="0" applyNumberFormat="1" applyFont="1" applyFill="1" applyBorder="1" applyAlignment="1">
      <alignment horizontal="center" vertical="center" textRotation="90"/>
    </xf>
    <xf numFmtId="9" fontId="31" fillId="8" borderId="9" xfId="0" applyNumberFormat="1" applyFont="1" applyFill="1" applyBorder="1" applyAlignment="1">
      <alignment horizontal="center" vertical="center" textRotation="90"/>
    </xf>
    <xf numFmtId="0" fontId="31" fillId="8" borderId="5" xfId="0" applyFont="1" applyFill="1" applyBorder="1" applyAlignment="1">
      <alignment horizontal="center" vertical="center" textRotation="90"/>
    </xf>
    <xf numFmtId="0" fontId="31" fillId="9" borderId="5" xfId="0" applyFont="1" applyFill="1" applyBorder="1" applyAlignment="1">
      <alignment horizontal="center" vertical="center" textRotation="90"/>
    </xf>
    <xf numFmtId="0" fontId="18" fillId="10" borderId="3" xfId="0" applyFont="1" applyFill="1" applyBorder="1" applyAlignment="1">
      <alignment horizontal="left" vertical="center" wrapText="1"/>
    </xf>
    <xf numFmtId="10" fontId="17" fillId="0" borderId="3" xfId="114" applyNumberFormat="1"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0" fontId="17" fillId="0" borderId="3" xfId="0" applyFont="1" applyFill="1" applyBorder="1" applyAlignment="1">
      <alignment wrapText="1"/>
    </xf>
    <xf numFmtId="0" fontId="17" fillId="0" borderId="3" xfId="0" applyFont="1" applyFill="1" applyBorder="1" applyAlignment="1">
      <alignment horizontal="center" wrapText="1"/>
    </xf>
    <xf numFmtId="9" fontId="18" fillId="16" borderId="4" xfId="0" applyNumberFormat="1" applyFont="1" applyFill="1" applyBorder="1" applyAlignment="1">
      <alignment vertical="center" textRotation="90"/>
    </xf>
    <xf numFmtId="9" fontId="18" fillId="16" borderId="16" xfId="110" applyFont="1" applyFill="1" applyBorder="1" applyAlignment="1">
      <alignment horizontal="center" vertical="center" wrapText="1"/>
    </xf>
    <xf numFmtId="0" fontId="18" fillId="16" borderId="5" xfId="0" applyFont="1" applyFill="1" applyBorder="1" applyAlignment="1">
      <alignment horizontal="center" vertical="center" wrapText="1"/>
    </xf>
    <xf numFmtId="0" fontId="18" fillId="16" borderId="5" xfId="0" applyFont="1" applyFill="1" applyBorder="1" applyAlignment="1">
      <alignment horizontal="left" vertical="center" wrapText="1"/>
    </xf>
    <xf numFmtId="175" fontId="29" fillId="16" borderId="5" xfId="0" applyNumberFormat="1" applyFont="1" applyFill="1" applyBorder="1" applyAlignment="1">
      <alignment horizontal="left" vertical="center" wrapText="1"/>
    </xf>
    <xf numFmtId="0" fontId="17" fillId="10" borderId="3" xfId="0" applyNumberFormat="1" applyFont="1" applyFill="1" applyBorder="1" applyAlignment="1">
      <alignment horizontal="center" wrapText="1"/>
    </xf>
    <xf numFmtId="0" fontId="61" fillId="2" borderId="3" xfId="0" applyFont="1" applyFill="1" applyBorder="1" applyAlignment="1">
      <alignment horizontal="left" vertical="center" wrapText="1"/>
    </xf>
    <xf numFmtId="0" fontId="61" fillId="10" borderId="3" xfId="0" applyFont="1" applyFill="1" applyBorder="1" applyAlignment="1">
      <alignment horizontal="left" vertical="center" wrapText="1"/>
    </xf>
    <xf numFmtId="0" fontId="67" fillId="2" borderId="3" xfId="0" applyFont="1" applyFill="1" applyBorder="1" applyAlignment="1">
      <alignment horizontal="left" vertical="center" wrapText="1"/>
    </xf>
    <xf numFmtId="0" fontId="61" fillId="2" borderId="3" xfId="0" applyFont="1" applyFill="1" applyBorder="1" applyAlignment="1">
      <alignment horizontal="center" vertical="center" wrapText="1"/>
    </xf>
    <xf numFmtId="0" fontId="67" fillId="2" borderId="3" xfId="0" applyFont="1" applyFill="1" applyBorder="1" applyAlignment="1">
      <alignment vertical="center" wrapText="1"/>
    </xf>
    <xf numFmtId="9" fontId="61" fillId="10" borderId="3" xfId="0" applyNumberFormat="1" applyFont="1" applyFill="1" applyBorder="1" applyAlignment="1">
      <alignment horizontal="center" vertical="center" wrapText="1"/>
    </xf>
    <xf numFmtId="0" fontId="18" fillId="10" borderId="9" xfId="0" applyNumberFormat="1" applyFont="1" applyFill="1" applyBorder="1" applyAlignment="1">
      <alignment horizontal="center" vertical="center" wrapText="1"/>
    </xf>
    <xf numFmtId="0" fontId="17" fillId="10" borderId="9" xfId="0" applyNumberFormat="1" applyFont="1" applyFill="1" applyBorder="1" applyAlignment="1">
      <alignment horizontal="center" vertical="center" wrapText="1"/>
    </xf>
    <xf numFmtId="0" fontId="17" fillId="10" borderId="9" xfId="0" applyFont="1" applyFill="1" applyBorder="1" applyAlignment="1">
      <alignment horizontal="center" vertical="center" wrapText="1"/>
    </xf>
    <xf numFmtId="0" fontId="18" fillId="10" borderId="9" xfId="0" applyFont="1" applyFill="1" applyBorder="1" applyAlignment="1">
      <alignment horizontal="center" vertical="center" wrapText="1"/>
    </xf>
    <xf numFmtId="0" fontId="18" fillId="10" borderId="3" xfId="0" applyNumberFormat="1" applyFont="1" applyFill="1" applyBorder="1" applyAlignment="1">
      <alignment horizontal="center" vertical="center" wrapText="1"/>
    </xf>
    <xf numFmtId="0" fontId="17" fillId="10" borderId="3" xfId="0" applyNumberFormat="1" applyFont="1" applyFill="1" applyBorder="1" applyAlignment="1">
      <alignment horizontal="center" vertical="center" wrapText="1"/>
    </xf>
    <xf numFmtId="0" fontId="18" fillId="10" borderId="3"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8" fillId="10" borderId="13" xfId="0" applyFont="1" applyFill="1" applyBorder="1" applyAlignment="1">
      <alignment horizontal="left" vertical="center" wrapText="1"/>
    </xf>
    <xf numFmtId="9" fontId="18" fillId="8" borderId="9" xfId="0" applyNumberFormat="1" applyFont="1" applyFill="1" applyBorder="1" applyAlignment="1">
      <alignment horizontal="center" vertical="center" textRotation="90"/>
    </xf>
    <xf numFmtId="9" fontId="31" fillId="8" borderId="9" xfId="0" applyNumberFormat="1" applyFont="1" applyFill="1" applyBorder="1" applyAlignment="1">
      <alignment horizontal="center" vertical="center" textRotation="90"/>
    </xf>
    <xf numFmtId="0" fontId="18" fillId="8" borderId="5" xfId="0" applyFont="1" applyFill="1" applyBorder="1" applyAlignment="1">
      <alignment horizontal="center" vertical="center" textRotation="90"/>
    </xf>
    <xf numFmtId="9" fontId="31" fillId="8" borderId="9" xfId="0" applyNumberFormat="1" applyFont="1" applyFill="1" applyBorder="1" applyAlignment="1">
      <alignment horizontal="center" vertical="center"/>
    </xf>
    <xf numFmtId="9" fontId="18" fillId="8" borderId="3" xfId="0" applyNumberFormat="1" applyFont="1" applyFill="1" applyBorder="1" applyAlignment="1">
      <alignment vertical="center" textRotation="90"/>
    </xf>
    <xf numFmtId="0" fontId="30" fillId="0" borderId="4" xfId="0" applyFont="1" applyFill="1" applyBorder="1" applyAlignment="1">
      <alignment horizontal="center" vertical="center" wrapText="1"/>
    </xf>
    <xf numFmtId="0" fontId="61" fillId="10" borderId="3" xfId="0" applyFont="1" applyFill="1" applyBorder="1" applyAlignment="1">
      <alignment vertical="center" wrapText="1"/>
    </xf>
    <xf numFmtId="0" fontId="61" fillId="2" borderId="3" xfId="0" applyNumberFormat="1" applyFont="1" applyFill="1" applyBorder="1" applyAlignment="1">
      <alignment horizontal="center" vertical="center" wrapText="1"/>
    </xf>
    <xf numFmtId="174" fontId="61" fillId="10" borderId="3" xfId="0" applyNumberFormat="1" applyFont="1" applyFill="1" applyBorder="1" applyAlignment="1">
      <alignment horizontal="center" vertical="center"/>
    </xf>
    <xf numFmtId="9" fontId="66" fillId="8" borderId="3" xfId="0" applyNumberFormat="1" applyFont="1" applyFill="1" applyBorder="1" applyAlignment="1">
      <alignment horizontal="center" vertical="center" textRotation="90"/>
    </xf>
    <xf numFmtId="0" fontId="66" fillId="2" borderId="14" xfId="0" applyFont="1" applyFill="1" applyBorder="1" applyAlignment="1">
      <alignment horizontal="center" vertical="center" wrapText="1"/>
    </xf>
    <xf numFmtId="0" fontId="68" fillId="10" borderId="3" xfId="0" applyNumberFormat="1" applyFont="1" applyFill="1" applyBorder="1" applyAlignment="1">
      <alignment horizontal="left" vertical="center" wrapText="1"/>
    </xf>
    <xf numFmtId="0" fontId="66" fillId="10" borderId="3" xfId="0" applyFont="1" applyFill="1" applyBorder="1" applyAlignment="1">
      <alignment horizontal="left" vertical="center" wrapText="1"/>
    </xf>
    <xf numFmtId="0" fontId="68" fillId="2" borderId="3" xfId="0" applyNumberFormat="1" applyFont="1" applyFill="1" applyBorder="1" applyAlignment="1">
      <alignment vertical="center" wrapText="1"/>
    </xf>
    <xf numFmtId="0" fontId="66" fillId="2" borderId="3" xfId="0" applyFont="1" applyFill="1" applyBorder="1" applyAlignment="1">
      <alignment horizontal="left" vertical="center" wrapText="1"/>
    </xf>
    <xf numFmtId="0" fontId="68" fillId="2" borderId="3" xfId="0" applyFont="1" applyFill="1" applyBorder="1" applyAlignment="1">
      <alignment horizontal="left" vertical="center" wrapText="1"/>
    </xf>
    <xf numFmtId="0" fontId="68" fillId="2" borderId="3" xfId="0" applyFont="1" applyFill="1" applyBorder="1" applyAlignment="1">
      <alignment horizontal="center" vertical="center" wrapText="1"/>
    </xf>
    <xf numFmtId="9" fontId="68" fillId="10" borderId="3" xfId="0" applyNumberFormat="1" applyFont="1" applyFill="1" applyBorder="1" applyAlignment="1">
      <alignment horizontal="center" vertical="center" wrapText="1"/>
    </xf>
    <xf numFmtId="0" fontId="68" fillId="2" borderId="3" xfId="0" applyNumberFormat="1" applyFont="1" applyFill="1" applyBorder="1" applyAlignment="1">
      <alignment horizontal="center" vertical="center" wrapText="1"/>
    </xf>
    <xf numFmtId="174" fontId="68" fillId="10" borderId="3" xfId="0" applyNumberFormat="1" applyFont="1" applyFill="1" applyBorder="1" applyAlignment="1">
      <alignment horizontal="center" vertical="center"/>
    </xf>
    <xf numFmtId="174" fontId="68" fillId="2" borderId="3" xfId="0" applyNumberFormat="1" applyFont="1" applyFill="1" applyBorder="1" applyAlignment="1">
      <alignment horizontal="center" vertical="center"/>
    </xf>
    <xf numFmtId="9" fontId="66" fillId="8" borderId="9" xfId="0" applyNumberFormat="1" applyFont="1" applyFill="1" applyBorder="1" applyAlignment="1">
      <alignment horizontal="center" vertical="center" textRotation="90"/>
    </xf>
    <xf numFmtId="0" fontId="66" fillId="2" borderId="3" xfId="0" applyFont="1" applyFill="1" applyBorder="1" applyAlignment="1">
      <alignment vertical="center" wrapText="1"/>
    </xf>
    <xf numFmtId="0" fontId="68" fillId="10" borderId="9" xfId="0" applyNumberFormat="1" applyFont="1" applyFill="1" applyBorder="1" applyAlignment="1">
      <alignment vertical="center" wrapText="1"/>
    </xf>
    <xf numFmtId="0" fontId="66" fillId="10" borderId="3" xfId="0" applyFont="1" applyFill="1" applyBorder="1" applyAlignment="1">
      <alignment vertical="center" wrapText="1"/>
    </xf>
    <xf numFmtId="0" fontId="68" fillId="2" borderId="9" xfId="0" applyNumberFormat="1" applyFont="1" applyFill="1" applyBorder="1" applyAlignment="1">
      <alignment vertical="center" wrapText="1"/>
    </xf>
    <xf numFmtId="0" fontId="66" fillId="10" borderId="9" xfId="0" applyNumberFormat="1" applyFont="1" applyFill="1" applyBorder="1" applyAlignment="1">
      <alignment vertical="center" wrapText="1"/>
    </xf>
    <xf numFmtId="0" fontId="68" fillId="10" borderId="10" xfId="0" applyFont="1" applyFill="1" applyBorder="1" applyAlignment="1">
      <alignment horizontal="left" vertical="center" wrapText="1"/>
    </xf>
    <xf numFmtId="0" fontId="66" fillId="2" borderId="3" xfId="0" applyFont="1" applyFill="1" applyBorder="1" applyAlignment="1">
      <alignment horizontal="center" vertical="center" wrapText="1"/>
    </xf>
    <xf numFmtId="0" fontId="66" fillId="2" borderId="9" xfId="0" applyNumberFormat="1" applyFont="1" applyFill="1" applyBorder="1" applyAlignment="1">
      <alignment vertical="center" wrapText="1"/>
    </xf>
    <xf numFmtId="0" fontId="66" fillId="10" borderId="3" xfId="0" applyNumberFormat="1" applyFont="1" applyFill="1" applyBorder="1" applyAlignment="1">
      <alignment horizontal="left" wrapText="1"/>
    </xf>
    <xf numFmtId="9" fontId="18" fillId="2" borderId="3" xfId="0" applyNumberFormat="1" applyFont="1" applyFill="1" applyBorder="1" applyAlignment="1">
      <alignment vertical="center" textRotation="90"/>
    </xf>
    <xf numFmtId="0" fontId="66" fillId="10" borderId="3" xfId="0" applyFont="1" applyFill="1" applyBorder="1" applyAlignment="1">
      <alignment horizontal="center" vertical="center" wrapText="1"/>
    </xf>
    <xf numFmtId="0" fontId="18" fillId="8" borderId="3" xfId="0" applyFont="1" applyFill="1" applyBorder="1" applyAlignment="1">
      <alignment horizontal="center" vertical="center" textRotation="90"/>
    </xf>
    <xf numFmtId="0" fontId="18" fillId="9" borderId="4" xfId="0" applyFont="1" applyFill="1" applyBorder="1" applyAlignment="1">
      <alignment horizontal="center" vertical="center" textRotation="90"/>
    </xf>
    <xf numFmtId="10" fontId="17" fillId="10" borderId="3" xfId="114" applyNumberFormat="1" applyFont="1" applyFill="1" applyBorder="1" applyAlignment="1">
      <alignment horizontal="center" vertical="center" wrapText="1"/>
    </xf>
    <xf numFmtId="0" fontId="21" fillId="10" borderId="3" xfId="121" applyNumberFormat="1" applyFont="1" applyFill="1" applyBorder="1" applyAlignment="1" applyProtection="1">
      <alignment horizontal="center" vertical="center" wrapText="1"/>
    </xf>
    <xf numFmtId="9" fontId="18" fillId="10" borderId="3" xfId="0" applyNumberFormat="1" applyFont="1" applyFill="1" applyBorder="1" applyAlignment="1">
      <alignment horizontal="center" vertical="center"/>
    </xf>
    <xf numFmtId="9" fontId="31" fillId="10" borderId="3" xfId="0" applyNumberFormat="1" applyFont="1" applyFill="1" applyBorder="1" applyAlignment="1">
      <alignment horizontal="center" vertical="center"/>
    </xf>
    <xf numFmtId="0" fontId="18" fillId="16" borderId="0" xfId="0" applyNumberFormat="1" applyFont="1" applyFill="1" applyBorder="1" applyAlignment="1">
      <alignment horizontal="center" vertical="center" wrapText="1"/>
    </xf>
    <xf numFmtId="0" fontId="18" fillId="10" borderId="9" xfId="0" applyFont="1" applyFill="1" applyBorder="1" applyAlignment="1">
      <alignment horizontal="center" vertical="center" wrapText="1"/>
    </xf>
    <xf numFmtId="0" fontId="18" fillId="10" borderId="3" xfId="0" applyFont="1" applyFill="1" applyBorder="1" applyAlignment="1">
      <alignment horizontal="center" vertical="center" wrapText="1"/>
    </xf>
    <xf numFmtId="0" fontId="18" fillId="10" borderId="5" xfId="0" applyNumberFormat="1" applyFont="1" applyFill="1" applyBorder="1" applyAlignment="1">
      <alignment horizontal="left" vertical="center" wrapText="1"/>
    </xf>
    <xf numFmtId="0" fontId="18" fillId="10" borderId="3" xfId="0" applyFont="1" applyFill="1" applyBorder="1" applyAlignment="1">
      <alignment horizontal="left" vertical="center" wrapText="1"/>
    </xf>
    <xf numFmtId="0" fontId="17" fillId="10" borderId="9" xfId="0" applyFont="1" applyFill="1" applyBorder="1" applyAlignment="1">
      <alignment horizontal="center" vertical="center" wrapText="1"/>
    </xf>
    <xf numFmtId="0" fontId="29" fillId="2" borderId="9" xfId="0" applyFont="1" applyFill="1" applyBorder="1" applyAlignment="1">
      <alignment horizontal="center" vertical="center" wrapText="1"/>
    </xf>
    <xf numFmtId="0" fontId="67" fillId="10" borderId="9" xfId="0" applyNumberFormat="1" applyFont="1" applyFill="1" applyBorder="1" applyAlignment="1">
      <alignment vertical="center" wrapText="1"/>
    </xf>
    <xf numFmtId="0" fontId="61" fillId="2" borderId="3" xfId="0" applyFont="1" applyFill="1" applyBorder="1" applyAlignment="1">
      <alignment horizontal="justify" vertical="center"/>
    </xf>
    <xf numFmtId="0" fontId="18" fillId="10" borderId="3" xfId="0" applyNumberFormat="1" applyFont="1" applyFill="1" applyBorder="1" applyAlignment="1">
      <alignment horizontal="center" vertical="center" wrapText="1"/>
    </xf>
    <xf numFmtId="0" fontId="18" fillId="10" borderId="3" xfId="0" applyFont="1" applyFill="1" applyBorder="1" applyAlignment="1">
      <alignment horizontal="center" vertical="center" wrapText="1"/>
    </xf>
    <xf numFmtId="0" fontId="17" fillId="10" borderId="3" xfId="0" applyFont="1" applyFill="1" applyBorder="1" applyAlignment="1">
      <alignment horizontal="center" vertical="center" wrapText="1"/>
    </xf>
    <xf numFmtId="9" fontId="18" fillId="8" borderId="9"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0" fontId="18" fillId="0" borderId="3" xfId="0" applyFont="1" applyFill="1" applyBorder="1" applyAlignment="1">
      <alignment horizontal="center" vertical="center" wrapText="1"/>
    </xf>
    <xf numFmtId="0" fontId="18" fillId="0" borderId="0" xfId="0" applyFont="1" applyAlignment="1">
      <alignment horizontal="center"/>
    </xf>
    <xf numFmtId="9" fontId="31" fillId="8" borderId="4" xfId="0" applyNumberFormat="1" applyFont="1" applyFill="1" applyBorder="1" applyAlignment="1">
      <alignment horizontal="center" vertical="center" textRotation="90"/>
    </xf>
    <xf numFmtId="9" fontId="31" fillId="8" borderId="5" xfId="0" applyNumberFormat="1" applyFont="1" applyFill="1" applyBorder="1" applyAlignment="1">
      <alignment horizontal="center" vertical="center" textRotation="90"/>
    </xf>
    <xf numFmtId="9" fontId="31" fillId="8" borderId="9" xfId="0" applyNumberFormat="1" applyFont="1" applyFill="1" applyBorder="1" applyAlignment="1">
      <alignment horizontal="center" vertical="center" textRotation="90"/>
    </xf>
    <xf numFmtId="0" fontId="17" fillId="10" borderId="3" xfId="0" applyNumberFormat="1" applyFont="1" applyFill="1" applyBorder="1" applyAlignment="1">
      <alignment horizontal="center" vertical="center" wrapText="1"/>
    </xf>
    <xf numFmtId="0" fontId="18" fillId="0" borderId="0" xfId="0" applyFont="1" applyAlignment="1">
      <alignment horizontal="left"/>
    </xf>
    <xf numFmtId="0" fontId="18" fillId="10" borderId="3" xfId="0" applyFont="1" applyFill="1" applyBorder="1" applyAlignment="1">
      <alignment horizontal="left" vertical="center" wrapText="1"/>
    </xf>
    <xf numFmtId="0" fontId="17" fillId="10" borderId="3"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8" fillId="2" borderId="14" xfId="0" applyFont="1" applyFill="1" applyBorder="1" applyAlignment="1">
      <alignment horizontal="center" vertical="center" wrapText="1"/>
    </xf>
    <xf numFmtId="9" fontId="18" fillId="8" borderId="9" xfId="0" applyNumberFormat="1" applyFont="1" applyFill="1" applyBorder="1" applyAlignment="1">
      <alignment horizontal="center" vertical="center" textRotation="90"/>
    </xf>
    <xf numFmtId="9" fontId="18" fillId="8" borderId="5"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9" fontId="31" fillId="8" borderId="9" xfId="0" applyNumberFormat="1" applyFont="1" applyFill="1" applyBorder="1" applyAlignment="1">
      <alignment horizontal="center" vertical="center" textRotation="90"/>
    </xf>
    <xf numFmtId="9" fontId="31" fillId="8" borderId="5" xfId="0" applyNumberFormat="1" applyFont="1" applyFill="1" applyBorder="1" applyAlignment="1">
      <alignment horizontal="center" vertical="center" textRotation="90"/>
    </xf>
    <xf numFmtId="0" fontId="31" fillId="9" borderId="5" xfId="0" applyFont="1" applyFill="1" applyBorder="1" applyAlignment="1">
      <alignment horizontal="center" vertical="center" textRotation="90"/>
    </xf>
    <xf numFmtId="0" fontId="31" fillId="8" borderId="4" xfId="0" applyFont="1" applyFill="1" applyBorder="1" applyAlignment="1">
      <alignment horizontal="center" vertical="center" textRotation="90"/>
    </xf>
    <xf numFmtId="0" fontId="31" fillId="8" borderId="5" xfId="0" applyFont="1" applyFill="1" applyBorder="1" applyAlignment="1">
      <alignment horizontal="center" vertical="center" textRotation="90"/>
    </xf>
    <xf numFmtId="0" fontId="36" fillId="0" borderId="9" xfId="0" applyFont="1" applyFill="1" applyBorder="1" applyAlignment="1">
      <alignment horizontal="center" vertical="center" wrapText="1"/>
    </xf>
    <xf numFmtId="0" fontId="36" fillId="0" borderId="5" xfId="0" applyFont="1" applyFill="1" applyBorder="1" applyAlignment="1">
      <alignment horizontal="center" vertical="center" wrapText="1"/>
    </xf>
    <xf numFmtId="0" fontId="18" fillId="8" borderId="5" xfId="0" applyFont="1" applyFill="1" applyBorder="1" applyAlignment="1">
      <alignment horizontal="center" vertical="center" textRotation="90"/>
    </xf>
    <xf numFmtId="9" fontId="31" fillId="8" borderId="9" xfId="0" applyNumberFormat="1" applyFont="1" applyFill="1" applyBorder="1" applyAlignment="1">
      <alignment horizontal="center" vertical="center"/>
    </xf>
    <xf numFmtId="0" fontId="31" fillId="8" borderId="5" xfId="0" applyFont="1" applyFill="1" applyBorder="1" applyAlignment="1">
      <alignment horizontal="center" vertical="center"/>
    </xf>
    <xf numFmtId="0" fontId="18" fillId="10" borderId="9" xfId="0" applyNumberFormat="1" applyFont="1" applyFill="1" applyBorder="1" applyAlignment="1">
      <alignment horizontal="left" vertical="center" wrapText="1"/>
    </xf>
    <xf numFmtId="9" fontId="18" fillId="9" borderId="3" xfId="0" applyNumberFormat="1" applyFont="1" applyFill="1" applyBorder="1" applyAlignment="1">
      <alignment horizontal="center" textRotation="90"/>
    </xf>
    <xf numFmtId="0" fontId="18" fillId="5" borderId="3" xfId="0" applyNumberFormat="1" applyFont="1" applyFill="1" applyBorder="1" applyAlignment="1">
      <alignment horizontal="center" vertical="center" wrapText="1"/>
    </xf>
    <xf numFmtId="9" fontId="18" fillId="5" borderId="3" xfId="0" applyNumberFormat="1" applyFont="1" applyFill="1" applyBorder="1" applyAlignment="1">
      <alignment horizontal="center" vertical="center" wrapText="1"/>
    </xf>
    <xf numFmtId="0" fontId="18" fillId="5" borderId="3" xfId="0" applyFont="1" applyFill="1" applyBorder="1" applyAlignment="1">
      <alignment horizontal="center" vertical="center" wrapText="1"/>
    </xf>
    <xf numFmtId="0" fontId="18" fillId="5" borderId="3" xfId="0" applyFont="1" applyFill="1" applyBorder="1" applyAlignment="1">
      <alignment horizontal="left" vertical="center" wrapText="1"/>
    </xf>
    <xf numFmtId="175" fontId="29" fillId="5" borderId="3" xfId="0" applyNumberFormat="1" applyFont="1" applyFill="1" applyBorder="1" applyAlignment="1">
      <alignment horizontal="left" vertical="center" wrapText="1"/>
    </xf>
    <xf numFmtId="9" fontId="18" fillId="16" borderId="3" xfId="0" applyNumberFormat="1" applyFont="1" applyFill="1" applyBorder="1" applyAlignment="1">
      <alignment horizontal="center" textRotation="90"/>
    </xf>
    <xf numFmtId="0" fontId="18" fillId="16" borderId="3" xfId="0" applyNumberFormat="1" applyFont="1" applyFill="1" applyBorder="1" applyAlignment="1">
      <alignment horizontal="center" vertical="center"/>
    </xf>
    <xf numFmtId="0" fontId="18" fillId="16" borderId="3" xfId="0" applyNumberFormat="1" applyFont="1" applyFill="1" applyBorder="1" applyAlignment="1">
      <alignment horizontal="left" vertical="center"/>
    </xf>
    <xf numFmtId="9" fontId="18" fillId="16" borderId="3" xfId="110" applyFont="1" applyFill="1" applyBorder="1" applyAlignment="1">
      <alignment horizontal="center" vertical="center" wrapText="1"/>
    </xf>
    <xf numFmtId="10" fontId="18" fillId="16" borderId="3" xfId="110" applyNumberFormat="1" applyFont="1" applyFill="1" applyBorder="1" applyAlignment="1">
      <alignment horizontal="center" vertical="center" wrapText="1"/>
    </xf>
    <xf numFmtId="9" fontId="18" fillId="8" borderId="3" xfId="0" applyNumberFormat="1" applyFont="1" applyFill="1" applyBorder="1" applyAlignment="1">
      <alignment horizontal="center" vertical="center" textRotation="90"/>
    </xf>
    <xf numFmtId="0" fontId="18" fillId="4" borderId="3" xfId="0" applyFont="1" applyFill="1" applyBorder="1" applyAlignment="1">
      <alignment horizontal="center" vertical="center"/>
    </xf>
    <xf numFmtId="0" fontId="18" fillId="4" borderId="3" xfId="0" applyFont="1" applyFill="1" applyBorder="1" applyAlignment="1">
      <alignment vertical="center"/>
    </xf>
    <xf numFmtId="9" fontId="18" fillId="4" borderId="3" xfId="110" applyFont="1" applyFill="1" applyBorder="1" applyAlignment="1">
      <alignment horizontal="center" vertical="center" wrapText="1"/>
    </xf>
    <xf numFmtId="10" fontId="18" fillId="4" borderId="3" xfId="110" applyNumberFormat="1" applyFont="1" applyFill="1" applyBorder="1" applyAlignment="1">
      <alignment horizontal="center" vertical="center" wrapText="1"/>
    </xf>
    <xf numFmtId="10" fontId="17" fillId="0" borderId="3" xfId="110" applyNumberFormat="1" applyFont="1" applyFill="1" applyBorder="1" applyAlignment="1">
      <alignment horizontal="center" vertical="center" wrapText="1"/>
    </xf>
    <xf numFmtId="9" fontId="18" fillId="4" borderId="3" xfId="0" applyNumberFormat="1" applyFont="1" applyFill="1" applyBorder="1" applyAlignment="1">
      <alignment vertical="center"/>
    </xf>
    <xf numFmtId="10" fontId="18" fillId="4" borderId="3" xfId="0" applyNumberFormat="1" applyFont="1" applyFill="1" applyBorder="1" applyAlignment="1">
      <alignment vertical="center"/>
    </xf>
    <xf numFmtId="0" fontId="18" fillId="2" borderId="3" xfId="94" applyFont="1" applyFill="1" applyBorder="1" applyAlignment="1">
      <alignment horizontal="left" vertical="center" wrapText="1"/>
    </xf>
    <xf numFmtId="10" fontId="17" fillId="10" borderId="3" xfId="110" applyNumberFormat="1" applyFont="1" applyFill="1" applyBorder="1" applyAlignment="1">
      <alignment horizontal="center" vertical="center" wrapText="1"/>
    </xf>
    <xf numFmtId="0" fontId="69" fillId="0" borderId="3" xfId="0" applyFont="1" applyBorder="1"/>
    <xf numFmtId="0" fontId="18" fillId="8" borderId="3" xfId="0" applyNumberFormat="1" applyFont="1" applyFill="1" applyBorder="1" applyAlignment="1">
      <alignment horizontal="center" vertical="center"/>
    </xf>
    <xf numFmtId="0" fontId="18" fillId="8" borderId="3" xfId="0" applyNumberFormat="1" applyFont="1" applyFill="1" applyBorder="1" applyAlignment="1">
      <alignment horizontal="left" vertical="center"/>
    </xf>
    <xf numFmtId="9" fontId="18" fillId="8" borderId="3" xfId="110" applyFont="1" applyFill="1" applyBorder="1" applyAlignment="1">
      <alignment horizontal="center" vertical="center" wrapText="1"/>
    </xf>
    <xf numFmtId="10" fontId="18" fillId="8" borderId="3" xfId="110" applyNumberFormat="1" applyFont="1" applyFill="1" applyBorder="1" applyAlignment="1">
      <alignment horizontal="center" vertical="center" wrapText="1"/>
    </xf>
    <xf numFmtId="10" fontId="17" fillId="2" borderId="3" xfId="0" applyNumberFormat="1" applyFont="1" applyFill="1" applyBorder="1" applyAlignment="1">
      <alignment horizontal="center" vertical="center" wrapText="1"/>
    </xf>
    <xf numFmtId="10" fontId="17" fillId="8" borderId="3" xfId="0" applyNumberFormat="1" applyFont="1" applyFill="1" applyBorder="1" applyAlignment="1">
      <alignment horizontal="center" vertical="center" wrapText="1"/>
    </xf>
    <xf numFmtId="0" fontId="61" fillId="2" borderId="3" xfId="0" applyNumberFormat="1" applyFont="1" applyFill="1" applyBorder="1" applyAlignment="1">
      <alignment vertical="center" wrapText="1"/>
    </xf>
    <xf numFmtId="0" fontId="67" fillId="2" borderId="3" xfId="0" applyNumberFormat="1" applyFont="1" applyFill="1" applyBorder="1" applyAlignment="1">
      <alignment horizontal="center" vertical="center" wrapText="1"/>
    </xf>
    <xf numFmtId="9" fontId="61" fillId="2" borderId="3" xfId="0" applyNumberFormat="1" applyFont="1" applyFill="1" applyBorder="1" applyAlignment="1">
      <alignment horizontal="center" vertical="center" wrapText="1"/>
    </xf>
    <xf numFmtId="10" fontId="61" fillId="2" borderId="3" xfId="0" applyNumberFormat="1" applyFont="1" applyFill="1" applyBorder="1" applyAlignment="1">
      <alignment horizontal="center" vertical="center" wrapText="1"/>
    </xf>
    <xf numFmtId="0" fontId="61" fillId="0" borderId="3" xfId="72" applyNumberFormat="1" applyFont="1" applyFill="1" applyBorder="1" applyAlignment="1">
      <alignment horizontal="center" vertical="center" wrapText="1"/>
    </xf>
    <xf numFmtId="174" fontId="61" fillId="2" borderId="3" xfId="0" applyNumberFormat="1" applyFont="1" applyFill="1" applyBorder="1" applyAlignment="1">
      <alignment horizontal="center" vertical="center"/>
    </xf>
    <xf numFmtId="174" fontId="61" fillId="2" borderId="3" xfId="8" applyNumberFormat="1" applyFont="1" applyFill="1" applyBorder="1" applyAlignment="1">
      <alignment horizontal="center" vertical="center"/>
    </xf>
    <xf numFmtId="0" fontId="17" fillId="2" borderId="3" xfId="0" applyFont="1" applyFill="1" applyBorder="1" applyAlignment="1">
      <alignment horizontal="left" vertical="center" wrapText="1"/>
    </xf>
    <xf numFmtId="0" fontId="27" fillId="8" borderId="3" xfId="0" applyFont="1" applyFill="1" applyBorder="1" applyAlignment="1">
      <alignment horizontal="center" vertical="center" wrapText="1"/>
    </xf>
    <xf numFmtId="0" fontId="18" fillId="0" borderId="3" xfId="72" applyFont="1" applyFill="1" applyBorder="1" applyAlignment="1">
      <alignment horizontal="center" vertical="center" wrapText="1"/>
    </xf>
    <xf numFmtId="0" fontId="17" fillId="0" borderId="3" xfId="121" applyNumberFormat="1" applyFont="1" applyFill="1" applyBorder="1" applyAlignment="1" applyProtection="1">
      <alignment horizontal="center" vertical="center" wrapText="1"/>
    </xf>
    <xf numFmtId="0" fontId="17" fillId="0" borderId="3" xfId="0" applyFont="1" applyFill="1" applyBorder="1" applyAlignment="1">
      <alignment vertical="center" wrapText="1"/>
    </xf>
    <xf numFmtId="9" fontId="67" fillId="8" borderId="3" xfId="0" applyNumberFormat="1" applyFont="1" applyFill="1" applyBorder="1" applyAlignment="1">
      <alignment horizontal="center" vertical="center" textRotation="90"/>
    </xf>
    <xf numFmtId="0" fontId="61" fillId="10" borderId="3" xfId="0" applyNumberFormat="1" applyFont="1" applyFill="1" applyBorder="1" applyAlignment="1">
      <alignment vertical="center" wrapText="1"/>
    </xf>
    <xf numFmtId="0" fontId="67" fillId="10" borderId="3" xfId="0" applyNumberFormat="1" applyFont="1" applyFill="1" applyBorder="1" applyAlignment="1">
      <alignment vertical="center" wrapText="1"/>
    </xf>
    <xf numFmtId="0" fontId="70" fillId="2" borderId="3" xfId="0" applyFont="1" applyFill="1" applyBorder="1" applyAlignment="1">
      <alignment horizontal="center" vertical="center" wrapText="1"/>
    </xf>
    <xf numFmtId="10" fontId="31" fillId="2" borderId="3" xfId="0" applyNumberFormat="1" applyFont="1" applyFill="1" applyBorder="1" applyAlignment="1">
      <alignment horizontal="center" vertical="center" wrapText="1"/>
    </xf>
    <xf numFmtId="9" fontId="31" fillId="5" borderId="3" xfId="0" applyNumberFormat="1" applyFont="1" applyFill="1" applyBorder="1" applyAlignment="1">
      <alignment horizontal="center" vertical="center" wrapText="1"/>
    </xf>
    <xf numFmtId="10" fontId="31" fillId="5" borderId="3" xfId="0" applyNumberFormat="1" applyFont="1" applyFill="1" applyBorder="1" applyAlignment="1">
      <alignment horizontal="center" vertical="center" wrapText="1"/>
    </xf>
    <xf numFmtId="0" fontId="30" fillId="9" borderId="3" xfId="0" applyFont="1" applyFill="1" applyBorder="1" applyAlignment="1">
      <alignment horizontal="center" vertical="center" wrapText="1"/>
    </xf>
    <xf numFmtId="174" fontId="18" fillId="5" borderId="3" xfId="0" applyNumberFormat="1" applyFont="1" applyFill="1" applyBorder="1" applyAlignment="1">
      <alignment horizontal="center" vertical="center"/>
    </xf>
    <xf numFmtId="10" fontId="17" fillId="0" borderId="3" xfId="0" applyNumberFormat="1" applyFont="1" applyFill="1" applyBorder="1" applyAlignment="1">
      <alignment horizontal="center" vertical="center" wrapText="1"/>
    </xf>
    <xf numFmtId="9" fontId="30" fillId="0" borderId="3" xfId="0" applyNumberFormat="1" applyFont="1" applyFill="1" applyBorder="1" applyAlignment="1">
      <alignment vertical="center" textRotation="90"/>
    </xf>
    <xf numFmtId="9" fontId="18" fillId="0" borderId="3" xfId="0" applyNumberFormat="1" applyFont="1" applyFill="1" applyBorder="1" applyAlignment="1">
      <alignment vertical="center" textRotation="90"/>
    </xf>
    <xf numFmtId="9" fontId="18" fillId="0" borderId="3" xfId="0" applyNumberFormat="1" applyFont="1" applyFill="1" applyBorder="1" applyAlignment="1">
      <alignment horizontal="center" textRotation="90"/>
    </xf>
    <xf numFmtId="0" fontId="17" fillId="0" borderId="3" xfId="0" applyFont="1" applyFill="1" applyBorder="1" applyAlignment="1">
      <alignment horizontal="center" vertical="center" wrapText="1"/>
    </xf>
    <xf numFmtId="174" fontId="71" fillId="0" borderId="3" xfId="10" applyNumberFormat="1" applyFont="1" applyFill="1" applyBorder="1" applyAlignment="1" applyProtection="1">
      <alignment horizontal="center" vertical="center" wrapText="1"/>
    </xf>
    <xf numFmtId="9" fontId="30" fillId="0" borderId="3" xfId="0" applyNumberFormat="1" applyFont="1" applyBorder="1" applyAlignment="1">
      <alignment vertical="center" textRotation="90"/>
    </xf>
    <xf numFmtId="9" fontId="18" fillId="0" borderId="3" xfId="0" applyNumberFormat="1" applyFont="1" applyBorder="1" applyAlignment="1">
      <alignment vertical="center" textRotation="90"/>
    </xf>
    <xf numFmtId="9" fontId="18" fillId="0" borderId="3" xfId="0" applyNumberFormat="1" applyFont="1" applyBorder="1" applyAlignment="1">
      <alignment horizontal="center" textRotation="90"/>
    </xf>
    <xf numFmtId="0" fontId="18" fillId="12" borderId="3" xfId="0" applyFont="1" applyFill="1" applyBorder="1" applyAlignment="1">
      <alignment vertical="center"/>
    </xf>
    <xf numFmtId="0" fontId="31" fillId="9" borderId="17" xfId="0" applyFont="1" applyFill="1" applyBorder="1" applyAlignment="1">
      <alignment horizontal="center" vertical="center" textRotation="90"/>
    </xf>
    <xf numFmtId="0" fontId="31" fillId="16" borderId="6" xfId="0" applyFont="1" applyFill="1" applyBorder="1" applyAlignment="1">
      <alignment horizontal="center" vertical="center" textRotation="90"/>
    </xf>
    <xf numFmtId="0" fontId="31" fillId="0" borderId="2" xfId="0" applyFont="1" applyFill="1" applyBorder="1" applyAlignment="1">
      <alignment horizontal="center" vertical="center" textRotation="90"/>
    </xf>
    <xf numFmtId="9" fontId="18" fillId="0" borderId="14" xfId="0" applyNumberFormat="1" applyFont="1" applyFill="1" applyBorder="1" applyAlignment="1">
      <alignment horizontal="center" vertical="center" textRotation="90"/>
    </xf>
    <xf numFmtId="9" fontId="31" fillId="0" borderId="2" xfId="0" applyNumberFormat="1" applyFont="1" applyFill="1" applyBorder="1" applyAlignment="1">
      <alignment horizontal="center" vertical="center" textRotation="90"/>
    </xf>
    <xf numFmtId="0" fontId="45" fillId="0" borderId="17" xfId="0" applyFont="1" applyFill="1" applyBorder="1" applyAlignment="1">
      <alignment horizontal="center" vertical="center" textRotation="90"/>
    </xf>
    <xf numFmtId="0" fontId="31" fillId="16" borderId="19" xfId="0" applyFont="1" applyFill="1" applyBorder="1" applyAlignment="1">
      <alignment horizontal="center" vertical="center" textRotation="90"/>
    </xf>
    <xf numFmtId="0" fontId="31" fillId="8" borderId="19" xfId="0" applyFont="1" applyFill="1" applyBorder="1" applyAlignment="1">
      <alignment horizontal="center" vertical="center" textRotation="90"/>
    </xf>
    <xf numFmtId="0" fontId="31" fillId="8" borderId="17" xfId="0" applyFont="1" applyFill="1" applyBorder="1" applyAlignment="1">
      <alignment horizontal="center" vertical="center" textRotation="90"/>
    </xf>
    <xf numFmtId="9" fontId="31" fillId="8" borderId="17" xfId="0" applyNumberFormat="1" applyFont="1" applyFill="1" applyBorder="1" applyAlignment="1">
      <alignment horizontal="center" vertical="center" textRotation="90"/>
    </xf>
    <xf numFmtId="9" fontId="31" fillId="8" borderId="20" xfId="0" applyNumberFormat="1" applyFont="1" applyFill="1" applyBorder="1" applyAlignment="1">
      <alignment horizontal="center" vertical="center" textRotation="90"/>
    </xf>
    <xf numFmtId="9" fontId="31" fillId="8" borderId="14" xfId="0" applyNumberFormat="1" applyFont="1" applyFill="1" applyBorder="1" applyAlignment="1">
      <alignment horizontal="center" vertical="center" textRotation="90"/>
    </xf>
    <xf numFmtId="9" fontId="31" fillId="8" borderId="18" xfId="0" applyNumberFormat="1" applyFont="1" applyFill="1" applyBorder="1" applyAlignment="1">
      <alignment horizontal="center" vertical="center" textRotation="90"/>
    </xf>
    <xf numFmtId="168" fontId="49" fillId="10" borderId="14" xfId="0" applyNumberFormat="1" applyFont="1" applyFill="1" applyBorder="1" applyAlignment="1">
      <alignment horizontal="center" vertical="center"/>
    </xf>
    <xf numFmtId="9" fontId="18" fillId="16" borderId="16" xfId="0" applyNumberFormat="1" applyFont="1" applyFill="1" applyBorder="1" applyAlignment="1">
      <alignment vertical="center" textRotation="90"/>
    </xf>
    <xf numFmtId="9" fontId="31" fillId="8" borderId="3" xfId="110" applyFont="1" applyFill="1" applyBorder="1" applyAlignment="1">
      <alignment horizontal="center" vertical="center" textRotation="90"/>
    </xf>
    <xf numFmtId="0" fontId="66" fillId="9" borderId="17" xfId="0" applyFont="1" applyFill="1" applyBorder="1" applyAlignment="1">
      <alignment horizontal="center" vertical="center" textRotation="90"/>
    </xf>
    <xf numFmtId="9" fontId="31" fillId="8" borderId="2" xfId="0" applyNumberFormat="1" applyFont="1" applyFill="1" applyBorder="1" applyAlignment="1">
      <alignment horizontal="center" vertical="center" textRotation="90"/>
    </xf>
    <xf numFmtId="0" fontId="18" fillId="0" borderId="14" xfId="0" applyFont="1" applyFill="1" applyBorder="1" applyAlignment="1">
      <alignment horizontal="center" vertical="center" textRotation="90"/>
    </xf>
    <xf numFmtId="0" fontId="31" fillId="8" borderId="2" xfId="0" applyFont="1" applyFill="1" applyBorder="1" applyAlignment="1">
      <alignment horizontal="center" vertical="center" textRotation="90"/>
    </xf>
    <xf numFmtId="9" fontId="31" fillId="8" borderId="15" xfId="0" applyNumberFormat="1" applyFont="1" applyFill="1" applyBorder="1" applyAlignment="1">
      <alignment horizontal="center" vertical="center" textRotation="90"/>
    </xf>
    <xf numFmtId="9" fontId="66" fillId="8" borderId="14" xfId="0" applyNumberFormat="1" applyFont="1" applyFill="1" applyBorder="1" applyAlignment="1">
      <alignment horizontal="center" vertical="center" textRotation="90"/>
    </xf>
    <xf numFmtId="168" fontId="31" fillId="10" borderId="17" xfId="0" applyNumberFormat="1" applyFont="1" applyFill="1" applyBorder="1" applyAlignment="1">
      <alignment horizontal="center" vertical="center"/>
    </xf>
    <xf numFmtId="9" fontId="18" fillId="2" borderId="3" xfId="0" applyNumberFormat="1" applyFont="1" applyFill="1" applyBorder="1" applyAlignment="1">
      <alignment horizontal="center" vertical="center" wrapText="1"/>
    </xf>
    <xf numFmtId="9" fontId="17" fillId="10" borderId="3" xfId="121" applyFont="1" applyFill="1" applyBorder="1" applyAlignment="1" applyProtection="1">
      <alignment horizontal="center" vertical="center" wrapText="1"/>
    </xf>
    <xf numFmtId="0" fontId="18" fillId="10" borderId="3" xfId="0" applyFont="1" applyFill="1" applyBorder="1" applyAlignment="1">
      <alignment horizontal="left" vertical="center" wrapText="1"/>
    </xf>
    <xf numFmtId="0" fontId="31" fillId="16" borderId="21" xfId="0" applyFont="1" applyFill="1" applyBorder="1" applyAlignment="1">
      <alignment horizontal="center" vertical="center" textRotation="90"/>
    </xf>
    <xf numFmtId="0" fontId="31" fillId="8" borderId="13" xfId="0" applyFont="1" applyFill="1" applyBorder="1" applyAlignment="1">
      <alignment horizontal="center" vertical="center" textRotation="90"/>
    </xf>
    <xf numFmtId="9" fontId="45" fillId="8" borderId="5" xfId="0" applyNumberFormat="1" applyFont="1" applyFill="1" applyBorder="1" applyAlignment="1">
      <alignment horizontal="center" vertical="center" textRotation="90"/>
    </xf>
    <xf numFmtId="0" fontId="31" fillId="16" borderId="15" xfId="0" applyFont="1" applyFill="1" applyBorder="1" applyAlignment="1">
      <alignment horizontal="center" vertical="center" textRotation="90"/>
    </xf>
    <xf numFmtId="0" fontId="31" fillId="8" borderId="15" xfId="0" applyFont="1" applyFill="1" applyBorder="1" applyAlignment="1">
      <alignment horizontal="center" vertical="center" textRotation="90"/>
    </xf>
    <xf numFmtId="9" fontId="18" fillId="8" borderId="13" xfId="0" applyNumberFormat="1" applyFont="1" applyFill="1" applyBorder="1" applyAlignment="1">
      <alignment horizontal="center" vertical="center" textRotation="90"/>
    </xf>
    <xf numFmtId="168" fontId="18" fillId="10" borderId="5" xfId="0" applyNumberFormat="1" applyFont="1" applyFill="1" applyBorder="1" applyAlignment="1">
      <alignment horizontal="center" vertical="center"/>
    </xf>
    <xf numFmtId="9" fontId="18" fillId="10" borderId="3" xfId="0" applyNumberFormat="1" applyFont="1" applyFill="1" applyBorder="1" applyAlignment="1">
      <alignment horizontal="center"/>
    </xf>
    <xf numFmtId="0" fontId="18" fillId="16" borderId="0" xfId="0" applyFont="1" applyFill="1" applyBorder="1" applyAlignment="1">
      <alignment horizontal="center" vertical="center" textRotation="90"/>
    </xf>
    <xf numFmtId="9" fontId="18" fillId="8" borderId="15" xfId="0" applyNumberFormat="1" applyFont="1" applyFill="1" applyBorder="1" applyAlignment="1">
      <alignment horizontal="center" vertical="center" textRotation="90"/>
    </xf>
    <xf numFmtId="0" fontId="18" fillId="8" borderId="15" xfId="0" applyFont="1" applyFill="1" applyBorder="1" applyAlignment="1">
      <alignment horizontal="center" vertical="center" textRotation="90"/>
    </xf>
    <xf numFmtId="0" fontId="18" fillId="8" borderId="0" xfId="0" applyFont="1" applyFill="1" applyBorder="1" applyAlignment="1">
      <alignment horizontal="center" vertical="center" textRotation="90"/>
    </xf>
    <xf numFmtId="9" fontId="18" fillId="8" borderId="5" xfId="0" applyNumberFormat="1" applyFont="1" applyFill="1" applyBorder="1" applyAlignment="1">
      <alignment horizontal="center" vertical="center" textRotation="90" wrapText="1"/>
    </xf>
    <xf numFmtId="9" fontId="18" fillId="8" borderId="4" xfId="0" applyNumberFormat="1" applyFont="1" applyFill="1" applyBorder="1" applyAlignment="1">
      <alignment horizontal="center" vertical="center" textRotation="90" wrapText="1"/>
    </xf>
    <xf numFmtId="0" fontId="31" fillId="16" borderId="21" xfId="0" applyFont="1" applyFill="1" applyBorder="1" applyAlignment="1">
      <alignment horizontal="center" vertical="center"/>
    </xf>
    <xf numFmtId="9" fontId="31" fillId="8" borderId="13" xfId="0" applyNumberFormat="1" applyFont="1" applyFill="1" applyBorder="1" applyAlignment="1">
      <alignment horizontal="center" vertical="center"/>
    </xf>
    <xf numFmtId="0" fontId="31" fillId="8" borderId="13" xfId="0" applyFont="1" applyFill="1" applyBorder="1" applyAlignment="1">
      <alignment horizontal="center" vertical="center"/>
    </xf>
    <xf numFmtId="0" fontId="45" fillId="8" borderId="5" xfId="0" applyFont="1" applyFill="1" applyBorder="1" applyAlignment="1">
      <alignment horizontal="center" vertical="center"/>
    </xf>
    <xf numFmtId="0" fontId="31" fillId="16" borderId="15" xfId="0" applyFont="1" applyFill="1" applyBorder="1" applyAlignment="1">
      <alignment horizontal="center" vertical="center"/>
    </xf>
    <xf numFmtId="0" fontId="31" fillId="8" borderId="15" xfId="0" applyFont="1" applyFill="1" applyBorder="1" applyAlignment="1">
      <alignment horizontal="center" vertical="center"/>
    </xf>
    <xf numFmtId="9" fontId="31" fillId="8" borderId="3" xfId="0" applyNumberFormat="1" applyFont="1" applyFill="1" applyBorder="1" applyAlignment="1">
      <alignment vertical="center" textRotation="90"/>
    </xf>
    <xf numFmtId="9" fontId="18" fillId="8" borderId="14" xfId="0" applyNumberFormat="1" applyFont="1" applyFill="1" applyBorder="1" applyAlignment="1">
      <alignment horizontal="center" vertical="center" textRotation="90"/>
    </xf>
    <xf numFmtId="9" fontId="18" fillId="10" borderId="14" xfId="0" applyNumberFormat="1" applyFont="1" applyFill="1" applyBorder="1" applyAlignment="1">
      <alignment horizontal="center" vertical="center" textRotation="90"/>
    </xf>
    <xf numFmtId="0" fontId="45" fillId="8" borderId="17" xfId="0" applyFont="1" applyFill="1" applyBorder="1" applyAlignment="1">
      <alignment horizontal="center" vertical="center" textRotation="90"/>
    </xf>
    <xf numFmtId="0" fontId="18" fillId="9" borderId="17" xfId="0" applyFont="1" applyFill="1" applyBorder="1" applyAlignment="1">
      <alignment horizontal="center" vertical="center" textRotation="90"/>
    </xf>
    <xf numFmtId="9" fontId="45" fillId="8" borderId="17" xfId="0" applyNumberFormat="1" applyFont="1" applyFill="1" applyBorder="1" applyAlignment="1">
      <alignment horizontal="center" vertical="center" textRotation="90"/>
    </xf>
    <xf numFmtId="0" fontId="31" fillId="16" borderId="0" xfId="0" applyFont="1" applyFill="1" applyBorder="1" applyAlignment="1">
      <alignment horizontal="center" vertical="center" textRotation="90"/>
    </xf>
    <xf numFmtId="0" fontId="31" fillId="8" borderId="0" xfId="0" applyFont="1" applyFill="1" applyBorder="1" applyAlignment="1">
      <alignment horizontal="center" vertical="center" textRotation="90"/>
    </xf>
    <xf numFmtId="168" fontId="31" fillId="8" borderId="3" xfId="0" applyNumberFormat="1" applyFont="1" applyFill="1" applyBorder="1" applyAlignment="1">
      <alignment horizontal="center" vertical="center" textRotation="90"/>
    </xf>
    <xf numFmtId="168" fontId="18" fillId="8" borderId="9" xfId="0" applyNumberFormat="1" applyFont="1" applyFill="1" applyBorder="1" applyAlignment="1">
      <alignment horizontal="center" vertical="center" textRotation="90"/>
    </xf>
    <xf numFmtId="9" fontId="61" fillId="0" borderId="3" xfId="110" applyFont="1" applyFill="1" applyBorder="1" applyAlignment="1">
      <alignment horizontal="center" vertical="center" wrapText="1"/>
    </xf>
    <xf numFmtId="10" fontId="61" fillId="0" borderId="3" xfId="114" applyNumberFormat="1" applyFont="1" applyFill="1" applyBorder="1" applyAlignment="1">
      <alignment horizontal="center" vertical="center" wrapText="1"/>
    </xf>
    <xf numFmtId="0" fontId="61" fillId="0" borderId="3" xfId="0" applyFont="1" applyFill="1" applyBorder="1" applyAlignment="1">
      <alignment horizontal="center" vertical="center" wrapText="1"/>
    </xf>
    <xf numFmtId="0" fontId="61" fillId="0" borderId="3" xfId="121" applyNumberFormat="1" applyFont="1" applyFill="1" applyBorder="1" applyAlignment="1" applyProtection="1">
      <alignment horizontal="center" vertical="center" wrapText="1"/>
    </xf>
    <xf numFmtId="174" fontId="61" fillId="0" borderId="3" xfId="10" applyNumberFormat="1" applyFont="1" applyFill="1" applyBorder="1" applyAlignment="1" applyProtection="1">
      <alignment horizontal="center" vertical="center" wrapText="1"/>
    </xf>
    <xf numFmtId="0" fontId="67" fillId="10" borderId="3" xfId="0" applyFont="1" applyFill="1" applyBorder="1" applyAlignment="1">
      <alignment horizontal="left" vertical="center" wrapText="1"/>
    </xf>
    <xf numFmtId="9" fontId="67" fillId="8" borderId="9" xfId="0" applyNumberFormat="1" applyFont="1" applyFill="1" applyBorder="1" applyAlignment="1">
      <alignment horizontal="center" vertical="center" textRotation="90"/>
    </xf>
    <xf numFmtId="0" fontId="17" fillId="2" borderId="3" xfId="0" applyFont="1" applyFill="1" applyBorder="1" applyAlignment="1">
      <alignment horizontal="left" vertical="center" wrapText="1"/>
    </xf>
    <xf numFmtId="0" fontId="17" fillId="10" borderId="3" xfId="0" applyFont="1" applyFill="1" applyBorder="1" applyAlignment="1">
      <alignment horizontal="left" vertical="center" wrapText="1"/>
    </xf>
    <xf numFmtId="0" fontId="18" fillId="10" borderId="3"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2" borderId="3" xfId="0" applyFont="1" applyFill="1" applyBorder="1" applyAlignment="1">
      <alignment horizontal="left" vertical="center" wrapText="1"/>
    </xf>
    <xf numFmtId="0" fontId="18" fillId="10" borderId="5" xfId="0" applyFont="1" applyFill="1" applyBorder="1" applyAlignment="1">
      <alignment horizontal="left" vertical="center" wrapText="1"/>
    </xf>
    <xf numFmtId="0" fontId="18" fillId="10" borderId="5" xfId="0" applyNumberFormat="1" applyFont="1" applyFill="1" applyBorder="1" applyAlignment="1">
      <alignment horizontal="left" vertical="center" wrapText="1"/>
    </xf>
    <xf numFmtId="0" fontId="17" fillId="2" borderId="3" xfId="0" applyFont="1" applyFill="1" applyBorder="1" applyAlignment="1">
      <alignment horizontal="left" vertical="center" wrapText="1"/>
    </xf>
    <xf numFmtId="0" fontId="67" fillId="0" borderId="3" xfId="0" applyFont="1" applyFill="1" applyBorder="1" applyAlignment="1">
      <alignment horizontal="left" vertical="center" wrapText="1"/>
    </xf>
    <xf numFmtId="0" fontId="61" fillId="0" borderId="5" xfId="0" applyFont="1" applyFill="1" applyBorder="1" applyAlignment="1">
      <alignment horizontal="left" vertical="center" wrapText="1"/>
    </xf>
    <xf numFmtId="0" fontId="61" fillId="0" borderId="3" xfId="0" applyFont="1" applyFill="1" applyBorder="1" applyAlignment="1">
      <alignment horizontal="left" vertical="center" wrapText="1"/>
    </xf>
    <xf numFmtId="0" fontId="67" fillId="0" borderId="3" xfId="0" applyFont="1" applyFill="1" applyBorder="1" applyAlignment="1">
      <alignment horizontal="center" vertical="center" wrapText="1"/>
    </xf>
    <xf numFmtId="0" fontId="72" fillId="2" borderId="3" xfId="0" applyNumberFormat="1" applyFont="1" applyFill="1" applyBorder="1" applyAlignment="1">
      <alignment horizontal="center" vertical="center" wrapText="1"/>
    </xf>
    <xf numFmtId="0" fontId="67" fillId="0" borderId="9" xfId="0" applyFont="1" applyFill="1" applyBorder="1" applyAlignment="1">
      <alignment vertical="center" wrapText="1"/>
    </xf>
    <xf numFmtId="0" fontId="61" fillId="0" borderId="9" xfId="0" applyFont="1" applyFill="1" applyBorder="1" applyAlignment="1">
      <alignment vertical="center" wrapText="1"/>
    </xf>
    <xf numFmtId="0" fontId="67" fillId="0" borderId="3" xfId="0" applyFont="1" applyFill="1" applyBorder="1" applyAlignment="1">
      <alignment vertical="center" wrapText="1"/>
    </xf>
    <xf numFmtId="0" fontId="61" fillId="0" borderId="3" xfId="0" applyFont="1" applyFill="1" applyBorder="1" applyAlignment="1">
      <alignment vertical="center" wrapText="1"/>
    </xf>
    <xf numFmtId="0" fontId="30" fillId="10" borderId="0" xfId="0" applyNumberFormat="1" applyFont="1" applyFill="1" applyBorder="1"/>
    <xf numFmtId="0" fontId="17" fillId="10" borderId="3" xfId="0" applyFont="1" applyFill="1" applyBorder="1" applyAlignment="1">
      <alignment horizontal="center" vertical="center" wrapText="1"/>
    </xf>
    <xf numFmtId="0" fontId="18" fillId="10" borderId="4"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7" fillId="10" borderId="3" xfId="0" applyFont="1" applyFill="1" applyBorder="1" applyAlignment="1">
      <alignment horizontal="left" vertical="center" wrapText="1"/>
    </xf>
    <xf numFmtId="0" fontId="18" fillId="0" borderId="3" xfId="0" applyNumberFormat="1" applyFont="1" applyFill="1" applyBorder="1" applyAlignment="1">
      <alignment horizontal="center" vertical="center" wrapText="1"/>
    </xf>
    <xf numFmtId="0" fontId="18" fillId="0" borderId="4" xfId="0" applyNumberFormat="1" applyFont="1" applyFill="1" applyBorder="1" applyAlignment="1">
      <alignment horizontal="center" vertical="center" wrapText="1"/>
    </xf>
    <xf numFmtId="0" fontId="18" fillId="0" borderId="5" xfId="0" applyNumberFormat="1"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5" xfId="0" applyFont="1" applyFill="1" applyBorder="1" applyAlignment="1">
      <alignment horizontal="left" vertical="center" wrapText="1"/>
    </xf>
    <xf numFmtId="0" fontId="17" fillId="0" borderId="9" xfId="0" applyFont="1" applyFill="1" applyBorder="1" applyAlignment="1">
      <alignment horizontal="center" vertical="center" wrapText="1"/>
    </xf>
    <xf numFmtId="0" fontId="18" fillId="0" borderId="9" xfId="0" applyNumberFormat="1" applyFont="1" applyFill="1" applyBorder="1" applyAlignment="1">
      <alignment horizontal="center" vertical="center" wrapText="1"/>
    </xf>
    <xf numFmtId="0" fontId="18" fillId="0" borderId="3" xfId="0" applyFont="1" applyFill="1" applyBorder="1" applyAlignment="1">
      <alignment vertical="center" wrapText="1"/>
    </xf>
    <xf numFmtId="0" fontId="18" fillId="0" borderId="4" xfId="0" applyNumberFormat="1" applyFont="1" applyFill="1" applyBorder="1" applyAlignment="1">
      <alignment horizontal="left" vertical="center" wrapText="1"/>
    </xf>
    <xf numFmtId="0" fontId="18" fillId="0" borderId="5" xfId="0" applyNumberFormat="1" applyFont="1" applyFill="1" applyBorder="1" applyAlignment="1">
      <alignment horizontal="left" vertical="center" wrapText="1"/>
    </xf>
    <xf numFmtId="0" fontId="74" fillId="2" borderId="16" xfId="94" applyFont="1" applyFill="1" applyBorder="1" applyAlignment="1">
      <alignment vertical="center"/>
    </xf>
    <xf numFmtId="0" fontId="74" fillId="2" borderId="0" xfId="94" applyFont="1" applyFill="1" applyAlignment="1">
      <alignment vertical="center"/>
    </xf>
    <xf numFmtId="0" fontId="17" fillId="10" borderId="0" xfId="94" applyFont="1" applyFill="1" applyBorder="1" applyAlignment="1">
      <alignment horizontal="left" vertical="center"/>
    </xf>
    <xf numFmtId="0" fontId="18" fillId="2" borderId="0" xfId="94" applyFont="1" applyFill="1" applyBorder="1" applyAlignment="1">
      <alignment horizontal="left" vertical="center"/>
    </xf>
    <xf numFmtId="0" fontId="18" fillId="2" borderId="0" xfId="94" applyFont="1" applyFill="1" applyBorder="1" applyAlignment="1">
      <alignment vertical="center" wrapText="1"/>
    </xf>
    <xf numFmtId="0" fontId="18" fillId="10" borderId="0" xfId="94" applyFont="1" applyFill="1" applyBorder="1" applyAlignment="1">
      <alignment horizontal="left" vertical="center" wrapText="1"/>
    </xf>
    <xf numFmtId="0" fontId="17" fillId="2" borderId="16" xfId="94" applyFont="1" applyFill="1" applyBorder="1" applyAlignment="1">
      <alignment vertical="center"/>
    </xf>
    <xf numFmtId="0" fontId="28" fillId="11" borderId="9" xfId="0" applyFont="1" applyFill="1" applyBorder="1" applyAlignment="1">
      <alignment horizontal="left" vertical="center" wrapText="1"/>
    </xf>
    <xf numFmtId="0" fontId="28" fillId="11" borderId="9" xfId="0" applyFont="1" applyFill="1" applyBorder="1" applyAlignment="1">
      <alignment horizontal="center" vertical="center" wrapText="1"/>
    </xf>
    <xf numFmtId="0" fontId="28" fillId="11" borderId="3" xfId="0" applyFont="1" applyFill="1" applyBorder="1" applyAlignment="1">
      <alignment horizontal="left" vertical="center" wrapText="1"/>
    </xf>
    <xf numFmtId="0" fontId="18" fillId="11" borderId="3" xfId="94" applyFont="1" applyFill="1" applyBorder="1" applyAlignment="1">
      <alignment horizontal="center" vertical="center"/>
    </xf>
    <xf numFmtId="0" fontId="28" fillId="11" borderId="3" xfId="0" applyFont="1" applyFill="1" applyBorder="1" applyAlignment="1">
      <alignment vertical="center" wrapText="1"/>
    </xf>
    <xf numFmtId="0" fontId="28" fillId="11" borderId="15" xfId="0" applyFont="1" applyFill="1" applyBorder="1" applyAlignment="1">
      <alignment horizontal="center" vertical="center" wrapText="1"/>
    </xf>
    <xf numFmtId="0" fontId="18" fillId="2" borderId="16" xfId="94" applyFont="1" applyFill="1" applyBorder="1" applyAlignment="1">
      <alignment vertical="center"/>
    </xf>
    <xf numFmtId="0" fontId="18" fillId="2" borderId="0" xfId="94" applyFont="1" applyFill="1" applyAlignment="1">
      <alignment vertical="center"/>
    </xf>
    <xf numFmtId="0" fontId="17" fillId="16" borderId="13" xfId="0" applyFont="1" applyFill="1" applyBorder="1" applyAlignment="1">
      <alignment horizontal="left" vertical="center" wrapText="1"/>
    </xf>
    <xf numFmtId="0" fontId="18" fillId="16" borderId="3" xfId="0" applyFont="1" applyFill="1" applyBorder="1" applyAlignment="1">
      <alignment vertical="center" wrapText="1"/>
    </xf>
    <xf numFmtId="0" fontId="18" fillId="16" borderId="2" xfId="0" applyFont="1" applyFill="1" applyBorder="1" applyAlignment="1">
      <alignment horizontal="left" vertical="center" wrapText="1"/>
    </xf>
    <xf numFmtId="0" fontId="17" fillId="0" borderId="16" xfId="94" applyFont="1" applyFill="1" applyBorder="1" applyAlignment="1">
      <alignment vertical="center"/>
    </xf>
    <xf numFmtId="0" fontId="17" fillId="0" borderId="0" xfId="94" applyFont="1" applyFill="1" applyAlignment="1">
      <alignment vertical="center"/>
    </xf>
    <xf numFmtId="9" fontId="18" fillId="10" borderId="9" xfId="94" applyNumberFormat="1" applyFont="1" applyFill="1" applyBorder="1" applyAlignment="1">
      <alignment horizontal="left" vertical="center" textRotation="90"/>
    </xf>
    <xf numFmtId="0" fontId="17" fillId="10" borderId="9" xfId="94" applyFont="1" applyFill="1" applyBorder="1" applyAlignment="1">
      <alignment horizontal="center" vertical="center" wrapText="1"/>
    </xf>
    <xf numFmtId="9" fontId="18" fillId="10" borderId="4" xfId="94" applyNumberFormat="1" applyFont="1" applyFill="1" applyBorder="1" applyAlignment="1">
      <alignment horizontal="left" vertical="center" wrapText="1"/>
    </xf>
    <xf numFmtId="9" fontId="18" fillId="10" borderId="4" xfId="94" applyNumberFormat="1" applyFont="1" applyFill="1" applyBorder="1" applyAlignment="1">
      <alignment vertical="center" wrapText="1"/>
    </xf>
    <xf numFmtId="0" fontId="17" fillId="10"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10" borderId="13" xfId="94" applyFont="1" applyFill="1" applyBorder="1" applyAlignment="1">
      <alignment horizontal="justify" vertical="center" wrapText="1"/>
    </xf>
    <xf numFmtId="0" fontId="17" fillId="0" borderId="15" xfId="0" applyFont="1" applyFill="1" applyBorder="1" applyAlignment="1">
      <alignment horizontal="left" vertical="center" wrapText="1"/>
    </xf>
    <xf numFmtId="0" fontId="18" fillId="0" borderId="15"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18" fillId="0" borderId="2" xfId="0" applyFont="1" applyFill="1" applyBorder="1" applyAlignment="1">
      <alignment vertical="center" wrapText="1"/>
    </xf>
    <xf numFmtId="0" fontId="18" fillId="10" borderId="14" xfId="0" applyFont="1" applyFill="1" applyBorder="1" applyAlignment="1">
      <alignment horizontal="left" vertical="center" wrapText="1"/>
    </xf>
    <xf numFmtId="0" fontId="17" fillId="10" borderId="16" xfId="94" applyFont="1" applyFill="1" applyBorder="1" applyAlignment="1">
      <alignment vertical="center"/>
    </xf>
    <xf numFmtId="0" fontId="17" fillId="0" borderId="13" xfId="0" applyFont="1" applyFill="1" applyBorder="1" applyAlignment="1">
      <alignment horizontal="left" vertical="center" wrapText="1"/>
    </xf>
    <xf numFmtId="0" fontId="17" fillId="0" borderId="4" xfId="0" applyFont="1" applyFill="1" applyBorder="1" applyAlignment="1">
      <alignment horizontal="left" vertical="center" wrapText="1"/>
    </xf>
    <xf numFmtId="0" fontId="17" fillId="10" borderId="9" xfId="0" applyFont="1" applyFill="1" applyBorder="1" applyAlignment="1">
      <alignment horizontal="left" vertical="top" wrapText="1"/>
    </xf>
    <xf numFmtId="0" fontId="17" fillId="0" borderId="9" xfId="0" applyFont="1" applyFill="1" applyBorder="1" applyAlignment="1">
      <alignment horizontal="left" vertical="center" wrapText="1"/>
    </xf>
    <xf numFmtId="0" fontId="17" fillId="10" borderId="16" xfId="94" applyFont="1" applyFill="1" applyBorder="1" applyAlignment="1">
      <alignment horizontal="left" vertical="center"/>
    </xf>
    <xf numFmtId="0" fontId="17" fillId="10" borderId="5" xfId="0" applyFont="1" applyFill="1" applyBorder="1" applyAlignment="1">
      <alignment horizontal="left" vertical="top" wrapText="1"/>
    </xf>
    <xf numFmtId="0" fontId="17" fillId="0" borderId="21" xfId="0" applyFont="1" applyFill="1" applyBorder="1" applyAlignment="1">
      <alignment horizontal="left" vertical="center" wrapText="1"/>
    </xf>
    <xf numFmtId="0" fontId="17" fillId="10" borderId="9" xfId="0" applyFont="1" applyFill="1" applyBorder="1" applyAlignment="1">
      <alignment horizontal="left" vertical="center" wrapText="1"/>
    </xf>
    <xf numFmtId="0" fontId="17" fillId="10" borderId="13" xfId="0" applyFont="1" applyFill="1" applyBorder="1" applyAlignment="1">
      <alignment horizontal="left" vertical="center" wrapText="1"/>
    </xf>
    <xf numFmtId="0" fontId="17" fillId="10" borderId="0" xfId="94" applyFont="1" applyFill="1" applyAlignment="1">
      <alignment horizontal="left" vertical="center"/>
    </xf>
    <xf numFmtId="0" fontId="17" fillId="10" borderId="3" xfId="0" applyFont="1" applyFill="1" applyBorder="1" applyAlignment="1">
      <alignment horizontal="left" wrapText="1"/>
    </xf>
    <xf numFmtId="0" fontId="17" fillId="10" borderId="5" xfId="0" applyFont="1" applyFill="1" applyBorder="1" applyAlignment="1">
      <alignment horizontal="left" vertical="center" wrapText="1"/>
    </xf>
    <xf numFmtId="0" fontId="18" fillId="0" borderId="5" xfId="0" applyFont="1" applyFill="1" applyBorder="1" applyAlignment="1">
      <alignment vertical="center" wrapText="1"/>
    </xf>
    <xf numFmtId="0" fontId="17" fillId="0" borderId="5" xfId="0" applyFont="1" applyFill="1" applyBorder="1" applyAlignment="1">
      <alignment horizontal="left" vertical="center" wrapText="1"/>
    </xf>
    <xf numFmtId="0" fontId="17" fillId="10" borderId="5" xfId="0" applyFont="1" applyFill="1" applyBorder="1" applyAlignment="1">
      <alignment vertical="top" wrapText="1"/>
    </xf>
    <xf numFmtId="0" fontId="18" fillId="0" borderId="3" xfId="0" applyNumberFormat="1" applyFont="1" applyFill="1" applyBorder="1" applyAlignment="1">
      <alignment vertical="center" wrapText="1"/>
    </xf>
    <xf numFmtId="0" fontId="18" fillId="0" borderId="9" xfId="0" applyNumberFormat="1" applyFont="1" applyFill="1" applyBorder="1" applyAlignment="1">
      <alignment vertical="center" wrapText="1"/>
    </xf>
    <xf numFmtId="0" fontId="18" fillId="0" borderId="9" xfId="0" applyNumberFormat="1" applyFont="1" applyFill="1" applyBorder="1" applyAlignment="1">
      <alignment horizontal="left" vertical="center" wrapText="1"/>
    </xf>
    <xf numFmtId="0" fontId="17" fillId="0" borderId="9" xfId="0" applyFont="1" applyFill="1" applyBorder="1" applyAlignment="1">
      <alignment vertical="center" wrapText="1"/>
    </xf>
    <xf numFmtId="0" fontId="17" fillId="0" borderId="3" xfId="0" applyFont="1" applyBorder="1" applyAlignment="1">
      <alignment vertical="center" wrapText="1"/>
    </xf>
    <xf numFmtId="0" fontId="18" fillId="0" borderId="3" xfId="94" applyFont="1" applyFill="1" applyBorder="1" applyAlignment="1">
      <alignment horizontal="left" vertical="center"/>
    </xf>
    <xf numFmtId="0" fontId="18" fillId="0" borderId="13" xfId="0" applyFont="1" applyFill="1" applyBorder="1" applyAlignment="1">
      <alignment vertical="center" wrapText="1"/>
    </xf>
    <xf numFmtId="0" fontId="18" fillId="10" borderId="14" xfId="0" applyFont="1" applyFill="1" applyBorder="1" applyAlignment="1">
      <alignment vertical="center" wrapText="1"/>
    </xf>
    <xf numFmtId="0" fontId="18" fillId="0" borderId="5" xfId="94" applyFont="1" applyFill="1" applyBorder="1" applyAlignment="1">
      <alignment horizontal="left" vertical="center" wrapText="1"/>
    </xf>
    <xf numFmtId="0" fontId="17" fillId="0" borderId="5" xfId="94" applyFont="1" applyFill="1" applyBorder="1" applyAlignment="1">
      <alignment horizontal="left" vertical="center" wrapText="1"/>
    </xf>
    <xf numFmtId="9" fontId="18" fillId="0" borderId="5" xfId="94" applyNumberFormat="1" applyFont="1" applyFill="1" applyBorder="1" applyAlignment="1">
      <alignment horizontal="left" vertical="center" wrapText="1"/>
    </xf>
    <xf numFmtId="9" fontId="18" fillId="0" borderId="5" xfId="94" applyNumberFormat="1" applyFont="1" applyFill="1" applyBorder="1" applyAlignment="1">
      <alignment vertical="center" wrapText="1"/>
    </xf>
    <xf numFmtId="0" fontId="17" fillId="0" borderId="21" xfId="94" applyFont="1" applyFill="1" applyBorder="1" applyAlignment="1">
      <alignment horizontal="left" vertical="center" wrapText="1"/>
    </xf>
    <xf numFmtId="0" fontId="18" fillId="0" borderId="0" xfId="94" applyFont="1" applyFill="1" applyAlignment="1">
      <alignment horizontal="left" vertical="center"/>
    </xf>
    <xf numFmtId="0" fontId="18" fillId="0" borderId="13" xfId="94" applyFont="1" applyFill="1" applyBorder="1" applyAlignment="1">
      <alignment vertical="center" wrapText="1"/>
    </xf>
    <xf numFmtId="0" fontId="18" fillId="0" borderId="2" xfId="94" applyFont="1" applyFill="1" applyBorder="1" applyAlignment="1">
      <alignment horizontal="left" vertical="center" wrapText="1"/>
    </xf>
    <xf numFmtId="0" fontId="18" fillId="0" borderId="2" xfId="94" applyFont="1" applyFill="1" applyBorder="1" applyAlignment="1">
      <alignment vertical="center" wrapText="1"/>
    </xf>
    <xf numFmtId="0" fontId="18" fillId="10" borderId="14" xfId="94" applyFont="1" applyFill="1" applyBorder="1" applyAlignment="1">
      <alignment vertical="center" wrapText="1"/>
    </xf>
    <xf numFmtId="0" fontId="17" fillId="0" borderId="3" xfId="109" applyFont="1" applyFill="1" applyBorder="1" applyAlignment="1">
      <alignment horizontal="left" vertical="center" wrapText="1"/>
    </xf>
    <xf numFmtId="0" fontId="17" fillId="0" borderId="3" xfId="0" applyFont="1" applyBorder="1" applyAlignment="1">
      <alignment vertical="center"/>
    </xf>
    <xf numFmtId="0" fontId="18" fillId="0" borderId="9" xfId="94" applyFont="1" applyFill="1" applyBorder="1" applyAlignment="1">
      <alignment horizontal="center" vertical="center" wrapText="1"/>
    </xf>
    <xf numFmtId="0" fontId="17" fillId="10" borderId="0" xfId="94" applyFont="1" applyFill="1" applyBorder="1" applyAlignment="1">
      <alignment vertical="center"/>
    </xf>
    <xf numFmtId="0" fontId="18" fillId="0" borderId="4" xfId="94" applyFont="1" applyFill="1" applyBorder="1" applyAlignment="1">
      <alignment horizontal="center" vertical="center" wrapText="1"/>
    </xf>
    <xf numFmtId="0" fontId="17" fillId="0" borderId="3" xfId="94" applyFont="1" applyFill="1" applyBorder="1" applyAlignment="1">
      <alignment horizontal="left" vertical="center"/>
    </xf>
    <xf numFmtId="0" fontId="18" fillId="0" borderId="5" xfId="94" applyFont="1" applyFill="1" applyBorder="1" applyAlignment="1">
      <alignment horizontal="center" vertical="center" wrapText="1"/>
    </xf>
    <xf numFmtId="0" fontId="17" fillId="0" borderId="3" xfId="94" applyFont="1" applyFill="1" applyBorder="1" applyAlignment="1">
      <alignment horizontal="center" vertical="center" wrapText="1"/>
    </xf>
    <xf numFmtId="0" fontId="17" fillId="0" borderId="3" xfId="0" applyFont="1" applyFill="1" applyBorder="1" applyAlignment="1">
      <alignment horizontal="justify" vertical="center"/>
    </xf>
    <xf numFmtId="0" fontId="17" fillId="0" borderId="21" xfId="0" applyFont="1" applyFill="1" applyBorder="1" applyAlignment="1">
      <alignment horizontal="justify" vertical="center"/>
    </xf>
    <xf numFmtId="0" fontId="17" fillId="0" borderId="5" xfId="94" applyFont="1" applyFill="1" applyBorder="1" applyAlignment="1">
      <alignment horizontal="left" vertical="center"/>
    </xf>
    <xf numFmtId="0" fontId="18" fillId="0" borderId="13" xfId="94" applyFont="1" applyFill="1" applyBorder="1" applyAlignment="1">
      <alignment horizontal="left" vertical="center" wrapText="1"/>
    </xf>
    <xf numFmtId="0" fontId="18" fillId="10" borderId="14" xfId="94" applyFont="1" applyFill="1" applyBorder="1" applyAlignment="1">
      <alignment horizontal="left" vertical="center" wrapText="1"/>
    </xf>
    <xf numFmtId="0" fontId="17" fillId="0" borderId="9" xfId="109" applyFont="1" applyFill="1" applyBorder="1" applyAlignment="1">
      <alignment vertical="center" wrapText="1"/>
    </xf>
    <xf numFmtId="0" fontId="17" fillId="0" borderId="9" xfId="109" applyFont="1" applyFill="1" applyBorder="1" applyAlignment="1">
      <alignment horizontal="left" vertical="center" wrapText="1"/>
    </xf>
    <xf numFmtId="0" fontId="17" fillId="0" borderId="0" xfId="94" applyFont="1" applyFill="1" applyAlignment="1">
      <alignment horizontal="left" vertical="center"/>
    </xf>
    <xf numFmtId="0" fontId="18" fillId="0" borderId="0" xfId="0" applyFont="1" applyFill="1" applyBorder="1" applyAlignment="1">
      <alignment vertical="center" wrapText="1"/>
    </xf>
    <xf numFmtId="0" fontId="18" fillId="0" borderId="0" xfId="0" applyNumberFormat="1" applyFont="1" applyFill="1" applyBorder="1" applyAlignment="1">
      <alignment horizontal="center" vertical="center" wrapText="1"/>
    </xf>
    <xf numFmtId="0" fontId="17" fillId="0" borderId="21" xfId="0" applyNumberFormat="1" applyFont="1" applyFill="1" applyBorder="1" applyAlignment="1">
      <alignment horizontal="left" vertical="center" wrapText="1"/>
    </xf>
    <xf numFmtId="0" fontId="17" fillId="0" borderId="16" xfId="0" applyNumberFormat="1" applyFont="1" applyFill="1" applyBorder="1" applyAlignment="1">
      <alignment horizontal="left" vertical="center" wrapText="1"/>
    </xf>
    <xf numFmtId="0" fontId="17" fillId="0" borderId="15" xfId="0" applyNumberFormat="1" applyFont="1" applyFill="1" applyBorder="1" applyAlignment="1">
      <alignment horizontal="left" vertical="center" wrapText="1"/>
    </xf>
    <xf numFmtId="0" fontId="17" fillId="0" borderId="3" xfId="0" applyFont="1" applyBorder="1" applyAlignment="1">
      <alignment horizontal="left" vertical="center"/>
    </xf>
    <xf numFmtId="0" fontId="17" fillId="0" borderId="5" xfId="0" applyFont="1" applyBorder="1" applyAlignment="1">
      <alignment horizontal="left" vertical="center"/>
    </xf>
    <xf numFmtId="0" fontId="17" fillId="0" borderId="5" xfId="0" applyFont="1" applyFill="1" applyBorder="1" applyAlignment="1">
      <alignment horizontal="center" vertical="center"/>
    </xf>
    <xf numFmtId="0" fontId="17" fillId="0" borderId="5" xfId="0" applyFont="1" applyFill="1" applyBorder="1" applyAlignment="1">
      <alignment vertical="center" wrapText="1"/>
    </xf>
    <xf numFmtId="0" fontId="18" fillId="0" borderId="5" xfId="0" applyFont="1" applyBorder="1" applyAlignment="1">
      <alignment vertical="center" wrapText="1"/>
    </xf>
    <xf numFmtId="9" fontId="17" fillId="2" borderId="16" xfId="114" applyFont="1" applyFill="1" applyBorder="1" applyAlignment="1">
      <alignment vertical="center"/>
    </xf>
    <xf numFmtId="9" fontId="17" fillId="2" borderId="0" xfId="114" applyFont="1" applyFill="1" applyAlignment="1">
      <alignment vertical="center"/>
    </xf>
    <xf numFmtId="0" fontId="18" fillId="2" borderId="0" xfId="94" applyFont="1" applyFill="1" applyAlignment="1">
      <alignment horizontal="center" vertical="center"/>
    </xf>
    <xf numFmtId="0" fontId="18" fillId="2" borderId="0" xfId="94" applyFont="1" applyFill="1" applyAlignment="1">
      <alignment horizontal="left" vertical="center"/>
    </xf>
    <xf numFmtId="0" fontId="18" fillId="2" borderId="0" xfId="94" applyFont="1" applyFill="1" applyAlignment="1">
      <alignment horizontal="center" vertical="center" wrapText="1"/>
    </xf>
    <xf numFmtId="0" fontId="18" fillId="10" borderId="0" xfId="94" applyFont="1" applyFill="1" applyAlignment="1">
      <alignment horizontal="center" vertical="center" wrapText="1"/>
    </xf>
    <xf numFmtId="0" fontId="18" fillId="2" borderId="0" xfId="94" applyFont="1" applyFill="1" applyAlignment="1">
      <alignment vertical="center" wrapText="1"/>
    </xf>
    <xf numFmtId="0" fontId="17" fillId="10" borderId="0" xfId="94" applyFont="1" applyFill="1" applyAlignment="1">
      <alignment horizontal="left" vertical="center" wrapText="1"/>
    </xf>
    <xf numFmtId="0" fontId="26" fillId="2" borderId="3" xfId="94" applyFont="1" applyFill="1" applyBorder="1" applyAlignment="1">
      <alignment horizontal="center" vertical="center" wrapText="1"/>
    </xf>
    <xf numFmtId="9" fontId="26" fillId="2" borderId="3" xfId="120" applyFont="1" applyFill="1" applyBorder="1" applyAlignment="1">
      <alignment horizontal="center" vertical="center" wrapText="1"/>
    </xf>
    <xf numFmtId="0" fontId="26" fillId="2" borderId="0" xfId="94" applyFont="1" applyFill="1" applyBorder="1" applyAlignment="1">
      <alignment horizontal="center" vertical="center"/>
    </xf>
    <xf numFmtId="0" fontId="26" fillId="2" borderId="3" xfId="0" applyFont="1" applyFill="1" applyBorder="1" applyAlignment="1">
      <alignment horizontal="center" vertical="center" wrapText="1"/>
    </xf>
    <xf numFmtId="0" fontId="26" fillId="2" borderId="9" xfId="0" applyFont="1" applyFill="1" applyBorder="1" applyAlignment="1">
      <alignment horizontal="center" vertical="center" wrapText="1"/>
    </xf>
    <xf numFmtId="0" fontId="26" fillId="2" borderId="5" xfId="0" applyFont="1" applyFill="1" applyBorder="1" applyAlignment="1">
      <alignment horizontal="center" vertical="center" wrapText="1"/>
    </xf>
    <xf numFmtId="0" fontId="28" fillId="2" borderId="0" xfId="94" applyFont="1" applyFill="1" applyBorder="1" applyAlignment="1">
      <alignment horizontal="center" vertical="center"/>
    </xf>
    <xf numFmtId="0" fontId="28" fillId="2" borderId="0" xfId="94" applyFont="1" applyFill="1" applyBorder="1" applyAlignment="1">
      <alignment horizontal="center" vertical="center" wrapText="1"/>
    </xf>
    <xf numFmtId="0" fontId="24" fillId="2" borderId="0" xfId="94" applyFont="1" applyFill="1" applyBorder="1" applyAlignment="1">
      <alignment horizontal="center" vertical="center"/>
    </xf>
    <xf numFmtId="168" fontId="26" fillId="2" borderId="3" xfId="114" applyNumberFormat="1" applyFont="1" applyFill="1" applyBorder="1" applyAlignment="1">
      <alignment horizontal="center" vertical="center" wrapText="1"/>
    </xf>
    <xf numFmtId="0" fontId="26" fillId="2" borderId="9" xfId="94" applyFont="1" applyFill="1" applyBorder="1" applyAlignment="1">
      <alignment horizontal="center" vertical="center"/>
    </xf>
    <xf numFmtId="0" fontId="26" fillId="2" borderId="3" xfId="94" applyFont="1" applyFill="1" applyBorder="1" applyAlignment="1">
      <alignment horizontal="center" vertical="center"/>
    </xf>
    <xf numFmtId="9" fontId="26" fillId="2" borderId="3" xfId="94" applyNumberFormat="1" applyFont="1" applyFill="1" applyBorder="1" applyAlignment="1">
      <alignment horizontal="center" vertical="center" wrapText="1"/>
    </xf>
    <xf numFmtId="0" fontId="26" fillId="2" borderId="3" xfId="94" applyNumberFormat="1" applyFont="1" applyFill="1" applyBorder="1" applyAlignment="1">
      <alignment horizontal="center" vertical="center" wrapText="1"/>
    </xf>
    <xf numFmtId="0" fontId="18" fillId="10" borderId="3" xfId="0" applyFont="1" applyFill="1" applyBorder="1" applyAlignment="1">
      <alignment horizontal="center" vertical="center" wrapText="1"/>
    </xf>
    <xf numFmtId="0" fontId="18" fillId="10" borderId="3" xfId="0" applyNumberFormat="1" applyFont="1" applyFill="1" applyBorder="1" applyAlignment="1">
      <alignment horizontal="center" vertical="center" wrapText="1"/>
    </xf>
    <xf numFmtId="0" fontId="17" fillId="10" borderId="3" xfId="0" applyNumberFormat="1"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8" fillId="10" borderId="9" xfId="0" applyFont="1" applyFill="1" applyBorder="1" applyAlignment="1">
      <alignment horizontal="center" vertical="center" wrapText="1"/>
    </xf>
    <xf numFmtId="0" fontId="18" fillId="10" borderId="4" xfId="0" applyFont="1" applyFill="1" applyBorder="1" applyAlignment="1">
      <alignment horizontal="center" vertical="center" wrapText="1"/>
    </xf>
    <xf numFmtId="0" fontId="18" fillId="10" borderId="5" xfId="0" applyFont="1" applyFill="1" applyBorder="1" applyAlignment="1">
      <alignment horizontal="center" vertical="center" wrapText="1"/>
    </xf>
    <xf numFmtId="0" fontId="18" fillId="10" borderId="9" xfId="0" applyNumberFormat="1" applyFont="1" applyFill="1" applyBorder="1" applyAlignment="1">
      <alignment horizontal="center" vertical="center" wrapText="1"/>
    </xf>
    <xf numFmtId="0" fontId="18" fillId="10" borderId="5" xfId="0" applyNumberFormat="1" applyFont="1" applyFill="1" applyBorder="1" applyAlignment="1">
      <alignment horizontal="center" vertical="center" wrapText="1"/>
    </xf>
    <xf numFmtId="0" fontId="17" fillId="10" borderId="9" xfId="0" applyNumberFormat="1" applyFont="1" applyFill="1" applyBorder="1" applyAlignment="1">
      <alignment horizontal="left" vertical="center" wrapText="1"/>
    </xf>
    <xf numFmtId="0" fontId="17" fillId="10" borderId="5" xfId="0" applyNumberFormat="1" applyFont="1" applyFill="1" applyBorder="1" applyAlignment="1">
      <alignment horizontal="left" vertical="center" wrapText="1"/>
    </xf>
    <xf numFmtId="0" fontId="18" fillId="10" borderId="4" xfId="0" applyNumberFormat="1" applyFont="1" applyFill="1" applyBorder="1" applyAlignment="1">
      <alignment horizontal="center" vertical="center" wrapText="1"/>
    </xf>
    <xf numFmtId="0" fontId="17" fillId="10" borderId="9" xfId="0" applyNumberFormat="1" applyFont="1" applyFill="1" applyBorder="1" applyAlignment="1">
      <alignment horizontal="center" vertical="center" wrapText="1"/>
    </xf>
    <xf numFmtId="0" fontId="17" fillId="10" borderId="5" xfId="0" applyNumberFormat="1" applyFont="1" applyFill="1" applyBorder="1" applyAlignment="1">
      <alignment horizontal="center" vertical="center" wrapText="1"/>
    </xf>
    <xf numFmtId="0" fontId="17" fillId="10" borderId="4" xfId="0" applyNumberFormat="1" applyFont="1" applyFill="1" applyBorder="1" applyAlignment="1">
      <alignment horizontal="left" vertical="center" wrapText="1"/>
    </xf>
    <xf numFmtId="0" fontId="17" fillId="10" borderId="9"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7" fillId="10" borderId="4" xfId="0" applyFont="1" applyFill="1" applyBorder="1" applyAlignment="1">
      <alignment horizontal="center" vertical="center" wrapText="1"/>
    </xf>
    <xf numFmtId="0" fontId="17" fillId="10" borderId="4" xfId="0" applyNumberFormat="1" applyFont="1" applyFill="1" applyBorder="1" applyAlignment="1">
      <alignment horizontal="center" vertical="center" wrapText="1"/>
    </xf>
    <xf numFmtId="0" fontId="52" fillId="2" borderId="0" xfId="94" applyFont="1" applyFill="1" applyBorder="1" applyAlignment="1">
      <alignment horizontal="center" vertical="center"/>
    </xf>
    <xf numFmtId="0" fontId="18" fillId="13" borderId="9" xfId="0" applyFont="1" applyFill="1" applyBorder="1" applyAlignment="1">
      <alignment horizontal="center" vertical="center" wrapText="1"/>
    </xf>
    <xf numFmtId="0" fontId="18" fillId="13" borderId="5" xfId="0" applyFont="1" applyFill="1" applyBorder="1" applyAlignment="1">
      <alignment horizontal="center" vertical="center" wrapText="1"/>
    </xf>
    <xf numFmtId="0" fontId="28" fillId="2" borderId="0" xfId="94" applyFont="1" applyFill="1" applyAlignment="1">
      <alignment horizontal="center" vertical="center" wrapText="1"/>
    </xf>
    <xf numFmtId="0" fontId="28" fillId="2" borderId="0" xfId="94" applyFont="1" applyFill="1" applyAlignment="1">
      <alignment horizontal="center" vertical="center"/>
    </xf>
    <xf numFmtId="0" fontId="17" fillId="0" borderId="9" xfId="0" applyNumberFormat="1" applyFont="1" applyFill="1" applyBorder="1" applyAlignment="1">
      <alignment horizontal="center" vertical="center" wrapText="1"/>
    </xf>
    <xf numFmtId="0" fontId="17" fillId="0" borderId="4" xfId="0" applyNumberFormat="1"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8" fillId="0" borderId="9" xfId="0" applyFont="1" applyFill="1" applyBorder="1" applyAlignment="1">
      <alignment horizontal="left" vertical="center" wrapText="1"/>
    </xf>
    <xf numFmtId="0" fontId="18" fillId="0" borderId="5" xfId="0" applyFont="1" applyFill="1" applyBorder="1" applyAlignment="1">
      <alignment horizontal="left" vertical="center" wrapText="1"/>
    </xf>
    <xf numFmtId="0" fontId="17" fillId="0" borderId="5" xfId="0" applyFont="1" applyFill="1" applyBorder="1" applyAlignment="1">
      <alignment horizontal="center" vertical="center" wrapText="1"/>
    </xf>
    <xf numFmtId="0" fontId="17" fillId="0" borderId="9" xfId="0" applyFont="1" applyFill="1" applyBorder="1" applyAlignment="1">
      <alignment horizontal="left" vertical="center" wrapText="1"/>
    </xf>
    <xf numFmtId="0" fontId="17" fillId="0" borderId="4" xfId="0" applyFont="1" applyFill="1" applyBorder="1" applyAlignment="1">
      <alignment horizontal="left" vertical="center" wrapText="1"/>
    </xf>
    <xf numFmtId="0" fontId="18" fillId="0" borderId="9" xfId="0" applyFont="1" applyFill="1" applyBorder="1" applyAlignment="1">
      <alignment horizontal="left" vertical="center"/>
    </xf>
    <xf numFmtId="0" fontId="18" fillId="0" borderId="4" xfId="0" applyFont="1" applyFill="1" applyBorder="1" applyAlignment="1">
      <alignment horizontal="left" vertical="center"/>
    </xf>
    <xf numFmtId="0" fontId="18" fillId="0" borderId="5" xfId="0" applyFont="1" applyFill="1" applyBorder="1" applyAlignment="1">
      <alignment horizontal="left" vertical="center"/>
    </xf>
    <xf numFmtId="0" fontId="17" fillId="0" borderId="5" xfId="0" applyNumberFormat="1" applyFont="1" applyFill="1" applyBorder="1" applyAlignment="1">
      <alignment horizontal="center" vertical="center" wrapText="1"/>
    </xf>
    <xf numFmtId="0" fontId="18" fillId="0" borderId="4" xfId="0" applyFont="1" applyFill="1" applyBorder="1" applyAlignment="1">
      <alignment horizontal="left" vertical="center" wrapText="1"/>
    </xf>
    <xf numFmtId="0" fontId="18" fillId="0" borderId="9" xfId="0" applyFont="1" applyFill="1" applyBorder="1" applyAlignment="1">
      <alignment vertical="center" wrapText="1"/>
    </xf>
    <xf numFmtId="0" fontId="18" fillId="0" borderId="4" xfId="0" applyFont="1" applyFill="1" applyBorder="1" applyAlignment="1">
      <alignment vertical="center" wrapText="1"/>
    </xf>
    <xf numFmtId="0" fontId="18" fillId="0" borderId="13"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8" fillId="0" borderId="5" xfId="0" applyFont="1" applyFill="1" applyBorder="1" applyAlignment="1">
      <alignment vertical="center" wrapText="1"/>
    </xf>
    <xf numFmtId="0" fontId="18" fillId="0" borderId="9" xfId="0" applyNumberFormat="1" applyFont="1" applyFill="1" applyBorder="1" applyAlignment="1">
      <alignment horizontal="left" vertical="center" wrapText="1"/>
    </xf>
    <xf numFmtId="0" fontId="18" fillId="0" borderId="4" xfId="0" applyNumberFormat="1" applyFont="1" applyFill="1" applyBorder="1" applyAlignment="1">
      <alignment horizontal="left" vertical="center" wrapText="1"/>
    </xf>
    <xf numFmtId="0" fontId="18" fillId="0" borderId="5" xfId="0" applyNumberFormat="1" applyFont="1" applyFill="1" applyBorder="1" applyAlignment="1">
      <alignment horizontal="left" vertical="center" wrapText="1"/>
    </xf>
    <xf numFmtId="0" fontId="18" fillId="0" borderId="9" xfId="0" applyNumberFormat="1" applyFont="1" applyFill="1" applyBorder="1" applyAlignment="1">
      <alignment vertical="center" wrapText="1"/>
    </xf>
    <xf numFmtId="0" fontId="18" fillId="0" borderId="5" xfId="0" applyNumberFormat="1" applyFont="1" applyFill="1" applyBorder="1" applyAlignment="1">
      <alignment vertical="center" wrapText="1"/>
    </xf>
    <xf numFmtId="0" fontId="18" fillId="0" borderId="13" xfId="0" applyNumberFormat="1" applyFont="1" applyFill="1" applyBorder="1" applyAlignment="1">
      <alignment horizontal="left" vertical="center" wrapText="1"/>
    </xf>
    <xf numFmtId="0" fontId="18" fillId="0" borderId="2" xfId="0" applyNumberFormat="1" applyFont="1" applyFill="1" applyBorder="1" applyAlignment="1">
      <alignment horizontal="left" vertical="center" wrapText="1"/>
    </xf>
    <xf numFmtId="0" fontId="18" fillId="0" borderId="21" xfId="0" applyFont="1" applyFill="1" applyBorder="1" applyAlignment="1">
      <alignment horizontal="left" wrapText="1"/>
    </xf>
    <xf numFmtId="0" fontId="18" fillId="0" borderId="6" xfId="0" applyFont="1" applyFill="1" applyBorder="1" applyAlignment="1">
      <alignment horizontal="left" wrapText="1"/>
    </xf>
    <xf numFmtId="0" fontId="17" fillId="0" borderId="9" xfId="94" applyFont="1" applyFill="1" applyBorder="1" applyAlignment="1">
      <alignment horizontal="left" vertical="center"/>
    </xf>
    <xf numFmtId="0" fontId="17" fillId="0" borderId="4" xfId="94" applyFont="1" applyFill="1" applyBorder="1" applyAlignment="1">
      <alignment horizontal="left" vertical="center"/>
    </xf>
    <xf numFmtId="0" fontId="17" fillId="0" borderId="5" xfId="94" applyFont="1" applyFill="1" applyBorder="1" applyAlignment="1">
      <alignment horizontal="left" vertical="center"/>
    </xf>
    <xf numFmtId="0" fontId="18" fillId="0" borderId="9" xfId="94" applyFont="1" applyFill="1" applyBorder="1" applyAlignment="1">
      <alignment horizontal="left" vertical="center"/>
    </xf>
    <xf numFmtId="0" fontId="18" fillId="0" borderId="4" xfId="94" applyFont="1" applyFill="1" applyBorder="1" applyAlignment="1">
      <alignment horizontal="left" vertical="center"/>
    </xf>
    <xf numFmtId="0" fontId="18" fillId="0" borderId="5" xfId="94" applyFont="1" applyFill="1" applyBorder="1" applyAlignment="1">
      <alignment horizontal="left" vertical="center"/>
    </xf>
    <xf numFmtId="0" fontId="17" fillId="0" borderId="9" xfId="94" applyFont="1" applyFill="1" applyBorder="1" applyAlignment="1">
      <alignment horizontal="center" vertical="center"/>
    </xf>
    <xf numFmtId="0" fontId="17" fillId="0" borderId="4" xfId="94" applyFont="1" applyFill="1" applyBorder="1" applyAlignment="1">
      <alignment horizontal="center" vertical="center"/>
    </xf>
    <xf numFmtId="0" fontId="17" fillId="0" borderId="5" xfId="94" applyFont="1" applyFill="1" applyBorder="1" applyAlignment="1">
      <alignment horizontal="center" vertical="center"/>
    </xf>
    <xf numFmtId="0" fontId="17" fillId="0" borderId="9" xfId="0" applyFont="1" applyFill="1" applyBorder="1" applyAlignment="1">
      <alignment horizontal="center" wrapText="1"/>
    </xf>
    <xf numFmtId="0" fontId="17" fillId="0" borderId="4" xfId="0" applyFont="1" applyFill="1" applyBorder="1" applyAlignment="1">
      <alignment horizontal="center" wrapText="1"/>
    </xf>
    <xf numFmtId="0" fontId="17" fillId="0" borderId="5" xfId="0" applyFont="1" applyFill="1" applyBorder="1" applyAlignment="1">
      <alignment horizontal="center" wrapText="1"/>
    </xf>
    <xf numFmtId="0" fontId="18" fillId="0" borderId="4" xfId="0" applyNumberFormat="1" applyFont="1" applyFill="1" applyBorder="1" applyAlignment="1">
      <alignment vertical="center" wrapText="1"/>
    </xf>
    <xf numFmtId="0" fontId="18" fillId="10" borderId="9" xfId="0" applyNumberFormat="1" applyFont="1" applyFill="1" applyBorder="1" applyAlignment="1">
      <alignment vertical="center" wrapText="1"/>
    </xf>
    <xf numFmtId="0" fontId="18" fillId="10" borderId="5" xfId="0" applyNumberFormat="1" applyFont="1" applyFill="1" applyBorder="1" applyAlignment="1">
      <alignment vertical="center" wrapText="1"/>
    </xf>
    <xf numFmtId="0" fontId="17" fillId="10" borderId="9" xfId="0" applyFont="1" applyFill="1" applyBorder="1" applyAlignment="1">
      <alignment horizontal="left" vertical="center" wrapText="1"/>
    </xf>
    <xf numFmtId="0" fontId="17" fillId="10" borderId="5" xfId="0" applyFont="1" applyFill="1" applyBorder="1" applyAlignment="1">
      <alignment horizontal="left" vertical="center" wrapText="1"/>
    </xf>
    <xf numFmtId="0" fontId="17" fillId="10" borderId="4" xfId="0" applyFont="1" applyFill="1" applyBorder="1" applyAlignment="1">
      <alignment horizontal="left" vertical="center" wrapText="1"/>
    </xf>
    <xf numFmtId="0" fontId="18" fillId="10" borderId="4" xfId="0" applyNumberFormat="1" applyFont="1" applyFill="1" applyBorder="1" applyAlignment="1">
      <alignment vertical="center" wrapText="1"/>
    </xf>
    <xf numFmtId="0" fontId="18" fillId="10" borderId="9" xfId="0" applyNumberFormat="1" applyFont="1" applyFill="1" applyBorder="1" applyAlignment="1">
      <alignment horizontal="left" vertical="center" wrapText="1"/>
    </xf>
    <xf numFmtId="0" fontId="18" fillId="10" borderId="4" xfId="0" applyNumberFormat="1" applyFont="1" applyFill="1" applyBorder="1" applyAlignment="1">
      <alignment horizontal="left" vertical="center" wrapText="1"/>
    </xf>
    <xf numFmtId="0" fontId="18" fillId="10" borderId="5" xfId="0" applyNumberFormat="1" applyFont="1" applyFill="1" applyBorder="1" applyAlignment="1">
      <alignment horizontal="left" vertical="center" wrapText="1"/>
    </xf>
    <xf numFmtId="0" fontId="18" fillId="10" borderId="9" xfId="0" applyFont="1" applyFill="1" applyBorder="1" applyAlignment="1">
      <alignment vertical="center" wrapText="1"/>
    </xf>
    <xf numFmtId="0" fontId="18" fillId="10" borderId="4" xfId="0" applyFont="1" applyFill="1" applyBorder="1" applyAlignment="1">
      <alignment vertical="center" wrapText="1"/>
    </xf>
    <xf numFmtId="0" fontId="18" fillId="10" borderId="5" xfId="0" applyFont="1" applyFill="1" applyBorder="1" applyAlignment="1">
      <alignment vertical="center" wrapText="1"/>
    </xf>
    <xf numFmtId="0" fontId="18" fillId="0" borderId="16"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7" fillId="0" borderId="3" xfId="0" applyFont="1" applyFill="1" applyBorder="1" applyAlignment="1">
      <alignment horizontal="left" vertical="center" wrapText="1"/>
    </xf>
    <xf numFmtId="0" fontId="73" fillId="2" borderId="0" xfId="94" applyFont="1" applyFill="1" applyBorder="1" applyAlignment="1">
      <alignment horizontal="center" vertical="center"/>
    </xf>
    <xf numFmtId="0" fontId="18" fillId="16" borderId="13"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28" fillId="0" borderId="3" xfId="0" applyFont="1" applyFill="1" applyBorder="1" applyAlignment="1">
      <alignment horizontal="center" vertical="center" wrapText="1"/>
    </xf>
    <xf numFmtId="0" fontId="28" fillId="15" borderId="3" xfId="0" applyFont="1" applyFill="1" applyBorder="1" applyAlignment="1">
      <alignment horizontal="center" vertical="center"/>
    </xf>
    <xf numFmtId="0" fontId="18" fillId="0" borderId="0" xfId="0" applyFont="1" applyAlignment="1">
      <alignment horizontal="center"/>
    </xf>
    <xf numFmtId="0" fontId="18" fillId="0" borderId="0" xfId="0" applyFont="1" applyFill="1" applyAlignment="1">
      <alignment horizontal="center"/>
    </xf>
    <xf numFmtId="0" fontId="31" fillId="5" borderId="3" xfId="0" applyFont="1" applyFill="1" applyBorder="1" applyAlignment="1">
      <alignment horizontal="left" vertical="center" wrapText="1"/>
    </xf>
    <xf numFmtId="0" fontId="18" fillId="0" borderId="9" xfId="0" applyFont="1" applyFill="1" applyBorder="1" applyAlignment="1">
      <alignment horizontal="center" vertical="center"/>
    </xf>
    <xf numFmtId="0" fontId="18" fillId="0" borderId="5" xfId="0" applyFont="1" applyFill="1" applyBorder="1" applyAlignment="1">
      <alignment horizontal="center" vertical="center"/>
    </xf>
    <xf numFmtId="9" fontId="18" fillId="9" borderId="3" xfId="0" applyNumberFormat="1" applyFont="1" applyFill="1" applyBorder="1" applyAlignment="1">
      <alignment horizontal="center" vertical="center" textRotation="90"/>
    </xf>
    <xf numFmtId="0" fontId="18" fillId="12" borderId="3" xfId="0" applyFont="1" applyFill="1" applyBorder="1" applyAlignment="1">
      <alignment horizontal="left" vertical="center" wrapText="1"/>
    </xf>
    <xf numFmtId="0" fontId="18" fillId="12" borderId="3" xfId="0" applyFont="1" applyFill="1" applyBorder="1" applyAlignment="1">
      <alignment horizontal="center" vertical="center"/>
    </xf>
    <xf numFmtId="0" fontId="17"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9" fontId="18" fillId="8" borderId="3" xfId="0" applyNumberFormat="1" applyFont="1" applyFill="1" applyBorder="1" applyAlignment="1">
      <alignment horizontal="center" vertical="center" textRotation="90"/>
    </xf>
    <xf numFmtId="9" fontId="18" fillId="16" borderId="3" xfId="0" applyNumberFormat="1" applyFont="1" applyFill="1" applyBorder="1" applyAlignment="1">
      <alignment horizontal="center" vertical="center" textRotation="90"/>
    </xf>
    <xf numFmtId="0" fontId="18" fillId="8" borderId="3" xfId="0" applyFont="1" applyFill="1" applyBorder="1" applyAlignment="1">
      <alignment horizontal="left" wrapText="1"/>
    </xf>
    <xf numFmtId="0" fontId="18" fillId="8" borderId="3" xfId="0" applyNumberFormat="1" applyFont="1" applyFill="1" applyBorder="1" applyAlignment="1">
      <alignment horizontal="left" wrapText="1"/>
    </xf>
    <xf numFmtId="9" fontId="18" fillId="8" borderId="9" xfId="0" applyNumberFormat="1" applyFont="1" applyFill="1" applyBorder="1" applyAlignment="1">
      <alignment horizontal="center" vertical="center" textRotation="90"/>
    </xf>
    <xf numFmtId="9" fontId="18" fillId="8" borderId="5" xfId="0" applyNumberFormat="1" applyFont="1" applyFill="1" applyBorder="1" applyAlignment="1">
      <alignment horizontal="center" vertical="center" textRotation="90"/>
    </xf>
    <xf numFmtId="0" fontId="18" fillId="5" borderId="3" xfId="0" applyFont="1" applyFill="1" applyBorder="1" applyAlignment="1">
      <alignment horizontal="left" vertical="center" wrapText="1"/>
    </xf>
    <xf numFmtId="0" fontId="69" fillId="0" borderId="3" xfId="0" applyFont="1" applyBorder="1" applyAlignment="1">
      <alignment horizontal="center"/>
    </xf>
    <xf numFmtId="0" fontId="17" fillId="2" borderId="3" xfId="0" applyFont="1" applyFill="1" applyBorder="1" applyAlignment="1">
      <alignment horizontal="left" vertical="center" wrapText="1"/>
    </xf>
    <xf numFmtId="0" fontId="17" fillId="10" borderId="3" xfId="0" applyFont="1" applyFill="1" applyBorder="1" applyAlignment="1">
      <alignment horizontal="left" vertical="center" wrapText="1"/>
    </xf>
    <xf numFmtId="0" fontId="29" fillId="0" borderId="3" xfId="0" applyFont="1" applyFill="1" applyBorder="1" applyAlignment="1">
      <alignment horizontal="center" vertical="center" wrapText="1"/>
    </xf>
    <xf numFmtId="0" fontId="18" fillId="0" borderId="3" xfId="0" applyNumberFormat="1" applyFont="1" applyFill="1" applyBorder="1" applyAlignment="1">
      <alignment horizontal="center" vertical="center" wrapText="1"/>
    </xf>
    <xf numFmtId="0" fontId="18" fillId="0" borderId="0" xfId="0" applyFont="1" applyAlignment="1">
      <alignment horizontal="center" vertical="center"/>
    </xf>
    <xf numFmtId="0" fontId="18" fillId="0" borderId="20" xfId="0" applyFont="1" applyBorder="1" applyAlignment="1">
      <alignment horizontal="center" vertical="center"/>
    </xf>
    <xf numFmtId="0" fontId="18" fillId="0" borderId="6" xfId="0" applyFont="1" applyBorder="1" applyAlignment="1">
      <alignment horizontal="center" vertical="center"/>
    </xf>
    <xf numFmtId="0" fontId="18" fillId="0" borderId="17" xfId="0" applyFont="1" applyBorder="1" applyAlignment="1">
      <alignment horizontal="center" vertical="center"/>
    </xf>
    <xf numFmtId="9" fontId="18" fillId="0" borderId="3"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7" fillId="0" borderId="13" xfId="0" applyFont="1" applyBorder="1" applyAlignment="1">
      <alignment horizontal="center"/>
    </xf>
    <xf numFmtId="0" fontId="17" fillId="0" borderId="2" xfId="0" applyFont="1" applyBorder="1" applyAlignment="1">
      <alignment horizontal="center"/>
    </xf>
    <xf numFmtId="0" fontId="17" fillId="0" borderId="14" xfId="0" applyFont="1" applyBorder="1" applyAlignment="1">
      <alignment horizontal="center"/>
    </xf>
    <xf numFmtId="0" fontId="18" fillId="0" borderId="13" xfId="0" applyFont="1" applyBorder="1" applyAlignment="1">
      <alignment horizontal="center" vertical="center"/>
    </xf>
    <xf numFmtId="0" fontId="18" fillId="0" borderId="2" xfId="0" applyFont="1" applyBorder="1" applyAlignment="1">
      <alignment horizontal="center" vertical="center"/>
    </xf>
    <xf numFmtId="0" fontId="18" fillId="0" borderId="14" xfId="0" applyFont="1" applyBorder="1" applyAlignment="1">
      <alignment horizontal="center" vertical="center"/>
    </xf>
    <xf numFmtId="9" fontId="31" fillId="9" borderId="4" xfId="0" applyNumberFormat="1" applyFont="1" applyFill="1" applyBorder="1" applyAlignment="1">
      <alignment horizontal="center" vertical="center" textRotation="90"/>
    </xf>
    <xf numFmtId="9" fontId="31" fillId="8" borderId="4" xfId="0" applyNumberFormat="1" applyFont="1" applyFill="1" applyBorder="1" applyAlignment="1">
      <alignment horizontal="center" vertical="center" textRotation="90"/>
    </xf>
    <xf numFmtId="9" fontId="31" fillId="8" borderId="5" xfId="0" applyNumberFormat="1" applyFont="1" applyFill="1" applyBorder="1" applyAlignment="1">
      <alignment horizontal="center" vertical="center" textRotation="90"/>
    </xf>
    <xf numFmtId="9" fontId="18" fillId="8" borderId="4" xfId="0" applyNumberFormat="1" applyFont="1" applyFill="1" applyBorder="1" applyAlignment="1">
      <alignment horizontal="center" vertical="center" textRotation="90"/>
    </xf>
    <xf numFmtId="0" fontId="18" fillId="0" borderId="4" xfId="0" applyFont="1" applyFill="1" applyBorder="1" applyAlignment="1">
      <alignment horizontal="center" vertical="center"/>
    </xf>
    <xf numFmtId="9" fontId="31" fillId="8" borderId="9" xfId="110" applyFont="1" applyFill="1" applyBorder="1" applyAlignment="1">
      <alignment horizontal="center" vertical="center" textRotation="90"/>
    </xf>
    <xf numFmtId="9" fontId="31" fillId="8" borderId="5" xfId="110" applyFont="1" applyFill="1" applyBorder="1" applyAlignment="1">
      <alignment horizontal="center" vertical="center" textRotation="90"/>
    </xf>
    <xf numFmtId="9" fontId="31" fillId="8" borderId="9" xfId="0" applyNumberFormat="1" applyFont="1" applyFill="1" applyBorder="1" applyAlignment="1">
      <alignment horizontal="center" vertical="center" textRotation="90"/>
    </xf>
    <xf numFmtId="0" fontId="18" fillId="0" borderId="4" xfId="0" applyNumberFormat="1" applyFont="1" applyFill="1" applyBorder="1" applyAlignment="1">
      <alignment horizontal="center" vertical="center" wrapText="1"/>
    </xf>
    <xf numFmtId="0" fontId="18" fillId="0" borderId="5" xfId="0" applyNumberFormat="1" applyFont="1" applyFill="1" applyBorder="1" applyAlignment="1">
      <alignment horizontal="center" vertical="center" wrapText="1"/>
    </xf>
    <xf numFmtId="9" fontId="31" fillId="16" borderId="4" xfId="0" applyNumberFormat="1" applyFont="1" applyFill="1" applyBorder="1" applyAlignment="1">
      <alignment horizontal="center" vertical="center" textRotation="90"/>
    </xf>
    <xf numFmtId="9" fontId="31" fillId="16" borderId="5" xfId="0" applyNumberFormat="1" applyFont="1" applyFill="1" applyBorder="1" applyAlignment="1">
      <alignment horizontal="center" vertical="center" textRotation="90"/>
    </xf>
    <xf numFmtId="0" fontId="31" fillId="8" borderId="4" xfId="0" applyFont="1" applyFill="1" applyBorder="1" applyAlignment="1">
      <alignment horizontal="center" vertical="center" textRotation="90"/>
    </xf>
    <xf numFmtId="0" fontId="31" fillId="8" borderId="5" xfId="0" applyFont="1" applyFill="1" applyBorder="1" applyAlignment="1">
      <alignment horizontal="center" vertical="center" textRotation="90"/>
    </xf>
    <xf numFmtId="0" fontId="18" fillId="8" borderId="13" xfId="0" applyFont="1" applyFill="1" applyBorder="1" applyAlignment="1">
      <alignment horizontal="left" wrapText="1"/>
    </xf>
    <xf numFmtId="0" fontId="18" fillId="8" borderId="2" xfId="0" applyFont="1" applyFill="1" applyBorder="1" applyAlignment="1">
      <alignment horizontal="left" wrapText="1"/>
    </xf>
    <xf numFmtId="0" fontId="18" fillId="8" borderId="14" xfId="0" applyFont="1" applyFill="1" applyBorder="1" applyAlignment="1">
      <alignment horizontal="left" wrapText="1"/>
    </xf>
    <xf numFmtId="0" fontId="18" fillId="8" borderId="13" xfId="0" applyNumberFormat="1" applyFont="1" applyFill="1" applyBorder="1" applyAlignment="1">
      <alignment horizontal="left" wrapText="1"/>
    </xf>
    <xf numFmtId="0" fontId="18" fillId="8" borderId="2" xfId="0" applyNumberFormat="1" applyFont="1" applyFill="1" applyBorder="1" applyAlignment="1">
      <alignment horizontal="left" wrapText="1"/>
    </xf>
    <xf numFmtId="0" fontId="18" fillId="8" borderId="14" xfId="0" applyNumberFormat="1" applyFont="1" applyFill="1" applyBorder="1" applyAlignment="1">
      <alignment horizontal="left" wrapText="1"/>
    </xf>
    <xf numFmtId="9" fontId="18" fillId="0" borderId="9" xfId="0" applyNumberFormat="1" applyFont="1" applyFill="1" applyBorder="1" applyAlignment="1">
      <alignment horizontal="center" vertical="center" wrapText="1"/>
    </xf>
    <xf numFmtId="9" fontId="18" fillId="0" borderId="4" xfId="0" applyNumberFormat="1" applyFont="1" applyFill="1" applyBorder="1" applyAlignment="1">
      <alignment horizontal="center" vertical="center" wrapText="1"/>
    </xf>
    <xf numFmtId="9" fontId="18" fillId="0" borderId="5" xfId="0" applyNumberFormat="1"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9" fontId="31" fillId="9" borderId="9" xfId="0" applyNumberFormat="1" applyFont="1" applyFill="1" applyBorder="1" applyAlignment="1">
      <alignment horizontal="center" vertical="center" textRotation="90"/>
    </xf>
    <xf numFmtId="0" fontId="31" fillId="9" borderId="5" xfId="0" applyFont="1" applyFill="1" applyBorder="1" applyAlignment="1">
      <alignment horizontal="center" vertical="center" textRotation="90"/>
    </xf>
    <xf numFmtId="0" fontId="31" fillId="16" borderId="15" xfId="0" applyFont="1" applyFill="1" applyBorder="1" applyAlignment="1">
      <alignment horizontal="left" vertical="center" wrapText="1"/>
    </xf>
    <xf numFmtId="0" fontId="31" fillId="16" borderId="19" xfId="0" applyFont="1" applyFill="1" applyBorder="1" applyAlignment="1">
      <alignment horizontal="left" vertical="center" wrapText="1"/>
    </xf>
    <xf numFmtId="0" fontId="31" fillId="16" borderId="18" xfId="0" applyFont="1" applyFill="1" applyBorder="1" applyAlignment="1">
      <alignment horizontal="left" vertical="center" wrapText="1"/>
    </xf>
    <xf numFmtId="9" fontId="18" fillId="16" borderId="9" xfId="0" applyNumberFormat="1" applyFont="1" applyFill="1" applyBorder="1" applyAlignment="1">
      <alignment horizontal="center" vertical="center" textRotation="90"/>
    </xf>
    <xf numFmtId="9" fontId="18" fillId="16" borderId="4" xfId="0" applyNumberFormat="1" applyFont="1" applyFill="1" applyBorder="1" applyAlignment="1">
      <alignment horizontal="center" vertical="center" textRotation="90"/>
    </xf>
    <xf numFmtId="0" fontId="18" fillId="2" borderId="13" xfId="65" applyFont="1" applyFill="1" applyBorder="1" applyAlignment="1" applyProtection="1">
      <alignment horizontal="center" vertical="center" wrapText="1"/>
    </xf>
    <xf numFmtId="0" fontId="18" fillId="2" borderId="2" xfId="65" applyFont="1" applyFill="1" applyBorder="1" applyAlignment="1" applyProtection="1">
      <alignment horizontal="center" vertical="center" wrapText="1"/>
    </xf>
    <xf numFmtId="0" fontId="18" fillId="2" borderId="14" xfId="65" applyFont="1" applyFill="1" applyBorder="1" applyAlignment="1" applyProtection="1">
      <alignment horizontal="center" vertical="center" wrapText="1"/>
    </xf>
    <xf numFmtId="0" fontId="18" fillId="10" borderId="9" xfId="0" applyFont="1" applyFill="1" applyBorder="1" applyAlignment="1">
      <alignment horizontal="left" vertical="center" wrapText="1"/>
    </xf>
    <xf numFmtId="0" fontId="18" fillId="10" borderId="5" xfId="0" applyFont="1" applyFill="1" applyBorder="1" applyAlignment="1">
      <alignment horizontal="left" vertical="center" wrapText="1"/>
    </xf>
    <xf numFmtId="0" fontId="18" fillId="5" borderId="6" xfId="0" applyFont="1" applyFill="1" applyBorder="1" applyAlignment="1">
      <alignment horizontal="left" vertical="center" wrapText="1"/>
    </xf>
    <xf numFmtId="0" fontId="18" fillId="5" borderId="17" xfId="0" applyFont="1" applyFill="1" applyBorder="1" applyAlignment="1">
      <alignment horizontal="left" vertical="center" wrapText="1"/>
    </xf>
    <xf numFmtId="0" fontId="18" fillId="0" borderId="18" xfId="0" applyFont="1" applyFill="1" applyBorder="1" applyAlignment="1">
      <alignment horizontal="center" vertical="center" wrapText="1"/>
    </xf>
    <xf numFmtId="0" fontId="18" fillId="0" borderId="20"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8" fillId="15" borderId="13" xfId="0" applyFont="1" applyFill="1" applyBorder="1" applyAlignment="1">
      <alignment horizontal="center" vertical="center"/>
    </xf>
    <xf numFmtId="0" fontId="28" fillId="15" borderId="2" xfId="0" applyFont="1" applyFill="1" applyBorder="1" applyAlignment="1">
      <alignment horizontal="center" vertical="center"/>
    </xf>
    <xf numFmtId="0" fontId="28" fillId="15" borderId="14" xfId="0" applyFont="1" applyFill="1" applyBorder="1" applyAlignment="1">
      <alignment horizontal="center" vertical="center"/>
    </xf>
    <xf numFmtId="0" fontId="31" fillId="5" borderId="21" xfId="0" applyFont="1" applyFill="1" applyBorder="1" applyAlignment="1">
      <alignment horizontal="left" vertical="center" wrapText="1"/>
    </xf>
    <xf numFmtId="0" fontId="31" fillId="5" borderId="6" xfId="0" applyFont="1" applyFill="1" applyBorder="1" applyAlignment="1">
      <alignment horizontal="left" vertical="center" wrapText="1"/>
    </xf>
    <xf numFmtId="0" fontId="31" fillId="5" borderId="17" xfId="0" applyFont="1" applyFill="1" applyBorder="1" applyAlignment="1">
      <alignment horizontal="left" vertical="center" wrapText="1"/>
    </xf>
    <xf numFmtId="0" fontId="28" fillId="0" borderId="13"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8" fillId="0" borderId="14"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9" xfId="0" applyFont="1" applyFill="1" applyBorder="1" applyAlignment="1">
      <alignment horizontal="center" vertical="center" wrapText="1"/>
    </xf>
    <xf numFmtId="0" fontId="18" fillId="0" borderId="21"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12" borderId="9" xfId="0" applyFont="1" applyFill="1" applyBorder="1" applyAlignment="1">
      <alignment horizontal="center" vertical="center"/>
    </xf>
    <xf numFmtId="0" fontId="18" fillId="12" borderId="5" xfId="0" applyFont="1" applyFill="1" applyBorder="1" applyAlignment="1">
      <alignment horizontal="center" vertical="center"/>
    </xf>
    <xf numFmtId="0" fontId="30" fillId="0" borderId="9" xfId="0" applyFont="1" applyFill="1" applyBorder="1" applyAlignment="1">
      <alignment horizontal="center" vertical="center" wrapText="1"/>
    </xf>
    <xf numFmtId="0" fontId="30" fillId="0" borderId="5" xfId="0" applyFont="1" applyFill="1" applyBorder="1" applyAlignment="1">
      <alignment horizontal="center" vertical="center" wrapText="1"/>
    </xf>
    <xf numFmtId="9" fontId="31" fillId="0" borderId="4" xfId="0" applyNumberFormat="1" applyFont="1" applyFill="1" applyBorder="1" applyAlignment="1">
      <alignment horizontal="center" vertical="center" wrapText="1"/>
    </xf>
    <xf numFmtId="9" fontId="31" fillId="0" borderId="5" xfId="0" applyNumberFormat="1" applyFont="1" applyFill="1" applyBorder="1" applyAlignment="1">
      <alignment horizontal="center" vertical="center" wrapText="1"/>
    </xf>
    <xf numFmtId="0" fontId="18" fillId="0" borderId="18" xfId="0" applyNumberFormat="1" applyFont="1" applyFill="1" applyBorder="1" applyAlignment="1">
      <alignment horizontal="center" vertical="center" wrapText="1"/>
    </xf>
    <xf numFmtId="0" fontId="18" fillId="0" borderId="20" xfId="0" applyNumberFormat="1" applyFont="1" applyFill="1" applyBorder="1" applyAlignment="1">
      <alignment horizontal="center" vertical="center" wrapText="1"/>
    </xf>
    <xf numFmtId="0" fontId="18" fillId="0" borderId="17" xfId="0" applyNumberFormat="1" applyFont="1" applyFill="1" applyBorder="1" applyAlignment="1">
      <alignment horizontal="center" vertical="center" wrapText="1"/>
    </xf>
    <xf numFmtId="0" fontId="18" fillId="8" borderId="3" xfId="0" applyNumberFormat="1" applyFont="1" applyFill="1" applyBorder="1" applyAlignment="1">
      <alignment horizontal="left" vertical="center" wrapText="1"/>
    </xf>
    <xf numFmtId="0" fontId="18" fillId="0" borderId="2" xfId="0" applyNumberFormat="1" applyFont="1" applyFill="1" applyBorder="1" applyAlignment="1">
      <alignment horizontal="center" vertical="center" wrapText="1"/>
    </xf>
    <xf numFmtId="0" fontId="18" fillId="0" borderId="14" xfId="0" applyNumberFormat="1" applyFont="1" applyFill="1" applyBorder="1" applyAlignment="1">
      <alignment horizontal="center" vertical="center" wrapText="1"/>
    </xf>
    <xf numFmtId="0" fontId="18" fillId="8" borderId="13" xfId="0" applyFont="1" applyFill="1" applyBorder="1" applyAlignment="1">
      <alignment horizontal="left"/>
    </xf>
    <xf numFmtId="0" fontId="18" fillId="8" borderId="2" xfId="0" applyFont="1" applyFill="1" applyBorder="1" applyAlignment="1">
      <alignment horizontal="left"/>
    </xf>
    <xf numFmtId="0" fontId="18" fillId="8" borderId="14" xfId="0" applyFont="1" applyFill="1" applyBorder="1" applyAlignment="1">
      <alignment horizontal="left"/>
    </xf>
    <xf numFmtId="9" fontId="31" fillId="9" borderId="5" xfId="0" applyNumberFormat="1" applyFont="1" applyFill="1" applyBorder="1" applyAlignment="1">
      <alignment horizontal="center" vertical="center" textRotation="90"/>
    </xf>
    <xf numFmtId="9" fontId="31" fillId="16" borderId="9" xfId="0" applyNumberFormat="1" applyFont="1" applyFill="1" applyBorder="1" applyAlignment="1">
      <alignment horizontal="center" vertical="center" textRotation="90"/>
    </xf>
    <xf numFmtId="0" fontId="31" fillId="16" borderId="4" xfId="0" applyFont="1" applyFill="1" applyBorder="1" applyAlignment="1">
      <alignment horizontal="center" vertical="center" textRotation="90"/>
    </xf>
    <xf numFmtId="0" fontId="18" fillId="8" borderId="13" xfId="0" applyFont="1" applyFill="1" applyBorder="1" applyAlignment="1">
      <alignment horizontal="left" vertical="center" wrapText="1"/>
    </xf>
    <xf numFmtId="0" fontId="18" fillId="8" borderId="2" xfId="0" applyFont="1" applyFill="1" applyBorder="1" applyAlignment="1">
      <alignment horizontal="left" vertical="center" wrapText="1"/>
    </xf>
    <xf numFmtId="0" fontId="18" fillId="8" borderId="14" xfId="0" applyFont="1" applyFill="1" applyBorder="1" applyAlignment="1">
      <alignment horizontal="left" vertical="center" wrapText="1"/>
    </xf>
    <xf numFmtId="9" fontId="18" fillId="10" borderId="9" xfId="0" applyNumberFormat="1" applyFont="1" applyFill="1" applyBorder="1" applyAlignment="1">
      <alignment horizontal="center" vertical="center" wrapText="1"/>
    </xf>
    <xf numFmtId="9" fontId="18" fillId="10" borderId="4" xfId="0" applyNumberFormat="1" applyFont="1" applyFill="1" applyBorder="1" applyAlignment="1">
      <alignment horizontal="center" vertical="center" wrapText="1"/>
    </xf>
    <xf numFmtId="9" fontId="18" fillId="10" borderId="5" xfId="0" applyNumberFormat="1" applyFont="1" applyFill="1" applyBorder="1" applyAlignment="1">
      <alignment horizontal="center" vertical="center" wrapText="1"/>
    </xf>
    <xf numFmtId="0" fontId="18" fillId="0" borderId="0" xfId="0" applyFont="1" applyAlignment="1">
      <alignment horizontal="left"/>
    </xf>
    <xf numFmtId="0" fontId="31" fillId="5" borderId="13" xfId="0" applyFont="1" applyFill="1" applyBorder="1" applyAlignment="1">
      <alignment horizontal="left" vertical="center" wrapText="1"/>
    </xf>
    <xf numFmtId="0" fontId="31" fillId="5" borderId="2" xfId="0" applyFont="1" applyFill="1" applyBorder="1" applyAlignment="1">
      <alignment horizontal="left" vertical="center" wrapText="1"/>
    </xf>
    <xf numFmtId="0" fontId="31" fillId="5" borderId="14" xfId="0" applyFont="1" applyFill="1" applyBorder="1" applyAlignment="1">
      <alignment horizontal="left" vertical="center" wrapText="1"/>
    </xf>
    <xf numFmtId="0" fontId="20" fillId="12" borderId="13" xfId="0" applyFont="1" applyFill="1" applyBorder="1" applyAlignment="1">
      <alignment horizontal="left" vertical="center" wrapText="1"/>
    </xf>
    <xf numFmtId="0" fontId="20" fillId="12" borderId="2" xfId="0" applyFont="1" applyFill="1" applyBorder="1" applyAlignment="1">
      <alignment horizontal="left" vertical="center" wrapText="1"/>
    </xf>
    <xf numFmtId="0" fontId="20" fillId="12" borderId="14" xfId="0" applyFont="1" applyFill="1" applyBorder="1" applyAlignment="1">
      <alignment horizontal="left" vertical="center" wrapText="1"/>
    </xf>
    <xf numFmtId="0" fontId="18" fillId="0" borderId="13" xfId="0" applyNumberFormat="1" applyFont="1" applyFill="1" applyBorder="1" applyAlignment="1">
      <alignment horizontal="center" vertical="center" wrapText="1"/>
    </xf>
    <xf numFmtId="0" fontId="18" fillId="0" borderId="9" xfId="0" applyNumberFormat="1" applyFont="1" applyFill="1" applyBorder="1" applyAlignment="1">
      <alignment horizontal="center" vertical="center" wrapText="1"/>
    </xf>
    <xf numFmtId="0" fontId="50" fillId="0" borderId="13" xfId="0" applyFont="1" applyFill="1" applyBorder="1" applyAlignment="1">
      <alignment horizontal="center" vertical="center" wrapText="1"/>
    </xf>
    <xf numFmtId="0" fontId="50" fillId="0" borderId="2" xfId="0" applyFont="1" applyFill="1" applyBorder="1" applyAlignment="1">
      <alignment horizontal="center" vertical="center" wrapText="1"/>
    </xf>
    <xf numFmtId="0" fontId="50" fillId="0" borderId="14" xfId="0" applyFont="1" applyFill="1" applyBorder="1" applyAlignment="1">
      <alignment horizontal="center" vertical="center" wrapText="1"/>
    </xf>
    <xf numFmtId="0" fontId="36" fillId="0" borderId="9" xfId="0" applyFont="1" applyFill="1" applyBorder="1" applyAlignment="1">
      <alignment horizontal="center" vertical="center" wrapText="1"/>
    </xf>
    <xf numFmtId="0" fontId="36" fillId="0" borderId="5"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31" fillId="16" borderId="13" xfId="0" applyFont="1" applyFill="1" applyBorder="1" applyAlignment="1">
      <alignment horizontal="left" vertical="center" wrapText="1"/>
    </xf>
    <xf numFmtId="0" fontId="31" fillId="16" borderId="2" xfId="0" applyFont="1" applyFill="1" applyBorder="1" applyAlignment="1">
      <alignment horizontal="left" vertical="center" wrapText="1"/>
    </xf>
    <xf numFmtId="0" fontId="31" fillId="16" borderId="14" xfId="0" applyFont="1" applyFill="1" applyBorder="1" applyAlignment="1">
      <alignment horizontal="left" vertical="center" wrapText="1"/>
    </xf>
    <xf numFmtId="0" fontId="32" fillId="0" borderId="9" xfId="0" applyFont="1" applyFill="1" applyBorder="1" applyAlignment="1">
      <alignment horizontal="center" vertical="center" wrapText="1"/>
    </xf>
    <xf numFmtId="0" fontId="32" fillId="0" borderId="5" xfId="0" applyFont="1" applyFill="1" applyBorder="1" applyAlignment="1">
      <alignment horizontal="center" vertical="center" wrapText="1"/>
    </xf>
    <xf numFmtId="0" fontId="18" fillId="10" borderId="0" xfId="0" applyFont="1" applyFill="1" applyAlignment="1">
      <alignment horizontal="center" vertical="center"/>
    </xf>
    <xf numFmtId="0" fontId="18" fillId="10" borderId="20" xfId="0" applyFont="1" applyFill="1" applyBorder="1" applyAlignment="1">
      <alignment horizontal="center" vertical="center"/>
    </xf>
    <xf numFmtId="0" fontId="18" fillId="10" borderId="6"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3" xfId="65" applyFont="1" applyFill="1" applyBorder="1" applyAlignment="1" applyProtection="1">
      <alignment horizontal="center" vertical="center" wrapText="1"/>
    </xf>
    <xf numFmtId="0" fontId="18" fillId="10" borderId="2" xfId="65" applyFont="1" applyFill="1" applyBorder="1" applyAlignment="1" applyProtection="1">
      <alignment horizontal="center" vertical="center" wrapText="1"/>
    </xf>
    <xf numFmtId="0" fontId="18" fillId="10" borderId="14" xfId="65" applyFont="1" applyFill="1" applyBorder="1" applyAlignment="1" applyProtection="1">
      <alignment horizontal="center" vertical="center" wrapText="1"/>
    </xf>
    <xf numFmtId="0" fontId="17" fillId="10" borderId="13" xfId="0" applyFont="1" applyFill="1" applyBorder="1" applyAlignment="1">
      <alignment horizontal="center"/>
    </xf>
    <xf numFmtId="0" fontId="17" fillId="10" borderId="2" xfId="0" applyFont="1" applyFill="1" applyBorder="1" applyAlignment="1">
      <alignment horizontal="center"/>
    </xf>
    <xf numFmtId="0" fontId="17" fillId="10" borderId="14" xfId="0" applyFont="1" applyFill="1" applyBorder="1" applyAlignment="1">
      <alignment horizontal="center"/>
    </xf>
    <xf numFmtId="0" fontId="18" fillId="10" borderId="2" xfId="0" applyFont="1" applyFill="1" applyBorder="1" applyAlignment="1">
      <alignment horizontal="center" vertical="center" wrapText="1"/>
    </xf>
    <xf numFmtId="0" fontId="18" fillId="10" borderId="14" xfId="0" applyFont="1" applyFill="1" applyBorder="1" applyAlignment="1">
      <alignment horizontal="center" vertical="center" wrapText="1"/>
    </xf>
    <xf numFmtId="0" fontId="18" fillId="10" borderId="13"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14" xfId="0" applyFont="1" applyFill="1" applyBorder="1" applyAlignment="1">
      <alignment horizontal="center" vertical="center"/>
    </xf>
    <xf numFmtId="0" fontId="18" fillId="10" borderId="0" xfId="0" applyFont="1" applyFill="1" applyAlignment="1">
      <alignment horizontal="left"/>
    </xf>
    <xf numFmtId="0" fontId="18" fillId="10" borderId="0" xfId="0" applyFont="1" applyFill="1" applyAlignment="1">
      <alignment horizontal="center"/>
    </xf>
    <xf numFmtId="0" fontId="18" fillId="10" borderId="13" xfId="0" applyFont="1" applyFill="1" applyBorder="1" applyAlignment="1">
      <alignment horizontal="center" vertical="center" wrapText="1"/>
    </xf>
    <xf numFmtId="0" fontId="18" fillId="10" borderId="15"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10" borderId="21" xfId="0" applyFont="1" applyFill="1" applyBorder="1" applyAlignment="1">
      <alignment horizontal="center" vertical="center" wrapText="1"/>
    </xf>
    <xf numFmtId="0" fontId="18" fillId="10" borderId="6" xfId="0" applyFont="1" applyFill="1" applyBorder="1" applyAlignment="1">
      <alignment horizontal="center" vertical="center" wrapText="1"/>
    </xf>
    <xf numFmtId="0" fontId="18" fillId="10" borderId="17" xfId="0" applyFont="1" applyFill="1" applyBorder="1" applyAlignment="1">
      <alignment horizontal="center" vertical="center" wrapText="1"/>
    </xf>
    <xf numFmtId="0" fontId="18" fillId="8" borderId="13" xfId="0" applyFont="1" applyFill="1" applyBorder="1" applyAlignment="1">
      <alignment wrapText="1"/>
    </xf>
    <xf numFmtId="0" fontId="18" fillId="8" borderId="2" xfId="0" applyFont="1" applyFill="1" applyBorder="1" applyAlignment="1">
      <alignment wrapText="1"/>
    </xf>
    <xf numFmtId="0" fontId="18" fillId="8" borderId="14" xfId="0" applyFont="1" applyFill="1" applyBorder="1" applyAlignment="1">
      <alignment wrapText="1"/>
    </xf>
    <xf numFmtId="0" fontId="18" fillId="9" borderId="6" xfId="0" applyFont="1" applyFill="1" applyBorder="1" applyAlignment="1">
      <alignment horizontal="left" vertical="center" wrapText="1"/>
    </xf>
    <xf numFmtId="0" fontId="18" fillId="9" borderId="17" xfId="0" applyFont="1" applyFill="1" applyBorder="1" applyAlignment="1">
      <alignment horizontal="left" vertical="center" wrapText="1"/>
    </xf>
    <xf numFmtId="9" fontId="31" fillId="10" borderId="4" xfId="0" applyNumberFormat="1" applyFont="1" applyFill="1" applyBorder="1" applyAlignment="1">
      <alignment horizontal="center" vertical="center" wrapText="1"/>
    </xf>
    <xf numFmtId="9" fontId="31" fillId="10" borderId="5" xfId="0" applyNumberFormat="1" applyFont="1" applyFill="1" applyBorder="1" applyAlignment="1">
      <alignment horizontal="center" vertical="center" wrapText="1"/>
    </xf>
    <xf numFmtId="9" fontId="18" fillId="9" borderId="9" xfId="0" applyNumberFormat="1" applyFont="1" applyFill="1" applyBorder="1" applyAlignment="1">
      <alignment horizontal="center" vertical="center" textRotation="90"/>
    </xf>
    <xf numFmtId="0" fontId="18" fillId="9" borderId="5" xfId="0" applyFont="1" applyFill="1" applyBorder="1" applyAlignment="1">
      <alignment horizontal="center" vertical="center" textRotation="90"/>
    </xf>
    <xf numFmtId="0" fontId="31" fillId="9" borderId="13" xfId="0" applyFont="1" applyFill="1" applyBorder="1" applyAlignment="1">
      <alignment horizontal="left" vertical="center" wrapText="1"/>
    </xf>
    <xf numFmtId="0" fontId="31" fillId="9" borderId="2" xfId="0" applyFont="1" applyFill="1" applyBorder="1" applyAlignment="1">
      <alignment horizontal="left" vertical="center" wrapText="1"/>
    </xf>
    <xf numFmtId="0" fontId="31" fillId="9" borderId="14" xfId="0" applyFont="1" applyFill="1" applyBorder="1" applyAlignment="1">
      <alignment horizontal="left" vertical="center" wrapText="1"/>
    </xf>
    <xf numFmtId="0" fontId="17" fillId="8" borderId="2" xfId="0" applyNumberFormat="1" applyFont="1" applyFill="1" applyBorder="1" applyAlignment="1">
      <alignment horizontal="left" wrapText="1"/>
    </xf>
    <xf numFmtId="0" fontId="17" fillId="8" borderId="14" xfId="0" applyNumberFormat="1" applyFont="1" applyFill="1" applyBorder="1" applyAlignment="1">
      <alignment horizontal="left" wrapText="1"/>
    </xf>
    <xf numFmtId="9" fontId="18" fillId="9" borderId="4" xfId="0" applyNumberFormat="1" applyFont="1" applyFill="1" applyBorder="1" applyAlignment="1">
      <alignment horizontal="center" vertical="center" textRotation="90"/>
    </xf>
    <xf numFmtId="9" fontId="18" fillId="9" borderId="5" xfId="0" applyNumberFormat="1" applyFont="1" applyFill="1" applyBorder="1" applyAlignment="1">
      <alignment horizontal="center" vertical="center" textRotation="90"/>
    </xf>
    <xf numFmtId="9" fontId="18" fillId="16" borderId="5" xfId="0" applyNumberFormat="1" applyFont="1" applyFill="1" applyBorder="1" applyAlignment="1">
      <alignment horizontal="center" vertical="center" textRotation="90"/>
    </xf>
    <xf numFmtId="0" fontId="17" fillId="10" borderId="18" xfId="0" applyFont="1" applyFill="1" applyBorder="1" applyAlignment="1">
      <alignment horizontal="center" vertical="center" wrapText="1"/>
    </xf>
    <xf numFmtId="0" fontId="17" fillId="10" borderId="20" xfId="0" applyFont="1" applyFill="1" applyBorder="1" applyAlignment="1">
      <alignment horizontal="center" vertical="center" wrapText="1"/>
    </xf>
    <xf numFmtId="0" fontId="17" fillId="10" borderId="17" xfId="0" applyFont="1" applyFill="1" applyBorder="1" applyAlignment="1">
      <alignment horizontal="center" vertical="center" wrapText="1"/>
    </xf>
    <xf numFmtId="0" fontId="31" fillId="8" borderId="13" xfId="0" applyFont="1" applyFill="1" applyBorder="1" applyAlignment="1">
      <alignment horizontal="left" wrapText="1"/>
    </xf>
    <xf numFmtId="0" fontId="31" fillId="8" borderId="2" xfId="0" applyFont="1" applyFill="1" applyBorder="1" applyAlignment="1">
      <alignment horizontal="left" wrapText="1"/>
    </xf>
    <xf numFmtId="0" fontId="31" fillId="8" borderId="14" xfId="0" applyFont="1" applyFill="1" applyBorder="1" applyAlignment="1">
      <alignment horizontal="left" wrapText="1"/>
    </xf>
    <xf numFmtId="0" fontId="18" fillId="8" borderId="5" xfId="0" applyFont="1" applyFill="1" applyBorder="1" applyAlignment="1">
      <alignment horizontal="center" vertical="center" textRotation="90"/>
    </xf>
    <xf numFmtId="0" fontId="31" fillId="9" borderId="21" xfId="0" applyFont="1" applyFill="1" applyBorder="1" applyAlignment="1">
      <alignment horizontal="left" vertical="center" wrapText="1"/>
    </xf>
    <xf numFmtId="0" fontId="31" fillId="9" borderId="6" xfId="0" applyFont="1" applyFill="1" applyBorder="1" applyAlignment="1">
      <alignment horizontal="left" vertical="center" wrapText="1"/>
    </xf>
    <xf numFmtId="0" fontId="31" fillId="9" borderId="17" xfId="0" applyFont="1" applyFill="1" applyBorder="1" applyAlignment="1">
      <alignment horizontal="left" vertical="center" wrapText="1"/>
    </xf>
    <xf numFmtId="0" fontId="18" fillId="10" borderId="4" xfId="0" applyFont="1" applyFill="1" applyBorder="1" applyAlignment="1">
      <alignment horizontal="left" vertical="center" wrapText="1"/>
    </xf>
    <xf numFmtId="9" fontId="18" fillId="16" borderId="4" xfId="0" applyNumberFormat="1" applyFont="1" applyFill="1" applyBorder="1" applyAlignment="1">
      <alignment horizontal="center" vertical="center"/>
    </xf>
    <xf numFmtId="9" fontId="18" fillId="16" borderId="5" xfId="0" applyNumberFormat="1" applyFont="1" applyFill="1" applyBorder="1" applyAlignment="1">
      <alignment horizontal="center" vertical="center"/>
    </xf>
    <xf numFmtId="9" fontId="31" fillId="8" borderId="9" xfId="0" applyNumberFormat="1" applyFont="1" applyFill="1" applyBorder="1" applyAlignment="1">
      <alignment horizontal="center" vertical="center"/>
    </xf>
    <xf numFmtId="9" fontId="31" fillId="8" borderId="5" xfId="0" applyNumberFormat="1" applyFont="1" applyFill="1" applyBorder="1" applyAlignment="1">
      <alignment horizontal="center" vertical="center"/>
    </xf>
    <xf numFmtId="9" fontId="31" fillId="8" borderId="4" xfId="0" applyNumberFormat="1" applyFont="1" applyFill="1" applyBorder="1" applyAlignment="1">
      <alignment horizontal="center" vertical="center"/>
    </xf>
    <xf numFmtId="168" fontId="31" fillId="8" borderId="9" xfId="0" applyNumberFormat="1" applyFont="1" applyFill="1" applyBorder="1" applyAlignment="1">
      <alignment horizontal="center" vertical="center" textRotation="90"/>
    </xf>
    <xf numFmtId="168" fontId="31" fillId="8" borderId="4" xfId="0" applyNumberFormat="1" applyFont="1" applyFill="1" applyBorder="1" applyAlignment="1">
      <alignment horizontal="center" vertical="center" textRotation="90"/>
    </xf>
    <xf numFmtId="168" fontId="31" fillId="8" borderId="5" xfId="0" applyNumberFormat="1" applyFont="1" applyFill="1" applyBorder="1" applyAlignment="1">
      <alignment horizontal="center" vertical="center" textRotation="90"/>
    </xf>
    <xf numFmtId="0" fontId="18" fillId="0" borderId="3" xfId="0" applyFont="1" applyFill="1" applyBorder="1" applyAlignment="1">
      <alignment vertical="center" wrapText="1"/>
    </xf>
    <xf numFmtId="0" fontId="18" fillId="0" borderId="15" xfId="0" applyFont="1" applyFill="1" applyBorder="1" applyAlignment="1">
      <alignment vertical="center" wrapText="1"/>
    </xf>
    <xf numFmtId="0" fontId="18" fillId="0" borderId="19" xfId="0" applyFont="1" applyFill="1" applyBorder="1" applyAlignment="1">
      <alignment vertical="center" wrapText="1"/>
    </xf>
    <xf numFmtId="0" fontId="18" fillId="0" borderId="18" xfId="0" applyFont="1" applyFill="1" applyBorder="1" applyAlignment="1">
      <alignment vertical="center" wrapText="1"/>
    </xf>
    <xf numFmtId="0" fontId="18" fillId="0" borderId="21" xfId="0" applyFont="1" applyFill="1" applyBorder="1" applyAlignment="1">
      <alignment vertical="center" wrapText="1"/>
    </xf>
    <xf numFmtId="0" fontId="18" fillId="0" borderId="6" xfId="0" applyFont="1" applyFill="1" applyBorder="1" applyAlignment="1">
      <alignment vertical="center" wrapText="1"/>
    </xf>
    <xf numFmtId="0" fontId="18" fillId="0" borderId="17" xfId="0" applyFont="1" applyFill="1" applyBorder="1" applyAlignment="1">
      <alignment vertical="center" wrapText="1"/>
    </xf>
    <xf numFmtId="0" fontId="17" fillId="0" borderId="13" xfId="0" applyFont="1" applyBorder="1" applyAlignment="1"/>
    <xf numFmtId="0" fontId="17" fillId="0" borderId="2" xfId="0" applyFont="1" applyBorder="1" applyAlignment="1"/>
    <xf numFmtId="0" fontId="17" fillId="0" borderId="14" xfId="0" applyFont="1" applyBorder="1" applyAlignment="1"/>
    <xf numFmtId="0" fontId="17" fillId="10" borderId="3" xfId="0" applyNumberFormat="1" applyFont="1" applyFill="1" applyBorder="1" applyAlignment="1">
      <alignment horizontal="left" vertical="center" wrapText="1"/>
    </xf>
    <xf numFmtId="0" fontId="18" fillId="8" borderId="21" xfId="0" applyNumberFormat="1" applyFont="1" applyFill="1" applyBorder="1" applyAlignment="1">
      <alignment horizontal="left" wrapText="1"/>
    </xf>
    <xf numFmtId="0" fontId="18" fillId="8" borderId="6" xfId="0" applyNumberFormat="1" applyFont="1" applyFill="1" applyBorder="1" applyAlignment="1">
      <alignment horizontal="left" wrapText="1"/>
    </xf>
    <xf numFmtId="0" fontId="18" fillId="8" borderId="17" xfId="0" applyNumberFormat="1" applyFont="1" applyFill="1" applyBorder="1" applyAlignment="1">
      <alignment horizontal="left" wrapText="1"/>
    </xf>
    <xf numFmtId="0" fontId="20" fillId="12" borderId="3" xfId="0" applyFont="1" applyFill="1" applyBorder="1" applyAlignment="1">
      <alignment horizontal="left" vertical="center" wrapText="1"/>
    </xf>
  </cellXfs>
  <cellStyles count="123">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2" xfId="12" xr:uid="{00000000-0005-0000-0000-00000B000000}"/>
    <cellStyle name="Comma 2 2" xfId="13" xr:uid="{00000000-0005-0000-0000-00000C000000}"/>
    <cellStyle name="Comma 3" xfId="14" xr:uid="{00000000-0005-0000-0000-00000D000000}"/>
    <cellStyle name="Comma 3 2" xfId="15" xr:uid="{00000000-0005-0000-0000-00000E000000}"/>
    <cellStyle name="Comma 3 2 2" xfId="16" xr:uid="{00000000-0005-0000-0000-00000F000000}"/>
    <cellStyle name="Comma 3 3" xfId="17" xr:uid="{00000000-0005-0000-0000-000010000000}"/>
    <cellStyle name="Comma 4" xfId="18" xr:uid="{00000000-0005-0000-0000-000011000000}"/>
    <cellStyle name="Comma 5" xfId="19" xr:uid="{00000000-0005-0000-0000-000012000000}"/>
    <cellStyle name="Comma 6" xfId="20" xr:uid="{00000000-0005-0000-0000-000013000000}"/>
    <cellStyle name="Comma 6 2" xfId="21" xr:uid="{00000000-0005-0000-0000-000014000000}"/>
    <cellStyle name="Comma 6 2 2" xfId="22" xr:uid="{00000000-0005-0000-0000-000015000000}"/>
    <cellStyle name="Comma 6 3" xfId="23" xr:uid="{00000000-0005-0000-0000-000016000000}"/>
    <cellStyle name="Comma 7" xfId="24" xr:uid="{00000000-0005-0000-0000-000017000000}"/>
    <cellStyle name="Comma 7 2" xfId="25" xr:uid="{00000000-0005-0000-0000-000018000000}"/>
    <cellStyle name="Comma 8" xfId="26" xr:uid="{00000000-0005-0000-0000-000019000000}"/>
    <cellStyle name="Comma 8 2" xfId="27" xr:uid="{00000000-0005-0000-0000-00001A000000}"/>
    <cellStyle name="Comma 9" xfId="28" xr:uid="{00000000-0005-0000-0000-00001B000000}"/>
    <cellStyle name="Comma0" xfId="29" xr:uid="{00000000-0005-0000-0000-00001C000000}"/>
    <cellStyle name="Currency 2" xfId="30" xr:uid="{00000000-0005-0000-0000-00001D000000}"/>
    <cellStyle name="Currency 2 2" xfId="31" xr:uid="{00000000-0005-0000-0000-00001E000000}"/>
    <cellStyle name="Currency 2 2 2" xfId="32" xr:uid="{00000000-0005-0000-0000-00001F000000}"/>
    <cellStyle name="Currency 2 3" xfId="33" xr:uid="{00000000-0005-0000-0000-000020000000}"/>
    <cellStyle name="Currency0" xfId="34" xr:uid="{00000000-0005-0000-0000-000021000000}"/>
    <cellStyle name="Date" xfId="35" xr:uid="{00000000-0005-0000-0000-000022000000}"/>
    <cellStyle name="Excel Built-in Excel Built-in Excel Built-in Comma 7 2" xfId="36" xr:uid="{00000000-0005-0000-0000-000023000000}"/>
    <cellStyle name="Excel Built-in Excel Built-in Excel Built-in Comma 7 2 2" xfId="37" xr:uid="{00000000-0005-0000-0000-000024000000}"/>
    <cellStyle name="Excel Built-in Excel Built-in Excel Built-in Comma 7 2 3" xfId="38" xr:uid="{00000000-0005-0000-0000-000025000000}"/>
    <cellStyle name="Excel Built-in Excel Built-in Excel Built-in Comma 8" xfId="39" xr:uid="{00000000-0005-0000-0000-000026000000}"/>
    <cellStyle name="Excel Built-in Excel Built-in Excel Built-in Comma 8 2" xfId="40" xr:uid="{00000000-0005-0000-0000-000027000000}"/>
    <cellStyle name="Excel Built-in Excel Built-in Excel Built-in Comma 8 2 2" xfId="41" xr:uid="{00000000-0005-0000-0000-000028000000}"/>
    <cellStyle name="Excel Built-in Excel Built-in Excel Built-in Comma 8 3" xfId="42" xr:uid="{00000000-0005-0000-0000-000029000000}"/>
    <cellStyle name="Excel Built-in Excel Built-in Excel Built-in Comma 8 4" xfId="43" xr:uid="{00000000-0005-0000-0000-00002A000000}"/>
    <cellStyle name="Excel Built-in Excel Built-in Excel Built-in Normal 8" xfId="44" xr:uid="{00000000-0005-0000-0000-00002B000000}"/>
    <cellStyle name="Excel Built-in Excel Built-in Excel Built-in Normal 8 2" xfId="45" xr:uid="{00000000-0005-0000-0000-00002C000000}"/>
    <cellStyle name="Excel Built-in Excel Built-in Excel Built-in Normal 8 2 2" xfId="46" xr:uid="{00000000-0005-0000-0000-00002D000000}"/>
    <cellStyle name="Excel Built-in Excel Built-in Excel Built-in Normal_Sheet1" xfId="47" xr:uid="{00000000-0005-0000-0000-00002E000000}"/>
    <cellStyle name="Excel Built-in Excel Built-in Excel Built-in Percent 3 2" xfId="48" xr:uid="{00000000-0005-0000-0000-00002F000000}"/>
    <cellStyle name="Excel Built-in Excel Built-in Excel Built-in Percent 3 2 2" xfId="49" xr:uid="{00000000-0005-0000-0000-000030000000}"/>
    <cellStyle name="Excel Built-in Excel Built-in Excel Built-in Percent 3 2 2 2" xfId="50" xr:uid="{00000000-0005-0000-0000-000031000000}"/>
    <cellStyle name="Excel Built-in Excel Built-in Excel Built-in Percent 3 2 2 2 2" xfId="51" xr:uid="{00000000-0005-0000-0000-000032000000}"/>
    <cellStyle name="Excel Built-in Excel Built-in Excel Built-in Percent 3 2 3" xfId="52" xr:uid="{00000000-0005-0000-0000-000033000000}"/>
    <cellStyle name="Excel Built-in Excel Built-in Excel Built-in Percent 5 2" xfId="53" xr:uid="{00000000-0005-0000-0000-000034000000}"/>
    <cellStyle name="Excel Built-in Excel Built-in Excel Built-in Percent 5 2 2" xfId="54" xr:uid="{00000000-0005-0000-0000-000035000000}"/>
    <cellStyle name="Excel Built-in Excel Built-in Excel Built-in Percent 5 3" xfId="55" xr:uid="{00000000-0005-0000-0000-000036000000}"/>
    <cellStyle name="Excel Built-in Excel Built-in Excel Built-in Percent 5 3 2" xfId="56" xr:uid="{00000000-0005-0000-0000-000037000000}"/>
    <cellStyle name="Excel Built-in Excel Built-in Excel Built-in Percent 6" xfId="57" xr:uid="{00000000-0005-0000-0000-000038000000}"/>
    <cellStyle name="Excel Built-in Excel Built-in Excel Built-in Percent 6 2" xfId="58" xr:uid="{00000000-0005-0000-0000-000039000000}"/>
    <cellStyle name="Excel Built-in Excel Built-in Excel Built-in Percent 6 3" xfId="59" xr:uid="{00000000-0005-0000-0000-00003A000000}"/>
    <cellStyle name="Excel Built-in Normal" xfId="60" xr:uid="{00000000-0005-0000-0000-00003B000000}"/>
    <cellStyle name="Excel Built-in Normal 2" xfId="61" xr:uid="{00000000-0005-0000-0000-00003C000000}"/>
    <cellStyle name="Fixed" xfId="62" xr:uid="{00000000-0005-0000-0000-00003D000000}"/>
    <cellStyle name="Header1" xfId="63" xr:uid="{00000000-0005-0000-0000-00003E000000}"/>
    <cellStyle name="Header2" xfId="64" xr:uid="{00000000-0005-0000-0000-00003F000000}"/>
    <cellStyle name="Hyperlink" xfId="65" builtinId="8"/>
    <cellStyle name="Normal" xfId="0" builtinId="0"/>
    <cellStyle name="Normal - Style1" xfId="66" xr:uid="{00000000-0005-0000-0000-000042000000}"/>
    <cellStyle name="Normal 10" xfId="67" xr:uid="{00000000-0005-0000-0000-000043000000}"/>
    <cellStyle name="Normal 10 2" xfId="68" xr:uid="{00000000-0005-0000-0000-000044000000}"/>
    <cellStyle name="Normal 11" xfId="69" xr:uid="{00000000-0005-0000-0000-000045000000}"/>
    <cellStyle name="Normal 12" xfId="70" xr:uid="{00000000-0005-0000-0000-000046000000}"/>
    <cellStyle name="Normal 13" xfId="71" xr:uid="{00000000-0005-0000-0000-000047000000}"/>
    <cellStyle name="Normal 2" xfId="72" xr:uid="{00000000-0005-0000-0000-000048000000}"/>
    <cellStyle name="Normal 2 11 2 2" xfId="73" xr:uid="{00000000-0005-0000-0000-000049000000}"/>
    <cellStyle name="Normal 2 2" xfId="74" xr:uid="{00000000-0005-0000-0000-00004A000000}"/>
    <cellStyle name="Normal 2 2 2" xfId="75" xr:uid="{00000000-0005-0000-0000-00004B000000}"/>
    <cellStyle name="Normal 2 2 3" xfId="76" xr:uid="{00000000-0005-0000-0000-00004C000000}"/>
    <cellStyle name="Normal 2 3" xfId="77" xr:uid="{00000000-0005-0000-0000-00004D000000}"/>
    <cellStyle name="Normal 2 4" xfId="78" xr:uid="{00000000-0005-0000-0000-00004E000000}"/>
    <cellStyle name="Normal 2 5" xfId="79" xr:uid="{00000000-0005-0000-0000-00004F000000}"/>
    <cellStyle name="Normal 2 5 2" xfId="80" xr:uid="{00000000-0005-0000-0000-000050000000}"/>
    <cellStyle name="Normal 2 5 3" xfId="81" xr:uid="{00000000-0005-0000-0000-000051000000}"/>
    <cellStyle name="Normal 2 5 5 2" xfId="82" xr:uid="{00000000-0005-0000-0000-000052000000}"/>
    <cellStyle name="Normal 2 6" xfId="83" xr:uid="{00000000-0005-0000-0000-000053000000}"/>
    <cellStyle name="Normal 2 6 2" xfId="84" xr:uid="{00000000-0005-0000-0000-000054000000}"/>
    <cellStyle name="Normal 2 7" xfId="85" xr:uid="{00000000-0005-0000-0000-000055000000}"/>
    <cellStyle name="Normal 2 7 2" xfId="86" xr:uid="{00000000-0005-0000-0000-000056000000}"/>
    <cellStyle name="Normal 2_2_Template for BSC-KPI planning_PayNet 11.12.09 KTTC" xfId="87" xr:uid="{00000000-0005-0000-0000-000057000000}"/>
    <cellStyle name="Normal 3" xfId="88" xr:uid="{00000000-0005-0000-0000-000058000000}"/>
    <cellStyle name="Normal 3 2" xfId="89" xr:uid="{00000000-0005-0000-0000-000059000000}"/>
    <cellStyle name="Normal 4" xfId="90" xr:uid="{00000000-0005-0000-0000-00005A000000}"/>
    <cellStyle name="Normal 5" xfId="91" xr:uid="{00000000-0005-0000-0000-00005B000000}"/>
    <cellStyle name="Normal 5 4" xfId="92" xr:uid="{00000000-0005-0000-0000-00005C000000}"/>
    <cellStyle name="Normal 6" xfId="93" xr:uid="{00000000-0005-0000-0000-00005D000000}"/>
    <cellStyle name="Normal 7" xfId="94" xr:uid="{00000000-0005-0000-0000-00005E000000}"/>
    <cellStyle name="Normal 7 2" xfId="95" xr:uid="{00000000-0005-0000-0000-00005F000000}"/>
    <cellStyle name="Normal 7 2 2" xfId="96" xr:uid="{00000000-0005-0000-0000-000060000000}"/>
    <cellStyle name="Normal 7 3" xfId="97" xr:uid="{00000000-0005-0000-0000-000061000000}"/>
    <cellStyle name="Normal 7 3 2" xfId="98" xr:uid="{00000000-0005-0000-0000-000062000000}"/>
    <cellStyle name="Normal 7 3 3" xfId="99" xr:uid="{00000000-0005-0000-0000-000063000000}"/>
    <cellStyle name="Normal 7 3 4" xfId="100" xr:uid="{00000000-0005-0000-0000-000064000000}"/>
    <cellStyle name="Normal 7 4" xfId="101" xr:uid="{00000000-0005-0000-0000-000065000000}"/>
    <cellStyle name="Normal 7 5" xfId="102" xr:uid="{00000000-0005-0000-0000-000066000000}"/>
    <cellStyle name="Normal 7 5 2" xfId="103" xr:uid="{00000000-0005-0000-0000-000067000000}"/>
    <cellStyle name="Normal 7 6" xfId="104" xr:uid="{00000000-0005-0000-0000-000068000000}"/>
    <cellStyle name="Normal 7 7" xfId="105" xr:uid="{00000000-0005-0000-0000-000069000000}"/>
    <cellStyle name="Normal 8" xfId="106" xr:uid="{00000000-0005-0000-0000-00006A000000}"/>
    <cellStyle name="Normal 9" xfId="107" xr:uid="{00000000-0005-0000-0000-00006B000000}"/>
    <cellStyle name="Normal 9 2" xfId="108" xr:uid="{00000000-0005-0000-0000-00006C000000}"/>
    <cellStyle name="Normal_VTU" xfId="109" xr:uid="{00000000-0005-0000-0000-00006D000000}"/>
    <cellStyle name="Percent" xfId="110" builtinId="5"/>
    <cellStyle name="Percent 2" xfId="111" xr:uid="{00000000-0005-0000-0000-00006F000000}"/>
    <cellStyle name="Percent 2 2" xfId="112" xr:uid="{00000000-0005-0000-0000-000070000000}"/>
    <cellStyle name="Percent 2 3" xfId="113" xr:uid="{00000000-0005-0000-0000-000071000000}"/>
    <cellStyle name="Percent 3" xfId="114" xr:uid="{00000000-0005-0000-0000-000072000000}"/>
    <cellStyle name="Percent 3 2" xfId="115" xr:uid="{00000000-0005-0000-0000-000073000000}"/>
    <cellStyle name="Percent 4" xfId="116" xr:uid="{00000000-0005-0000-0000-000074000000}"/>
    <cellStyle name="Percent 5" xfId="117" xr:uid="{00000000-0005-0000-0000-000075000000}"/>
    <cellStyle name="Percent 5 2" xfId="118" xr:uid="{00000000-0005-0000-0000-000076000000}"/>
    <cellStyle name="Percent 5 3" xfId="119" xr:uid="{00000000-0005-0000-0000-000077000000}"/>
    <cellStyle name="Percent 6" xfId="120" xr:uid="{00000000-0005-0000-0000-000078000000}"/>
    <cellStyle name="Percent 7" xfId="121" xr:uid="{00000000-0005-0000-0000-000079000000}"/>
    <cellStyle name="Percent 7 2" xfId="122" xr:uid="{00000000-0005-0000-0000-00007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8"/>
  <sheetViews>
    <sheetView zoomScale="70" zoomScaleNormal="70" workbookViewId="0">
      <selection activeCell="V9" sqref="V9"/>
    </sheetView>
  </sheetViews>
  <sheetFormatPr defaultColWidth="7.5" defaultRowHeight="15.75"/>
  <cols>
    <col min="1" max="1" width="3.625" style="12" customWidth="1"/>
    <col min="2" max="2" width="7.875" style="12" customWidth="1"/>
    <col min="3" max="3" width="3.375" style="11" customWidth="1"/>
    <col min="4" max="4" width="20.25" style="46" customWidth="1"/>
    <col min="5" max="5" width="6.125" style="47" customWidth="1"/>
    <col min="6" max="6" width="4.5" style="47" customWidth="1"/>
    <col min="7" max="7" width="12.375" style="48" customWidth="1"/>
    <col min="8" max="8" width="7.5" style="48" customWidth="1"/>
    <col min="9" max="9" width="6.75" style="56" customWidth="1"/>
    <col min="10" max="10" width="6.875" style="49" customWidth="1"/>
    <col min="11" max="11" width="4.875" style="50" customWidth="1"/>
    <col min="12" max="12" width="6.25" style="50" customWidth="1"/>
    <col min="13" max="13" width="5.375" style="12" customWidth="1"/>
    <col min="14" max="14" width="5.125" style="12" customWidth="1"/>
    <col min="15" max="15" width="5.875" style="51" customWidth="1"/>
    <col min="16" max="16" width="6.125" style="51" customWidth="1"/>
    <col min="17" max="17" width="5.5" style="51" customWidth="1"/>
    <col min="18" max="18" width="7.125" style="51" customWidth="1"/>
    <col min="19" max="19" width="6.625" style="51" customWidth="1"/>
    <col min="20" max="20" width="6.5" style="51" customWidth="1"/>
    <col min="21" max="30" width="7.5" style="252" customWidth="1"/>
    <col min="31" max="16384" width="7.5" style="12"/>
  </cols>
  <sheetData>
    <row r="1" spans="1:31" s="58" customFormat="1" ht="55.5" customHeight="1">
      <c r="A1" s="1253" t="s">
        <v>11</v>
      </c>
      <c r="B1" s="1253"/>
      <c r="C1" s="1253"/>
      <c r="D1" s="1253"/>
      <c r="E1" s="1253"/>
      <c r="F1" s="1253"/>
      <c r="G1" s="1253"/>
      <c r="H1" s="1253"/>
      <c r="I1" s="1253"/>
      <c r="J1" s="1253"/>
      <c r="K1" s="1253"/>
      <c r="L1" s="1253"/>
      <c r="M1" s="1253"/>
      <c r="N1" s="1253"/>
      <c r="O1" s="1253"/>
      <c r="P1" s="1253"/>
      <c r="Q1" s="1253"/>
      <c r="R1" s="1253"/>
      <c r="S1" s="1253"/>
      <c r="T1" s="1253"/>
      <c r="U1" s="1253"/>
      <c r="V1" s="1253"/>
      <c r="W1" s="1253"/>
      <c r="X1" s="1253"/>
      <c r="Y1" s="1253"/>
      <c r="Z1" s="1253"/>
      <c r="AA1" s="1253"/>
      <c r="AB1" s="1253"/>
      <c r="AC1" s="1253"/>
      <c r="AD1" s="1253"/>
    </row>
    <row r="2" spans="1:31">
      <c r="A2" s="13"/>
      <c r="B2" s="13"/>
      <c r="C2" s="13"/>
      <c r="D2" s="14"/>
      <c r="E2" s="15"/>
      <c r="F2" s="15"/>
      <c r="G2" s="16"/>
      <c r="H2" s="16"/>
      <c r="I2" s="52"/>
      <c r="J2" s="17"/>
      <c r="K2" s="18"/>
      <c r="L2" s="18"/>
      <c r="M2" s="13"/>
      <c r="N2" s="13"/>
      <c r="O2" s="19"/>
      <c r="P2" s="19"/>
      <c r="Q2" s="19"/>
      <c r="R2" s="19"/>
      <c r="S2" s="19"/>
      <c r="T2" s="19"/>
      <c r="U2" s="247"/>
      <c r="V2" s="247"/>
      <c r="W2" s="247"/>
      <c r="X2" s="247"/>
      <c r="Y2" s="247"/>
      <c r="Z2" s="247"/>
      <c r="AA2" s="247"/>
      <c r="AB2" s="247"/>
      <c r="AC2" s="247"/>
      <c r="AD2" s="247"/>
    </row>
    <row r="3" spans="1:31" ht="24.95" customHeight="1">
      <c r="A3" s="20"/>
      <c r="B3" s="20"/>
      <c r="C3" s="20"/>
      <c r="D3" s="21" t="s">
        <v>12</v>
      </c>
      <c r="E3" s="22"/>
      <c r="F3" s="22"/>
      <c r="G3" s="23"/>
      <c r="H3" s="23"/>
      <c r="I3" s="53"/>
      <c r="J3" s="24"/>
      <c r="K3" s="25"/>
      <c r="L3" s="25"/>
      <c r="M3" s="20"/>
      <c r="N3" s="20"/>
      <c r="O3" s="26"/>
      <c r="P3" s="26"/>
      <c r="Q3" s="26"/>
      <c r="R3" s="21" t="s">
        <v>13</v>
      </c>
      <c r="S3" s="22"/>
      <c r="T3" s="22"/>
      <c r="U3" s="21" t="s">
        <v>14</v>
      </c>
      <c r="V3" s="21"/>
      <c r="W3" s="21"/>
      <c r="X3" s="21"/>
      <c r="Y3" s="21"/>
      <c r="Z3" s="21"/>
      <c r="AA3" s="21"/>
      <c r="AB3" s="21"/>
      <c r="AC3" s="21"/>
      <c r="AD3" s="21"/>
    </row>
    <row r="4" spans="1:31" ht="24.95" customHeight="1">
      <c r="A4" s="62"/>
      <c r="B4" s="62"/>
      <c r="C4" s="62"/>
      <c r="D4" s="27"/>
      <c r="E4" s="28"/>
      <c r="F4" s="28">
        <f>COLUMN()-5</f>
        <v>1</v>
      </c>
      <c r="G4" s="28">
        <f t="shared" ref="G4:AD4" si="0">COLUMN()-5</f>
        <v>2</v>
      </c>
      <c r="H4" s="28">
        <f t="shared" si="0"/>
        <v>3</v>
      </c>
      <c r="I4" s="54">
        <f t="shared" si="0"/>
        <v>4</v>
      </c>
      <c r="J4" s="28">
        <f t="shared" si="0"/>
        <v>5</v>
      </c>
      <c r="K4" s="28">
        <f t="shared" si="0"/>
        <v>6</v>
      </c>
      <c r="L4" s="28">
        <f t="shared" si="0"/>
        <v>7</v>
      </c>
      <c r="M4" s="28">
        <f t="shared" si="0"/>
        <v>8</v>
      </c>
      <c r="N4" s="28">
        <f t="shared" si="0"/>
        <v>9</v>
      </c>
      <c r="O4" s="28">
        <f t="shared" si="0"/>
        <v>10</v>
      </c>
      <c r="P4" s="28">
        <f t="shared" si="0"/>
        <v>11</v>
      </c>
      <c r="Q4" s="28">
        <f t="shared" si="0"/>
        <v>12</v>
      </c>
      <c r="R4" s="28">
        <f t="shared" si="0"/>
        <v>13</v>
      </c>
      <c r="S4" s="28">
        <f t="shared" si="0"/>
        <v>14</v>
      </c>
      <c r="T4" s="28">
        <f t="shared" si="0"/>
        <v>15</v>
      </c>
      <c r="U4" s="27">
        <f t="shared" si="0"/>
        <v>16</v>
      </c>
      <c r="V4" s="27">
        <f t="shared" si="0"/>
        <v>17</v>
      </c>
      <c r="W4" s="27">
        <f t="shared" si="0"/>
        <v>18</v>
      </c>
      <c r="X4" s="27">
        <f t="shared" si="0"/>
        <v>19</v>
      </c>
      <c r="Y4" s="27">
        <f t="shared" si="0"/>
        <v>20</v>
      </c>
      <c r="Z4" s="27"/>
      <c r="AA4" s="27">
        <f t="shared" si="0"/>
        <v>22</v>
      </c>
      <c r="AB4" s="27">
        <f t="shared" si="0"/>
        <v>23</v>
      </c>
      <c r="AC4" s="27">
        <f t="shared" si="0"/>
        <v>24</v>
      </c>
      <c r="AD4" s="27">
        <f t="shared" si="0"/>
        <v>25</v>
      </c>
    </row>
    <row r="5" spans="1:31" s="634" customFormat="1" ht="32.25" customHeight="1">
      <c r="A5" s="1256" t="s">
        <v>15</v>
      </c>
      <c r="B5" s="1256"/>
      <c r="C5" s="1256"/>
      <c r="D5" s="1256"/>
      <c r="E5" s="1245" t="s">
        <v>16</v>
      </c>
      <c r="F5" s="1245" t="s">
        <v>17</v>
      </c>
      <c r="G5" s="1245" t="s">
        <v>18</v>
      </c>
      <c r="H5" s="1245" t="s">
        <v>19</v>
      </c>
      <c r="I5" s="1257" t="s">
        <v>20</v>
      </c>
      <c r="J5" s="1254" t="s">
        <v>21</v>
      </c>
      <c r="K5" s="1255" t="s">
        <v>22</v>
      </c>
      <c r="L5" s="1255"/>
      <c r="M5" s="1255"/>
      <c r="N5" s="1258" t="s">
        <v>23</v>
      </c>
      <c r="O5" s="1245" t="s">
        <v>24</v>
      </c>
      <c r="P5" s="1245" t="s">
        <v>25</v>
      </c>
      <c r="Q5" s="1245" t="s">
        <v>26</v>
      </c>
      <c r="R5" s="1246" t="s">
        <v>27</v>
      </c>
      <c r="S5" s="1246" t="s">
        <v>28</v>
      </c>
      <c r="T5" s="1246" t="s">
        <v>29</v>
      </c>
      <c r="U5" s="1248" t="s">
        <v>8</v>
      </c>
      <c r="V5" s="1248" t="s">
        <v>41</v>
      </c>
      <c r="W5" s="1248" t="s">
        <v>33</v>
      </c>
      <c r="X5" s="1248" t="s">
        <v>34</v>
      </c>
      <c r="Y5" s="1248" t="s">
        <v>43</v>
      </c>
      <c r="Z5" s="1249" t="s">
        <v>42</v>
      </c>
      <c r="AA5" s="1248" t="s">
        <v>35</v>
      </c>
      <c r="AB5" s="1248" t="s">
        <v>36</v>
      </c>
      <c r="AC5" s="1248" t="s">
        <v>9</v>
      </c>
      <c r="AD5" s="1248" t="s">
        <v>357</v>
      </c>
      <c r="AE5" s="1247"/>
    </row>
    <row r="6" spans="1:31" s="638" customFormat="1" ht="72.75" customHeight="1">
      <c r="A6" s="1256"/>
      <c r="B6" s="1256"/>
      <c r="C6" s="1256"/>
      <c r="D6" s="1256"/>
      <c r="E6" s="1245"/>
      <c r="F6" s="1245"/>
      <c r="G6" s="1245"/>
      <c r="H6" s="1245"/>
      <c r="I6" s="1257"/>
      <c r="J6" s="1254"/>
      <c r="K6" s="635" t="s">
        <v>30</v>
      </c>
      <c r="L6" s="636">
        <v>2020</v>
      </c>
      <c r="M6" s="637" t="s">
        <v>0</v>
      </c>
      <c r="N6" s="1258"/>
      <c r="O6" s="1245"/>
      <c r="P6" s="1245"/>
      <c r="Q6" s="1245"/>
      <c r="R6" s="1246"/>
      <c r="S6" s="1246"/>
      <c r="T6" s="1246"/>
      <c r="U6" s="1248"/>
      <c r="V6" s="1248"/>
      <c r="W6" s="1248"/>
      <c r="X6" s="1248"/>
      <c r="Y6" s="1248"/>
      <c r="Z6" s="1250"/>
      <c r="AA6" s="1248"/>
      <c r="AB6" s="1248"/>
      <c r="AC6" s="1248"/>
      <c r="AD6" s="1248"/>
      <c r="AE6" s="1247"/>
    </row>
    <row r="7" spans="1:31" s="45" customFormat="1" ht="124.5" customHeight="1">
      <c r="A7" s="587" t="s">
        <v>122</v>
      </c>
      <c r="B7" s="432">
        <v>0</v>
      </c>
      <c r="C7" s="187" t="s">
        <v>123</v>
      </c>
      <c r="D7" s="188"/>
      <c r="E7" s="189">
        <v>0</v>
      </c>
      <c r="F7" s="189"/>
      <c r="G7" s="188"/>
      <c r="H7" s="190"/>
      <c r="I7" s="191"/>
      <c r="J7" s="192"/>
      <c r="K7" s="190"/>
      <c r="L7" s="632"/>
      <c r="M7" s="193"/>
      <c r="N7" s="188"/>
      <c r="O7" s="194"/>
      <c r="P7" s="194"/>
      <c r="Q7" s="192"/>
      <c r="R7" s="195"/>
      <c r="S7" s="195"/>
      <c r="T7" s="194"/>
      <c r="U7" s="196"/>
      <c r="V7" s="196"/>
      <c r="W7" s="196"/>
      <c r="X7" s="196"/>
      <c r="Y7" s="248"/>
      <c r="Z7" s="248"/>
      <c r="AA7" s="248"/>
      <c r="AB7" s="248"/>
      <c r="AC7" s="248"/>
      <c r="AD7" s="248"/>
      <c r="AE7" s="60"/>
    </row>
    <row r="8" spans="1:31" s="36" customFormat="1" ht="138" customHeight="1">
      <c r="A8" s="274" t="s">
        <v>273</v>
      </c>
      <c r="B8" s="601">
        <v>0.5</v>
      </c>
      <c r="C8" s="29" t="s">
        <v>31</v>
      </c>
      <c r="D8" s="30" t="s">
        <v>10</v>
      </c>
      <c r="E8" s="31">
        <v>1</v>
      </c>
      <c r="F8" s="609" t="s">
        <v>32</v>
      </c>
      <c r="G8" s="253" t="s">
        <v>189</v>
      </c>
      <c r="H8" s="3" t="s">
        <v>208</v>
      </c>
      <c r="I8" s="55">
        <v>1</v>
      </c>
      <c r="J8" s="57">
        <v>0.5</v>
      </c>
      <c r="K8" s="32"/>
      <c r="L8" s="33"/>
      <c r="M8" s="3" t="s">
        <v>208</v>
      </c>
      <c r="N8" s="34" t="s">
        <v>1</v>
      </c>
      <c r="O8" s="3" t="s">
        <v>208</v>
      </c>
      <c r="P8" s="3" t="s">
        <v>356</v>
      </c>
      <c r="Q8" s="3"/>
      <c r="R8" s="32" t="s">
        <v>270</v>
      </c>
      <c r="S8" s="35"/>
      <c r="T8" s="35"/>
      <c r="U8" s="30" t="s">
        <v>325</v>
      </c>
      <c r="V8" s="30" t="s">
        <v>325</v>
      </c>
      <c r="W8" s="30" t="s">
        <v>325</v>
      </c>
      <c r="X8" s="30" t="s">
        <v>325</v>
      </c>
      <c r="Y8" s="30" t="s">
        <v>325</v>
      </c>
      <c r="Z8" s="30" t="s">
        <v>325</v>
      </c>
      <c r="AA8" s="30" t="s">
        <v>325</v>
      </c>
      <c r="AB8" s="30" t="s">
        <v>325</v>
      </c>
      <c r="AC8" s="30" t="s">
        <v>325</v>
      </c>
      <c r="AD8" s="30" t="s">
        <v>325</v>
      </c>
    </row>
    <row r="9" spans="1:31" ht="125.25" customHeight="1">
      <c r="A9" s="274" t="s">
        <v>272</v>
      </c>
      <c r="B9" s="447">
        <v>0.5</v>
      </c>
      <c r="C9" s="448" t="s">
        <v>37</v>
      </c>
      <c r="D9" s="449" t="s">
        <v>39</v>
      </c>
      <c r="E9" s="450">
        <v>1</v>
      </c>
      <c r="F9" s="610" t="s">
        <v>40</v>
      </c>
      <c r="G9" s="451" t="s">
        <v>259</v>
      </c>
      <c r="H9" s="3" t="s">
        <v>208</v>
      </c>
      <c r="I9" s="613">
        <v>1</v>
      </c>
      <c r="J9" s="639">
        <f>I9*E9*B9</f>
        <v>0.5</v>
      </c>
      <c r="K9" s="614"/>
      <c r="L9" s="615"/>
      <c r="M9" s="3" t="s">
        <v>208</v>
      </c>
      <c r="N9" s="616" t="s">
        <v>38</v>
      </c>
      <c r="O9" s="3" t="s">
        <v>208</v>
      </c>
      <c r="P9" s="3" t="s">
        <v>526</v>
      </c>
      <c r="Q9" s="2"/>
      <c r="R9" s="32" t="s">
        <v>270</v>
      </c>
      <c r="S9" s="38"/>
      <c r="T9" s="38"/>
      <c r="U9" s="451" t="s">
        <v>325</v>
      </c>
      <c r="V9" s="451" t="s">
        <v>325</v>
      </c>
      <c r="W9" s="451" t="s">
        <v>325</v>
      </c>
      <c r="X9" s="451" t="s">
        <v>325</v>
      </c>
      <c r="Y9" s="451" t="s">
        <v>325</v>
      </c>
      <c r="Z9" s="451" t="s">
        <v>325</v>
      </c>
      <c r="AA9" s="451" t="s">
        <v>325</v>
      </c>
      <c r="AB9" s="451" t="s">
        <v>325</v>
      </c>
      <c r="AC9" s="451" t="s">
        <v>325</v>
      </c>
      <c r="AD9" s="451" t="s">
        <v>325</v>
      </c>
    </row>
    <row r="10" spans="1:31" ht="20.45" customHeight="1">
      <c r="A10" s="39"/>
      <c r="B10" s="40"/>
      <c r="C10" s="39"/>
      <c r="D10" s="41"/>
      <c r="E10" s="42"/>
      <c r="F10" s="42"/>
      <c r="G10" s="41"/>
      <c r="H10" s="43"/>
      <c r="I10" s="256">
        <v>1</v>
      </c>
      <c r="J10" s="257"/>
      <c r="K10" s="44"/>
      <c r="L10" s="44"/>
      <c r="M10" s="39"/>
      <c r="N10" s="39"/>
      <c r="O10" s="1"/>
      <c r="P10" s="1"/>
      <c r="Q10" s="1"/>
      <c r="R10" s="1"/>
      <c r="S10" s="37"/>
      <c r="T10" s="39"/>
      <c r="U10" s="249"/>
      <c r="V10" s="249"/>
      <c r="W10" s="249"/>
      <c r="X10" s="249"/>
      <c r="Y10" s="250"/>
      <c r="Z10" s="250"/>
      <c r="AA10" s="250"/>
      <c r="AB10" s="250"/>
      <c r="AC10" s="250"/>
      <c r="AD10" s="250"/>
    </row>
    <row r="11" spans="1:31" ht="119.25" customHeight="1">
      <c r="A11" s="275" t="s">
        <v>271</v>
      </c>
      <c r="B11" s="276">
        <v>0</v>
      </c>
      <c r="C11" s="277"/>
      <c r="D11" s="188">
        <v>0</v>
      </c>
      <c r="E11" s="278">
        <v>0</v>
      </c>
      <c r="F11" s="278"/>
      <c r="G11" s="196"/>
      <c r="H11" s="189"/>
      <c r="I11" s="279"/>
      <c r="J11" s="280"/>
      <c r="K11" s="281"/>
      <c r="L11" s="281"/>
      <c r="M11" s="282"/>
      <c r="N11" s="282"/>
      <c r="O11" s="194"/>
      <c r="P11" s="194"/>
      <c r="Q11" s="194"/>
      <c r="R11" s="194"/>
      <c r="S11" s="195"/>
      <c r="T11" s="283"/>
      <c r="U11" s="196"/>
      <c r="V11" s="196"/>
      <c r="W11" s="196"/>
      <c r="X11" s="196"/>
      <c r="Y11" s="196"/>
      <c r="Z11" s="196"/>
      <c r="AA11" s="196"/>
      <c r="AB11" s="196"/>
      <c r="AC11" s="196"/>
      <c r="AD11" s="196"/>
    </row>
    <row r="12" spans="1:31" s="11" customFormat="1" ht="30" customHeight="1">
      <c r="A12" s="4"/>
      <c r="B12" s="633">
        <f>B7+B8+B9+B11</f>
        <v>1</v>
      </c>
      <c r="C12" s="5"/>
      <c r="D12" s="6"/>
      <c r="E12" s="7"/>
      <c r="F12" s="7"/>
      <c r="G12" s="6"/>
      <c r="H12" s="61"/>
      <c r="I12" s="54"/>
      <c r="J12" s="7">
        <f>J8+J9</f>
        <v>1</v>
      </c>
      <c r="K12" s="8"/>
      <c r="L12" s="8"/>
      <c r="M12" s="5"/>
      <c r="N12" s="5"/>
      <c r="O12" s="9"/>
      <c r="P12" s="9"/>
      <c r="Q12" s="9"/>
      <c r="R12" s="9"/>
      <c r="S12" s="10"/>
      <c r="T12" s="5"/>
      <c r="U12" s="251"/>
      <c r="V12" s="251"/>
      <c r="W12" s="251"/>
      <c r="X12" s="251"/>
      <c r="Y12" s="27"/>
      <c r="Z12" s="27"/>
      <c r="AA12" s="27"/>
      <c r="AB12" s="27"/>
      <c r="AC12" s="27"/>
      <c r="AD12" s="27"/>
    </row>
    <row r="15" spans="1:31" s="811" customFormat="1" ht="36" customHeight="1">
      <c r="A15" s="63"/>
      <c r="B15" s="1251" t="s">
        <v>417</v>
      </c>
      <c r="C15" s="1251"/>
      <c r="D15" s="1251"/>
      <c r="E15" s="1251"/>
      <c r="F15" s="1251"/>
      <c r="G15" s="1251"/>
      <c r="H15" s="1251"/>
      <c r="I15" s="1251"/>
      <c r="J15" s="1251"/>
      <c r="K15" s="1251"/>
      <c r="L15" s="1251"/>
      <c r="M15" s="1251"/>
      <c r="N15" s="1251"/>
      <c r="O15" s="1251"/>
      <c r="P15" s="1251"/>
      <c r="Q15" s="1251"/>
      <c r="R15" s="1251"/>
      <c r="S15" s="1252" t="s">
        <v>418</v>
      </c>
      <c r="T15" s="1252"/>
      <c r="U15" s="1252"/>
      <c r="V15" s="1252"/>
      <c r="W15" s="1252"/>
      <c r="X15" s="1252"/>
      <c r="Y15" s="1252"/>
      <c r="Z15" s="1252"/>
      <c r="AA15" s="1252"/>
      <c r="AB15" s="1252"/>
      <c r="AC15" s="1252"/>
      <c r="AD15" s="1252"/>
    </row>
    <row r="16" spans="1:31">
      <c r="A16" s="45"/>
      <c r="B16" s="45"/>
      <c r="C16" s="802"/>
      <c r="D16" s="803"/>
      <c r="E16" s="804"/>
      <c r="F16" s="804"/>
      <c r="G16" s="805"/>
      <c r="H16" s="805"/>
      <c r="I16" s="806"/>
      <c r="J16" s="807"/>
      <c r="K16" s="808"/>
      <c r="L16" s="808"/>
      <c r="M16" s="45"/>
      <c r="N16" s="45"/>
      <c r="O16" s="809"/>
      <c r="P16" s="809"/>
      <c r="Q16" s="809"/>
      <c r="R16" s="809"/>
      <c r="S16" s="809"/>
      <c r="T16" s="809"/>
      <c r="U16" s="810"/>
      <c r="V16" s="810"/>
      <c r="W16" s="810"/>
      <c r="X16" s="810"/>
      <c r="Y16" s="810"/>
      <c r="Z16" s="810"/>
      <c r="AA16" s="810"/>
      <c r="AB16" s="810"/>
      <c r="AC16" s="810"/>
      <c r="AD16" s="810"/>
    </row>
    <row r="17" spans="1:30">
      <c r="A17" s="45"/>
      <c r="B17" s="45"/>
      <c r="C17" s="802"/>
      <c r="D17" s="803"/>
      <c r="E17" s="804"/>
      <c r="F17" s="804"/>
      <c r="G17" s="805"/>
      <c r="H17" s="805"/>
      <c r="I17" s="806"/>
      <c r="J17" s="807"/>
      <c r="K17" s="808"/>
      <c r="L17" s="808"/>
      <c r="M17" s="45"/>
      <c r="N17" s="45"/>
      <c r="O17" s="809"/>
      <c r="P17" s="809"/>
      <c r="Q17" s="809"/>
      <c r="R17" s="809"/>
      <c r="S17" s="809"/>
      <c r="T17" s="809"/>
      <c r="U17" s="810"/>
      <c r="V17" s="810"/>
      <c r="W17" s="810"/>
      <c r="X17" s="810"/>
      <c r="Y17" s="810"/>
      <c r="Z17" s="810"/>
      <c r="AA17" s="810"/>
      <c r="AB17" s="810"/>
      <c r="AC17" s="810"/>
      <c r="AD17" s="810"/>
    </row>
    <row r="18" spans="1:30">
      <c r="A18" s="45"/>
      <c r="B18" s="45"/>
      <c r="C18" s="802"/>
      <c r="D18" s="803"/>
      <c r="E18" s="804"/>
      <c r="F18" s="804"/>
      <c r="G18" s="805"/>
      <c r="H18" s="805"/>
      <c r="I18" s="806"/>
      <c r="J18" s="807"/>
      <c r="K18" s="808"/>
      <c r="L18" s="808"/>
      <c r="M18" s="45"/>
      <c r="N18" s="45"/>
      <c r="O18" s="809"/>
      <c r="P18" s="809"/>
      <c r="Q18" s="809"/>
      <c r="R18" s="809"/>
      <c r="S18" s="809"/>
      <c r="T18" s="809"/>
      <c r="U18" s="810"/>
      <c r="V18" s="810"/>
      <c r="W18" s="810"/>
      <c r="X18" s="810"/>
      <c r="Y18" s="810"/>
      <c r="Z18" s="810"/>
      <c r="AA18" s="810"/>
      <c r="AB18" s="810"/>
      <c r="AC18" s="810"/>
      <c r="AD18" s="810"/>
    </row>
    <row r="19" spans="1:30">
      <c r="A19" s="45"/>
      <c r="B19" s="45"/>
      <c r="C19" s="802"/>
      <c r="D19" s="803"/>
      <c r="E19" s="804"/>
      <c r="F19" s="804"/>
      <c r="G19" s="805"/>
      <c r="H19" s="805"/>
      <c r="I19" s="806"/>
      <c r="J19" s="807"/>
      <c r="K19" s="808"/>
      <c r="L19" s="808"/>
      <c r="M19" s="45"/>
      <c r="N19" s="45"/>
      <c r="O19" s="809"/>
      <c r="P19" s="809"/>
      <c r="Q19" s="809"/>
      <c r="R19" s="809"/>
      <c r="S19" s="809"/>
      <c r="T19" s="809"/>
      <c r="U19" s="810"/>
      <c r="V19" s="810"/>
      <c r="W19" s="810"/>
      <c r="X19" s="810"/>
      <c r="Y19" s="810"/>
      <c r="Z19" s="810"/>
      <c r="AA19" s="810"/>
      <c r="AB19" s="810"/>
      <c r="AC19" s="810"/>
      <c r="AD19" s="810"/>
    </row>
    <row r="20" spans="1:30">
      <c r="A20" s="45"/>
      <c r="B20" s="45"/>
      <c r="C20" s="802"/>
      <c r="D20" s="803"/>
      <c r="E20" s="804"/>
      <c r="F20" s="804"/>
      <c r="G20" s="805"/>
      <c r="H20" s="805"/>
      <c r="I20" s="806"/>
      <c r="J20" s="807"/>
      <c r="K20" s="808"/>
      <c r="L20" s="808"/>
      <c r="M20" s="45"/>
      <c r="N20" s="45"/>
      <c r="O20" s="809"/>
      <c r="P20" s="809"/>
      <c r="Q20" s="809"/>
      <c r="R20" s="809"/>
      <c r="S20" s="809"/>
      <c r="T20" s="809"/>
      <c r="U20" s="810"/>
      <c r="V20" s="810"/>
      <c r="W20" s="810"/>
      <c r="X20" s="810"/>
      <c r="Y20" s="810"/>
      <c r="Z20" s="810"/>
      <c r="AA20" s="810"/>
      <c r="AB20" s="810"/>
      <c r="AC20" s="810"/>
      <c r="AD20" s="810"/>
    </row>
    <row r="21" spans="1:30">
      <c r="A21" s="45"/>
      <c r="B21" s="45"/>
      <c r="C21" s="802"/>
      <c r="D21" s="803"/>
      <c r="E21" s="804"/>
      <c r="F21" s="804"/>
      <c r="G21" s="805"/>
      <c r="H21" s="805"/>
      <c r="I21" s="806"/>
      <c r="J21" s="807"/>
      <c r="K21" s="808"/>
      <c r="L21" s="808"/>
      <c r="M21" s="45"/>
      <c r="N21" s="45"/>
      <c r="O21" s="809"/>
      <c r="P21" s="809"/>
      <c r="Q21" s="809"/>
      <c r="R21" s="809"/>
      <c r="S21" s="809"/>
      <c r="T21" s="809"/>
      <c r="U21" s="810"/>
      <c r="V21" s="810"/>
      <c r="W21" s="810"/>
      <c r="X21" s="810"/>
      <c r="Y21" s="810"/>
      <c r="Z21" s="810"/>
      <c r="AA21" s="810"/>
      <c r="AB21" s="810"/>
      <c r="AC21" s="810"/>
      <c r="AD21" s="810"/>
    </row>
    <row r="22" spans="1:30">
      <c r="A22" s="45"/>
      <c r="B22" s="45"/>
      <c r="C22" s="802"/>
      <c r="D22" s="803"/>
      <c r="E22" s="804"/>
      <c r="F22" s="804"/>
      <c r="G22" s="805"/>
      <c r="H22" s="805"/>
      <c r="I22" s="806"/>
      <c r="J22" s="807"/>
      <c r="K22" s="808"/>
      <c r="L22" s="808"/>
      <c r="M22" s="45"/>
      <c r="N22" s="45"/>
      <c r="O22" s="809"/>
      <c r="P22" s="809"/>
      <c r="Q22" s="809"/>
      <c r="R22" s="809"/>
      <c r="S22" s="809"/>
      <c r="T22" s="809"/>
      <c r="U22" s="810"/>
      <c r="V22" s="810"/>
      <c r="W22" s="810"/>
      <c r="X22" s="810"/>
      <c r="Y22" s="810"/>
      <c r="Z22" s="810"/>
      <c r="AA22" s="810"/>
      <c r="AB22" s="810"/>
      <c r="AC22" s="810"/>
      <c r="AD22" s="810"/>
    </row>
    <row r="23" spans="1:30">
      <c r="A23" s="45"/>
      <c r="B23" s="45"/>
      <c r="C23" s="802"/>
      <c r="D23" s="803"/>
      <c r="E23" s="804"/>
      <c r="F23" s="804"/>
      <c r="G23" s="805"/>
      <c r="H23" s="805"/>
      <c r="I23" s="806"/>
      <c r="J23" s="807"/>
      <c r="K23" s="808"/>
      <c r="L23" s="808"/>
      <c r="M23" s="45"/>
      <c r="N23" s="45"/>
      <c r="O23" s="809"/>
      <c r="P23" s="809"/>
      <c r="Q23" s="809"/>
      <c r="R23" s="809"/>
      <c r="S23" s="809"/>
      <c r="T23" s="809"/>
      <c r="U23" s="810"/>
      <c r="V23" s="810"/>
      <c r="W23" s="810"/>
      <c r="X23" s="810"/>
      <c r="Y23" s="810"/>
      <c r="Z23" s="810"/>
      <c r="AA23" s="810"/>
      <c r="AB23" s="810"/>
      <c r="AC23" s="810"/>
      <c r="AD23" s="810"/>
    </row>
    <row r="24" spans="1:30">
      <c r="A24" s="45"/>
      <c r="B24" s="45"/>
      <c r="C24" s="802"/>
      <c r="D24" s="803"/>
      <c r="E24" s="804"/>
      <c r="F24" s="804"/>
      <c r="G24" s="805"/>
      <c r="H24" s="805"/>
      <c r="I24" s="806"/>
      <c r="J24" s="807"/>
      <c r="K24" s="808"/>
      <c r="L24" s="808"/>
      <c r="M24" s="45"/>
      <c r="N24" s="45"/>
      <c r="O24" s="809"/>
      <c r="P24" s="809"/>
      <c r="Q24" s="809"/>
      <c r="R24" s="809"/>
      <c r="S24" s="809"/>
      <c r="T24" s="809"/>
      <c r="U24" s="810"/>
      <c r="V24" s="810"/>
      <c r="W24" s="810"/>
      <c r="X24" s="810"/>
      <c r="Y24" s="810"/>
      <c r="Z24" s="810"/>
      <c r="AA24" s="810"/>
      <c r="AB24" s="810"/>
      <c r="AC24" s="810"/>
      <c r="AD24" s="810"/>
    </row>
    <row r="25" spans="1:30">
      <c r="A25" s="45"/>
      <c r="B25" s="45"/>
      <c r="C25" s="802"/>
      <c r="D25" s="803"/>
      <c r="E25" s="804"/>
      <c r="F25" s="804"/>
      <c r="G25" s="805"/>
      <c r="H25" s="805"/>
      <c r="I25" s="806"/>
      <c r="J25" s="807"/>
      <c r="K25" s="808"/>
      <c r="L25" s="808"/>
      <c r="M25" s="45"/>
      <c r="N25" s="45"/>
      <c r="O25" s="809"/>
      <c r="P25" s="809"/>
      <c r="Q25" s="809"/>
      <c r="R25" s="809"/>
      <c r="S25" s="809"/>
      <c r="T25" s="809"/>
      <c r="U25" s="810"/>
      <c r="V25" s="810"/>
      <c r="W25" s="810"/>
      <c r="X25" s="810"/>
      <c r="Y25" s="810"/>
      <c r="Z25" s="810"/>
      <c r="AA25" s="810"/>
      <c r="AB25" s="810"/>
      <c r="AC25" s="810"/>
      <c r="AD25" s="810"/>
    </row>
    <row r="26" spans="1:30">
      <c r="A26" s="45"/>
      <c r="B26" s="45"/>
      <c r="C26" s="802"/>
      <c r="D26" s="803"/>
      <c r="E26" s="804"/>
      <c r="F26" s="804"/>
      <c r="G26" s="805"/>
      <c r="H26" s="805"/>
      <c r="I26" s="806"/>
      <c r="J26" s="807"/>
      <c r="K26" s="808"/>
      <c r="L26" s="808"/>
      <c r="M26" s="45"/>
      <c r="N26" s="45"/>
      <c r="O26" s="809"/>
      <c r="P26" s="809"/>
      <c r="Q26" s="809"/>
      <c r="R26" s="809"/>
      <c r="S26" s="809"/>
      <c r="T26" s="809"/>
      <c r="U26" s="810"/>
      <c r="V26" s="810"/>
      <c r="W26" s="810"/>
      <c r="X26" s="810"/>
      <c r="Y26" s="810"/>
      <c r="Z26" s="810"/>
      <c r="AA26" s="810"/>
      <c r="AB26" s="810"/>
      <c r="AC26" s="810"/>
      <c r="AD26" s="810"/>
    </row>
    <row r="27" spans="1:30">
      <c r="A27" s="45"/>
      <c r="B27" s="45"/>
      <c r="C27" s="802"/>
      <c r="D27" s="803"/>
      <c r="E27" s="804"/>
      <c r="F27" s="804"/>
      <c r="G27" s="805"/>
      <c r="H27" s="805"/>
      <c r="I27" s="806"/>
      <c r="J27" s="807"/>
      <c r="K27" s="808"/>
      <c r="L27" s="808"/>
      <c r="M27" s="45"/>
      <c r="N27" s="45"/>
      <c r="O27" s="809"/>
      <c r="P27" s="809"/>
      <c r="Q27" s="809"/>
      <c r="R27" s="809"/>
      <c r="S27" s="809"/>
      <c r="T27" s="809"/>
      <c r="U27" s="810"/>
      <c r="V27" s="810"/>
      <c r="W27" s="810"/>
      <c r="X27" s="810"/>
      <c r="Y27" s="810"/>
      <c r="Z27" s="810"/>
      <c r="AA27" s="810"/>
      <c r="AB27" s="810"/>
      <c r="AC27" s="810"/>
      <c r="AD27" s="810"/>
    </row>
    <row r="28" spans="1:30">
      <c r="A28" s="45"/>
      <c r="B28" s="45"/>
      <c r="C28" s="802"/>
      <c r="D28" s="803"/>
      <c r="E28" s="804"/>
      <c r="F28" s="804"/>
      <c r="G28" s="805"/>
      <c r="H28" s="805"/>
      <c r="I28" s="806"/>
      <c r="J28" s="807"/>
      <c r="K28" s="808"/>
      <c r="L28" s="808"/>
      <c r="M28" s="45"/>
      <c r="N28" s="45"/>
      <c r="O28" s="809"/>
      <c r="P28" s="809"/>
      <c r="Q28" s="809"/>
      <c r="R28" s="809"/>
      <c r="S28" s="809"/>
      <c r="T28" s="809"/>
      <c r="U28" s="810"/>
      <c r="V28" s="810"/>
      <c r="W28" s="810"/>
      <c r="X28" s="810"/>
      <c r="Y28" s="810"/>
      <c r="Z28" s="810"/>
      <c r="AA28" s="810"/>
      <c r="AB28" s="810"/>
      <c r="AC28" s="810"/>
      <c r="AD28" s="810"/>
    </row>
  </sheetData>
  <mergeCells count="29">
    <mergeCell ref="B15:R15"/>
    <mergeCell ref="S15:AD15"/>
    <mergeCell ref="A1:AD1"/>
    <mergeCell ref="J5:J6"/>
    <mergeCell ref="K5:M5"/>
    <mergeCell ref="A5:D6"/>
    <mergeCell ref="E5:E6"/>
    <mergeCell ref="F5:F6"/>
    <mergeCell ref="G5:G6"/>
    <mergeCell ref="H5:H6"/>
    <mergeCell ref="I5:I6"/>
    <mergeCell ref="AD5:AD6"/>
    <mergeCell ref="N5:N6"/>
    <mergeCell ref="T5:T6"/>
    <mergeCell ref="U5:U6"/>
    <mergeCell ref="P5:P6"/>
    <mergeCell ref="Q5:Q6"/>
    <mergeCell ref="R5:R6"/>
    <mergeCell ref="S5:S6"/>
    <mergeCell ref="O5:O6"/>
    <mergeCell ref="AE5:AE6"/>
    <mergeCell ref="V5:V6"/>
    <mergeCell ref="W5:W6"/>
    <mergeCell ref="X5:X6"/>
    <mergeCell ref="Y5:Y6"/>
    <mergeCell ref="Z5:Z6"/>
    <mergeCell ref="AA5:AA6"/>
    <mergeCell ref="AC5:AC6"/>
    <mergeCell ref="AB5:AB6"/>
  </mergeCells>
  <phoneticPr fontId="43" type="noConversion"/>
  <pageMargins left="0.2" right="0" top="0.25" bottom="0" header="0" footer="0"/>
  <pageSetup paperSize="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56"/>
  <sheetViews>
    <sheetView topLeftCell="A37" zoomScale="70" zoomScaleNormal="70" workbookViewId="0">
      <selection activeCell="K46" sqref="K46:K47"/>
    </sheetView>
  </sheetViews>
  <sheetFormatPr defaultColWidth="8" defaultRowHeight="15.75"/>
  <cols>
    <col min="1" max="1" width="6" style="463" customWidth="1"/>
    <col min="2" max="2" width="6" style="453" customWidth="1"/>
    <col min="3" max="4" width="8.75" style="453" customWidth="1"/>
    <col min="5" max="5" width="6.875" style="147" customWidth="1"/>
    <col min="6" max="6" width="20" style="148" customWidth="1"/>
    <col min="7" max="7" width="8.5" style="148" customWidth="1"/>
    <col min="8" max="8" width="25.625" style="148" customWidth="1"/>
    <col min="9" max="9" width="10.5" style="148" customWidth="1"/>
    <col min="10" max="10" width="23.625" style="148" customWidth="1"/>
    <col min="11" max="11" width="7.25" style="98" customWidth="1"/>
    <col min="12" max="12" width="6.75" style="98" customWidth="1"/>
    <col min="13" max="13" width="7.25" style="98" customWidth="1"/>
    <col min="14" max="14" width="6.25" style="414" customWidth="1"/>
    <col min="15" max="15" width="8.75" style="414" customWidth="1"/>
    <col min="16" max="17" width="6.125" style="233" customWidth="1"/>
    <col min="18" max="18" width="7.375" style="233" customWidth="1"/>
    <col min="19" max="19" width="10.75" style="233" customWidth="1"/>
    <col min="20" max="21" width="7.5" style="233" customWidth="1"/>
    <col min="22" max="22" width="6.75" style="233" customWidth="1"/>
    <col min="23" max="23" width="12.625" style="233" customWidth="1"/>
    <col min="24" max="16384" width="8" style="98"/>
  </cols>
  <sheetData>
    <row r="1" spans="1:23">
      <c r="A1" s="1368" t="s">
        <v>210</v>
      </c>
      <c r="B1" s="1368"/>
      <c r="C1" s="1368"/>
      <c r="D1" s="1368"/>
      <c r="E1" s="1368"/>
      <c r="F1" s="1368"/>
      <c r="G1" s="1369"/>
      <c r="H1" s="97" t="s">
        <v>230</v>
      </c>
      <c r="I1" s="1417" t="s">
        <v>232</v>
      </c>
      <c r="J1" s="1418"/>
      <c r="K1" s="1418"/>
      <c r="L1" s="1418"/>
      <c r="M1" s="1418"/>
      <c r="N1" s="1418"/>
      <c r="O1" s="1418"/>
      <c r="P1" s="1418"/>
      <c r="Q1" s="1418"/>
      <c r="R1" s="1419"/>
      <c r="S1" s="1552" t="s">
        <v>124</v>
      </c>
      <c r="T1" s="1553"/>
      <c r="U1" s="1553"/>
      <c r="V1" s="1553"/>
      <c r="W1" s="1554"/>
    </row>
    <row r="2" spans="1:23">
      <c r="A2" s="1370"/>
      <c r="B2" s="1370"/>
      <c r="C2" s="1370"/>
      <c r="D2" s="1370"/>
      <c r="E2" s="1370"/>
      <c r="F2" s="1370"/>
      <c r="G2" s="1371"/>
      <c r="H2" s="97" t="s">
        <v>231</v>
      </c>
      <c r="I2" s="295"/>
      <c r="J2" s="1373"/>
      <c r="K2" s="1373"/>
      <c r="L2" s="1373"/>
      <c r="M2" s="1378" t="s">
        <v>125</v>
      </c>
      <c r="N2" s="1379"/>
      <c r="O2" s="1379"/>
      <c r="P2" s="1379"/>
      <c r="Q2" s="1379"/>
      <c r="R2" s="1380"/>
      <c r="S2" s="1375" t="s">
        <v>192</v>
      </c>
      <c r="T2" s="1376"/>
      <c r="U2" s="1376"/>
      <c r="V2" s="1376"/>
      <c r="W2" s="675" t="str">
        <f>IF(W52&gt;105,"A",IF(AND(W52&gt;100,W52&lt;=105),"B",IF(AND(W52&gt;=95,W52&lt;=100),"C",IF(AND(W52&gt;=90,W52&lt;95),"D",IF(W52&lt;90,"E",0)))))</f>
        <v>C</v>
      </c>
    </row>
    <row r="3" spans="1:23" s="99" customFormat="1">
      <c r="A3" s="1401" t="s">
        <v>198</v>
      </c>
      <c r="B3" s="1401" t="s">
        <v>199</v>
      </c>
      <c r="C3" s="1401" t="s">
        <v>258</v>
      </c>
      <c r="D3" s="1401" t="s">
        <v>611</v>
      </c>
      <c r="E3" s="1436" t="s">
        <v>126</v>
      </c>
      <c r="F3" s="1424"/>
      <c r="G3" s="1436" t="s">
        <v>233</v>
      </c>
      <c r="H3" s="1424"/>
      <c r="I3" s="1436" t="s">
        <v>234</v>
      </c>
      <c r="J3" s="1424"/>
      <c r="K3" s="1404" t="s">
        <v>5</v>
      </c>
      <c r="L3" s="1406"/>
      <c r="M3" s="1424" t="s">
        <v>129</v>
      </c>
      <c r="N3" s="1407" t="s">
        <v>241</v>
      </c>
      <c r="O3" s="1263" t="s">
        <v>505</v>
      </c>
      <c r="P3" s="1546" t="s">
        <v>6</v>
      </c>
      <c r="Q3" s="1547"/>
      <c r="R3" s="1547"/>
      <c r="S3" s="1547"/>
      <c r="T3" s="1547"/>
      <c r="U3" s="1547"/>
      <c r="V3" s="1547"/>
      <c r="W3" s="1548"/>
    </row>
    <row r="4" spans="1:23" s="100" customFormat="1">
      <c r="A4" s="1402"/>
      <c r="B4" s="1402"/>
      <c r="C4" s="1444"/>
      <c r="D4" s="1444"/>
      <c r="E4" s="1389" t="s">
        <v>419</v>
      </c>
      <c r="F4" s="1408" t="s">
        <v>203</v>
      </c>
      <c r="G4" s="1389" t="s">
        <v>420</v>
      </c>
      <c r="H4" s="1408" t="s">
        <v>203</v>
      </c>
      <c r="I4" s="1389" t="s">
        <v>421</v>
      </c>
      <c r="J4" s="1408" t="s">
        <v>203</v>
      </c>
      <c r="K4" s="1407" t="s">
        <v>130</v>
      </c>
      <c r="L4" s="1407" t="s">
        <v>131</v>
      </c>
      <c r="M4" s="1425"/>
      <c r="N4" s="1408"/>
      <c r="O4" s="1264"/>
      <c r="P4" s="1549"/>
      <c r="Q4" s="1550"/>
      <c r="R4" s="1550"/>
      <c r="S4" s="1550"/>
      <c r="T4" s="1550"/>
      <c r="U4" s="1550"/>
      <c r="V4" s="1550"/>
      <c r="W4" s="1551"/>
    </row>
    <row r="5" spans="1:23" s="99" customFormat="1">
      <c r="A5" s="1402"/>
      <c r="B5" s="1402"/>
      <c r="C5" s="1444"/>
      <c r="D5" s="1444"/>
      <c r="E5" s="1389"/>
      <c r="F5" s="1408"/>
      <c r="G5" s="1389"/>
      <c r="H5" s="1408"/>
      <c r="I5" s="1389"/>
      <c r="J5" s="1408"/>
      <c r="K5" s="1408"/>
      <c r="L5" s="1408"/>
      <c r="M5" s="1425"/>
      <c r="N5" s="1408"/>
      <c r="O5" s="1264"/>
      <c r="P5" s="1545" t="s">
        <v>132</v>
      </c>
      <c r="Q5" s="1545"/>
      <c r="R5" s="1545"/>
      <c r="S5" s="1545"/>
      <c r="T5" s="1404" t="s">
        <v>391</v>
      </c>
      <c r="U5" s="1405"/>
      <c r="V5" s="1405"/>
      <c r="W5" s="1406"/>
    </row>
    <row r="6" spans="1:23" s="99" customFormat="1" ht="31.5">
      <c r="A6" s="1403"/>
      <c r="B6" s="1403"/>
      <c r="C6" s="1445"/>
      <c r="D6" s="1445"/>
      <c r="E6" s="1390"/>
      <c r="F6" s="1409"/>
      <c r="G6" s="1390"/>
      <c r="H6" s="1409"/>
      <c r="I6" s="1390"/>
      <c r="J6" s="1409"/>
      <c r="K6" s="1409"/>
      <c r="L6" s="1409"/>
      <c r="M6" s="1426"/>
      <c r="N6" s="1409"/>
      <c r="O6" s="1265"/>
      <c r="P6" s="197" t="s">
        <v>3</v>
      </c>
      <c r="Q6" s="101" t="s">
        <v>183</v>
      </c>
      <c r="R6" s="197" t="s">
        <v>133</v>
      </c>
      <c r="S6" s="197" t="s">
        <v>134</v>
      </c>
      <c r="T6" s="197" t="s">
        <v>3</v>
      </c>
      <c r="U6" s="101" t="s">
        <v>183</v>
      </c>
      <c r="V6" s="197" t="s">
        <v>133</v>
      </c>
      <c r="W6" s="197" t="s">
        <v>134</v>
      </c>
    </row>
    <row r="7" spans="1:23" s="103" customFormat="1">
      <c r="A7" s="626">
        <v>1</v>
      </c>
      <c r="B7" s="618">
        <v>2</v>
      </c>
      <c r="C7" s="618">
        <v>3</v>
      </c>
      <c r="D7" s="618"/>
      <c r="E7" s="288">
        <v>4</v>
      </c>
      <c r="F7" s="288">
        <v>5</v>
      </c>
      <c r="G7" s="288">
        <v>6</v>
      </c>
      <c r="H7" s="288">
        <v>7</v>
      </c>
      <c r="I7" s="288">
        <v>8</v>
      </c>
      <c r="J7" s="288">
        <v>9</v>
      </c>
      <c r="K7" s="288">
        <v>10</v>
      </c>
      <c r="L7" s="288">
        <v>11</v>
      </c>
      <c r="M7" s="288">
        <v>12</v>
      </c>
      <c r="N7" s="314">
        <v>13</v>
      </c>
      <c r="O7" s="288">
        <v>14</v>
      </c>
      <c r="P7" s="288">
        <v>15</v>
      </c>
      <c r="Q7" s="314">
        <v>16</v>
      </c>
      <c r="R7" s="288">
        <v>17</v>
      </c>
      <c r="S7" s="288">
        <v>18</v>
      </c>
      <c r="T7" s="314">
        <v>19</v>
      </c>
      <c r="U7" s="288">
        <v>20</v>
      </c>
      <c r="V7" s="288">
        <v>21</v>
      </c>
      <c r="W7" s="314">
        <v>22</v>
      </c>
    </row>
    <row r="8" spans="1:23" s="103" customFormat="1" ht="78.75">
      <c r="A8" s="823" t="s">
        <v>506</v>
      </c>
      <c r="B8" s="823" t="s">
        <v>507</v>
      </c>
      <c r="C8" s="823" t="s">
        <v>508</v>
      </c>
      <c r="D8" s="823" t="s">
        <v>509</v>
      </c>
      <c r="E8" s="824"/>
      <c r="F8" s="824"/>
      <c r="G8" s="824"/>
      <c r="H8" s="824"/>
      <c r="I8" s="824"/>
      <c r="J8" s="824"/>
      <c r="K8" s="825" t="s">
        <v>0</v>
      </c>
      <c r="L8" s="826" t="s">
        <v>254</v>
      </c>
      <c r="M8" s="825" t="s">
        <v>504</v>
      </c>
      <c r="N8" s="826" t="s">
        <v>597</v>
      </c>
      <c r="O8" s="826" t="s">
        <v>598</v>
      </c>
      <c r="P8" s="826" t="s">
        <v>500</v>
      </c>
      <c r="Q8" s="826" t="s">
        <v>501</v>
      </c>
      <c r="R8" s="826" t="s">
        <v>502</v>
      </c>
      <c r="S8" s="826" t="s">
        <v>503</v>
      </c>
      <c r="T8" s="826" t="s">
        <v>500</v>
      </c>
      <c r="U8" s="826" t="s">
        <v>501</v>
      </c>
      <c r="V8" s="826" t="s">
        <v>502</v>
      </c>
      <c r="W8" s="826" t="s">
        <v>503</v>
      </c>
    </row>
    <row r="9" spans="1:23">
      <c r="A9" s="847"/>
      <c r="B9" s="844"/>
      <c r="C9" s="844"/>
      <c r="D9" s="979"/>
      <c r="E9" s="855" t="s">
        <v>135</v>
      </c>
      <c r="F9" s="1422" t="s">
        <v>243</v>
      </c>
      <c r="G9" s="1422"/>
      <c r="H9" s="1422"/>
      <c r="I9" s="1422"/>
      <c r="J9" s="1422"/>
      <c r="K9" s="1422"/>
      <c r="L9" s="1422"/>
      <c r="M9" s="1423"/>
      <c r="N9" s="311">
        <v>0.85</v>
      </c>
      <c r="O9" s="311"/>
      <c r="P9" s="166"/>
      <c r="Q9" s="166"/>
      <c r="R9" s="166"/>
      <c r="S9" s="861">
        <f>S10+S19+S37</f>
        <v>85</v>
      </c>
      <c r="T9" s="861"/>
      <c r="U9" s="861"/>
      <c r="V9" s="861"/>
      <c r="W9" s="861">
        <f>W10+W19+W37</f>
        <v>85</v>
      </c>
    </row>
    <row r="10" spans="1:23" s="158" customFormat="1">
      <c r="A10" s="1381">
        <v>0.85</v>
      </c>
      <c r="B10" s="1456">
        <v>0</v>
      </c>
      <c r="C10" s="725"/>
      <c r="D10" s="1048"/>
      <c r="E10" s="690" t="s">
        <v>136</v>
      </c>
      <c r="F10" s="691" t="s">
        <v>296</v>
      </c>
      <c r="G10" s="692"/>
      <c r="H10" s="692"/>
      <c r="I10" s="692"/>
      <c r="J10" s="692"/>
      <c r="K10" s="692"/>
      <c r="L10" s="692"/>
      <c r="M10" s="693"/>
      <c r="N10" s="694"/>
      <c r="O10" s="694"/>
      <c r="P10" s="695"/>
      <c r="Q10" s="695"/>
      <c r="R10" s="695"/>
      <c r="S10" s="778">
        <f>S11+S13+S15+S17</f>
        <v>0</v>
      </c>
      <c r="T10" s="695"/>
      <c r="U10" s="695"/>
      <c r="V10" s="695"/>
      <c r="W10" s="778">
        <f>W11+W13+W15+W17</f>
        <v>0</v>
      </c>
    </row>
    <row r="11" spans="1:23" s="158" customFormat="1">
      <c r="A11" s="1381"/>
      <c r="B11" s="1391"/>
      <c r="C11" s="748"/>
      <c r="D11" s="1066"/>
      <c r="E11" s="480" t="s">
        <v>200</v>
      </c>
      <c r="F11" s="321" t="s">
        <v>298</v>
      </c>
      <c r="G11" s="322"/>
      <c r="H11" s="322"/>
      <c r="I11" s="322"/>
      <c r="J11" s="322"/>
      <c r="K11" s="322"/>
      <c r="L11" s="322"/>
      <c r="M11" s="323"/>
      <c r="N11" s="307">
        <v>0</v>
      </c>
      <c r="O11" s="307"/>
      <c r="P11" s="324"/>
      <c r="Q11" s="324"/>
      <c r="R11" s="324"/>
      <c r="S11" s="324">
        <f>S12</f>
        <v>0</v>
      </c>
      <c r="T11" s="324"/>
      <c r="U11" s="324"/>
      <c r="V11" s="324"/>
      <c r="W11" s="324">
        <f>W12</f>
        <v>0</v>
      </c>
    </row>
    <row r="12" spans="1:23" s="116" customFormat="1" ht="23.25">
      <c r="A12" s="1381"/>
      <c r="B12" s="1391"/>
      <c r="C12" s="702">
        <v>0</v>
      </c>
      <c r="D12" s="1094"/>
      <c r="E12" s="296"/>
      <c r="F12" s="110"/>
      <c r="G12" s="110"/>
      <c r="H12" s="111"/>
      <c r="I12" s="111"/>
      <c r="J12" s="111"/>
      <c r="K12" s="112"/>
      <c r="L12" s="111"/>
      <c r="M12" s="112"/>
      <c r="N12" s="361">
        <v>0</v>
      </c>
      <c r="O12" s="361"/>
      <c r="P12" s="114"/>
      <c r="Q12" s="114"/>
      <c r="R12" s="114"/>
      <c r="S12" s="114">
        <f>$N$9*N12*R12</f>
        <v>0</v>
      </c>
      <c r="T12" s="114"/>
      <c r="U12" s="114"/>
      <c r="V12" s="114"/>
      <c r="W12" s="114"/>
    </row>
    <row r="13" spans="1:23">
      <c r="A13" s="1381"/>
      <c r="B13" s="1391"/>
      <c r="C13" s="748"/>
      <c r="D13" s="1066"/>
      <c r="E13" s="215" t="s">
        <v>7</v>
      </c>
      <c r="F13" s="104" t="s">
        <v>312</v>
      </c>
      <c r="G13" s="105"/>
      <c r="H13" s="105"/>
      <c r="I13" s="105"/>
      <c r="J13" s="105"/>
      <c r="K13" s="105"/>
      <c r="L13" s="105"/>
      <c r="M13" s="105"/>
      <c r="N13" s="312">
        <v>0.5</v>
      </c>
      <c r="O13" s="312"/>
      <c r="P13" s="107"/>
      <c r="Q13" s="107"/>
      <c r="R13" s="107"/>
      <c r="S13" s="785">
        <f>S14</f>
        <v>0</v>
      </c>
      <c r="T13" s="107"/>
      <c r="U13" s="107"/>
      <c r="V13" s="107"/>
      <c r="W13" s="785">
        <f>W14</f>
        <v>0</v>
      </c>
    </row>
    <row r="14" spans="1:23" s="363" customFormat="1" ht="23.25">
      <c r="A14" s="1381"/>
      <c r="B14" s="1391"/>
      <c r="C14" s="702">
        <v>0</v>
      </c>
      <c r="D14" s="1094"/>
      <c r="E14" s="297" t="s">
        <v>31</v>
      </c>
      <c r="F14" s="117"/>
      <c r="G14" s="531"/>
      <c r="H14" s="253"/>
      <c r="I14" s="603"/>
      <c r="J14" s="253"/>
      <c r="K14" s="119"/>
      <c r="L14" s="656"/>
      <c r="M14" s="119"/>
      <c r="N14" s="366"/>
      <c r="O14" s="366"/>
      <c r="P14" s="118"/>
      <c r="Q14" s="718"/>
      <c r="R14" s="236"/>
      <c r="S14" s="263"/>
      <c r="T14" s="114"/>
      <c r="U14" s="718"/>
      <c r="V14" s="91"/>
      <c r="W14" s="263"/>
    </row>
    <row r="15" spans="1:23">
      <c r="A15" s="1381"/>
      <c r="B15" s="1391"/>
      <c r="C15" s="581"/>
      <c r="D15" s="1064"/>
      <c r="E15" s="215" t="s">
        <v>202</v>
      </c>
      <c r="F15" s="104" t="s">
        <v>248</v>
      </c>
      <c r="G15" s="105"/>
      <c r="H15" s="105"/>
      <c r="I15" s="105"/>
      <c r="J15" s="105"/>
      <c r="K15" s="105"/>
      <c r="L15" s="105"/>
      <c r="M15" s="106"/>
      <c r="N15" s="307">
        <v>0</v>
      </c>
      <c r="O15" s="307"/>
      <c r="P15" s="107"/>
      <c r="Q15" s="107"/>
      <c r="R15" s="164"/>
      <c r="S15" s="864">
        <f>S16</f>
        <v>0</v>
      </c>
      <c r="T15" s="324"/>
      <c r="U15" s="324"/>
      <c r="V15" s="865"/>
      <c r="W15" s="864">
        <f>W16</f>
        <v>0</v>
      </c>
    </row>
    <row r="16" spans="1:23" s="363" customFormat="1" ht="23.25">
      <c r="A16" s="1381"/>
      <c r="B16" s="1391"/>
      <c r="C16" s="483">
        <v>0</v>
      </c>
      <c r="D16" s="1095"/>
      <c r="E16" s="452" t="s">
        <v>37</v>
      </c>
      <c r="F16" s="532"/>
      <c r="G16" s="602"/>
      <c r="H16" s="349"/>
      <c r="I16" s="430"/>
      <c r="J16" s="435"/>
      <c r="K16" s="671"/>
      <c r="L16" s="372"/>
      <c r="M16" s="372"/>
      <c r="N16" s="361"/>
      <c r="O16" s="361"/>
      <c r="P16" s="365"/>
      <c r="Q16" s="759"/>
      <c r="R16" s="510"/>
      <c r="S16" s="370"/>
      <c r="T16" s="671"/>
      <c r="U16" s="759"/>
      <c r="V16" s="510"/>
      <c r="W16" s="370"/>
    </row>
    <row r="17" spans="1:24">
      <c r="A17" s="1381"/>
      <c r="B17" s="1391"/>
      <c r="C17" s="748"/>
      <c r="D17" s="1066"/>
      <c r="E17" s="215" t="s">
        <v>201</v>
      </c>
      <c r="F17" s="104" t="s">
        <v>313</v>
      </c>
      <c r="G17" s="105"/>
      <c r="H17" s="105"/>
      <c r="I17" s="105"/>
      <c r="J17" s="105"/>
      <c r="K17" s="105"/>
      <c r="L17" s="105"/>
      <c r="M17" s="106"/>
      <c r="N17" s="307">
        <v>0</v>
      </c>
      <c r="O17" s="307"/>
      <c r="P17" s="107"/>
      <c r="Q17" s="107"/>
      <c r="R17" s="164"/>
      <c r="S17" s="165">
        <f>S18</f>
        <v>0</v>
      </c>
      <c r="T17" s="107"/>
      <c r="U17" s="107"/>
      <c r="V17" s="164"/>
      <c r="W17" s="165">
        <f>W18</f>
        <v>0</v>
      </c>
    </row>
    <row r="18" spans="1:24" s="491" customFormat="1">
      <c r="A18" s="1381"/>
      <c r="B18" s="1392"/>
      <c r="C18" s="780"/>
      <c r="D18" s="1096"/>
      <c r="E18" s="298"/>
      <c r="F18" s="115"/>
      <c r="G18" s="115"/>
      <c r="H18" s="115"/>
      <c r="I18" s="115"/>
      <c r="J18" s="115"/>
      <c r="K18" s="123"/>
      <c r="L18" s="123"/>
      <c r="M18" s="123"/>
      <c r="N18" s="375">
        <v>0</v>
      </c>
      <c r="O18" s="375"/>
      <c r="P18" s="125"/>
      <c r="Q18" s="118"/>
      <c r="R18" s="236"/>
      <c r="S18" s="121">
        <v>0</v>
      </c>
      <c r="T18" s="114"/>
      <c r="U18" s="235"/>
      <c r="V18" s="236"/>
      <c r="W18" s="121">
        <v>0</v>
      </c>
    </row>
    <row r="19" spans="1:24">
      <c r="A19" s="1381"/>
      <c r="B19" s="725"/>
      <c r="C19" s="725"/>
      <c r="D19" s="1076"/>
      <c r="E19" s="750" t="s">
        <v>137</v>
      </c>
      <c r="F19" s="1412" t="s">
        <v>297</v>
      </c>
      <c r="G19" s="1413"/>
      <c r="H19" s="1413"/>
      <c r="I19" s="1413"/>
      <c r="J19" s="1413"/>
      <c r="K19" s="1413"/>
      <c r="L19" s="1413"/>
      <c r="M19" s="1414"/>
      <c r="N19" s="728"/>
      <c r="O19" s="728"/>
      <c r="P19" s="728"/>
      <c r="Q19" s="728"/>
      <c r="R19" s="728"/>
      <c r="S19" s="783">
        <f>SUM(S21:S35)</f>
        <v>79.05</v>
      </c>
      <c r="T19" s="728"/>
      <c r="U19" s="728"/>
      <c r="V19" s="728"/>
      <c r="W19" s="783">
        <f>SUM(W21:W35)</f>
        <v>79.05</v>
      </c>
    </row>
    <row r="20" spans="1:24">
      <c r="A20" s="1381"/>
      <c r="B20" s="779"/>
      <c r="C20" s="722"/>
      <c r="D20" s="1077"/>
      <c r="E20" s="526"/>
      <c r="F20" s="1529" t="s">
        <v>304</v>
      </c>
      <c r="G20" s="1530"/>
      <c r="H20" s="1530"/>
      <c r="I20" s="1530"/>
      <c r="J20" s="1530"/>
      <c r="K20" s="1530"/>
      <c r="L20" s="1530"/>
      <c r="M20" s="1531"/>
      <c r="N20" s="527"/>
      <c r="O20" s="527"/>
      <c r="P20" s="527"/>
      <c r="Q20" s="527"/>
      <c r="R20" s="527"/>
      <c r="S20" s="528"/>
      <c r="T20" s="527"/>
      <c r="U20" s="527"/>
      <c r="V20" s="527"/>
      <c r="W20" s="528"/>
    </row>
    <row r="21" spans="1:24" s="162" customFormat="1">
      <c r="A21" s="1381"/>
      <c r="B21" s="1456">
        <v>0.93</v>
      </c>
      <c r="C21" s="911"/>
      <c r="D21" s="977"/>
      <c r="E21" s="304"/>
      <c r="F21" s="80"/>
      <c r="G21" s="77"/>
      <c r="H21" s="435"/>
      <c r="I21" s="224"/>
      <c r="J21" s="81"/>
      <c r="K21" s="119"/>
      <c r="L21" s="81"/>
      <c r="M21" s="81"/>
      <c r="N21" s="335"/>
      <c r="O21" s="335"/>
      <c r="P21" s="155"/>
      <c r="Q21" s="743"/>
      <c r="R21" s="155"/>
      <c r="S21" s="210"/>
      <c r="T21" s="155"/>
      <c r="U21" s="743"/>
      <c r="V21" s="155"/>
      <c r="W21" s="370"/>
    </row>
    <row r="22" spans="1:24" s="162" customFormat="1">
      <c r="A22" s="1381"/>
      <c r="B22" s="1391"/>
      <c r="C22" s="723"/>
      <c r="D22" s="981"/>
      <c r="E22" s="520"/>
      <c r="F22" s="1395" t="s">
        <v>317</v>
      </c>
      <c r="G22" s="1396"/>
      <c r="H22" s="1396"/>
      <c r="I22" s="1396"/>
      <c r="J22" s="1396"/>
      <c r="K22" s="1396"/>
      <c r="L22" s="1396"/>
      <c r="M22" s="1397"/>
      <c r="N22" s="310"/>
      <c r="O22" s="310"/>
      <c r="P22" s="523"/>
      <c r="Q22" s="524"/>
      <c r="R22" s="523"/>
      <c r="S22" s="525"/>
      <c r="T22" s="523"/>
      <c r="U22" s="524"/>
      <c r="V22" s="523"/>
      <c r="W22" s="330"/>
    </row>
    <row r="23" spans="1:24" s="162" customFormat="1" ht="189">
      <c r="A23" s="1381"/>
      <c r="B23" s="1391"/>
      <c r="C23" s="1101">
        <v>9.4E-2</v>
      </c>
      <c r="D23" s="978">
        <v>1</v>
      </c>
      <c r="E23" s="184" t="s">
        <v>69</v>
      </c>
      <c r="F23" s="186" t="s">
        <v>328</v>
      </c>
      <c r="G23" s="92" t="s">
        <v>433</v>
      </c>
      <c r="H23" s="81" t="s">
        <v>369</v>
      </c>
      <c r="I23" s="224" t="s">
        <v>434</v>
      </c>
      <c r="J23" s="81" t="s">
        <v>327</v>
      </c>
      <c r="K23" s="172" t="s">
        <v>4</v>
      </c>
      <c r="L23" s="161">
        <v>0</v>
      </c>
      <c r="M23" s="81" t="s">
        <v>2</v>
      </c>
      <c r="N23" s="335">
        <v>1</v>
      </c>
      <c r="O23" s="335">
        <f>A10*B21*C23*D23*N23</f>
        <v>7.4306999999999998E-2</v>
      </c>
      <c r="P23" s="155">
        <v>0</v>
      </c>
      <c r="Q23" s="743">
        <v>10</v>
      </c>
      <c r="R23" s="155">
        <f>100-P23*Q23</f>
        <v>100</v>
      </c>
      <c r="S23" s="210">
        <f>O23*R23</f>
        <v>7.4306999999999999</v>
      </c>
      <c r="T23" s="155">
        <v>0</v>
      </c>
      <c r="U23" s="743">
        <v>10</v>
      </c>
      <c r="V23" s="155">
        <f>100-T23*U23</f>
        <v>100</v>
      </c>
      <c r="W23" s="370">
        <f>O23*V23</f>
        <v>7.4306999999999999</v>
      </c>
      <c r="X23" s="162">
        <v>1</v>
      </c>
    </row>
    <row r="24" spans="1:24" s="162" customFormat="1">
      <c r="A24" s="1381"/>
      <c r="B24" s="1391"/>
      <c r="C24" s="581"/>
      <c r="D24" s="581"/>
      <c r="E24" s="538"/>
      <c r="F24" s="1395" t="s">
        <v>318</v>
      </c>
      <c r="G24" s="1396"/>
      <c r="H24" s="1396"/>
      <c r="I24" s="1396"/>
      <c r="J24" s="1396"/>
      <c r="K24" s="1396"/>
      <c r="L24" s="1396"/>
      <c r="M24" s="1397"/>
      <c r="N24" s="310"/>
      <c r="O24" s="310"/>
      <c r="P24" s="523"/>
      <c r="Q24" s="524"/>
      <c r="R24" s="523"/>
      <c r="S24" s="525"/>
      <c r="T24" s="523"/>
      <c r="U24" s="524"/>
      <c r="V24" s="523"/>
      <c r="W24" s="329"/>
    </row>
    <row r="25" spans="1:24" s="162" customFormat="1" ht="252">
      <c r="A25" s="1381"/>
      <c r="B25" s="1391"/>
      <c r="C25" s="581">
        <v>0.15</v>
      </c>
      <c r="D25" s="978">
        <v>1</v>
      </c>
      <c r="E25" s="184" t="s">
        <v>85</v>
      </c>
      <c r="F25" s="82" t="s">
        <v>86</v>
      </c>
      <c r="G25" s="717" t="s">
        <v>544</v>
      </c>
      <c r="H25" s="86" t="s">
        <v>171</v>
      </c>
      <c r="I25" s="604" t="s">
        <v>555</v>
      </c>
      <c r="J25" s="683" t="s">
        <v>185</v>
      </c>
      <c r="K25" s="172" t="s">
        <v>4</v>
      </c>
      <c r="L25" s="535">
        <v>0</v>
      </c>
      <c r="M25" s="534" t="s">
        <v>2</v>
      </c>
      <c r="N25" s="389">
        <v>1</v>
      </c>
      <c r="O25" s="389">
        <f>A10*B21*C25*D25*N25</f>
        <v>0.11857499999999999</v>
      </c>
      <c r="P25" s="244">
        <v>0</v>
      </c>
      <c r="Q25" s="743">
        <v>10</v>
      </c>
      <c r="R25" s="244">
        <f>100-P25*Q25</f>
        <v>100</v>
      </c>
      <c r="S25" s="246">
        <f>O25*R25</f>
        <v>11.857499999999998</v>
      </c>
      <c r="T25" s="244">
        <v>0</v>
      </c>
      <c r="U25" s="743">
        <v>10</v>
      </c>
      <c r="V25" s="244">
        <f>100-T25*U25</f>
        <v>100</v>
      </c>
      <c r="W25" s="786">
        <f>O25*V25</f>
        <v>11.857499999999998</v>
      </c>
      <c r="X25" s="162">
        <v>2</v>
      </c>
    </row>
    <row r="26" spans="1:24" s="162" customFormat="1" ht="157.5">
      <c r="A26" s="1381"/>
      <c r="B26" s="1391"/>
      <c r="C26" s="1542">
        <v>0.75600000000000001</v>
      </c>
      <c r="D26" s="1388">
        <v>0.4</v>
      </c>
      <c r="E26" s="1263" t="s">
        <v>98</v>
      </c>
      <c r="F26" s="1274" t="s">
        <v>99</v>
      </c>
      <c r="G26" s="1266" t="s">
        <v>499</v>
      </c>
      <c r="H26" s="1274" t="s">
        <v>375</v>
      </c>
      <c r="I26" s="227" t="s">
        <v>487</v>
      </c>
      <c r="J26" s="81" t="s">
        <v>389</v>
      </c>
      <c r="K26" s="172" t="s">
        <v>4</v>
      </c>
      <c r="L26" s="535">
        <v>0</v>
      </c>
      <c r="M26" s="534" t="s">
        <v>2</v>
      </c>
      <c r="N26" s="389">
        <v>0.5</v>
      </c>
      <c r="O26" s="389">
        <f>$A$10*$B$21*$C$26*$D$26*N26</f>
        <v>0.11952360000000001</v>
      </c>
      <c r="P26" s="244">
        <v>0</v>
      </c>
      <c r="Q26" s="743">
        <v>10</v>
      </c>
      <c r="R26" s="244">
        <f t="shared" ref="R26:R31" si="0">100-P26*Q26</f>
        <v>100</v>
      </c>
      <c r="S26" s="246">
        <f t="shared" ref="S26:S31" si="1">O26*R26</f>
        <v>11.952360000000001</v>
      </c>
      <c r="T26" s="244">
        <v>0</v>
      </c>
      <c r="U26" s="743">
        <v>10</v>
      </c>
      <c r="V26" s="244">
        <f t="shared" ref="V26:V31" si="2">100-T26*U26</f>
        <v>100</v>
      </c>
      <c r="W26" s="786">
        <f t="shared" ref="W26:W31" si="3">O26*V26</f>
        <v>11.952360000000001</v>
      </c>
      <c r="X26" s="162">
        <v>3</v>
      </c>
    </row>
    <row r="27" spans="1:24" s="162" customFormat="1" ht="126">
      <c r="A27" s="1381"/>
      <c r="B27" s="1391"/>
      <c r="C27" s="1543"/>
      <c r="D27" s="1383"/>
      <c r="E27" s="1264"/>
      <c r="F27" s="1276"/>
      <c r="G27" s="1267"/>
      <c r="H27" s="1275"/>
      <c r="I27" s="227" t="s">
        <v>578</v>
      </c>
      <c r="J27" s="81" t="s">
        <v>341</v>
      </c>
      <c r="K27" s="172" t="s">
        <v>4</v>
      </c>
      <c r="L27" s="535">
        <v>0</v>
      </c>
      <c r="M27" s="81" t="s">
        <v>2</v>
      </c>
      <c r="N27" s="335">
        <v>0.5</v>
      </c>
      <c r="O27" s="389">
        <f>$A$10*$B$21*$C$26*$D$26*N27</f>
        <v>0.11952360000000001</v>
      </c>
      <c r="P27" s="244">
        <v>0</v>
      </c>
      <c r="Q27" s="743">
        <v>10</v>
      </c>
      <c r="R27" s="244">
        <f t="shared" si="0"/>
        <v>100</v>
      </c>
      <c r="S27" s="246">
        <f t="shared" si="1"/>
        <v>11.952360000000001</v>
      </c>
      <c r="T27" s="244">
        <v>0</v>
      </c>
      <c r="U27" s="743">
        <v>10</v>
      </c>
      <c r="V27" s="244">
        <f t="shared" si="2"/>
        <v>100</v>
      </c>
      <c r="W27" s="786">
        <f t="shared" si="3"/>
        <v>11.952360000000001</v>
      </c>
      <c r="X27" s="162">
        <v>4</v>
      </c>
    </row>
    <row r="28" spans="1:24" s="162" customFormat="1" ht="47.25">
      <c r="A28" s="1381"/>
      <c r="B28" s="1391"/>
      <c r="C28" s="1543"/>
      <c r="D28" s="581">
        <v>0.1</v>
      </c>
      <c r="E28" s="1264"/>
      <c r="F28" s="1276"/>
      <c r="G28" s="640" t="s">
        <v>575</v>
      </c>
      <c r="H28" s="81" t="s">
        <v>321</v>
      </c>
      <c r="I28" s="227" t="s">
        <v>579</v>
      </c>
      <c r="J28" s="81" t="s">
        <v>410</v>
      </c>
      <c r="K28" s="172" t="s">
        <v>4</v>
      </c>
      <c r="L28" s="535">
        <v>0</v>
      </c>
      <c r="M28" s="81" t="s">
        <v>2</v>
      </c>
      <c r="N28" s="335">
        <v>1</v>
      </c>
      <c r="O28" s="389">
        <f>A10*B21*C26*D28*N28</f>
        <v>5.9761800000000004E-2</v>
      </c>
      <c r="P28" s="244">
        <v>0</v>
      </c>
      <c r="Q28" s="743">
        <v>10</v>
      </c>
      <c r="R28" s="244">
        <f t="shared" si="0"/>
        <v>100</v>
      </c>
      <c r="S28" s="246">
        <f t="shared" si="1"/>
        <v>5.9761800000000003</v>
      </c>
      <c r="T28" s="244">
        <v>0</v>
      </c>
      <c r="U28" s="743">
        <v>10</v>
      </c>
      <c r="V28" s="244">
        <f t="shared" si="2"/>
        <v>100</v>
      </c>
      <c r="W28" s="786">
        <f t="shared" si="3"/>
        <v>5.9761800000000003</v>
      </c>
      <c r="X28" s="162">
        <v>5</v>
      </c>
    </row>
    <row r="29" spans="1:24" s="162" customFormat="1" ht="47.25">
      <c r="A29" s="1381"/>
      <c r="B29" s="1391"/>
      <c r="C29" s="1543"/>
      <c r="D29" s="1388">
        <v>0.4</v>
      </c>
      <c r="E29" s="1264"/>
      <c r="F29" s="1276"/>
      <c r="G29" s="1260" t="s">
        <v>576</v>
      </c>
      <c r="H29" s="1262" t="s">
        <v>100</v>
      </c>
      <c r="I29" s="227" t="s">
        <v>580</v>
      </c>
      <c r="J29" s="81" t="s">
        <v>340</v>
      </c>
      <c r="K29" s="172" t="s">
        <v>4</v>
      </c>
      <c r="L29" s="535">
        <v>0</v>
      </c>
      <c r="M29" s="81"/>
      <c r="N29" s="335">
        <v>0.5</v>
      </c>
      <c r="O29" s="389">
        <f>$A$10*$B$21*$C$26*$D$29*N29</f>
        <v>0.11952360000000001</v>
      </c>
      <c r="P29" s="244">
        <v>0</v>
      </c>
      <c r="Q29" s="743">
        <v>10</v>
      </c>
      <c r="R29" s="244">
        <f t="shared" si="0"/>
        <v>100</v>
      </c>
      <c r="S29" s="246">
        <f t="shared" si="1"/>
        <v>11.952360000000001</v>
      </c>
      <c r="T29" s="244">
        <v>0</v>
      </c>
      <c r="U29" s="743">
        <v>10</v>
      </c>
      <c r="V29" s="244">
        <f t="shared" si="2"/>
        <v>100</v>
      </c>
      <c r="W29" s="786">
        <f t="shared" si="3"/>
        <v>11.952360000000001</v>
      </c>
      <c r="X29" s="162">
        <v>6</v>
      </c>
    </row>
    <row r="30" spans="1:24" s="162" customFormat="1" ht="78.75">
      <c r="A30" s="1381"/>
      <c r="B30" s="1391"/>
      <c r="C30" s="1543"/>
      <c r="D30" s="1383"/>
      <c r="E30" s="1264"/>
      <c r="F30" s="1276"/>
      <c r="G30" s="1260"/>
      <c r="H30" s="1262"/>
      <c r="I30" s="227" t="s">
        <v>581</v>
      </c>
      <c r="J30" s="81" t="s">
        <v>342</v>
      </c>
      <c r="K30" s="172" t="s">
        <v>4</v>
      </c>
      <c r="L30" s="535">
        <v>0</v>
      </c>
      <c r="M30" s="81" t="s">
        <v>2</v>
      </c>
      <c r="N30" s="335">
        <v>0.5</v>
      </c>
      <c r="O30" s="389">
        <f>$A$10*$B$21*$C$26*$D$29*N30</f>
        <v>0.11952360000000001</v>
      </c>
      <c r="P30" s="244">
        <v>0</v>
      </c>
      <c r="Q30" s="743">
        <v>10</v>
      </c>
      <c r="R30" s="244">
        <f t="shared" si="0"/>
        <v>100</v>
      </c>
      <c r="S30" s="246">
        <f t="shared" si="1"/>
        <v>11.952360000000001</v>
      </c>
      <c r="T30" s="244">
        <v>0</v>
      </c>
      <c r="U30" s="743">
        <v>10</v>
      </c>
      <c r="V30" s="244">
        <f t="shared" si="2"/>
        <v>100</v>
      </c>
      <c r="W30" s="786">
        <f t="shared" si="3"/>
        <v>11.952360000000001</v>
      </c>
      <c r="X30" s="162">
        <v>7</v>
      </c>
    </row>
    <row r="31" spans="1:24" s="162" customFormat="1" ht="47.25">
      <c r="A31" s="1381"/>
      <c r="B31" s="1391"/>
      <c r="C31" s="1544"/>
      <c r="D31" s="581">
        <v>0.1</v>
      </c>
      <c r="E31" s="1265"/>
      <c r="F31" s="1275"/>
      <c r="G31" s="952" t="s">
        <v>577</v>
      </c>
      <c r="H31" s="534" t="s">
        <v>101</v>
      </c>
      <c r="I31" s="227" t="s">
        <v>582</v>
      </c>
      <c r="J31" s="81" t="s">
        <v>101</v>
      </c>
      <c r="K31" s="172" t="s">
        <v>4</v>
      </c>
      <c r="L31" s="535">
        <v>0</v>
      </c>
      <c r="M31" s="81" t="s">
        <v>2</v>
      </c>
      <c r="N31" s="335">
        <v>1</v>
      </c>
      <c r="O31" s="389">
        <f>A10*B21*C26*D31*N31</f>
        <v>5.9761800000000004E-2</v>
      </c>
      <c r="P31" s="244">
        <v>0</v>
      </c>
      <c r="Q31" s="743">
        <v>10</v>
      </c>
      <c r="R31" s="244">
        <f t="shared" si="0"/>
        <v>100</v>
      </c>
      <c r="S31" s="246">
        <f t="shared" si="1"/>
        <v>5.9761800000000003</v>
      </c>
      <c r="T31" s="244">
        <v>0</v>
      </c>
      <c r="U31" s="743">
        <v>10</v>
      </c>
      <c r="V31" s="244">
        <f t="shared" si="2"/>
        <v>100</v>
      </c>
      <c r="W31" s="786">
        <f t="shared" si="3"/>
        <v>5.9761800000000003</v>
      </c>
      <c r="X31" s="162">
        <v>8</v>
      </c>
    </row>
    <row r="32" spans="1:24" s="162" customFormat="1">
      <c r="A32" s="1381"/>
      <c r="B32" s="1391"/>
      <c r="C32" s="781"/>
      <c r="D32" s="980"/>
      <c r="E32" s="433"/>
      <c r="F32" s="1395" t="s">
        <v>308</v>
      </c>
      <c r="G32" s="1396"/>
      <c r="H32" s="1396"/>
      <c r="I32" s="1396"/>
      <c r="J32" s="1396"/>
      <c r="K32" s="1396"/>
      <c r="L32" s="1396"/>
      <c r="M32" s="1396"/>
      <c r="N32" s="1397"/>
      <c r="O32" s="843"/>
      <c r="P32" s="523"/>
      <c r="Q32" s="524"/>
      <c r="R32" s="523"/>
      <c r="S32" s="525"/>
      <c r="T32" s="523"/>
      <c r="U32" s="524"/>
      <c r="V32" s="523"/>
      <c r="W32" s="330"/>
    </row>
    <row r="33" spans="1:24" s="162" customFormat="1">
      <c r="A33" s="1381"/>
      <c r="B33" s="1391"/>
      <c r="C33" s="782"/>
      <c r="D33" s="782"/>
      <c r="E33" s="304"/>
      <c r="F33" s="186"/>
      <c r="G33" s="304"/>
      <c r="H33" s="339"/>
      <c r="I33" s="227"/>
      <c r="J33" s="81"/>
      <c r="K33" s="81"/>
      <c r="L33" s="161"/>
      <c r="M33" s="81"/>
      <c r="N33" s="335"/>
      <c r="O33" s="335"/>
      <c r="P33" s="155"/>
      <c r="Q33" s="743"/>
      <c r="R33" s="155"/>
      <c r="S33" s="210"/>
      <c r="T33" s="155"/>
      <c r="U33" s="743"/>
      <c r="V33" s="155"/>
      <c r="W33" s="370"/>
    </row>
    <row r="34" spans="1:24" s="162" customFormat="1">
      <c r="A34" s="1381"/>
      <c r="B34" s="1391"/>
      <c r="C34" s="723"/>
      <c r="D34" s="981"/>
      <c r="E34" s="536"/>
      <c r="F34" s="1398" t="s">
        <v>309</v>
      </c>
      <c r="G34" s="1399"/>
      <c r="H34" s="1399"/>
      <c r="I34" s="1399"/>
      <c r="J34" s="1399"/>
      <c r="K34" s="1399"/>
      <c r="L34" s="1400"/>
      <c r="M34" s="521"/>
      <c r="N34" s="310"/>
      <c r="O34" s="310"/>
      <c r="P34" s="523"/>
      <c r="Q34" s="524"/>
      <c r="R34" s="523"/>
      <c r="S34" s="525"/>
      <c r="T34" s="523"/>
      <c r="U34" s="524"/>
      <c r="V34" s="523"/>
      <c r="W34" s="330"/>
    </row>
    <row r="35" spans="1:24" s="162" customFormat="1">
      <c r="A35" s="1381"/>
      <c r="B35" s="1391"/>
      <c r="C35" s="911"/>
      <c r="D35" s="977"/>
      <c r="E35" s="904"/>
      <c r="F35" s="902"/>
      <c r="G35" s="901"/>
      <c r="H35" s="902"/>
      <c r="I35" s="224"/>
      <c r="J35" s="81"/>
      <c r="K35" s="81"/>
      <c r="L35" s="161"/>
      <c r="M35" s="81"/>
      <c r="N35" s="335"/>
      <c r="O35" s="335"/>
      <c r="P35" s="155"/>
      <c r="Q35" s="743"/>
      <c r="R35" s="155"/>
      <c r="S35" s="210"/>
      <c r="T35" s="155"/>
      <c r="U35" s="743"/>
      <c r="V35" s="155"/>
      <c r="W35" s="210"/>
    </row>
    <row r="36" spans="1:24" s="162" customFormat="1">
      <c r="A36" s="1381"/>
      <c r="B36" s="1392"/>
      <c r="C36" s="869">
        <f>SUM(C21:C35)</f>
        <v>1</v>
      </c>
      <c r="D36" s="948"/>
      <c r="E36" s="77"/>
      <c r="F36" s="161"/>
      <c r="G36" s="161"/>
      <c r="H36" s="161"/>
      <c r="I36" s="161"/>
      <c r="J36" s="161"/>
      <c r="K36" s="161"/>
      <c r="L36" s="161"/>
      <c r="M36" s="161"/>
      <c r="N36" s="416"/>
      <c r="O36" s="416"/>
      <c r="P36" s="155"/>
      <c r="Q36" s="155"/>
      <c r="R36" s="155"/>
      <c r="S36" s="210"/>
      <c r="T36" s="155"/>
      <c r="U36" s="155"/>
      <c r="V36" s="369"/>
      <c r="W36" s="436"/>
    </row>
    <row r="37" spans="1:24" s="162" customFormat="1">
      <c r="A37" s="1381"/>
      <c r="B37" s="889"/>
      <c r="C37" s="889"/>
      <c r="D37" s="1061"/>
      <c r="E37" s="699" t="s">
        <v>535</v>
      </c>
      <c r="F37" s="691" t="s">
        <v>536</v>
      </c>
      <c r="G37" s="692"/>
      <c r="H37" s="692"/>
      <c r="I37" s="692"/>
      <c r="J37" s="692"/>
      <c r="K37" s="692"/>
      <c r="L37" s="692"/>
      <c r="M37" s="693"/>
      <c r="N37" s="890"/>
      <c r="O37" s="890"/>
      <c r="P37" s="891"/>
      <c r="Q37" s="891"/>
      <c r="R37" s="892"/>
      <c r="S37" s="893">
        <f>SUM(S38:S43)</f>
        <v>5.9500000000000011</v>
      </c>
      <c r="T37" s="893"/>
      <c r="U37" s="893"/>
      <c r="V37" s="893"/>
      <c r="W37" s="893">
        <f>SUM(W38:W43)</f>
        <v>5.9500000000000011</v>
      </c>
    </row>
    <row r="38" spans="1:24" s="162" customFormat="1" ht="94.5">
      <c r="A38" s="1381"/>
      <c r="B38" s="1416">
        <v>7.0000000000000007E-2</v>
      </c>
      <c r="C38" s="702">
        <v>0.17</v>
      </c>
      <c r="D38" s="999">
        <v>1</v>
      </c>
      <c r="E38" s="92" t="s">
        <v>31</v>
      </c>
      <c r="F38" s="117" t="s">
        <v>10</v>
      </c>
      <c r="G38" s="117" t="s">
        <v>547</v>
      </c>
      <c r="H38" s="253" t="s">
        <v>189</v>
      </c>
      <c r="I38" s="118" t="s">
        <v>427</v>
      </c>
      <c r="J38" s="253" t="s">
        <v>189</v>
      </c>
      <c r="K38" s="172" t="s">
        <v>4</v>
      </c>
      <c r="L38" s="119">
        <v>0</v>
      </c>
      <c r="M38" s="972" t="s">
        <v>2</v>
      </c>
      <c r="N38" s="120">
        <v>1</v>
      </c>
      <c r="O38" s="885">
        <f>$A$10*$B$38*C38*D38*N38</f>
        <v>1.0115000000000001E-2</v>
      </c>
      <c r="P38" s="1041">
        <v>0</v>
      </c>
      <c r="Q38" s="1041">
        <v>10</v>
      </c>
      <c r="R38" s="1026">
        <f>100-P38*Q38</f>
        <v>100</v>
      </c>
      <c r="S38" s="263">
        <f t="shared" ref="S38:S43" si="4">R38*O38</f>
        <v>1.0115000000000001</v>
      </c>
      <c r="T38" s="1041">
        <v>0</v>
      </c>
      <c r="U38" s="1041">
        <v>10</v>
      </c>
      <c r="V38" s="1026">
        <f>100-T38*U38</f>
        <v>100</v>
      </c>
      <c r="W38" s="263">
        <f t="shared" ref="W38:W43" si="5">V38*O38</f>
        <v>1.0115000000000001</v>
      </c>
      <c r="X38" s="340">
        <v>0.09</v>
      </c>
    </row>
    <row r="39" spans="1:24" s="162" customFormat="1" ht="47.25">
      <c r="A39" s="1381"/>
      <c r="B39" s="1416"/>
      <c r="C39" s="702">
        <v>0.12</v>
      </c>
      <c r="D39" s="999">
        <v>1</v>
      </c>
      <c r="E39" s="886" t="s">
        <v>58</v>
      </c>
      <c r="F39" s="887" t="s">
        <v>59</v>
      </c>
      <c r="G39" s="888" t="s">
        <v>429</v>
      </c>
      <c r="H39" s="887" t="s">
        <v>527</v>
      </c>
      <c r="I39" s="114" t="s">
        <v>430</v>
      </c>
      <c r="J39" s="1023" t="s">
        <v>379</v>
      </c>
      <c r="K39" s="172" t="s">
        <v>4</v>
      </c>
      <c r="L39" s="119">
        <v>0</v>
      </c>
      <c r="M39" s="972" t="s">
        <v>2</v>
      </c>
      <c r="N39" s="124">
        <v>1</v>
      </c>
      <c r="O39" s="885">
        <f t="shared" ref="O39:O41" si="6">$A$10*$B$38*C39*D39*N39</f>
        <v>7.1400000000000005E-3</v>
      </c>
      <c r="P39" s="1041">
        <v>0</v>
      </c>
      <c r="Q39" s="1041">
        <v>10</v>
      </c>
      <c r="R39" s="1026">
        <f t="shared" ref="R39:R41" si="7">100-P39*Q39</f>
        <v>100</v>
      </c>
      <c r="S39" s="263">
        <f t="shared" si="4"/>
        <v>0.71400000000000008</v>
      </c>
      <c r="T39" s="1041">
        <v>0</v>
      </c>
      <c r="U39" s="1041">
        <v>10</v>
      </c>
      <c r="V39" s="1026">
        <f t="shared" ref="V39:V41" si="8">100-T39*U39</f>
        <v>100</v>
      </c>
      <c r="W39" s="263">
        <f t="shared" si="5"/>
        <v>0.71400000000000008</v>
      </c>
      <c r="X39" s="162">
        <v>10</v>
      </c>
    </row>
    <row r="40" spans="1:24" s="162" customFormat="1" ht="47.25">
      <c r="A40" s="1381"/>
      <c r="B40" s="1416"/>
      <c r="C40" s="702">
        <v>0.16</v>
      </c>
      <c r="D40" s="999">
        <v>1</v>
      </c>
      <c r="E40" s="886" t="s">
        <v>60</v>
      </c>
      <c r="F40" s="887" t="s">
        <v>61</v>
      </c>
      <c r="G40" s="888" t="s">
        <v>431</v>
      </c>
      <c r="H40" s="887" t="s">
        <v>529</v>
      </c>
      <c r="I40" s="114" t="s">
        <v>432</v>
      </c>
      <c r="J40" s="1023" t="s">
        <v>381</v>
      </c>
      <c r="K40" s="172" t="s">
        <v>4</v>
      </c>
      <c r="L40" s="119">
        <v>0</v>
      </c>
      <c r="M40" s="972" t="s">
        <v>2</v>
      </c>
      <c r="N40" s="124">
        <v>1</v>
      </c>
      <c r="O40" s="885">
        <f t="shared" si="6"/>
        <v>9.5200000000000007E-3</v>
      </c>
      <c r="P40" s="1041">
        <v>0</v>
      </c>
      <c r="Q40" s="1041">
        <v>10</v>
      </c>
      <c r="R40" s="1026">
        <f t="shared" si="7"/>
        <v>100</v>
      </c>
      <c r="S40" s="263">
        <f t="shared" si="4"/>
        <v>0.95200000000000007</v>
      </c>
      <c r="T40" s="1041">
        <v>0</v>
      </c>
      <c r="U40" s="1041">
        <v>10</v>
      </c>
      <c r="V40" s="1026">
        <f t="shared" si="8"/>
        <v>100</v>
      </c>
      <c r="W40" s="263">
        <f t="shared" si="5"/>
        <v>0.95200000000000007</v>
      </c>
      <c r="X40" s="162">
        <v>11</v>
      </c>
    </row>
    <row r="41" spans="1:24" s="162" customFormat="1" ht="63">
      <c r="A41" s="1381"/>
      <c r="B41" s="1416"/>
      <c r="C41" s="910">
        <v>0.4</v>
      </c>
      <c r="D41" s="974">
        <v>1</v>
      </c>
      <c r="E41" s="902" t="s">
        <v>115</v>
      </c>
      <c r="F41" s="902" t="s">
        <v>116</v>
      </c>
      <c r="G41" s="902" t="s">
        <v>458</v>
      </c>
      <c r="H41" s="902" t="s">
        <v>533</v>
      </c>
      <c r="I41" s="224" t="s">
        <v>459</v>
      </c>
      <c r="J41" s="81" t="s">
        <v>396</v>
      </c>
      <c r="K41" s="172" t="s">
        <v>4</v>
      </c>
      <c r="L41" s="119">
        <v>0</v>
      </c>
      <c r="M41" s="972" t="s">
        <v>2</v>
      </c>
      <c r="N41" s="124">
        <v>1</v>
      </c>
      <c r="O41" s="885">
        <f t="shared" si="6"/>
        <v>2.3800000000000002E-2</v>
      </c>
      <c r="P41" s="1041">
        <v>0</v>
      </c>
      <c r="Q41" s="1041">
        <v>10</v>
      </c>
      <c r="R41" s="1026">
        <f t="shared" si="7"/>
        <v>100</v>
      </c>
      <c r="S41" s="263">
        <f t="shared" si="4"/>
        <v>2.3800000000000003</v>
      </c>
      <c r="T41" s="1041">
        <v>0</v>
      </c>
      <c r="U41" s="1041">
        <v>10</v>
      </c>
      <c r="V41" s="1026">
        <f t="shared" si="8"/>
        <v>100</v>
      </c>
      <c r="W41" s="263">
        <f t="shared" si="5"/>
        <v>2.3800000000000003</v>
      </c>
      <c r="X41" s="162">
        <v>12</v>
      </c>
    </row>
    <row r="42" spans="1:24" s="162" customFormat="1" ht="78.75">
      <c r="A42" s="1381"/>
      <c r="B42" s="1416"/>
      <c r="C42" s="1360">
        <v>0.15</v>
      </c>
      <c r="D42" s="1360">
        <v>1</v>
      </c>
      <c r="E42" s="1348" t="s">
        <v>119</v>
      </c>
      <c r="F42" s="1283" t="s">
        <v>120</v>
      </c>
      <c r="G42" s="1271" t="s">
        <v>428</v>
      </c>
      <c r="H42" s="1283" t="s">
        <v>534</v>
      </c>
      <c r="I42" s="1118" t="s">
        <v>471</v>
      </c>
      <c r="J42" s="1119" t="s">
        <v>121</v>
      </c>
      <c r="K42" s="898" t="s">
        <v>606</v>
      </c>
      <c r="L42" s="1031"/>
      <c r="M42" s="895" t="s">
        <v>2</v>
      </c>
      <c r="N42" s="1103">
        <v>0.5</v>
      </c>
      <c r="O42" s="1104">
        <f>$A$10*$B$38*$C$42*$D$42*N42</f>
        <v>4.4625000000000003E-3</v>
      </c>
      <c r="P42" s="1105">
        <v>0</v>
      </c>
      <c r="Q42" s="1105">
        <v>10</v>
      </c>
      <c r="R42" s="1106">
        <v>100</v>
      </c>
      <c r="S42" s="1107">
        <f t="shared" si="4"/>
        <v>0.44625000000000004</v>
      </c>
      <c r="T42" s="1105">
        <v>0</v>
      </c>
      <c r="U42" s="1105">
        <v>10</v>
      </c>
      <c r="V42" s="1106">
        <v>100</v>
      </c>
      <c r="W42" s="1107">
        <f t="shared" si="5"/>
        <v>0.44625000000000004</v>
      </c>
      <c r="X42" s="162">
        <v>13</v>
      </c>
    </row>
    <row r="43" spans="1:24" s="162" customFormat="1" ht="63">
      <c r="A43" s="1381"/>
      <c r="B43" s="1416"/>
      <c r="C43" s="1384"/>
      <c r="D43" s="1361"/>
      <c r="E43" s="1385"/>
      <c r="F43" s="1284"/>
      <c r="G43" s="1277"/>
      <c r="H43" s="1284"/>
      <c r="I43" s="1123" t="s">
        <v>460</v>
      </c>
      <c r="J43" s="1124" t="s">
        <v>617</v>
      </c>
      <c r="K43" s="172" t="s">
        <v>4</v>
      </c>
      <c r="L43" s="119">
        <v>0</v>
      </c>
      <c r="M43" s="119" t="s">
        <v>2</v>
      </c>
      <c r="N43" s="124">
        <v>0.5</v>
      </c>
      <c r="O43" s="1104">
        <f>$A$10*$B$38*$C$42*$D$42*N43</f>
        <v>4.4625000000000003E-3</v>
      </c>
      <c r="P43" s="1113">
        <v>0</v>
      </c>
      <c r="Q43" s="1113">
        <v>10</v>
      </c>
      <c r="R43" s="1026">
        <f t="shared" ref="R43" si="9">100-P43*Q43</f>
        <v>100</v>
      </c>
      <c r="S43" s="263">
        <f t="shared" si="4"/>
        <v>0.44625000000000004</v>
      </c>
      <c r="T43" s="1113">
        <v>0</v>
      </c>
      <c r="U43" s="1113">
        <v>10</v>
      </c>
      <c r="V43" s="1026">
        <f t="shared" ref="V43" si="10">100-T43*U43</f>
        <v>100</v>
      </c>
      <c r="W43" s="263">
        <f t="shared" si="5"/>
        <v>0.44625000000000004</v>
      </c>
      <c r="X43" s="162">
        <v>14</v>
      </c>
    </row>
    <row r="44" spans="1:24" s="162" customFormat="1">
      <c r="A44" s="1455"/>
      <c r="B44" s="1525"/>
      <c r="C44" s="947">
        <f>SUM(C37:C43)</f>
        <v>1</v>
      </c>
      <c r="D44" s="947"/>
      <c r="E44" s="356"/>
      <c r="F44" s="906"/>
      <c r="G44" s="906"/>
      <c r="H44" s="906"/>
      <c r="I44" s="563"/>
      <c r="J44" s="435"/>
      <c r="K44" s="908"/>
      <c r="L44" s="908"/>
      <c r="M44" s="908"/>
      <c r="N44" s="361"/>
      <c r="O44" s="945"/>
      <c r="P44" s="908"/>
      <c r="Q44" s="908"/>
      <c r="R44" s="946"/>
      <c r="S44" s="436"/>
      <c r="T44" s="908"/>
      <c r="U44" s="908"/>
      <c r="V44" s="946"/>
      <c r="W44" s="436"/>
    </row>
    <row r="45" spans="1:24" s="99" customFormat="1">
      <c r="A45" s="784"/>
      <c r="B45" s="720"/>
      <c r="C45" s="720"/>
      <c r="D45" s="979"/>
      <c r="E45" s="166" t="s">
        <v>139</v>
      </c>
      <c r="F45" s="1430" t="s">
        <v>295</v>
      </c>
      <c r="G45" s="1431"/>
      <c r="H45" s="1431"/>
      <c r="I45" s="1431"/>
      <c r="J45" s="1431"/>
      <c r="K45" s="1431"/>
      <c r="L45" s="1431"/>
      <c r="M45" s="1432"/>
      <c r="N45" s="309">
        <v>0.15</v>
      </c>
      <c r="O45" s="309"/>
      <c r="P45" s="495"/>
      <c r="Q45" s="495"/>
      <c r="R45" s="495"/>
      <c r="S45" s="211">
        <f>S46+S47</f>
        <v>15</v>
      </c>
      <c r="T45" s="495"/>
      <c r="U45" s="495"/>
      <c r="V45" s="516"/>
      <c r="W45" s="211">
        <f>W46+W47</f>
        <v>15</v>
      </c>
    </row>
    <row r="46" spans="1:24" s="99" customFormat="1" ht="35.25">
      <c r="A46" s="1410">
        <v>0.15</v>
      </c>
      <c r="B46" s="731">
        <v>0.7</v>
      </c>
      <c r="C46" s="581">
        <v>1</v>
      </c>
      <c r="D46" s="977"/>
      <c r="E46" s="130" t="s">
        <v>141</v>
      </c>
      <c r="F46" s="304"/>
      <c r="G46" s="184" t="s">
        <v>465</v>
      </c>
      <c r="H46" s="132" t="s">
        <v>142</v>
      </c>
      <c r="I46" s="545" t="s">
        <v>472</v>
      </c>
      <c r="J46" s="132" t="s">
        <v>142</v>
      </c>
      <c r="K46" s="172"/>
      <c r="L46" s="127">
        <v>0</v>
      </c>
      <c r="M46" s="498" t="s">
        <v>2</v>
      </c>
      <c r="N46" s="335">
        <v>1</v>
      </c>
      <c r="O46" s="335"/>
      <c r="P46" s="498">
        <v>0</v>
      </c>
      <c r="Q46" s="743"/>
      <c r="R46" s="155">
        <f>100-P46*Q46</f>
        <v>100</v>
      </c>
      <c r="S46" s="263">
        <f>$A$46*B46*C46*N46*R46</f>
        <v>10.5</v>
      </c>
      <c r="T46" s="114">
        <v>0</v>
      </c>
      <c r="U46" s="743"/>
      <c r="V46" s="119">
        <f>100-T46*U46</f>
        <v>100</v>
      </c>
      <c r="W46" s="263">
        <f>$A$46*B46*C46*N46*V46</f>
        <v>10.5</v>
      </c>
      <c r="X46" s="99">
        <v>15</v>
      </c>
    </row>
    <row r="47" spans="1:24" s="99" customFormat="1" ht="35.25">
      <c r="A47" s="1411"/>
      <c r="B47" s="731">
        <v>0.3</v>
      </c>
      <c r="C47" s="581">
        <v>1</v>
      </c>
      <c r="D47" s="977"/>
      <c r="E47" s="130" t="s">
        <v>143</v>
      </c>
      <c r="F47" s="185"/>
      <c r="G47" s="185" t="s">
        <v>466</v>
      </c>
      <c r="H47" s="171" t="s">
        <v>144</v>
      </c>
      <c r="I47" s="544" t="s">
        <v>473</v>
      </c>
      <c r="J47" s="171" t="s">
        <v>144</v>
      </c>
      <c r="K47" s="172"/>
      <c r="L47" s="173">
        <v>0</v>
      </c>
      <c r="M47" s="499" t="s">
        <v>2</v>
      </c>
      <c r="N47" s="403">
        <v>1</v>
      </c>
      <c r="O47" s="403"/>
      <c r="P47" s="498">
        <v>0</v>
      </c>
      <c r="Q47" s="743"/>
      <c r="R47" s="155">
        <f>100-P47*Q47</f>
        <v>100</v>
      </c>
      <c r="S47" s="263">
        <f>$A$46*B47*C47*N47*R47</f>
        <v>4.5</v>
      </c>
      <c r="T47" s="114">
        <v>0</v>
      </c>
      <c r="U47" s="743"/>
      <c r="V47" s="119">
        <f>100-T47*U47</f>
        <v>100</v>
      </c>
      <c r="W47" s="263">
        <f>$A$46*B47*C47*N47*V47</f>
        <v>4.5</v>
      </c>
      <c r="X47" s="99">
        <v>16</v>
      </c>
    </row>
    <row r="48" spans="1:24" s="99" customFormat="1">
      <c r="A48" s="512"/>
      <c r="B48" s="468"/>
      <c r="C48" s="468"/>
      <c r="D48" s="468"/>
      <c r="E48" s="571" t="s">
        <v>7</v>
      </c>
      <c r="F48" s="1351" t="s">
        <v>152</v>
      </c>
      <c r="G48" s="1351"/>
      <c r="H48" s="1351"/>
      <c r="I48" s="1351"/>
      <c r="J48" s="1351"/>
      <c r="K48" s="1351"/>
      <c r="L48" s="1351"/>
      <c r="M48" s="1351"/>
      <c r="N48" s="572"/>
      <c r="O48" s="572"/>
      <c r="P48" s="590"/>
      <c r="Q48" s="590"/>
      <c r="R48" s="591"/>
      <c r="S48" s="592">
        <f>SUM(S49:S51)</f>
        <v>0</v>
      </c>
      <c r="T48" s="592"/>
      <c r="U48" s="592"/>
      <c r="V48" s="592"/>
      <c r="W48" s="592">
        <f>SUM(W49:W51)</f>
        <v>0</v>
      </c>
    </row>
    <row r="49" spans="1:24" s="99" customFormat="1" ht="31.5">
      <c r="A49" s="440"/>
      <c r="B49" s="444"/>
      <c r="C49" s="438"/>
      <c r="D49" s="438"/>
      <c r="E49" s="1440" t="s">
        <v>145</v>
      </c>
      <c r="F49" s="1476" t="s">
        <v>146</v>
      </c>
      <c r="G49" s="1478" t="s">
        <v>467</v>
      </c>
      <c r="H49" s="1483" t="s">
        <v>146</v>
      </c>
      <c r="I49" s="642" t="s">
        <v>427</v>
      </c>
      <c r="J49" s="129" t="s">
        <v>540</v>
      </c>
      <c r="K49" s="176" t="s">
        <v>590</v>
      </c>
      <c r="L49" s="177">
        <v>0</v>
      </c>
      <c r="M49" s="159" t="s">
        <v>2</v>
      </c>
      <c r="N49" s="178">
        <v>1</v>
      </c>
      <c r="O49" s="178"/>
      <c r="P49" s="159">
        <v>0</v>
      </c>
      <c r="Q49" s="743">
        <v>2</v>
      </c>
      <c r="R49" s="159">
        <f>P49*Q49</f>
        <v>0</v>
      </c>
      <c r="S49" s="134">
        <f>R49</f>
        <v>0</v>
      </c>
      <c r="T49" s="159">
        <v>0</v>
      </c>
      <c r="U49" s="743">
        <v>2</v>
      </c>
      <c r="V49" s="159">
        <f>T49*U49</f>
        <v>0</v>
      </c>
      <c r="W49" s="180">
        <f>V49</f>
        <v>0</v>
      </c>
      <c r="X49" s="99">
        <v>17</v>
      </c>
    </row>
    <row r="50" spans="1:24" s="99" customFormat="1" ht="31.5">
      <c r="A50" s="440"/>
      <c r="B50" s="444"/>
      <c r="C50" s="438"/>
      <c r="D50" s="438"/>
      <c r="E50" s="1441"/>
      <c r="F50" s="1477"/>
      <c r="G50" s="1479"/>
      <c r="H50" s="1484"/>
      <c r="I50" s="611" t="s">
        <v>468</v>
      </c>
      <c r="J50" s="160" t="s">
        <v>347</v>
      </c>
      <c r="K50" s="176" t="s">
        <v>590</v>
      </c>
      <c r="L50" s="177">
        <v>0</v>
      </c>
      <c r="M50" s="159" t="s">
        <v>2</v>
      </c>
      <c r="N50" s="178">
        <v>1</v>
      </c>
      <c r="O50" s="178"/>
      <c r="P50" s="159">
        <v>0</v>
      </c>
      <c r="Q50" s="743">
        <v>0.5</v>
      </c>
      <c r="R50" s="159">
        <f>P50*Q50</f>
        <v>0</v>
      </c>
      <c r="S50" s="179">
        <f>R50</f>
        <v>0</v>
      </c>
      <c r="T50" s="159">
        <v>0</v>
      </c>
      <c r="U50" s="743">
        <v>0.5</v>
      </c>
      <c r="V50" s="159">
        <f>T50*U50</f>
        <v>0</v>
      </c>
      <c r="W50" s="180">
        <f>V50</f>
        <v>0</v>
      </c>
      <c r="X50" s="99">
        <v>18</v>
      </c>
    </row>
    <row r="51" spans="1:24" ht="47.25">
      <c r="A51" s="441"/>
      <c r="B51" s="443"/>
      <c r="C51" s="437"/>
      <c r="D51" s="437"/>
      <c r="E51" s="687" t="s">
        <v>147</v>
      </c>
      <c r="F51" s="600" t="s">
        <v>148</v>
      </c>
      <c r="G51" s="306" t="s">
        <v>470</v>
      </c>
      <c r="H51" s="135" t="s">
        <v>148</v>
      </c>
      <c r="I51" s="612" t="s">
        <v>469</v>
      </c>
      <c r="J51" s="135" t="s">
        <v>148</v>
      </c>
      <c r="K51" s="176" t="s">
        <v>590</v>
      </c>
      <c r="L51" s="136">
        <v>0</v>
      </c>
      <c r="M51" s="137" t="s">
        <v>2</v>
      </c>
      <c r="N51" s="133">
        <v>1</v>
      </c>
      <c r="O51" s="133"/>
      <c r="P51" s="128">
        <v>0</v>
      </c>
      <c r="Q51" s="743">
        <v>0.2</v>
      </c>
      <c r="R51" s="159">
        <f>P51*Q51</f>
        <v>0</v>
      </c>
      <c r="S51" s="134">
        <f>R51</f>
        <v>0</v>
      </c>
      <c r="T51" s="128">
        <v>0</v>
      </c>
      <c r="U51" s="743">
        <v>0.2</v>
      </c>
      <c r="V51" s="159">
        <f>T51*U51</f>
        <v>0</v>
      </c>
      <c r="W51" s="134">
        <f>V51</f>
        <v>0</v>
      </c>
      <c r="X51" s="98">
        <v>19</v>
      </c>
    </row>
    <row r="52" spans="1:24" s="138" customFormat="1" ht="18.75">
      <c r="A52" s="442"/>
      <c r="B52" s="445"/>
      <c r="C52" s="439"/>
      <c r="D52" s="439"/>
      <c r="E52" s="1473" t="s">
        <v>149</v>
      </c>
      <c r="F52" s="1474"/>
      <c r="G52" s="1474"/>
      <c r="H52" s="1474"/>
      <c r="I52" s="1474"/>
      <c r="J52" s="1474"/>
      <c r="K52" s="1474"/>
      <c r="L52" s="1474"/>
      <c r="M52" s="1474"/>
      <c r="N52" s="1474"/>
      <c r="O52" s="1474"/>
      <c r="P52" s="1474"/>
      <c r="Q52" s="1474"/>
      <c r="R52" s="1475"/>
      <c r="S52" s="673">
        <f>S9+S45+S48</f>
        <v>100</v>
      </c>
      <c r="T52" s="674"/>
      <c r="U52" s="674"/>
      <c r="V52" s="674"/>
      <c r="W52" s="673">
        <f>W9+W45+W48</f>
        <v>100</v>
      </c>
    </row>
    <row r="53" spans="1:24" ht="18.75">
      <c r="A53" s="441"/>
      <c r="B53" s="443"/>
      <c r="C53" s="437"/>
      <c r="D53" s="437"/>
      <c r="E53" s="1427" t="s">
        <v>358</v>
      </c>
      <c r="F53" s="1428"/>
      <c r="G53" s="1428"/>
      <c r="H53" s="1428"/>
      <c r="I53" s="1428"/>
      <c r="J53" s="1428"/>
      <c r="K53" s="1428"/>
      <c r="L53" s="1428"/>
      <c r="M53" s="1428"/>
      <c r="N53" s="1428"/>
      <c r="O53" s="1428"/>
      <c r="P53" s="1428"/>
      <c r="Q53" s="1428"/>
      <c r="R53" s="1429"/>
      <c r="S53" s="675" t="str">
        <f>IF(S52&gt;105,"A",IF(AND(S52&gt;100,S52&lt;=105),"B",IF(AND(S52&gt;=95,S52&lt;=100),"C",IF(AND(S52&gt;=90,S52&lt;95),"D",IF(S52&lt;90,"E",0)))))</f>
        <v>C</v>
      </c>
      <c r="T53" s="676"/>
      <c r="U53" s="676"/>
      <c r="V53" s="676"/>
      <c r="W53" s="675" t="str">
        <f>IF(W52&gt;105,"A",IF(AND(W52&gt;100,W52&lt;=105),"B",IF(AND(W52&gt;=95,W52&lt;=100),"C",IF(AND(W52&gt;=90,W52&lt;95),"D",IF(W52&lt;90,"E",0)))))</f>
        <v>C</v>
      </c>
    </row>
    <row r="54" spans="1:24">
      <c r="E54" s="139"/>
      <c r="F54" s="500"/>
      <c r="G54" s="500"/>
      <c r="H54" s="501"/>
      <c r="I54" s="501"/>
      <c r="J54" s="142"/>
      <c r="K54" s="143"/>
      <c r="L54" s="143"/>
      <c r="M54" s="501"/>
      <c r="N54" s="409"/>
      <c r="O54" s="409"/>
      <c r="P54" s="517"/>
      <c r="Q54" s="517"/>
      <c r="R54" s="517"/>
    </row>
    <row r="56" spans="1:24" s="152" customFormat="1">
      <c r="A56" s="464"/>
      <c r="B56" s="457"/>
      <c r="C56" s="457"/>
      <c r="D56" s="457"/>
      <c r="E56" s="147"/>
      <c r="F56" s="1345" t="s">
        <v>150</v>
      </c>
      <c r="G56" s="1345"/>
      <c r="H56" s="1345"/>
      <c r="I56" s="290"/>
      <c r="J56" s="151"/>
      <c r="M56" s="1346" t="s">
        <v>151</v>
      </c>
      <c r="N56" s="1346"/>
      <c r="O56" s="1346"/>
      <c r="P56" s="1346"/>
      <c r="Q56" s="1346"/>
      <c r="R56" s="1346"/>
      <c r="S56" s="1346"/>
      <c r="T56" s="234"/>
      <c r="U56" s="234"/>
      <c r="V56" s="234"/>
      <c r="W56" s="234"/>
    </row>
  </sheetData>
  <mergeCells count="65">
    <mergeCell ref="D3:D6"/>
    <mergeCell ref="D42:D43"/>
    <mergeCell ref="D26:D27"/>
    <mergeCell ref="D29:D30"/>
    <mergeCell ref="F56:H56"/>
    <mergeCell ref="G3:H3"/>
    <mergeCell ref="F9:M9"/>
    <mergeCell ref="M56:S56"/>
    <mergeCell ref="F45:M45"/>
    <mergeCell ref="F48:M48"/>
    <mergeCell ref="F32:N32"/>
    <mergeCell ref="G49:G50"/>
    <mergeCell ref="H49:H50"/>
    <mergeCell ref="G42:G43"/>
    <mergeCell ref="H42:H43"/>
    <mergeCell ref="F42:F43"/>
    <mergeCell ref="E53:R53"/>
    <mergeCell ref="E52:R52"/>
    <mergeCell ref="F34:L34"/>
    <mergeCell ref="E49:E50"/>
    <mergeCell ref="F49:F50"/>
    <mergeCell ref="S1:W1"/>
    <mergeCell ref="J2:L2"/>
    <mergeCell ref="M2:R2"/>
    <mergeCell ref="S2:V2"/>
    <mergeCell ref="N3:N6"/>
    <mergeCell ref="T5:W5"/>
    <mergeCell ref="K3:L3"/>
    <mergeCell ref="A1:G2"/>
    <mergeCell ref="I1:R1"/>
    <mergeCell ref="E3:F3"/>
    <mergeCell ref="F4:F6"/>
    <mergeCell ref="E4:E6"/>
    <mergeCell ref="P5:S5"/>
    <mergeCell ref="M3:M6"/>
    <mergeCell ref="O3:O6"/>
    <mergeCell ref="J4:J6"/>
    <mergeCell ref="L4:L6"/>
    <mergeCell ref="P3:W4"/>
    <mergeCell ref="I3:J3"/>
    <mergeCell ref="I4:I6"/>
    <mergeCell ref="H4:H6"/>
    <mergeCell ref="K4:K6"/>
    <mergeCell ref="G4:G6"/>
    <mergeCell ref="A46:A47"/>
    <mergeCell ref="G26:G27"/>
    <mergeCell ref="H26:H27"/>
    <mergeCell ref="G29:G30"/>
    <mergeCell ref="F22:M22"/>
    <mergeCell ref="A10:A44"/>
    <mergeCell ref="B21:B36"/>
    <mergeCell ref="B38:B44"/>
    <mergeCell ref="C42:C43"/>
    <mergeCell ref="E42:E43"/>
    <mergeCell ref="E26:E31"/>
    <mergeCell ref="F26:F31"/>
    <mergeCell ref="H29:H30"/>
    <mergeCell ref="F20:M20"/>
    <mergeCell ref="F19:M19"/>
    <mergeCell ref="F24:M24"/>
    <mergeCell ref="A3:A6"/>
    <mergeCell ref="B3:B6"/>
    <mergeCell ref="C3:C6"/>
    <mergeCell ref="B10:B18"/>
    <mergeCell ref="C26:C31"/>
  </mergeCells>
  <phoneticPr fontId="43" type="noConversion"/>
  <pageMargins left="0" right="0" top="0.25" bottom="0" header="0" footer="0"/>
  <pageSetup paperSize="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64"/>
  <sheetViews>
    <sheetView topLeftCell="A49" zoomScale="70" zoomScaleNormal="70" workbookViewId="0">
      <selection activeCell="K54" sqref="K54:K55"/>
    </sheetView>
  </sheetViews>
  <sheetFormatPr defaultColWidth="8" defaultRowHeight="15.75"/>
  <cols>
    <col min="1" max="1" width="6.375" style="457" customWidth="1"/>
    <col min="2" max="2" width="6.25" style="457" customWidth="1"/>
    <col min="3" max="4" width="9.375" style="458" customWidth="1"/>
    <col min="5" max="5" width="6.5" style="147" customWidth="1"/>
    <col min="6" max="6" width="21.125" style="148" customWidth="1"/>
    <col min="7" max="7" width="10.25" style="148" customWidth="1"/>
    <col min="8" max="8" width="25" style="148" customWidth="1"/>
    <col min="9" max="9" width="12.875" style="148" customWidth="1"/>
    <col min="10" max="10" width="23.5" style="148" customWidth="1"/>
    <col min="11" max="12" width="6.75" style="98" customWidth="1"/>
    <col min="13" max="13" width="7.25" style="98" customWidth="1"/>
    <col min="14" max="14" width="8.25" style="434" customWidth="1"/>
    <col min="15" max="15" width="8.25" style="846" customWidth="1"/>
    <col min="16" max="18" width="6.25" style="233" customWidth="1"/>
    <col min="19" max="19" width="8.375" style="233" customWidth="1"/>
    <col min="20" max="22" width="7.125" style="233" customWidth="1"/>
    <col min="23" max="23" width="8.25" style="233" customWidth="1"/>
    <col min="24" max="16384" width="8" style="98"/>
  </cols>
  <sheetData>
    <row r="1" spans="1:23">
      <c r="A1" s="1368" t="s">
        <v>210</v>
      </c>
      <c r="B1" s="1368"/>
      <c r="C1" s="1368"/>
      <c r="D1" s="1368"/>
      <c r="E1" s="1368"/>
      <c r="F1" s="1368"/>
      <c r="G1" s="1369"/>
      <c r="H1" s="97" t="s">
        <v>223</v>
      </c>
      <c r="I1" s="291"/>
      <c r="J1" s="1373" t="s">
        <v>227</v>
      </c>
      <c r="K1" s="1373"/>
      <c r="L1" s="1373"/>
      <c r="M1" s="1373"/>
      <c r="N1" s="1373"/>
      <c r="O1" s="1373"/>
      <c r="P1" s="1373"/>
      <c r="Q1" s="1373"/>
      <c r="R1" s="1374"/>
      <c r="S1" s="1552" t="s">
        <v>124</v>
      </c>
      <c r="T1" s="1553"/>
      <c r="U1" s="1553"/>
      <c r="V1" s="1553"/>
      <c r="W1" s="1554"/>
    </row>
    <row r="2" spans="1:23">
      <c r="A2" s="1370"/>
      <c r="B2" s="1370"/>
      <c r="C2" s="1370"/>
      <c r="D2" s="1370"/>
      <c r="E2" s="1370"/>
      <c r="F2" s="1370"/>
      <c r="G2" s="1371"/>
      <c r="H2" s="97" t="s">
        <v>226</v>
      </c>
      <c r="I2" s="1417"/>
      <c r="J2" s="1418"/>
      <c r="K2" s="1418"/>
      <c r="L2" s="1419"/>
      <c r="M2" s="1378" t="s">
        <v>125</v>
      </c>
      <c r="N2" s="1379"/>
      <c r="O2" s="1379"/>
      <c r="P2" s="1379"/>
      <c r="Q2" s="1379"/>
      <c r="R2" s="1380"/>
      <c r="S2" s="1375" t="s">
        <v>193</v>
      </c>
      <c r="T2" s="1376"/>
      <c r="U2" s="1376"/>
      <c r="V2" s="1376"/>
      <c r="W2" s="675" t="str">
        <f>IF(W60&gt;105,"A",IF(AND(W60&gt;100,W60&lt;=105),"B",IF(AND(W60&gt;=95,W60&lt;=100),"C",IF(AND(W60&gt;=90,W60&lt;95),"D",IF(W60&lt;90,"E",0)))))</f>
        <v>C</v>
      </c>
    </row>
    <row r="3" spans="1:23" s="99" customFormat="1">
      <c r="A3" s="1401" t="s">
        <v>198</v>
      </c>
      <c r="B3" s="1401" t="s">
        <v>199</v>
      </c>
      <c r="C3" s="1401" t="s">
        <v>258</v>
      </c>
      <c r="D3" s="1401" t="s">
        <v>611</v>
      </c>
      <c r="E3" s="1354" t="s">
        <v>126</v>
      </c>
      <c r="F3" s="1354"/>
      <c r="G3" s="1354" t="s">
        <v>215</v>
      </c>
      <c r="H3" s="1354"/>
      <c r="I3" s="1354" t="s">
        <v>128</v>
      </c>
      <c r="J3" s="1354"/>
      <c r="K3" s="1404" t="s">
        <v>5</v>
      </c>
      <c r="L3" s="1406"/>
      <c r="M3" s="1424" t="s">
        <v>129</v>
      </c>
      <c r="N3" s="1407" t="s">
        <v>241</v>
      </c>
      <c r="O3" s="1263" t="s">
        <v>505</v>
      </c>
      <c r="P3" s="1546" t="s">
        <v>6</v>
      </c>
      <c r="Q3" s="1547"/>
      <c r="R3" s="1547"/>
      <c r="S3" s="1547"/>
      <c r="T3" s="1547"/>
      <c r="U3" s="1547"/>
      <c r="V3" s="1547"/>
      <c r="W3" s="1548"/>
    </row>
    <row r="4" spans="1:23" s="100" customFormat="1">
      <c r="A4" s="1402"/>
      <c r="B4" s="1402"/>
      <c r="C4" s="1444"/>
      <c r="D4" s="1444"/>
      <c r="E4" s="1389" t="s">
        <v>214</v>
      </c>
      <c r="F4" s="1408" t="s">
        <v>203</v>
      </c>
      <c r="G4" s="1304" t="s">
        <v>206</v>
      </c>
      <c r="H4" s="1408" t="s">
        <v>203</v>
      </c>
      <c r="I4" s="1389" t="s">
        <v>207</v>
      </c>
      <c r="J4" s="1408" t="s">
        <v>203</v>
      </c>
      <c r="K4" s="1407" t="s">
        <v>130</v>
      </c>
      <c r="L4" s="1407" t="s">
        <v>131</v>
      </c>
      <c r="M4" s="1425"/>
      <c r="N4" s="1408"/>
      <c r="O4" s="1264"/>
      <c r="P4" s="1549"/>
      <c r="Q4" s="1550"/>
      <c r="R4" s="1550"/>
      <c r="S4" s="1550"/>
      <c r="T4" s="1550"/>
      <c r="U4" s="1550"/>
      <c r="V4" s="1550"/>
      <c r="W4" s="1551"/>
    </row>
    <row r="5" spans="1:23" s="99" customFormat="1">
      <c r="A5" s="1402"/>
      <c r="B5" s="1402"/>
      <c r="C5" s="1444"/>
      <c r="D5" s="1444"/>
      <c r="E5" s="1389"/>
      <c r="F5" s="1408"/>
      <c r="G5" s="1304"/>
      <c r="H5" s="1408"/>
      <c r="I5" s="1389"/>
      <c r="J5" s="1408"/>
      <c r="K5" s="1408"/>
      <c r="L5" s="1408"/>
      <c r="M5" s="1425"/>
      <c r="N5" s="1408"/>
      <c r="O5" s="1264"/>
      <c r="P5" s="1545" t="s">
        <v>132</v>
      </c>
      <c r="Q5" s="1545"/>
      <c r="R5" s="1545"/>
      <c r="S5" s="1545"/>
      <c r="T5" s="1404" t="s">
        <v>391</v>
      </c>
      <c r="U5" s="1405"/>
      <c r="V5" s="1405"/>
      <c r="W5" s="1406"/>
    </row>
    <row r="6" spans="1:23" s="99" customFormat="1" ht="31.5">
      <c r="A6" s="1403"/>
      <c r="B6" s="1403"/>
      <c r="C6" s="1445"/>
      <c r="D6" s="1445"/>
      <c r="E6" s="1390"/>
      <c r="F6" s="1409"/>
      <c r="G6" s="1305"/>
      <c r="H6" s="1409"/>
      <c r="I6" s="1390"/>
      <c r="J6" s="1409"/>
      <c r="K6" s="1409"/>
      <c r="L6" s="1409"/>
      <c r="M6" s="1426"/>
      <c r="N6" s="1409"/>
      <c r="O6" s="1265"/>
      <c r="P6" s="197" t="s">
        <v>3</v>
      </c>
      <c r="Q6" s="101" t="s">
        <v>183</v>
      </c>
      <c r="R6" s="197" t="s">
        <v>133</v>
      </c>
      <c r="S6" s="197" t="s">
        <v>134</v>
      </c>
      <c r="T6" s="197" t="s">
        <v>3</v>
      </c>
      <c r="U6" s="101" t="s">
        <v>183</v>
      </c>
      <c r="V6" s="197" t="s">
        <v>133</v>
      </c>
      <c r="W6" s="197" t="s">
        <v>134</v>
      </c>
    </row>
    <row r="7" spans="1:23" s="103" customFormat="1">
      <c r="A7" s="617">
        <v>1</v>
      </c>
      <c r="B7" s="617">
        <v>2</v>
      </c>
      <c r="C7" s="620">
        <v>3</v>
      </c>
      <c r="D7" s="620"/>
      <c r="E7" s="288">
        <v>4</v>
      </c>
      <c r="F7" s="288">
        <v>5</v>
      </c>
      <c r="G7" s="546">
        <v>6</v>
      </c>
      <c r="H7" s="288">
        <v>7</v>
      </c>
      <c r="I7" s="288">
        <v>8</v>
      </c>
      <c r="J7" s="288">
        <v>9</v>
      </c>
      <c r="K7" s="288">
        <v>10</v>
      </c>
      <c r="L7" s="288">
        <v>11</v>
      </c>
      <c r="M7" s="288">
        <v>12</v>
      </c>
      <c r="N7" s="539">
        <v>13</v>
      </c>
      <c r="O7" s="288">
        <v>14</v>
      </c>
      <c r="P7" s="288">
        <v>15</v>
      </c>
      <c r="Q7" s="539">
        <v>16</v>
      </c>
      <c r="R7" s="288">
        <v>17</v>
      </c>
      <c r="S7" s="288">
        <v>18</v>
      </c>
      <c r="T7" s="539">
        <v>19</v>
      </c>
      <c r="U7" s="288">
        <v>20</v>
      </c>
      <c r="V7" s="288">
        <v>21</v>
      </c>
      <c r="W7" s="539">
        <v>22</v>
      </c>
    </row>
    <row r="8" spans="1:23" s="103" customFormat="1" ht="78.75">
      <c r="A8" s="823" t="s">
        <v>506</v>
      </c>
      <c r="B8" s="823" t="s">
        <v>507</v>
      </c>
      <c r="C8" s="823" t="s">
        <v>508</v>
      </c>
      <c r="D8" s="823" t="s">
        <v>509</v>
      </c>
      <c r="E8" s="824"/>
      <c r="F8" s="824"/>
      <c r="G8" s="824"/>
      <c r="H8" s="824"/>
      <c r="I8" s="824"/>
      <c r="J8" s="824"/>
      <c r="K8" s="825" t="s">
        <v>0</v>
      </c>
      <c r="L8" s="826" t="s">
        <v>254</v>
      </c>
      <c r="M8" s="825" t="s">
        <v>504</v>
      </c>
      <c r="N8" s="826" t="s">
        <v>597</v>
      </c>
      <c r="O8" s="826" t="s">
        <v>598</v>
      </c>
      <c r="P8" s="826" t="s">
        <v>500</v>
      </c>
      <c r="Q8" s="826" t="s">
        <v>501</v>
      </c>
      <c r="R8" s="826" t="s">
        <v>502</v>
      </c>
      <c r="S8" s="826" t="s">
        <v>503</v>
      </c>
      <c r="T8" s="826" t="s">
        <v>500</v>
      </c>
      <c r="U8" s="826" t="s">
        <v>501</v>
      </c>
      <c r="V8" s="826" t="s">
        <v>502</v>
      </c>
      <c r="W8" s="826" t="s">
        <v>503</v>
      </c>
    </row>
    <row r="9" spans="1:23">
      <c r="A9" s="821"/>
      <c r="B9" s="821"/>
      <c r="C9" s="845"/>
      <c r="D9" s="1097"/>
      <c r="E9" s="862" t="s">
        <v>135</v>
      </c>
      <c r="F9" s="1422" t="s">
        <v>314</v>
      </c>
      <c r="G9" s="1422"/>
      <c r="H9" s="1422"/>
      <c r="I9" s="1422"/>
      <c r="J9" s="1422"/>
      <c r="K9" s="1422"/>
      <c r="L9" s="1422"/>
      <c r="M9" s="1423"/>
      <c r="N9" s="311">
        <v>0.85</v>
      </c>
      <c r="O9" s="311"/>
      <c r="P9" s="166"/>
      <c r="Q9" s="166"/>
      <c r="R9" s="166"/>
      <c r="S9" s="861">
        <f>S10+S19+S42</f>
        <v>85.000000000000014</v>
      </c>
      <c r="T9" s="861"/>
      <c r="U9" s="861"/>
      <c r="V9" s="861"/>
      <c r="W9" s="861">
        <f>W10+W19+W42</f>
        <v>85.000000000000014</v>
      </c>
    </row>
    <row r="10" spans="1:23" s="158" customFormat="1">
      <c r="A10" s="1523">
        <v>0.85</v>
      </c>
      <c r="B10" s="689"/>
      <c r="C10" s="725"/>
      <c r="D10" s="1048"/>
      <c r="E10" s="690" t="s">
        <v>136</v>
      </c>
      <c r="F10" s="691" t="s">
        <v>244</v>
      </c>
      <c r="G10" s="692"/>
      <c r="H10" s="692"/>
      <c r="I10" s="692"/>
      <c r="J10" s="692"/>
      <c r="K10" s="692"/>
      <c r="L10" s="692"/>
      <c r="M10" s="693"/>
      <c r="N10" s="694"/>
      <c r="O10" s="694"/>
      <c r="P10" s="695"/>
      <c r="Q10" s="695"/>
      <c r="R10" s="695"/>
      <c r="S10" s="778">
        <f>S11+S13+S15+S17</f>
        <v>0</v>
      </c>
      <c r="T10" s="695"/>
      <c r="U10" s="695"/>
      <c r="V10" s="695"/>
      <c r="W10" s="778">
        <f>W11+W13+W15+W17</f>
        <v>0</v>
      </c>
    </row>
    <row r="11" spans="1:23" s="158" customFormat="1">
      <c r="A11" s="1523"/>
      <c r="B11" s="1416">
        <v>0</v>
      </c>
      <c r="C11" s="581"/>
      <c r="D11" s="1064"/>
      <c r="E11" s="215" t="s">
        <v>200</v>
      </c>
      <c r="F11" s="104" t="s">
        <v>298</v>
      </c>
      <c r="G11" s="219"/>
      <c r="H11" s="105"/>
      <c r="I11" s="105"/>
      <c r="J11" s="105"/>
      <c r="K11" s="105"/>
      <c r="L11" s="105"/>
      <c r="M11" s="106"/>
      <c r="N11" s="307">
        <v>0</v>
      </c>
      <c r="O11" s="307"/>
      <c r="P11" s="107"/>
      <c r="Q11" s="107"/>
      <c r="R11" s="107"/>
      <c r="S11" s="107">
        <f>S12</f>
        <v>0</v>
      </c>
      <c r="T11" s="107"/>
      <c r="U11" s="107"/>
      <c r="V11" s="107"/>
      <c r="W11" s="107">
        <f>W12</f>
        <v>0</v>
      </c>
    </row>
    <row r="12" spans="1:23" s="116" customFormat="1" ht="23.25">
      <c r="A12" s="1523"/>
      <c r="B12" s="1416"/>
      <c r="C12" s="702">
        <v>0</v>
      </c>
      <c r="D12" s="1094"/>
      <c r="E12" s="296"/>
      <c r="F12" s="110"/>
      <c r="G12" s="220"/>
      <c r="H12" s="111"/>
      <c r="I12" s="111"/>
      <c r="J12" s="111"/>
      <c r="K12" s="112"/>
      <c r="L12" s="111"/>
      <c r="M12" s="112"/>
      <c r="N12" s="361">
        <v>0</v>
      </c>
      <c r="O12" s="361"/>
      <c r="P12" s="114"/>
      <c r="Q12" s="114"/>
      <c r="R12" s="114"/>
      <c r="S12" s="114">
        <f>$N$9*N12*R12</f>
        <v>0</v>
      </c>
      <c r="T12" s="114"/>
      <c r="U12" s="114"/>
      <c r="V12" s="114"/>
      <c r="W12" s="114"/>
    </row>
    <row r="13" spans="1:23">
      <c r="A13" s="1523"/>
      <c r="B13" s="1416"/>
      <c r="C13" s="748"/>
      <c r="D13" s="1066"/>
      <c r="E13" s="215" t="s">
        <v>7</v>
      </c>
      <c r="F13" s="104" t="s">
        <v>312</v>
      </c>
      <c r="G13" s="219"/>
      <c r="H13" s="105"/>
      <c r="I13" s="105"/>
      <c r="J13" s="105"/>
      <c r="K13" s="105"/>
      <c r="L13" s="105"/>
      <c r="M13" s="105"/>
      <c r="N13" s="308">
        <v>1</v>
      </c>
      <c r="O13" s="308"/>
      <c r="P13" s="107"/>
      <c r="Q13" s="107"/>
      <c r="R13" s="107"/>
      <c r="S13" s="237">
        <f>S14</f>
        <v>0</v>
      </c>
      <c r="T13" s="107"/>
      <c r="U13" s="107"/>
      <c r="V13" s="107"/>
      <c r="W13" s="237">
        <f>W14</f>
        <v>0</v>
      </c>
    </row>
    <row r="14" spans="1:23" s="363" customFormat="1" ht="23.25">
      <c r="A14" s="1523"/>
      <c r="B14" s="1416"/>
      <c r="C14" s="702">
        <v>0</v>
      </c>
      <c r="D14" s="1094"/>
      <c r="E14" s="297" t="s">
        <v>31</v>
      </c>
      <c r="F14" s="117"/>
      <c r="G14" s="589"/>
      <c r="H14" s="253"/>
      <c r="I14" s="603"/>
      <c r="J14" s="253"/>
      <c r="K14" s="119"/>
      <c r="L14" s="656"/>
      <c r="M14" s="119"/>
      <c r="N14" s="366"/>
      <c r="O14" s="366"/>
      <c r="P14" s="118"/>
      <c r="Q14" s="718"/>
      <c r="R14" s="91"/>
      <c r="S14" s="263"/>
      <c r="T14" s="114"/>
      <c r="U14" s="718"/>
      <c r="V14" s="91"/>
      <c r="W14" s="263"/>
    </row>
    <row r="15" spans="1:23">
      <c r="A15" s="1523"/>
      <c r="B15" s="1416"/>
      <c r="C15" s="748"/>
      <c r="D15" s="1066"/>
      <c r="E15" s="215" t="s">
        <v>202</v>
      </c>
      <c r="F15" s="104" t="s">
        <v>248</v>
      </c>
      <c r="G15" s="219"/>
      <c r="H15" s="105"/>
      <c r="I15" s="105"/>
      <c r="J15" s="105"/>
      <c r="K15" s="105"/>
      <c r="L15" s="105"/>
      <c r="M15" s="106"/>
      <c r="N15" s="307">
        <v>1</v>
      </c>
      <c r="O15" s="307"/>
      <c r="P15" s="107"/>
      <c r="Q15" s="107"/>
      <c r="R15" s="268"/>
      <c r="S15" s="864">
        <f>S16</f>
        <v>0</v>
      </c>
      <c r="T15" s="107"/>
      <c r="U15" s="107"/>
      <c r="V15" s="866"/>
      <c r="W15" s="864">
        <f>W16</f>
        <v>0</v>
      </c>
    </row>
    <row r="16" spans="1:23" s="363" customFormat="1" ht="23.25">
      <c r="A16" s="1523"/>
      <c r="B16" s="1416"/>
      <c r="C16" s="702">
        <v>0</v>
      </c>
      <c r="D16" s="1094"/>
      <c r="E16" s="297" t="s">
        <v>37</v>
      </c>
      <c r="F16" s="223"/>
      <c r="G16" s="532"/>
      <c r="H16" s="349"/>
      <c r="I16" s="430"/>
      <c r="J16" s="435"/>
      <c r="K16" s="119"/>
      <c r="L16" s="372"/>
      <c r="M16" s="372"/>
      <c r="N16" s="361"/>
      <c r="O16" s="361"/>
      <c r="P16" s="118"/>
      <c r="Q16" s="718"/>
      <c r="R16" s="91"/>
      <c r="S16" s="263"/>
      <c r="T16" s="114"/>
      <c r="U16" s="718"/>
      <c r="V16" s="91"/>
      <c r="W16" s="263"/>
    </row>
    <row r="17" spans="1:24">
      <c r="A17" s="1523"/>
      <c r="B17" s="1416"/>
      <c r="C17" s="748"/>
      <c r="D17" s="1066"/>
      <c r="E17" s="215" t="s">
        <v>201</v>
      </c>
      <c r="F17" s="104" t="s">
        <v>313</v>
      </c>
      <c r="G17" s="219"/>
      <c r="H17" s="105"/>
      <c r="I17" s="105"/>
      <c r="J17" s="105"/>
      <c r="K17" s="105"/>
      <c r="L17" s="105"/>
      <c r="M17" s="106"/>
      <c r="N17" s="307">
        <v>0</v>
      </c>
      <c r="O17" s="307"/>
      <c r="P17" s="107"/>
      <c r="Q17" s="107"/>
      <c r="R17" s="268"/>
      <c r="S17" s="264">
        <f>S18</f>
        <v>0</v>
      </c>
      <c r="T17" s="107"/>
      <c r="U17" s="107"/>
      <c r="V17" s="268"/>
      <c r="W17" s="264">
        <f>W18</f>
        <v>0</v>
      </c>
    </row>
    <row r="18" spans="1:24" s="491" customFormat="1" ht="28.5">
      <c r="A18" s="1523"/>
      <c r="B18" s="1525"/>
      <c r="C18" s="757">
        <v>0</v>
      </c>
      <c r="D18" s="1098"/>
      <c r="E18" s="298"/>
      <c r="F18" s="115"/>
      <c r="G18" s="115"/>
      <c r="H18" s="115"/>
      <c r="I18" s="115"/>
      <c r="J18" s="115"/>
      <c r="K18" s="123"/>
      <c r="L18" s="123"/>
      <c r="M18" s="123"/>
      <c r="N18" s="375"/>
      <c r="O18" s="375"/>
      <c r="P18" s="125"/>
      <c r="Q18" s="118"/>
      <c r="R18" s="91"/>
      <c r="S18" s="263"/>
      <c r="T18" s="114"/>
      <c r="U18" s="235"/>
      <c r="V18" s="91"/>
      <c r="W18" s="263">
        <v>0</v>
      </c>
    </row>
    <row r="19" spans="1:24">
      <c r="A19" s="1523"/>
      <c r="B19" s="1415">
        <v>0.88</v>
      </c>
      <c r="C19" s="725"/>
      <c r="D19" s="1099"/>
      <c r="E19" s="949" t="s">
        <v>137</v>
      </c>
      <c r="F19" s="1412" t="s">
        <v>297</v>
      </c>
      <c r="G19" s="1413"/>
      <c r="H19" s="1413"/>
      <c r="I19" s="1413"/>
      <c r="J19" s="1413"/>
      <c r="K19" s="1413"/>
      <c r="L19" s="1413"/>
      <c r="M19" s="1414"/>
      <c r="N19" s="766"/>
      <c r="O19" s="766"/>
      <c r="P19" s="766"/>
      <c r="Q19" s="766"/>
      <c r="R19" s="766"/>
      <c r="S19" s="787">
        <f>SUM(S21:S40)</f>
        <v>74.800000000000011</v>
      </c>
      <c r="T19" s="766"/>
      <c r="U19" s="766"/>
      <c r="V19" s="766"/>
      <c r="W19" s="787">
        <f>SUM(W21:W40)</f>
        <v>74.800000000000011</v>
      </c>
    </row>
    <row r="20" spans="1:24" ht="31.5">
      <c r="A20" s="1523"/>
      <c r="B20" s="1416"/>
      <c r="C20" s="722"/>
      <c r="D20" s="1100"/>
      <c r="E20" s="557"/>
      <c r="F20" s="593" t="s">
        <v>304</v>
      </c>
      <c r="G20" s="548"/>
      <c r="H20" s="548"/>
      <c r="I20" s="548"/>
      <c r="J20" s="548"/>
      <c r="K20" s="548"/>
      <c r="L20" s="548"/>
      <c r="M20" s="549"/>
      <c r="N20" s="316"/>
      <c r="O20" s="316"/>
      <c r="P20" s="316"/>
      <c r="Q20" s="316"/>
      <c r="R20" s="316"/>
      <c r="S20" s="550"/>
      <c r="T20" s="316"/>
      <c r="U20" s="316"/>
      <c r="V20" s="316"/>
      <c r="W20" s="550"/>
    </row>
    <row r="21" spans="1:24" s="162" customFormat="1">
      <c r="A21" s="1523"/>
      <c r="B21" s="1416"/>
      <c r="C21" s="911"/>
      <c r="D21" s="977"/>
      <c r="E21" s="183"/>
      <c r="F21" s="80"/>
      <c r="G21" s="224"/>
      <c r="H21" s="435"/>
      <c r="I21" s="224"/>
      <c r="J21" s="81"/>
      <c r="K21" s="119"/>
      <c r="L21" s="81"/>
      <c r="M21" s="81"/>
      <c r="N21" s="335"/>
      <c r="O21" s="335"/>
      <c r="P21" s="119"/>
      <c r="Q21" s="718"/>
      <c r="R21" s="119"/>
      <c r="S21" s="209"/>
      <c r="T21" s="119"/>
      <c r="U21" s="718"/>
      <c r="V21" s="119"/>
      <c r="W21" s="370"/>
    </row>
    <row r="22" spans="1:24" s="162" customFormat="1">
      <c r="A22" s="1523"/>
      <c r="B22" s="1416"/>
      <c r="C22" s="723"/>
      <c r="D22" s="981"/>
      <c r="E22" s="520"/>
      <c r="F22" s="1395" t="s">
        <v>305</v>
      </c>
      <c r="G22" s="1396"/>
      <c r="H22" s="1396"/>
      <c r="I22" s="1396"/>
      <c r="J22" s="1397"/>
      <c r="K22" s="521"/>
      <c r="L22" s="522"/>
      <c r="M22" s="521"/>
      <c r="N22" s="310"/>
      <c r="O22" s="310"/>
      <c r="P22" s="529"/>
      <c r="Q22" s="310"/>
      <c r="R22" s="529"/>
      <c r="S22" s="552"/>
      <c r="T22" s="529"/>
      <c r="U22" s="310"/>
      <c r="V22" s="529"/>
      <c r="W22" s="329"/>
    </row>
    <row r="23" spans="1:24" s="162" customFormat="1" ht="189">
      <c r="A23" s="1523"/>
      <c r="B23" s="1416"/>
      <c r="C23" s="581">
        <v>0.1</v>
      </c>
      <c r="D23" s="978">
        <v>1</v>
      </c>
      <c r="E23" s="184" t="s">
        <v>69</v>
      </c>
      <c r="F23" s="186" t="s">
        <v>328</v>
      </c>
      <c r="G23" s="92" t="s">
        <v>433</v>
      </c>
      <c r="H23" s="81" t="s">
        <v>369</v>
      </c>
      <c r="I23" s="224" t="s">
        <v>434</v>
      </c>
      <c r="J23" s="81" t="s">
        <v>330</v>
      </c>
      <c r="K23" s="172" t="s">
        <v>4</v>
      </c>
      <c r="L23" s="161">
        <v>0</v>
      </c>
      <c r="M23" s="81" t="s">
        <v>2</v>
      </c>
      <c r="N23" s="335">
        <v>1</v>
      </c>
      <c r="O23" s="335">
        <f>A10*B19*C23*D23*N23</f>
        <v>7.4800000000000005E-2</v>
      </c>
      <c r="P23" s="119">
        <v>0</v>
      </c>
      <c r="Q23" s="718">
        <v>10</v>
      </c>
      <c r="R23" s="119">
        <f>100-P23*Q23</f>
        <v>100</v>
      </c>
      <c r="S23" s="209">
        <f>O23*R23</f>
        <v>7.48</v>
      </c>
      <c r="T23" s="119">
        <v>0</v>
      </c>
      <c r="U23" s="718">
        <v>10</v>
      </c>
      <c r="V23" s="119">
        <f>100-T23*U23</f>
        <v>100</v>
      </c>
      <c r="W23" s="370">
        <f>O23*V23</f>
        <v>7.48</v>
      </c>
      <c r="X23" s="162">
        <v>1</v>
      </c>
    </row>
    <row r="24" spans="1:24" s="162" customFormat="1">
      <c r="A24" s="1523"/>
      <c r="B24" s="1416"/>
      <c r="C24" s="581"/>
      <c r="D24" s="978"/>
      <c r="E24" s="520"/>
      <c r="F24" s="1398" t="s">
        <v>306</v>
      </c>
      <c r="G24" s="1399"/>
      <c r="H24" s="1399"/>
      <c r="I24" s="1399"/>
      <c r="J24" s="1400"/>
      <c r="K24" s="521"/>
      <c r="L24" s="522"/>
      <c r="M24" s="521"/>
      <c r="N24" s="310"/>
      <c r="O24" s="310"/>
      <c r="P24" s="529"/>
      <c r="Q24" s="310"/>
      <c r="R24" s="529"/>
      <c r="S24" s="552"/>
      <c r="T24" s="529"/>
      <c r="U24" s="310"/>
      <c r="V24" s="529"/>
      <c r="W24" s="329"/>
    </row>
    <row r="25" spans="1:24" s="162" customFormat="1" ht="47.25">
      <c r="A25" s="1523"/>
      <c r="B25" s="1416"/>
      <c r="C25" s="1388">
        <v>0.2</v>
      </c>
      <c r="D25" s="1388">
        <v>0.5</v>
      </c>
      <c r="E25" s="1263" t="s">
        <v>85</v>
      </c>
      <c r="F25" s="1271" t="s">
        <v>86</v>
      </c>
      <c r="G25" s="1266" t="s">
        <v>477</v>
      </c>
      <c r="H25" s="1274" t="s">
        <v>331</v>
      </c>
      <c r="I25" s="182" t="s">
        <v>539</v>
      </c>
      <c r="J25" s="81" t="s">
        <v>343</v>
      </c>
      <c r="K25" s="172" t="s">
        <v>4</v>
      </c>
      <c r="L25" s="161">
        <v>0</v>
      </c>
      <c r="M25" s="81" t="s">
        <v>2</v>
      </c>
      <c r="N25" s="335">
        <v>0.5</v>
      </c>
      <c r="O25" s="335">
        <f>$A$10*$B$19*$C$25*$D$25*N25</f>
        <v>3.7400000000000003E-2</v>
      </c>
      <c r="P25" s="119">
        <v>0</v>
      </c>
      <c r="Q25" s="718">
        <v>10</v>
      </c>
      <c r="R25" s="119">
        <f t="shared" ref="R25:R34" si="0">100-P25*Q25</f>
        <v>100</v>
      </c>
      <c r="S25" s="209">
        <f t="shared" ref="S25:S34" si="1">O25*R25</f>
        <v>3.74</v>
      </c>
      <c r="T25" s="119">
        <v>0</v>
      </c>
      <c r="U25" s="718">
        <v>10</v>
      </c>
      <c r="V25" s="119">
        <f t="shared" ref="V25:V34" si="2">100-T25*U25</f>
        <v>100</v>
      </c>
      <c r="W25" s="370">
        <f t="shared" ref="W25:W34" si="3">O25*V25</f>
        <v>3.74</v>
      </c>
      <c r="X25" s="162">
        <v>2</v>
      </c>
    </row>
    <row r="26" spans="1:24" s="162" customFormat="1" ht="78.75">
      <c r="A26" s="1523"/>
      <c r="B26" s="1416"/>
      <c r="C26" s="1382"/>
      <c r="D26" s="1383"/>
      <c r="E26" s="1264"/>
      <c r="F26" s="1277"/>
      <c r="G26" s="1267"/>
      <c r="H26" s="1275"/>
      <c r="I26" s="182" t="s">
        <v>552</v>
      </c>
      <c r="J26" s="668" t="s">
        <v>411</v>
      </c>
      <c r="K26" s="172" t="s">
        <v>4</v>
      </c>
      <c r="L26" s="161">
        <v>0</v>
      </c>
      <c r="M26" s="81" t="s">
        <v>2</v>
      </c>
      <c r="N26" s="335">
        <v>0.5</v>
      </c>
      <c r="O26" s="335">
        <f>$A$10*$B$19*$C$25*$D$25*N26</f>
        <v>3.7400000000000003E-2</v>
      </c>
      <c r="P26" s="119">
        <v>0</v>
      </c>
      <c r="Q26" s="718">
        <v>10</v>
      </c>
      <c r="R26" s="119">
        <f t="shared" si="0"/>
        <v>100</v>
      </c>
      <c r="S26" s="209">
        <f t="shared" si="1"/>
        <v>3.74</v>
      </c>
      <c r="T26" s="119">
        <v>0</v>
      </c>
      <c r="U26" s="718">
        <v>10</v>
      </c>
      <c r="V26" s="119">
        <f t="shared" si="2"/>
        <v>100</v>
      </c>
      <c r="W26" s="370">
        <f t="shared" si="3"/>
        <v>3.74</v>
      </c>
      <c r="X26" s="162">
        <v>3</v>
      </c>
    </row>
    <row r="27" spans="1:24" s="162" customFormat="1" ht="47.25">
      <c r="A27" s="1523"/>
      <c r="B27" s="1416"/>
      <c r="C27" s="1383"/>
      <c r="D27" s="581">
        <v>0.5</v>
      </c>
      <c r="E27" s="1265"/>
      <c r="F27" s="1272"/>
      <c r="G27" s="640" t="s">
        <v>451</v>
      </c>
      <c r="H27" s="81" t="s">
        <v>371</v>
      </c>
      <c r="I27" s="533" t="s">
        <v>452</v>
      </c>
      <c r="J27" s="534" t="s">
        <v>372</v>
      </c>
      <c r="K27" s="172" t="s">
        <v>4</v>
      </c>
      <c r="L27" s="161">
        <v>0</v>
      </c>
      <c r="M27" s="81" t="s">
        <v>2</v>
      </c>
      <c r="N27" s="335">
        <v>1</v>
      </c>
      <c r="O27" s="335">
        <f>A10*B19*C25*D27*N27</f>
        <v>7.4800000000000005E-2</v>
      </c>
      <c r="P27" s="119">
        <v>0</v>
      </c>
      <c r="Q27" s="718">
        <v>10</v>
      </c>
      <c r="R27" s="119">
        <f t="shared" si="0"/>
        <v>100</v>
      </c>
      <c r="S27" s="209">
        <f t="shared" si="1"/>
        <v>7.48</v>
      </c>
      <c r="T27" s="119">
        <v>0</v>
      </c>
      <c r="U27" s="718">
        <v>10</v>
      </c>
      <c r="V27" s="119">
        <f t="shared" si="2"/>
        <v>100</v>
      </c>
      <c r="W27" s="370">
        <f t="shared" si="3"/>
        <v>7.48</v>
      </c>
      <c r="X27" s="162">
        <v>4</v>
      </c>
    </row>
    <row r="28" spans="1:24" s="162" customFormat="1" ht="126">
      <c r="A28" s="1523"/>
      <c r="B28" s="1416"/>
      <c r="C28" s="1388">
        <v>0.7</v>
      </c>
      <c r="D28" s="1388">
        <v>0.4</v>
      </c>
      <c r="E28" s="1263" t="s">
        <v>102</v>
      </c>
      <c r="F28" s="1555" t="s">
        <v>103</v>
      </c>
      <c r="G28" s="1331" t="s">
        <v>492</v>
      </c>
      <c r="H28" s="1274" t="s">
        <v>377</v>
      </c>
      <c r="I28" s="640" t="s">
        <v>584</v>
      </c>
      <c r="J28" s="81" t="s">
        <v>47</v>
      </c>
      <c r="K28" s="172" t="s">
        <v>4</v>
      </c>
      <c r="L28" s="161">
        <v>0</v>
      </c>
      <c r="M28" s="81" t="s">
        <v>2</v>
      </c>
      <c r="N28" s="335">
        <v>0.4</v>
      </c>
      <c r="O28" s="335">
        <f>$A$10*$B$19*$C$28*$D$28*N28</f>
        <v>8.3776000000000003E-2</v>
      </c>
      <c r="P28" s="119">
        <v>0</v>
      </c>
      <c r="Q28" s="718">
        <v>10</v>
      </c>
      <c r="R28" s="119">
        <f t="shared" si="0"/>
        <v>100</v>
      </c>
      <c r="S28" s="209">
        <f t="shared" si="1"/>
        <v>8.377600000000001</v>
      </c>
      <c r="T28" s="119">
        <v>0</v>
      </c>
      <c r="U28" s="718">
        <v>10</v>
      </c>
      <c r="V28" s="119">
        <f t="shared" si="2"/>
        <v>100</v>
      </c>
      <c r="W28" s="370">
        <f t="shared" si="3"/>
        <v>8.377600000000001</v>
      </c>
      <c r="X28" s="162">
        <v>5</v>
      </c>
    </row>
    <row r="29" spans="1:24" s="162" customFormat="1" ht="47.25">
      <c r="A29" s="1523"/>
      <c r="B29" s="1416"/>
      <c r="C29" s="1382"/>
      <c r="D29" s="1383"/>
      <c r="E29" s="1264"/>
      <c r="F29" s="1555"/>
      <c r="G29" s="1333"/>
      <c r="H29" s="1275"/>
      <c r="I29" s="952" t="s">
        <v>585</v>
      </c>
      <c r="J29" s="534" t="s">
        <v>186</v>
      </c>
      <c r="K29" s="172" t="s">
        <v>4</v>
      </c>
      <c r="L29" s="161">
        <v>0</v>
      </c>
      <c r="M29" s="81" t="s">
        <v>2</v>
      </c>
      <c r="N29" s="335">
        <v>0.6</v>
      </c>
      <c r="O29" s="335">
        <f>$A$10*$B$19*$C$28*$D$28*N29</f>
        <v>0.125664</v>
      </c>
      <c r="P29" s="119">
        <v>0</v>
      </c>
      <c r="Q29" s="718">
        <v>10</v>
      </c>
      <c r="R29" s="119">
        <f t="shared" si="0"/>
        <v>100</v>
      </c>
      <c r="S29" s="209">
        <f t="shared" si="1"/>
        <v>12.5664</v>
      </c>
      <c r="T29" s="119">
        <v>0</v>
      </c>
      <c r="U29" s="718">
        <v>10</v>
      </c>
      <c r="V29" s="119">
        <f t="shared" si="2"/>
        <v>100</v>
      </c>
      <c r="W29" s="370">
        <f t="shared" si="3"/>
        <v>12.5664</v>
      </c>
      <c r="X29" s="162">
        <v>6</v>
      </c>
    </row>
    <row r="30" spans="1:24" s="162" customFormat="1" ht="94.5">
      <c r="A30" s="1523"/>
      <c r="B30" s="1416"/>
      <c r="C30" s="1382"/>
      <c r="D30" s="1388">
        <v>0.4</v>
      </c>
      <c r="E30" s="1264"/>
      <c r="F30" s="1555"/>
      <c r="G30" s="1331" t="s">
        <v>546</v>
      </c>
      <c r="H30" s="1274" t="s">
        <v>187</v>
      </c>
      <c r="I30" s="640" t="s">
        <v>586</v>
      </c>
      <c r="J30" s="81" t="s">
        <v>403</v>
      </c>
      <c r="K30" s="172" t="s">
        <v>4</v>
      </c>
      <c r="L30" s="161">
        <v>0</v>
      </c>
      <c r="M30" s="81" t="s">
        <v>2</v>
      </c>
      <c r="N30" s="335">
        <v>0.3</v>
      </c>
      <c r="O30" s="335">
        <f>$A$10*$B$19*$C$28*$D$30*N30</f>
        <v>6.2831999999999999E-2</v>
      </c>
      <c r="P30" s="119">
        <v>0</v>
      </c>
      <c r="Q30" s="718">
        <v>10</v>
      </c>
      <c r="R30" s="119">
        <f t="shared" si="0"/>
        <v>100</v>
      </c>
      <c r="S30" s="209">
        <f t="shared" si="1"/>
        <v>6.2831999999999999</v>
      </c>
      <c r="T30" s="119">
        <v>0</v>
      </c>
      <c r="U30" s="718">
        <v>10</v>
      </c>
      <c r="V30" s="119">
        <f t="shared" si="2"/>
        <v>100</v>
      </c>
      <c r="W30" s="370">
        <f t="shared" si="3"/>
        <v>6.2831999999999999</v>
      </c>
      <c r="X30" s="162">
        <v>7</v>
      </c>
    </row>
    <row r="31" spans="1:24" s="162" customFormat="1" ht="94.5">
      <c r="A31" s="1523"/>
      <c r="B31" s="1416"/>
      <c r="C31" s="1382"/>
      <c r="D31" s="1382"/>
      <c r="E31" s="1264"/>
      <c r="F31" s="1555"/>
      <c r="G31" s="1332"/>
      <c r="H31" s="1276"/>
      <c r="I31" s="640" t="s">
        <v>559</v>
      </c>
      <c r="J31" s="81" t="s">
        <v>405</v>
      </c>
      <c r="K31" s="172" t="s">
        <v>4</v>
      </c>
      <c r="L31" s="161">
        <v>0</v>
      </c>
      <c r="M31" s="81" t="s">
        <v>2</v>
      </c>
      <c r="N31" s="335">
        <v>0.2</v>
      </c>
      <c r="O31" s="335">
        <f t="shared" ref="O31:O32" si="4">$A$10*$B$19*$C$28*$D$30*N31</f>
        <v>4.1888000000000002E-2</v>
      </c>
      <c r="P31" s="119">
        <v>0</v>
      </c>
      <c r="Q31" s="718">
        <v>10</v>
      </c>
      <c r="R31" s="119">
        <f t="shared" si="0"/>
        <v>100</v>
      </c>
      <c r="S31" s="209">
        <f t="shared" si="1"/>
        <v>4.1888000000000005</v>
      </c>
      <c r="T31" s="119">
        <v>0</v>
      </c>
      <c r="U31" s="718">
        <v>10</v>
      </c>
      <c r="V31" s="119">
        <f t="shared" si="2"/>
        <v>100</v>
      </c>
      <c r="W31" s="370">
        <f t="shared" si="3"/>
        <v>4.1888000000000005</v>
      </c>
      <c r="X31" s="162">
        <v>8</v>
      </c>
    </row>
    <row r="32" spans="1:24" s="162" customFormat="1" ht="110.25">
      <c r="A32" s="1523"/>
      <c r="B32" s="1416"/>
      <c r="C32" s="1382"/>
      <c r="D32" s="1383"/>
      <c r="E32" s="1264"/>
      <c r="F32" s="1555"/>
      <c r="G32" s="1333"/>
      <c r="H32" s="1275"/>
      <c r="I32" s="640" t="s">
        <v>587</v>
      </c>
      <c r="J32" s="81" t="s">
        <v>196</v>
      </c>
      <c r="K32" s="172" t="s">
        <v>4</v>
      </c>
      <c r="L32" s="161">
        <v>0</v>
      </c>
      <c r="M32" s="81" t="s">
        <v>2</v>
      </c>
      <c r="N32" s="335">
        <v>0.5</v>
      </c>
      <c r="O32" s="335">
        <f t="shared" si="4"/>
        <v>0.10471999999999999</v>
      </c>
      <c r="P32" s="119">
        <v>0</v>
      </c>
      <c r="Q32" s="718">
        <v>10</v>
      </c>
      <c r="R32" s="119">
        <f t="shared" si="0"/>
        <v>100</v>
      </c>
      <c r="S32" s="209">
        <f t="shared" si="1"/>
        <v>10.472</v>
      </c>
      <c r="T32" s="119">
        <v>0</v>
      </c>
      <c r="U32" s="718">
        <v>10</v>
      </c>
      <c r="V32" s="119">
        <f t="shared" si="2"/>
        <v>100</v>
      </c>
      <c r="W32" s="370">
        <f t="shared" si="3"/>
        <v>10.472</v>
      </c>
      <c r="X32" s="162">
        <v>9</v>
      </c>
    </row>
    <row r="33" spans="1:24" s="162" customFormat="1" ht="78.75">
      <c r="A33" s="1523"/>
      <c r="B33" s="1416"/>
      <c r="C33" s="1382"/>
      <c r="D33" s="1388">
        <v>0.2</v>
      </c>
      <c r="E33" s="1264"/>
      <c r="F33" s="1555"/>
      <c r="G33" s="1266" t="s">
        <v>583</v>
      </c>
      <c r="H33" s="1274" t="s">
        <v>46</v>
      </c>
      <c r="I33" s="952" t="s">
        <v>588</v>
      </c>
      <c r="J33" s="534" t="s">
        <v>188</v>
      </c>
      <c r="K33" s="172" t="s">
        <v>4</v>
      </c>
      <c r="L33" s="161">
        <v>0</v>
      </c>
      <c r="M33" s="81" t="s">
        <v>2</v>
      </c>
      <c r="N33" s="335">
        <v>0.5</v>
      </c>
      <c r="O33" s="335">
        <f>$A$10*$B$19*$C$28*$D$33*N33</f>
        <v>5.2359999999999997E-2</v>
      </c>
      <c r="P33" s="119">
        <v>0</v>
      </c>
      <c r="Q33" s="718">
        <v>10</v>
      </c>
      <c r="R33" s="119">
        <f t="shared" si="0"/>
        <v>100</v>
      </c>
      <c r="S33" s="209">
        <f t="shared" si="1"/>
        <v>5.2359999999999998</v>
      </c>
      <c r="T33" s="119">
        <v>0</v>
      </c>
      <c r="U33" s="718">
        <v>10</v>
      </c>
      <c r="V33" s="119">
        <f t="shared" si="2"/>
        <v>100</v>
      </c>
      <c r="W33" s="370">
        <f t="shared" si="3"/>
        <v>5.2359999999999998</v>
      </c>
      <c r="X33" s="162">
        <v>10</v>
      </c>
    </row>
    <row r="34" spans="1:24" s="162" customFormat="1" ht="204.75">
      <c r="A34" s="1523"/>
      <c r="B34" s="1416"/>
      <c r="C34" s="1383"/>
      <c r="D34" s="1383"/>
      <c r="E34" s="1265"/>
      <c r="F34" s="1555"/>
      <c r="G34" s="1267"/>
      <c r="H34" s="1275"/>
      <c r="I34" s="952" t="s">
        <v>589</v>
      </c>
      <c r="J34" s="81" t="s">
        <v>388</v>
      </c>
      <c r="K34" s="172" t="s">
        <v>4</v>
      </c>
      <c r="L34" s="161">
        <v>0</v>
      </c>
      <c r="M34" s="81" t="s">
        <v>2</v>
      </c>
      <c r="N34" s="335">
        <v>0.5</v>
      </c>
      <c r="O34" s="335">
        <f>$A$10*$B$19*$C$28*$D$33*N34</f>
        <v>5.2359999999999997E-2</v>
      </c>
      <c r="P34" s="119">
        <v>0</v>
      </c>
      <c r="Q34" s="718">
        <v>10</v>
      </c>
      <c r="R34" s="119">
        <f t="shared" si="0"/>
        <v>100</v>
      </c>
      <c r="S34" s="209">
        <f t="shared" si="1"/>
        <v>5.2359999999999998</v>
      </c>
      <c r="T34" s="119">
        <v>0</v>
      </c>
      <c r="U34" s="718">
        <v>10</v>
      </c>
      <c r="V34" s="119">
        <f t="shared" si="2"/>
        <v>100</v>
      </c>
      <c r="W34" s="370">
        <f t="shared" si="3"/>
        <v>5.2359999999999998</v>
      </c>
      <c r="X34" s="162">
        <v>11</v>
      </c>
    </row>
    <row r="35" spans="1:24" s="162" customFormat="1">
      <c r="A35" s="1523"/>
      <c r="B35" s="1416"/>
      <c r="C35" s="723"/>
      <c r="D35" s="981"/>
      <c r="E35" s="433"/>
      <c r="F35" s="1398" t="s">
        <v>307</v>
      </c>
      <c r="G35" s="1399"/>
      <c r="H35" s="1399"/>
      <c r="I35" s="1399"/>
      <c r="J35" s="1400"/>
      <c r="K35" s="521"/>
      <c r="L35" s="522"/>
      <c r="M35" s="521"/>
      <c r="N35" s="310"/>
      <c r="O35" s="310"/>
      <c r="P35" s="529"/>
      <c r="Q35" s="310"/>
      <c r="R35" s="529"/>
      <c r="S35" s="552"/>
      <c r="T35" s="529"/>
      <c r="U35" s="310"/>
      <c r="V35" s="529"/>
      <c r="W35" s="329"/>
    </row>
    <row r="36" spans="1:24" s="162" customFormat="1">
      <c r="A36" s="1523"/>
      <c r="B36" s="1416"/>
      <c r="C36" s="581"/>
      <c r="D36" s="581"/>
      <c r="E36" s="77"/>
      <c r="F36" s="82"/>
      <c r="G36" s="224"/>
      <c r="H36" s="82"/>
      <c r="I36" s="224"/>
      <c r="J36" s="81"/>
      <c r="K36" s="119"/>
      <c r="L36" s="81"/>
      <c r="M36" s="81"/>
      <c r="N36" s="335"/>
      <c r="O36" s="335"/>
      <c r="P36" s="119"/>
      <c r="Q36" s="79"/>
      <c r="R36" s="119"/>
      <c r="S36" s="209"/>
      <c r="T36" s="119"/>
      <c r="U36" s="79"/>
      <c r="V36" s="119"/>
      <c r="W36" s="370"/>
    </row>
    <row r="37" spans="1:24" s="162" customFormat="1">
      <c r="A37" s="1523"/>
      <c r="B37" s="1416"/>
      <c r="C37" s="724"/>
      <c r="D37" s="977"/>
      <c r="E37" s="324"/>
      <c r="F37" s="1398" t="s">
        <v>308</v>
      </c>
      <c r="G37" s="1399"/>
      <c r="H37" s="1399"/>
      <c r="I37" s="1399"/>
      <c r="J37" s="1400"/>
      <c r="K37" s="558"/>
      <c r="L37" s="522"/>
      <c r="M37" s="521"/>
      <c r="N37" s="310"/>
      <c r="O37" s="310"/>
      <c r="P37" s="529"/>
      <c r="Q37" s="310"/>
      <c r="R37" s="529"/>
      <c r="S37" s="552"/>
      <c r="T37" s="529"/>
      <c r="U37" s="310"/>
      <c r="V37" s="529"/>
      <c r="W37" s="329"/>
    </row>
    <row r="38" spans="1:24" s="162" customFormat="1">
      <c r="A38" s="1523"/>
      <c r="B38" s="1416"/>
      <c r="C38" s="911"/>
      <c r="D38" s="977"/>
      <c r="E38" s="304"/>
      <c r="F38" s="83"/>
      <c r="G38" s="225"/>
      <c r="H38" s="83"/>
      <c r="I38" s="556"/>
      <c r="J38" s="84"/>
      <c r="K38" s="81"/>
      <c r="L38" s="161"/>
      <c r="M38" s="81"/>
      <c r="N38" s="335"/>
      <c r="O38" s="335"/>
      <c r="P38" s="119"/>
      <c r="Q38" s="79"/>
      <c r="R38" s="119"/>
      <c r="S38" s="209"/>
      <c r="T38" s="119"/>
      <c r="U38" s="79"/>
      <c r="V38" s="119"/>
      <c r="W38" s="370"/>
    </row>
    <row r="39" spans="1:24" s="162" customFormat="1">
      <c r="A39" s="1523"/>
      <c r="B39" s="1416"/>
      <c r="C39" s="742"/>
      <c r="D39" s="978"/>
      <c r="E39" s="536"/>
      <c r="F39" s="1398" t="s">
        <v>309</v>
      </c>
      <c r="G39" s="1399"/>
      <c r="H39" s="1399"/>
      <c r="I39" s="1399"/>
      <c r="J39" s="1400"/>
      <c r="K39" s="521"/>
      <c r="L39" s="522"/>
      <c r="M39" s="521"/>
      <c r="N39" s="310"/>
      <c r="O39" s="310"/>
      <c r="P39" s="529"/>
      <c r="Q39" s="310"/>
      <c r="R39" s="529"/>
      <c r="S39" s="552"/>
      <c r="T39" s="529"/>
      <c r="U39" s="310"/>
      <c r="V39" s="529"/>
      <c r="W39" s="329"/>
    </row>
    <row r="40" spans="1:24" s="162" customFormat="1">
      <c r="A40" s="1523"/>
      <c r="B40" s="1416"/>
      <c r="C40" s="911"/>
      <c r="D40" s="977"/>
      <c r="E40" s="904"/>
      <c r="F40" s="902"/>
      <c r="G40" s="901"/>
      <c r="H40" s="902"/>
      <c r="I40" s="224"/>
      <c r="J40" s="81"/>
      <c r="K40" s="81"/>
      <c r="L40" s="161"/>
      <c r="M40" s="81"/>
      <c r="N40" s="335"/>
      <c r="O40" s="335"/>
      <c r="P40" s="119"/>
      <c r="Q40" s="79"/>
      <c r="R40" s="119"/>
      <c r="S40" s="209"/>
      <c r="T40" s="119"/>
      <c r="U40" s="79"/>
      <c r="V40" s="119"/>
      <c r="W40" s="209"/>
    </row>
    <row r="41" spans="1:24" s="162" customFormat="1">
      <c r="A41" s="1523"/>
      <c r="B41" s="1525"/>
      <c r="C41" s="948">
        <f>SUM(C21:C40)</f>
        <v>1</v>
      </c>
      <c r="D41" s="948"/>
      <c r="E41" s="77"/>
      <c r="F41" s="161"/>
      <c r="G41" s="161"/>
      <c r="H41" s="161"/>
      <c r="I41" s="161"/>
      <c r="J41" s="161"/>
      <c r="K41" s="161"/>
      <c r="L41" s="161"/>
      <c r="M41" s="161"/>
      <c r="N41" s="492"/>
      <c r="O41" s="492"/>
      <c r="P41" s="119"/>
      <c r="Q41" s="119"/>
      <c r="R41" s="119"/>
      <c r="S41" s="209"/>
      <c r="T41" s="119"/>
      <c r="U41" s="119"/>
      <c r="V41" s="541"/>
      <c r="W41" s="370"/>
    </row>
    <row r="42" spans="1:24" s="162" customFormat="1">
      <c r="A42" s="1523"/>
      <c r="B42" s="1415">
        <v>0.12</v>
      </c>
      <c r="C42" s="889"/>
      <c r="D42" s="1061"/>
      <c r="E42" s="699" t="s">
        <v>535</v>
      </c>
      <c r="F42" s="691" t="s">
        <v>536</v>
      </c>
      <c r="G42" s="692"/>
      <c r="H42" s="692"/>
      <c r="I42" s="692"/>
      <c r="J42" s="692"/>
      <c r="K42" s="692"/>
      <c r="L42" s="692"/>
      <c r="M42" s="693"/>
      <c r="N42" s="890"/>
      <c r="O42" s="890"/>
      <c r="P42" s="891"/>
      <c r="Q42" s="891"/>
      <c r="R42" s="892"/>
      <c r="S42" s="893">
        <f>SUM(S43:S51)</f>
        <v>10.199999999999999</v>
      </c>
      <c r="T42" s="893"/>
      <c r="U42" s="893"/>
      <c r="V42" s="893"/>
      <c r="W42" s="893">
        <f>SUM(W43:W51)</f>
        <v>10.199999999999999</v>
      </c>
    </row>
    <row r="43" spans="1:24" s="162" customFormat="1" ht="94.5">
      <c r="A43" s="1523"/>
      <c r="B43" s="1416"/>
      <c r="C43" s="702">
        <v>0.1</v>
      </c>
      <c r="D43" s="999">
        <v>1</v>
      </c>
      <c r="E43" s="92" t="s">
        <v>31</v>
      </c>
      <c r="F43" s="117" t="s">
        <v>10</v>
      </c>
      <c r="G43" s="117" t="s">
        <v>547</v>
      </c>
      <c r="H43" s="253" t="s">
        <v>189</v>
      </c>
      <c r="I43" s="118" t="s">
        <v>427</v>
      </c>
      <c r="J43" s="253" t="s">
        <v>189</v>
      </c>
      <c r="K43" s="172" t="s">
        <v>4</v>
      </c>
      <c r="L43" s="119">
        <v>0</v>
      </c>
      <c r="M43" s="1041" t="s">
        <v>2</v>
      </c>
      <c r="N43" s="120">
        <v>1</v>
      </c>
      <c r="O43" s="885">
        <f>$A$10*$B$42*C43*D43*N43</f>
        <v>1.0200000000000001E-2</v>
      </c>
      <c r="P43" s="1041">
        <v>0</v>
      </c>
      <c r="Q43" s="1041">
        <v>10</v>
      </c>
      <c r="R43" s="1026">
        <f>100-P43*Q43</f>
        <v>100</v>
      </c>
      <c r="S43" s="263">
        <f>R43*O43</f>
        <v>1.02</v>
      </c>
      <c r="T43" s="1041">
        <v>0</v>
      </c>
      <c r="U43" s="1041">
        <v>10</v>
      </c>
      <c r="V43" s="1026">
        <f>100-T43*U43</f>
        <v>100</v>
      </c>
      <c r="W43" s="263">
        <f>V43*O43</f>
        <v>1.02</v>
      </c>
      <c r="X43" s="340">
        <v>0.12</v>
      </c>
    </row>
    <row r="44" spans="1:24" s="162" customFormat="1" ht="47.25">
      <c r="A44" s="1523"/>
      <c r="B44" s="1416"/>
      <c r="C44" s="702">
        <v>7.0000000000000007E-2</v>
      </c>
      <c r="D44" s="999">
        <v>1</v>
      </c>
      <c r="E44" s="886" t="s">
        <v>58</v>
      </c>
      <c r="F44" s="887" t="s">
        <v>59</v>
      </c>
      <c r="G44" s="888" t="s">
        <v>429</v>
      </c>
      <c r="H44" s="887" t="s">
        <v>527</v>
      </c>
      <c r="I44" s="114" t="s">
        <v>430</v>
      </c>
      <c r="J44" s="1023" t="s">
        <v>379</v>
      </c>
      <c r="K44" s="172" t="s">
        <v>4</v>
      </c>
      <c r="L44" s="119">
        <v>0</v>
      </c>
      <c r="M44" s="1041" t="s">
        <v>2</v>
      </c>
      <c r="N44" s="124">
        <v>1</v>
      </c>
      <c r="O44" s="885">
        <f t="shared" ref="O44:O49" si="5">$A$10*$B$42*C44*D44*N44</f>
        <v>7.1400000000000005E-3</v>
      </c>
      <c r="P44" s="1041">
        <v>0</v>
      </c>
      <c r="Q44" s="1041">
        <v>10</v>
      </c>
      <c r="R44" s="1026">
        <f t="shared" ref="R44:R49" si="6">100-P44*Q44</f>
        <v>100</v>
      </c>
      <c r="S44" s="263">
        <f t="shared" ref="S44:S51" si="7">R44*O44</f>
        <v>0.71400000000000008</v>
      </c>
      <c r="T44" s="1041">
        <v>0</v>
      </c>
      <c r="U44" s="1041">
        <v>10</v>
      </c>
      <c r="V44" s="1026">
        <f t="shared" ref="V44:V49" si="8">100-T44*U44</f>
        <v>100</v>
      </c>
      <c r="W44" s="263">
        <f t="shared" ref="W44:W51" si="9">V44*O44</f>
        <v>0.71400000000000008</v>
      </c>
      <c r="X44" s="162">
        <v>13</v>
      </c>
    </row>
    <row r="45" spans="1:24" s="162" customFormat="1" ht="47.25">
      <c r="A45" s="1523"/>
      <c r="B45" s="1416"/>
      <c r="C45" s="702">
        <v>7.0000000000000007E-2</v>
      </c>
      <c r="D45" s="999">
        <v>1</v>
      </c>
      <c r="E45" s="886" t="s">
        <v>60</v>
      </c>
      <c r="F45" s="887" t="s">
        <v>61</v>
      </c>
      <c r="G45" s="888" t="s">
        <v>431</v>
      </c>
      <c r="H45" s="887" t="s">
        <v>529</v>
      </c>
      <c r="I45" s="114" t="s">
        <v>432</v>
      </c>
      <c r="J45" s="1023" t="s">
        <v>381</v>
      </c>
      <c r="K45" s="172" t="s">
        <v>4</v>
      </c>
      <c r="L45" s="119">
        <v>0</v>
      </c>
      <c r="M45" s="1041" t="s">
        <v>2</v>
      </c>
      <c r="N45" s="124">
        <v>1</v>
      </c>
      <c r="O45" s="885">
        <f t="shared" si="5"/>
        <v>7.1400000000000005E-3</v>
      </c>
      <c r="P45" s="1041">
        <v>0</v>
      </c>
      <c r="Q45" s="1041">
        <v>10</v>
      </c>
      <c r="R45" s="1026">
        <f t="shared" si="6"/>
        <v>100</v>
      </c>
      <c r="S45" s="263">
        <f t="shared" si="7"/>
        <v>0.71400000000000008</v>
      </c>
      <c r="T45" s="1041">
        <v>0</v>
      </c>
      <c r="U45" s="1041">
        <v>10</v>
      </c>
      <c r="V45" s="1026">
        <f t="shared" si="8"/>
        <v>100</v>
      </c>
      <c r="W45" s="263">
        <f t="shared" si="9"/>
        <v>0.71400000000000008</v>
      </c>
      <c r="X45" s="162">
        <v>14</v>
      </c>
    </row>
    <row r="46" spans="1:24" s="162" customFormat="1" ht="110.25">
      <c r="A46" s="1523"/>
      <c r="B46" s="1416"/>
      <c r="C46" s="910">
        <v>0.1</v>
      </c>
      <c r="D46" s="999">
        <v>1</v>
      </c>
      <c r="E46" s="341" t="s">
        <v>77</v>
      </c>
      <c r="F46" s="341" t="s">
        <v>78</v>
      </c>
      <c r="G46" s="341" t="s">
        <v>435</v>
      </c>
      <c r="H46" s="341" t="s">
        <v>531</v>
      </c>
      <c r="I46" s="224" t="s">
        <v>437</v>
      </c>
      <c r="J46" s="1023" t="s">
        <v>333</v>
      </c>
      <c r="K46" s="172" t="s">
        <v>4</v>
      </c>
      <c r="L46" s="119">
        <v>0</v>
      </c>
      <c r="M46" s="1041" t="s">
        <v>2</v>
      </c>
      <c r="N46" s="124">
        <v>1</v>
      </c>
      <c r="O46" s="885">
        <f t="shared" si="5"/>
        <v>1.0200000000000001E-2</v>
      </c>
      <c r="P46" s="1041">
        <v>0</v>
      </c>
      <c r="Q46" s="1041">
        <v>10</v>
      </c>
      <c r="R46" s="1026">
        <f t="shared" si="6"/>
        <v>100</v>
      </c>
      <c r="S46" s="263">
        <f t="shared" si="7"/>
        <v>1.02</v>
      </c>
      <c r="T46" s="1041">
        <v>0</v>
      </c>
      <c r="U46" s="1041">
        <v>10</v>
      </c>
      <c r="V46" s="1026">
        <f t="shared" si="8"/>
        <v>100</v>
      </c>
      <c r="W46" s="263">
        <f t="shared" si="9"/>
        <v>1.02</v>
      </c>
      <c r="X46" s="162">
        <v>15</v>
      </c>
    </row>
    <row r="47" spans="1:24" s="162" customFormat="1" ht="78.75">
      <c r="A47" s="1523"/>
      <c r="B47" s="1416"/>
      <c r="C47" s="910">
        <v>0.2</v>
      </c>
      <c r="D47" s="999">
        <v>1</v>
      </c>
      <c r="E47" s="902" t="s">
        <v>106</v>
      </c>
      <c r="F47" s="902" t="s">
        <v>107</v>
      </c>
      <c r="G47" s="902" t="s">
        <v>491</v>
      </c>
      <c r="H47" s="902" t="s">
        <v>107</v>
      </c>
      <c r="I47" s="79" t="s">
        <v>453</v>
      </c>
      <c r="J47" s="81" t="s">
        <v>344</v>
      </c>
      <c r="K47" s="172" t="s">
        <v>4</v>
      </c>
      <c r="L47" s="119">
        <v>0</v>
      </c>
      <c r="M47" s="1041" t="s">
        <v>2</v>
      </c>
      <c r="N47" s="124">
        <v>1</v>
      </c>
      <c r="O47" s="885">
        <f t="shared" si="5"/>
        <v>2.0400000000000001E-2</v>
      </c>
      <c r="P47" s="1041">
        <v>0</v>
      </c>
      <c r="Q47" s="1041">
        <v>10</v>
      </c>
      <c r="R47" s="1026">
        <f t="shared" si="6"/>
        <v>100</v>
      </c>
      <c r="S47" s="263">
        <f t="shared" si="7"/>
        <v>2.04</v>
      </c>
      <c r="T47" s="1041">
        <v>0</v>
      </c>
      <c r="U47" s="1041">
        <v>10</v>
      </c>
      <c r="V47" s="1026">
        <f t="shared" si="8"/>
        <v>100</v>
      </c>
      <c r="W47" s="263">
        <f t="shared" si="9"/>
        <v>2.04</v>
      </c>
      <c r="X47" s="162">
        <v>16</v>
      </c>
    </row>
    <row r="48" spans="1:24" s="162" customFormat="1" ht="94.5">
      <c r="A48" s="1523"/>
      <c r="B48" s="1416"/>
      <c r="C48" s="910">
        <v>0.185</v>
      </c>
      <c r="D48" s="999">
        <v>1</v>
      </c>
      <c r="E48" s="902" t="s">
        <v>112</v>
      </c>
      <c r="F48" s="902" t="s">
        <v>113</v>
      </c>
      <c r="G48" s="902" t="s">
        <v>456</v>
      </c>
      <c r="H48" s="902" t="s">
        <v>532</v>
      </c>
      <c r="I48" s="224" t="s">
        <v>457</v>
      </c>
      <c r="J48" s="84" t="s">
        <v>395</v>
      </c>
      <c r="K48" s="172" t="s">
        <v>4</v>
      </c>
      <c r="L48" s="119">
        <v>0</v>
      </c>
      <c r="M48" s="1041" t="s">
        <v>2</v>
      </c>
      <c r="N48" s="124">
        <v>1</v>
      </c>
      <c r="O48" s="885">
        <f t="shared" si="5"/>
        <v>1.8869999999999998E-2</v>
      </c>
      <c r="P48" s="1041">
        <v>0</v>
      </c>
      <c r="Q48" s="1041">
        <v>10</v>
      </c>
      <c r="R48" s="1026">
        <f t="shared" si="6"/>
        <v>100</v>
      </c>
      <c r="S48" s="263">
        <f t="shared" si="7"/>
        <v>1.8869999999999998</v>
      </c>
      <c r="T48" s="1041">
        <v>0</v>
      </c>
      <c r="U48" s="1041">
        <v>10</v>
      </c>
      <c r="V48" s="1026">
        <f t="shared" si="8"/>
        <v>100</v>
      </c>
      <c r="W48" s="263">
        <f t="shared" si="9"/>
        <v>1.8869999999999998</v>
      </c>
      <c r="X48" s="162">
        <v>17</v>
      </c>
    </row>
    <row r="49" spans="1:24" s="162" customFormat="1" ht="63">
      <c r="A49" s="1523"/>
      <c r="B49" s="1416"/>
      <c r="C49" s="910">
        <v>0.185</v>
      </c>
      <c r="D49" s="999">
        <v>1</v>
      </c>
      <c r="E49" s="902" t="s">
        <v>115</v>
      </c>
      <c r="F49" s="902" t="s">
        <v>116</v>
      </c>
      <c r="G49" s="902" t="s">
        <v>458</v>
      </c>
      <c r="H49" s="902" t="s">
        <v>533</v>
      </c>
      <c r="I49" s="224" t="s">
        <v>459</v>
      </c>
      <c r="J49" s="81" t="s">
        <v>396</v>
      </c>
      <c r="K49" s="172" t="s">
        <v>4</v>
      </c>
      <c r="L49" s="119">
        <v>0</v>
      </c>
      <c r="M49" s="1041" t="s">
        <v>2</v>
      </c>
      <c r="N49" s="124">
        <v>1</v>
      </c>
      <c r="O49" s="885">
        <f t="shared" si="5"/>
        <v>1.8869999999999998E-2</v>
      </c>
      <c r="P49" s="1041">
        <v>0</v>
      </c>
      <c r="Q49" s="1041">
        <v>10</v>
      </c>
      <c r="R49" s="1026">
        <f t="shared" si="6"/>
        <v>100</v>
      </c>
      <c r="S49" s="263">
        <f t="shared" si="7"/>
        <v>1.8869999999999998</v>
      </c>
      <c r="T49" s="1041">
        <v>0</v>
      </c>
      <c r="U49" s="1041">
        <v>10</v>
      </c>
      <c r="V49" s="1026">
        <f t="shared" si="8"/>
        <v>100</v>
      </c>
      <c r="W49" s="263">
        <f t="shared" si="9"/>
        <v>1.8869999999999998</v>
      </c>
      <c r="X49" s="162">
        <v>18</v>
      </c>
    </row>
    <row r="50" spans="1:24" s="162" customFormat="1" ht="78.75">
      <c r="A50" s="1523"/>
      <c r="B50" s="1416"/>
      <c r="C50" s="1360">
        <v>0.09</v>
      </c>
      <c r="D50" s="1360">
        <v>1</v>
      </c>
      <c r="E50" s="1348" t="s">
        <v>119</v>
      </c>
      <c r="F50" s="1283" t="s">
        <v>120</v>
      </c>
      <c r="G50" s="1271" t="s">
        <v>428</v>
      </c>
      <c r="H50" s="1283" t="s">
        <v>534</v>
      </c>
      <c r="I50" s="1118" t="s">
        <v>471</v>
      </c>
      <c r="J50" s="1119" t="s">
        <v>121</v>
      </c>
      <c r="K50" s="898" t="s">
        <v>606</v>
      </c>
      <c r="L50" s="1031"/>
      <c r="M50" s="895" t="s">
        <v>2</v>
      </c>
      <c r="N50" s="1103">
        <v>0.5</v>
      </c>
      <c r="O50" s="1104">
        <f>$A$10*$B$42*$C$50*$D$50*N50</f>
        <v>4.5899999999999995E-3</v>
      </c>
      <c r="P50" s="1105">
        <v>0</v>
      </c>
      <c r="Q50" s="1105">
        <v>10</v>
      </c>
      <c r="R50" s="1106">
        <v>100</v>
      </c>
      <c r="S50" s="1107">
        <f t="shared" si="7"/>
        <v>0.45899999999999996</v>
      </c>
      <c r="T50" s="1105">
        <v>0</v>
      </c>
      <c r="U50" s="1105">
        <v>10</v>
      </c>
      <c r="V50" s="1106">
        <v>100</v>
      </c>
      <c r="W50" s="1107">
        <f t="shared" si="9"/>
        <v>0.45899999999999996</v>
      </c>
      <c r="X50" s="162">
        <v>19</v>
      </c>
    </row>
    <row r="51" spans="1:24" s="162" customFormat="1" ht="63">
      <c r="A51" s="1523"/>
      <c r="B51" s="1416"/>
      <c r="C51" s="1384"/>
      <c r="D51" s="1361"/>
      <c r="E51" s="1385"/>
      <c r="F51" s="1284"/>
      <c r="G51" s="1277"/>
      <c r="H51" s="1284"/>
      <c r="I51" s="1123" t="s">
        <v>460</v>
      </c>
      <c r="J51" s="1124" t="s">
        <v>617</v>
      </c>
      <c r="K51" s="172" t="s">
        <v>4</v>
      </c>
      <c r="L51" s="119">
        <v>0</v>
      </c>
      <c r="M51" s="119" t="s">
        <v>2</v>
      </c>
      <c r="N51" s="124">
        <v>0.5</v>
      </c>
      <c r="O51" s="1104">
        <f>$A$10*$B$42*$C$50*$D$50*N51</f>
        <v>4.5899999999999995E-3</v>
      </c>
      <c r="P51" s="1113">
        <v>0</v>
      </c>
      <c r="Q51" s="1113">
        <v>10</v>
      </c>
      <c r="R51" s="1026">
        <f t="shared" ref="R51" si="10">100-P51*Q51</f>
        <v>100</v>
      </c>
      <c r="S51" s="263">
        <f t="shared" si="7"/>
        <v>0.45899999999999996</v>
      </c>
      <c r="T51" s="1113">
        <v>0</v>
      </c>
      <c r="U51" s="1113">
        <v>10</v>
      </c>
      <c r="V51" s="1026">
        <f t="shared" ref="V51" si="11">100-T51*U51</f>
        <v>100</v>
      </c>
      <c r="W51" s="263">
        <f t="shared" si="9"/>
        <v>0.45899999999999996</v>
      </c>
      <c r="X51" s="162">
        <v>20</v>
      </c>
    </row>
    <row r="52" spans="1:24" s="162" customFormat="1">
      <c r="A52" s="1524"/>
      <c r="B52" s="1525"/>
      <c r="C52" s="947">
        <f>SUM(C42:C51)</f>
        <v>1.0000000000000002</v>
      </c>
      <c r="D52" s="947"/>
      <c r="E52" s="356"/>
      <c r="F52" s="906"/>
      <c r="G52" s="906"/>
      <c r="H52" s="906"/>
      <c r="I52" s="563"/>
      <c r="J52" s="435"/>
      <c r="K52" s="908"/>
      <c r="L52" s="908"/>
      <c r="M52" s="908"/>
      <c r="N52" s="361"/>
      <c r="O52" s="945"/>
      <c r="P52" s="908"/>
      <c r="Q52" s="908"/>
      <c r="R52" s="946"/>
      <c r="S52" s="436"/>
      <c r="T52" s="908"/>
      <c r="U52" s="908"/>
      <c r="V52" s="946"/>
      <c r="W52" s="436"/>
    </row>
    <row r="53" spans="1:24" s="99" customFormat="1">
      <c r="A53" s="753"/>
      <c r="B53" s="753"/>
      <c r="C53" s="720"/>
      <c r="D53" s="979"/>
      <c r="E53" s="345" t="s">
        <v>139</v>
      </c>
      <c r="F53" s="1430" t="s">
        <v>310</v>
      </c>
      <c r="G53" s="1431"/>
      <c r="H53" s="1431"/>
      <c r="I53" s="1431"/>
      <c r="J53" s="1431"/>
      <c r="K53" s="1431"/>
      <c r="L53" s="1431"/>
      <c r="M53" s="1432"/>
      <c r="N53" s="494">
        <v>0.15</v>
      </c>
      <c r="O53" s="494"/>
      <c r="P53" s="542"/>
      <c r="Q53" s="542"/>
      <c r="R53" s="542"/>
      <c r="S53" s="211">
        <f>S54+S55</f>
        <v>15</v>
      </c>
      <c r="T53" s="542"/>
      <c r="U53" s="542"/>
      <c r="V53" s="543"/>
      <c r="W53" s="211">
        <f>W54+W55</f>
        <v>15</v>
      </c>
    </row>
    <row r="54" spans="1:24" s="99" customFormat="1" ht="35.25">
      <c r="A54" s="1516">
        <v>0.15</v>
      </c>
      <c r="B54" s="739">
        <v>0.7</v>
      </c>
      <c r="C54" s="581">
        <v>1</v>
      </c>
      <c r="D54" s="977"/>
      <c r="E54" s="130" t="s">
        <v>141</v>
      </c>
      <c r="F54" s="304"/>
      <c r="G54" s="292" t="s">
        <v>465</v>
      </c>
      <c r="H54" s="132" t="s">
        <v>142</v>
      </c>
      <c r="I54" s="608" t="s">
        <v>472</v>
      </c>
      <c r="J54" s="132" t="s">
        <v>142</v>
      </c>
      <c r="K54" s="172"/>
      <c r="L54" s="127">
        <v>0</v>
      </c>
      <c r="M54" s="498" t="s">
        <v>2</v>
      </c>
      <c r="N54" s="335">
        <v>1</v>
      </c>
      <c r="O54" s="335"/>
      <c r="P54" s="114">
        <v>0</v>
      </c>
      <c r="Q54" s="114"/>
      <c r="R54" s="119">
        <f>100-P54*Q54</f>
        <v>100</v>
      </c>
      <c r="S54" s="263">
        <f>$A$54*B54*C54*N54*R54</f>
        <v>10.5</v>
      </c>
      <c r="T54" s="114">
        <v>0</v>
      </c>
      <c r="U54" s="114"/>
      <c r="V54" s="119">
        <f>100-T54*U54</f>
        <v>100</v>
      </c>
      <c r="W54" s="263">
        <f>$A$54*B54*C54*N54*V54</f>
        <v>10.5</v>
      </c>
      <c r="X54" s="99">
        <v>21</v>
      </c>
    </row>
    <row r="55" spans="1:24" s="99" customFormat="1" ht="35.25">
      <c r="A55" s="1517"/>
      <c r="B55" s="739">
        <v>0.3</v>
      </c>
      <c r="C55" s="581">
        <v>1</v>
      </c>
      <c r="D55" s="581"/>
      <c r="E55" s="130" t="s">
        <v>143</v>
      </c>
      <c r="F55" s="185"/>
      <c r="G55" s="226" t="s">
        <v>466</v>
      </c>
      <c r="H55" s="171" t="s">
        <v>144</v>
      </c>
      <c r="I55" s="608" t="s">
        <v>473</v>
      </c>
      <c r="J55" s="171" t="s">
        <v>144</v>
      </c>
      <c r="K55" s="172"/>
      <c r="L55" s="173">
        <v>0</v>
      </c>
      <c r="M55" s="499" t="s">
        <v>2</v>
      </c>
      <c r="N55" s="403">
        <v>1</v>
      </c>
      <c r="O55" s="403"/>
      <c r="P55" s="114">
        <v>0</v>
      </c>
      <c r="Q55" s="114"/>
      <c r="R55" s="119">
        <f>100-P55*Q55</f>
        <v>100</v>
      </c>
      <c r="S55" s="263">
        <f>$A$54*B55*C55*N55*R55</f>
        <v>4.5</v>
      </c>
      <c r="T55" s="114">
        <v>0</v>
      </c>
      <c r="U55" s="114"/>
      <c r="V55" s="119">
        <f>100-T55*U55</f>
        <v>100</v>
      </c>
      <c r="W55" s="263">
        <f>$A$54*B55*C55*N55*V55</f>
        <v>4.5</v>
      </c>
      <c r="X55" s="99">
        <v>22</v>
      </c>
    </row>
    <row r="56" spans="1:24" s="99" customFormat="1">
      <c r="A56" s="469"/>
      <c r="B56" s="469"/>
      <c r="C56" s="468"/>
      <c r="D56" s="468"/>
      <c r="E56" s="571" t="s">
        <v>7</v>
      </c>
      <c r="F56" s="1351" t="s">
        <v>152</v>
      </c>
      <c r="G56" s="1351"/>
      <c r="H56" s="1351"/>
      <c r="I56" s="1351"/>
      <c r="J56" s="1351"/>
      <c r="K56" s="1351"/>
      <c r="L56" s="1351"/>
      <c r="M56" s="1351"/>
      <c r="N56" s="572"/>
      <c r="O56" s="572"/>
      <c r="P56" s="594"/>
      <c r="Q56" s="594"/>
      <c r="R56" s="595"/>
      <c r="S56" s="596">
        <f>SUM(S57:S59)</f>
        <v>0</v>
      </c>
      <c r="T56" s="596"/>
      <c r="U56" s="596"/>
      <c r="V56" s="596"/>
      <c r="W56" s="596">
        <f>SUM(W57:W59)</f>
        <v>0</v>
      </c>
    </row>
    <row r="57" spans="1:24" s="99" customFormat="1" ht="31.5">
      <c r="A57" s="440"/>
      <c r="B57" s="444"/>
      <c r="C57" s="438"/>
      <c r="D57" s="438"/>
      <c r="E57" s="1440" t="s">
        <v>145</v>
      </c>
      <c r="F57" s="1476" t="s">
        <v>146</v>
      </c>
      <c r="G57" s="1478" t="s">
        <v>467</v>
      </c>
      <c r="H57" s="1483" t="s">
        <v>146</v>
      </c>
      <c r="I57" s="642" t="s">
        <v>427</v>
      </c>
      <c r="J57" s="129" t="s">
        <v>540</v>
      </c>
      <c r="K57" s="176" t="s">
        <v>590</v>
      </c>
      <c r="L57" s="177">
        <v>0</v>
      </c>
      <c r="M57" s="159" t="s">
        <v>2</v>
      </c>
      <c r="N57" s="178">
        <v>1</v>
      </c>
      <c r="O57" s="178"/>
      <c r="P57" s="159">
        <v>0</v>
      </c>
      <c r="Q57" s="159">
        <v>2</v>
      </c>
      <c r="R57" s="159">
        <f>P57*Q57</f>
        <v>0</v>
      </c>
      <c r="S57" s="134">
        <f>R57</f>
        <v>0</v>
      </c>
      <c r="T57" s="159">
        <v>0</v>
      </c>
      <c r="U57" s="159">
        <v>2</v>
      </c>
      <c r="V57" s="159">
        <f>T57*U57</f>
        <v>0</v>
      </c>
      <c r="W57" s="180">
        <f>V57</f>
        <v>0</v>
      </c>
      <c r="X57" s="99">
        <v>23</v>
      </c>
    </row>
    <row r="58" spans="1:24" s="99" customFormat="1" ht="31.5">
      <c r="A58" s="440"/>
      <c r="B58" s="444"/>
      <c r="C58" s="438"/>
      <c r="D58" s="438"/>
      <c r="E58" s="1441"/>
      <c r="F58" s="1477"/>
      <c r="G58" s="1479"/>
      <c r="H58" s="1484"/>
      <c r="I58" s="611" t="s">
        <v>468</v>
      </c>
      <c r="J58" s="160" t="s">
        <v>347</v>
      </c>
      <c r="K58" s="176" t="s">
        <v>590</v>
      </c>
      <c r="L58" s="177">
        <v>0</v>
      </c>
      <c r="M58" s="159" t="s">
        <v>2</v>
      </c>
      <c r="N58" s="178">
        <v>1</v>
      </c>
      <c r="O58" s="178"/>
      <c r="P58" s="159">
        <v>0</v>
      </c>
      <c r="Q58" s="159">
        <v>0.5</v>
      </c>
      <c r="R58" s="159">
        <f>P58*Q58</f>
        <v>0</v>
      </c>
      <c r="S58" s="179">
        <f>R58</f>
        <v>0</v>
      </c>
      <c r="T58" s="159">
        <v>0</v>
      </c>
      <c r="U58" s="159">
        <v>0.5</v>
      </c>
      <c r="V58" s="159">
        <f>T58*U58</f>
        <v>0</v>
      </c>
      <c r="W58" s="180">
        <f>V58</f>
        <v>0</v>
      </c>
      <c r="X58" s="99">
        <v>24</v>
      </c>
    </row>
    <row r="59" spans="1:24" ht="47.25">
      <c r="A59" s="441"/>
      <c r="B59" s="443"/>
      <c r="C59" s="437"/>
      <c r="D59" s="437"/>
      <c r="E59" s="687" t="s">
        <v>147</v>
      </c>
      <c r="F59" s="600" t="s">
        <v>148</v>
      </c>
      <c r="G59" s="306" t="s">
        <v>470</v>
      </c>
      <c r="H59" s="135" t="s">
        <v>148</v>
      </c>
      <c r="I59" s="612" t="s">
        <v>469</v>
      </c>
      <c r="J59" s="135" t="s">
        <v>148</v>
      </c>
      <c r="K59" s="176" t="s">
        <v>590</v>
      </c>
      <c r="L59" s="136">
        <v>0</v>
      </c>
      <c r="M59" s="137" t="s">
        <v>2</v>
      </c>
      <c r="N59" s="133">
        <v>1</v>
      </c>
      <c r="O59" s="133"/>
      <c r="P59" s="128">
        <v>0</v>
      </c>
      <c r="Q59" s="128">
        <v>0.2</v>
      </c>
      <c r="R59" s="159">
        <f>P59*Q59</f>
        <v>0</v>
      </c>
      <c r="S59" s="134">
        <f>R59</f>
        <v>0</v>
      </c>
      <c r="T59" s="128">
        <v>0</v>
      </c>
      <c r="U59" s="128">
        <v>0.2</v>
      </c>
      <c r="V59" s="159">
        <f>T59*U59</f>
        <v>0</v>
      </c>
      <c r="W59" s="134">
        <f>V59</f>
        <v>0</v>
      </c>
      <c r="X59" s="98">
        <v>25</v>
      </c>
    </row>
    <row r="60" spans="1:24" s="138" customFormat="1" ht="18.75">
      <c r="A60" s="442"/>
      <c r="B60" s="445"/>
      <c r="C60" s="439"/>
      <c r="D60" s="439"/>
      <c r="E60" s="1473" t="s">
        <v>149</v>
      </c>
      <c r="F60" s="1474"/>
      <c r="G60" s="1474"/>
      <c r="H60" s="1474"/>
      <c r="I60" s="1474"/>
      <c r="J60" s="1474"/>
      <c r="K60" s="1474"/>
      <c r="L60" s="1474"/>
      <c r="M60" s="1474"/>
      <c r="N60" s="1474"/>
      <c r="O60" s="1474"/>
      <c r="P60" s="1474"/>
      <c r="Q60" s="1474"/>
      <c r="R60" s="1475"/>
      <c r="S60" s="673">
        <f>S9+S53+S56</f>
        <v>100.00000000000001</v>
      </c>
      <c r="T60" s="674"/>
      <c r="U60" s="674"/>
      <c r="V60" s="674"/>
      <c r="W60" s="673">
        <f>W9+W53+W56</f>
        <v>100.00000000000001</v>
      </c>
    </row>
    <row r="61" spans="1:24" ht="18.75">
      <c r="A61" s="441"/>
      <c r="B61" s="443"/>
      <c r="C61" s="437"/>
      <c r="D61" s="437"/>
      <c r="E61" s="1427" t="s">
        <v>358</v>
      </c>
      <c r="F61" s="1428"/>
      <c r="G61" s="1428"/>
      <c r="H61" s="1428"/>
      <c r="I61" s="1428"/>
      <c r="J61" s="1428"/>
      <c r="K61" s="1428"/>
      <c r="L61" s="1428"/>
      <c r="M61" s="1428"/>
      <c r="N61" s="1428"/>
      <c r="O61" s="1428"/>
      <c r="P61" s="1428"/>
      <c r="Q61" s="1428"/>
      <c r="R61" s="1429"/>
      <c r="S61" s="675" t="str">
        <f>IF(S60&gt;105,"A",IF(AND(S60&gt;100,S60&lt;=105),"B",IF(AND(S60&gt;=95,S60&lt;=100),"C",IF(AND(S60&gt;=90,S60&lt;95),"D",IF(S60&lt;90,"E",0)))))</f>
        <v>C</v>
      </c>
      <c r="T61" s="676"/>
      <c r="U61" s="676"/>
      <c r="V61" s="676"/>
      <c r="W61" s="675" t="str">
        <f>IF(W60&gt;105,"A",IF(AND(W60&gt;100,W60&lt;=105),"B",IF(AND(W60&gt;=95,W60&lt;=100),"C",IF(AND(W60&gt;=90,W60&lt;95),"D",IF(W60&lt;90,"E",0)))))</f>
        <v>C</v>
      </c>
    </row>
    <row r="62" spans="1:24">
      <c r="A62" s="513"/>
      <c r="B62" s="513"/>
      <c r="C62" s="468"/>
      <c r="D62" s="468"/>
      <c r="E62" s="139"/>
      <c r="F62" s="500"/>
      <c r="G62" s="500"/>
      <c r="H62" s="501"/>
      <c r="I62" s="501"/>
      <c r="J62" s="142"/>
      <c r="K62" s="143"/>
      <c r="L62" s="143"/>
      <c r="M62" s="501"/>
      <c r="N62" s="540"/>
      <c r="O62" s="540"/>
      <c r="P62" s="517"/>
      <c r="Q62" s="517"/>
      <c r="R62" s="517"/>
    </row>
    <row r="64" spans="1:24" s="152" customFormat="1">
      <c r="A64" s="457"/>
      <c r="B64" s="457"/>
      <c r="C64" s="462"/>
      <c r="D64" s="462"/>
      <c r="E64" s="147"/>
      <c r="F64" s="1345" t="s">
        <v>150</v>
      </c>
      <c r="G64" s="1345"/>
      <c r="H64" s="1345"/>
      <c r="I64" s="290"/>
      <c r="J64" s="151"/>
      <c r="M64" s="1346" t="s">
        <v>151</v>
      </c>
      <c r="N64" s="1346"/>
      <c r="O64" s="1346"/>
      <c r="P64" s="1346"/>
      <c r="Q64" s="1346"/>
      <c r="R64" s="1346"/>
      <c r="S64" s="1346"/>
      <c r="T64" s="234"/>
      <c r="U64" s="234"/>
      <c r="V64" s="234"/>
      <c r="W64" s="234"/>
    </row>
  </sheetData>
  <mergeCells count="74">
    <mergeCell ref="D50:D51"/>
    <mergeCell ref="G3:H3"/>
    <mergeCell ref="F24:J24"/>
    <mergeCell ref="F50:F51"/>
    <mergeCell ref="B11:B18"/>
    <mergeCell ref="B19:B41"/>
    <mergeCell ref="D3:D6"/>
    <mergeCell ref="D25:D26"/>
    <mergeCell ref="D28:D29"/>
    <mergeCell ref="D33:D34"/>
    <mergeCell ref="D30:D32"/>
    <mergeCell ref="H33:H34"/>
    <mergeCell ref="E50:E51"/>
    <mergeCell ref="H30:H32"/>
    <mergeCell ref="G30:G32"/>
    <mergeCell ref="G50:G51"/>
    <mergeCell ref="A54:A55"/>
    <mergeCell ref="G28:G29"/>
    <mergeCell ref="E25:E27"/>
    <mergeCell ref="F35:J35"/>
    <mergeCell ref="F28:F34"/>
    <mergeCell ref="C50:C51"/>
    <mergeCell ref="A10:A52"/>
    <mergeCell ref="C25:C27"/>
    <mergeCell ref="C28:C34"/>
    <mergeCell ref="E28:E34"/>
    <mergeCell ref="H50:H51"/>
    <mergeCell ref="G33:G34"/>
    <mergeCell ref="F39:J39"/>
    <mergeCell ref="H28:H29"/>
    <mergeCell ref="F37:J37"/>
    <mergeCell ref="B42:B52"/>
    <mergeCell ref="A1:G2"/>
    <mergeCell ref="F25:F27"/>
    <mergeCell ref="G25:G26"/>
    <mergeCell ref="F9:M9"/>
    <mergeCell ref="F19:M19"/>
    <mergeCell ref="I2:L2"/>
    <mergeCell ref="E4:E6"/>
    <mergeCell ref="H25:H26"/>
    <mergeCell ref="H4:H6"/>
    <mergeCell ref="F4:F6"/>
    <mergeCell ref="E3:F3"/>
    <mergeCell ref="F22:J22"/>
    <mergeCell ref="B3:B6"/>
    <mergeCell ref="G4:G6"/>
    <mergeCell ref="A3:A6"/>
    <mergeCell ref="C3:C6"/>
    <mergeCell ref="S1:W1"/>
    <mergeCell ref="M2:R2"/>
    <mergeCell ref="S2:V2"/>
    <mergeCell ref="I4:I6"/>
    <mergeCell ref="J4:J6"/>
    <mergeCell ref="J1:R1"/>
    <mergeCell ref="I3:J3"/>
    <mergeCell ref="P3:W4"/>
    <mergeCell ref="T5:W5"/>
    <mergeCell ref="O3:O6"/>
    <mergeCell ref="K4:K6"/>
    <mergeCell ref="M3:M6"/>
    <mergeCell ref="L4:L6"/>
    <mergeCell ref="P5:S5"/>
    <mergeCell ref="K3:L3"/>
    <mergeCell ref="N3:N6"/>
    <mergeCell ref="F64:H64"/>
    <mergeCell ref="M64:S64"/>
    <mergeCell ref="F53:M53"/>
    <mergeCell ref="F56:M56"/>
    <mergeCell ref="E61:R61"/>
    <mergeCell ref="E60:R60"/>
    <mergeCell ref="F57:F58"/>
    <mergeCell ref="E57:E58"/>
    <mergeCell ref="G57:G58"/>
    <mergeCell ref="H57:H58"/>
  </mergeCells>
  <phoneticPr fontId="43" type="noConversion"/>
  <pageMargins left="0" right="0" top="0.25" bottom="0" header="0" footer="0"/>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59"/>
  <sheetViews>
    <sheetView tabSelected="1" topLeftCell="A34" zoomScale="70" zoomScaleNormal="70" workbookViewId="0">
      <selection activeCell="K49" sqref="K49:K50"/>
    </sheetView>
  </sheetViews>
  <sheetFormatPr defaultColWidth="8" defaultRowHeight="35.25" customHeight="1"/>
  <cols>
    <col min="1" max="1" width="6.25" style="507" customWidth="1"/>
    <col min="2" max="2" width="6.75" style="457" customWidth="1"/>
    <col min="3" max="4" width="8.375" style="458" customWidth="1"/>
    <col min="5" max="5" width="7.375" style="147" customWidth="1"/>
    <col min="6" max="6" width="21.75" style="148" customWidth="1"/>
    <col min="7" max="7" width="6.75" style="148" customWidth="1"/>
    <col min="8" max="8" width="24.875" style="148" customWidth="1"/>
    <col min="9" max="9" width="9.625" style="148" customWidth="1"/>
    <col min="10" max="10" width="22.125" style="148" customWidth="1"/>
    <col min="11" max="11" width="7" style="98" customWidth="1"/>
    <col min="12" max="12" width="7.125" style="98" customWidth="1"/>
    <col min="13" max="13" width="7.25" style="98" customWidth="1"/>
    <col min="14" max="15" width="7.125" style="414" customWidth="1"/>
    <col min="16" max="18" width="5.875" style="233" customWidth="1"/>
    <col min="19" max="19" width="8" style="233" customWidth="1"/>
    <col min="20" max="21" width="7.5" style="233" customWidth="1"/>
    <col min="22" max="22" width="6" style="233" customWidth="1"/>
    <col min="23" max="23" width="8.625" style="233" customWidth="1"/>
    <col min="24" max="16384" width="8" style="98"/>
  </cols>
  <sheetData>
    <row r="1" spans="1:23" ht="35.25" customHeight="1">
      <c r="A1" s="1368" t="s">
        <v>210</v>
      </c>
      <c r="B1" s="1368"/>
      <c r="C1" s="1368"/>
      <c r="D1" s="1368"/>
      <c r="E1" s="1368"/>
      <c r="F1" s="1368"/>
      <c r="G1" s="1369"/>
      <c r="H1" s="97" t="s">
        <v>223</v>
      </c>
      <c r="I1" s="295"/>
      <c r="J1" s="1373" t="s">
        <v>525</v>
      </c>
      <c r="K1" s="1373"/>
      <c r="L1" s="1373"/>
      <c r="M1" s="1373"/>
      <c r="N1" s="1373"/>
      <c r="O1" s="1373"/>
      <c r="P1" s="1373"/>
      <c r="Q1" s="1373"/>
      <c r="R1" s="1374"/>
      <c r="S1" s="1552" t="s">
        <v>124</v>
      </c>
      <c r="T1" s="1553"/>
      <c r="U1" s="1553"/>
      <c r="V1" s="1553"/>
      <c r="W1" s="1554"/>
    </row>
    <row r="2" spans="1:23" ht="35.25" customHeight="1">
      <c r="A2" s="1370"/>
      <c r="B2" s="1370"/>
      <c r="C2" s="1370"/>
      <c r="D2" s="1370"/>
      <c r="E2" s="1370"/>
      <c r="F2" s="1370"/>
      <c r="G2" s="1371"/>
      <c r="H2" s="97" t="s">
        <v>226</v>
      </c>
      <c r="I2" s="295"/>
      <c r="J2" s="1373"/>
      <c r="K2" s="1373"/>
      <c r="L2" s="1373"/>
      <c r="M2" s="1378" t="s">
        <v>125</v>
      </c>
      <c r="N2" s="1379"/>
      <c r="O2" s="1379"/>
      <c r="P2" s="1379"/>
      <c r="Q2" s="1379"/>
      <c r="R2" s="1380"/>
      <c r="S2" s="1375" t="s">
        <v>197</v>
      </c>
      <c r="T2" s="1376"/>
      <c r="U2" s="1376"/>
      <c r="V2" s="1377"/>
      <c r="W2" s="675" t="str">
        <f>IF(W55&gt;105,"A",IF(AND(W55&gt;100,W55&lt;=105),"B",IF(AND(W55&gt;=95,W55&lt;=100),"C",IF(AND(W55&gt;=90,W55&lt;95),"D",IF(W55&lt;90,"E",0)))))</f>
        <v>C</v>
      </c>
    </row>
    <row r="3" spans="1:23" s="99" customFormat="1" ht="35.25" customHeight="1">
      <c r="A3" s="1401" t="s">
        <v>198</v>
      </c>
      <c r="B3" s="1401" t="s">
        <v>199</v>
      </c>
      <c r="C3" s="1401" t="s">
        <v>258</v>
      </c>
      <c r="D3" s="1401" t="s">
        <v>611</v>
      </c>
      <c r="E3" s="1354" t="s">
        <v>126</v>
      </c>
      <c r="F3" s="1354"/>
      <c r="G3" s="1354" t="s">
        <v>215</v>
      </c>
      <c r="H3" s="1354"/>
      <c r="I3" s="1354" t="s">
        <v>128</v>
      </c>
      <c r="J3" s="1354"/>
      <c r="K3" s="1404" t="s">
        <v>5</v>
      </c>
      <c r="L3" s="1406"/>
      <c r="M3" s="1424" t="s">
        <v>129</v>
      </c>
      <c r="N3" s="1407" t="s">
        <v>241</v>
      </c>
      <c r="O3" s="1263" t="s">
        <v>505</v>
      </c>
      <c r="P3" s="1546" t="s">
        <v>6</v>
      </c>
      <c r="Q3" s="1547"/>
      <c r="R3" s="1547"/>
      <c r="S3" s="1547"/>
      <c r="T3" s="1547"/>
      <c r="U3" s="1547"/>
      <c r="V3" s="1547"/>
      <c r="W3" s="1548"/>
    </row>
    <row r="4" spans="1:23" s="100" customFormat="1" ht="35.25" customHeight="1">
      <c r="A4" s="1402"/>
      <c r="B4" s="1402"/>
      <c r="C4" s="1444"/>
      <c r="D4" s="1444"/>
      <c r="E4" s="1389" t="s">
        <v>214</v>
      </c>
      <c r="F4" s="1408" t="s">
        <v>203</v>
      </c>
      <c r="G4" s="1389" t="s">
        <v>206</v>
      </c>
      <c r="H4" s="1408" t="s">
        <v>203</v>
      </c>
      <c r="I4" s="1389" t="s">
        <v>207</v>
      </c>
      <c r="J4" s="1408" t="s">
        <v>203</v>
      </c>
      <c r="K4" s="1407" t="s">
        <v>130</v>
      </c>
      <c r="L4" s="1407" t="s">
        <v>131</v>
      </c>
      <c r="M4" s="1425"/>
      <c r="N4" s="1408"/>
      <c r="O4" s="1264"/>
      <c r="P4" s="1549"/>
      <c r="Q4" s="1550"/>
      <c r="R4" s="1550"/>
      <c r="S4" s="1550"/>
      <c r="T4" s="1550"/>
      <c r="U4" s="1550"/>
      <c r="V4" s="1550"/>
      <c r="W4" s="1551"/>
    </row>
    <row r="5" spans="1:23" s="99" customFormat="1" ht="35.25" customHeight="1">
      <c r="A5" s="1402"/>
      <c r="B5" s="1402"/>
      <c r="C5" s="1444"/>
      <c r="D5" s="1444"/>
      <c r="E5" s="1389"/>
      <c r="F5" s="1408"/>
      <c r="G5" s="1389"/>
      <c r="H5" s="1408"/>
      <c r="I5" s="1389"/>
      <c r="J5" s="1408"/>
      <c r="K5" s="1408"/>
      <c r="L5" s="1408"/>
      <c r="M5" s="1425"/>
      <c r="N5" s="1408"/>
      <c r="O5" s="1264"/>
      <c r="P5" s="1545" t="s">
        <v>132</v>
      </c>
      <c r="Q5" s="1545"/>
      <c r="R5" s="1545"/>
      <c r="S5" s="1545"/>
      <c r="T5" s="1404" t="s">
        <v>391</v>
      </c>
      <c r="U5" s="1405"/>
      <c r="V5" s="1405"/>
      <c r="W5" s="1406"/>
    </row>
    <row r="6" spans="1:23" s="99" customFormat="1" ht="35.25" customHeight="1">
      <c r="A6" s="1403"/>
      <c r="B6" s="1403"/>
      <c r="C6" s="1445"/>
      <c r="D6" s="1445"/>
      <c r="E6" s="1390"/>
      <c r="F6" s="1409"/>
      <c r="G6" s="1390"/>
      <c r="H6" s="1409"/>
      <c r="I6" s="1390"/>
      <c r="J6" s="1409"/>
      <c r="K6" s="1409"/>
      <c r="L6" s="1409"/>
      <c r="M6" s="1426"/>
      <c r="N6" s="1409"/>
      <c r="O6" s="1265"/>
      <c r="P6" s="197" t="s">
        <v>3</v>
      </c>
      <c r="Q6" s="101" t="s">
        <v>183</v>
      </c>
      <c r="R6" s="197" t="s">
        <v>133</v>
      </c>
      <c r="S6" s="197" t="s">
        <v>134</v>
      </c>
      <c r="T6" s="197" t="s">
        <v>3</v>
      </c>
      <c r="U6" s="101" t="s">
        <v>183</v>
      </c>
      <c r="V6" s="197" t="s">
        <v>133</v>
      </c>
      <c r="W6" s="197" t="s">
        <v>134</v>
      </c>
    </row>
    <row r="7" spans="1:23" s="103" customFormat="1" ht="35.25" customHeight="1">
      <c r="A7" s="617">
        <v>1</v>
      </c>
      <c r="B7" s="617">
        <v>2</v>
      </c>
      <c r="C7" s="617">
        <v>3</v>
      </c>
      <c r="D7" s="617">
        <v>4</v>
      </c>
      <c r="E7" s="617">
        <v>5</v>
      </c>
      <c r="F7" s="617">
        <v>6</v>
      </c>
      <c r="G7" s="617">
        <v>7</v>
      </c>
      <c r="H7" s="617">
        <v>8</v>
      </c>
      <c r="I7" s="617">
        <v>9</v>
      </c>
      <c r="J7" s="617">
        <v>10</v>
      </c>
      <c r="K7" s="617">
        <v>11</v>
      </c>
      <c r="L7" s="617">
        <v>12</v>
      </c>
      <c r="M7" s="617">
        <v>13</v>
      </c>
      <c r="N7" s="617">
        <v>14</v>
      </c>
      <c r="O7" s="617">
        <v>15</v>
      </c>
      <c r="P7" s="617">
        <v>16</v>
      </c>
      <c r="Q7" s="617">
        <v>17</v>
      </c>
      <c r="R7" s="617">
        <v>18</v>
      </c>
      <c r="S7" s="617">
        <v>19</v>
      </c>
      <c r="T7" s="617">
        <v>20</v>
      </c>
      <c r="U7" s="617">
        <v>21</v>
      </c>
      <c r="V7" s="617">
        <v>22</v>
      </c>
      <c r="W7" s="617">
        <v>23</v>
      </c>
    </row>
    <row r="8" spans="1:23" s="103" customFormat="1" ht="35.25" customHeight="1">
      <c r="A8" s="823" t="s">
        <v>506</v>
      </c>
      <c r="B8" s="823" t="s">
        <v>507</v>
      </c>
      <c r="C8" s="823" t="s">
        <v>508</v>
      </c>
      <c r="D8" s="823" t="s">
        <v>509</v>
      </c>
      <c r="E8" s="824"/>
      <c r="F8" s="824"/>
      <c r="G8" s="824"/>
      <c r="H8" s="824"/>
      <c r="I8" s="824"/>
      <c r="J8" s="824"/>
      <c r="K8" s="825" t="s">
        <v>0</v>
      </c>
      <c r="L8" s="826" t="s">
        <v>254</v>
      </c>
      <c r="M8" s="825" t="s">
        <v>504</v>
      </c>
      <c r="N8" s="826" t="s">
        <v>597</v>
      </c>
      <c r="O8" s="826" t="s">
        <v>598</v>
      </c>
      <c r="P8" s="826" t="s">
        <v>500</v>
      </c>
      <c r="Q8" s="826" t="s">
        <v>501</v>
      </c>
      <c r="R8" s="826" t="s">
        <v>502</v>
      </c>
      <c r="S8" s="826" t="s">
        <v>503</v>
      </c>
      <c r="T8" s="826" t="s">
        <v>500</v>
      </c>
      <c r="U8" s="826" t="s">
        <v>501</v>
      </c>
      <c r="V8" s="826" t="s">
        <v>502</v>
      </c>
      <c r="W8" s="826" t="s">
        <v>503</v>
      </c>
    </row>
    <row r="9" spans="1:23" ht="35.25" customHeight="1">
      <c r="A9" s="821"/>
      <c r="B9" s="821"/>
      <c r="C9" s="844"/>
      <c r="D9" s="1047"/>
      <c r="E9" s="822" t="s">
        <v>135</v>
      </c>
      <c r="F9" s="1422" t="s">
        <v>314</v>
      </c>
      <c r="G9" s="1422"/>
      <c r="H9" s="1422"/>
      <c r="I9" s="1422"/>
      <c r="J9" s="1422"/>
      <c r="K9" s="1422"/>
      <c r="L9" s="1422"/>
      <c r="M9" s="1423"/>
      <c r="N9" s="311">
        <v>0.85</v>
      </c>
      <c r="O9" s="311"/>
      <c r="P9" s="166"/>
      <c r="Q9" s="166"/>
      <c r="R9" s="166"/>
      <c r="S9" s="861">
        <f>S10+S19+S39</f>
        <v>85</v>
      </c>
      <c r="T9" s="861"/>
      <c r="U9" s="861"/>
      <c r="V9" s="861"/>
      <c r="W9" s="861">
        <f>W10+W19+W39</f>
        <v>85</v>
      </c>
    </row>
    <row r="10" spans="1:23" s="158" customFormat="1" ht="35.25" customHeight="1">
      <c r="A10" s="1523">
        <v>0.85</v>
      </c>
      <c r="B10" s="689"/>
      <c r="C10" s="725"/>
      <c r="D10" s="1048"/>
      <c r="E10" s="690" t="s">
        <v>136</v>
      </c>
      <c r="F10" s="691" t="s">
        <v>296</v>
      </c>
      <c r="G10" s="692"/>
      <c r="H10" s="692"/>
      <c r="I10" s="692"/>
      <c r="J10" s="692"/>
      <c r="K10" s="692"/>
      <c r="L10" s="692"/>
      <c r="M10" s="693"/>
      <c r="N10" s="694"/>
      <c r="O10" s="694"/>
      <c r="P10" s="695"/>
      <c r="Q10" s="695"/>
      <c r="R10" s="695"/>
      <c r="S10" s="778">
        <f>S11+S13+S15+S17</f>
        <v>0</v>
      </c>
      <c r="T10" s="695"/>
      <c r="U10" s="695"/>
      <c r="V10" s="695"/>
      <c r="W10" s="778">
        <f>W11+W13+W15+W17</f>
        <v>0</v>
      </c>
    </row>
    <row r="11" spans="1:23" s="158" customFormat="1" ht="35.25" customHeight="1">
      <c r="A11" s="1523"/>
      <c r="B11" s="1416">
        <v>0</v>
      </c>
      <c r="C11" s="581"/>
      <c r="D11" s="1064"/>
      <c r="E11" s="215" t="s">
        <v>200</v>
      </c>
      <c r="F11" s="104" t="s">
        <v>298</v>
      </c>
      <c r="G11" s="105"/>
      <c r="H11" s="105"/>
      <c r="I11" s="105"/>
      <c r="J11" s="105"/>
      <c r="K11" s="105"/>
      <c r="L11" s="105"/>
      <c r="M11" s="106"/>
      <c r="N11" s="307">
        <v>0</v>
      </c>
      <c r="O11" s="307"/>
      <c r="P11" s="107"/>
      <c r="Q11" s="107"/>
      <c r="R11" s="107"/>
      <c r="S11" s="107">
        <f>S12</f>
        <v>0</v>
      </c>
      <c r="T11" s="107"/>
      <c r="U11" s="107"/>
      <c r="V11" s="107"/>
      <c r="W11" s="107">
        <f>W12</f>
        <v>0</v>
      </c>
    </row>
    <row r="12" spans="1:23" s="116" customFormat="1" ht="35.25" customHeight="1">
      <c r="A12" s="1523"/>
      <c r="B12" s="1416"/>
      <c r="C12" s="702">
        <v>0</v>
      </c>
      <c r="D12" s="1094"/>
      <c r="E12" s="296"/>
      <c r="F12" s="110"/>
      <c r="G12" s="110"/>
      <c r="H12" s="111"/>
      <c r="I12" s="111"/>
      <c r="J12" s="111"/>
      <c r="K12" s="112"/>
      <c r="L12" s="111"/>
      <c r="M12" s="112"/>
      <c r="N12" s="361">
        <v>0</v>
      </c>
      <c r="O12" s="361"/>
      <c r="P12" s="114"/>
      <c r="Q12" s="114"/>
      <c r="R12" s="114"/>
      <c r="S12" s="114">
        <f>$N$9*N12*R12</f>
        <v>0</v>
      </c>
      <c r="T12" s="114"/>
      <c r="U12" s="114"/>
      <c r="V12" s="114"/>
      <c r="W12" s="114"/>
    </row>
    <row r="13" spans="1:23" ht="35.25" customHeight="1">
      <c r="A13" s="1523"/>
      <c r="B13" s="1416"/>
      <c r="C13" s="748"/>
      <c r="D13" s="1066"/>
      <c r="E13" s="215" t="s">
        <v>7</v>
      </c>
      <c r="F13" s="104" t="s">
        <v>312</v>
      </c>
      <c r="G13" s="105"/>
      <c r="H13" s="105"/>
      <c r="I13" s="105"/>
      <c r="J13" s="105"/>
      <c r="K13" s="105"/>
      <c r="L13" s="105"/>
      <c r="M13" s="105"/>
      <c r="N13" s="308">
        <v>1</v>
      </c>
      <c r="O13" s="308"/>
      <c r="P13" s="107"/>
      <c r="Q13" s="789"/>
      <c r="R13" s="107"/>
      <c r="S13" s="785">
        <f>S14</f>
        <v>0</v>
      </c>
      <c r="T13" s="790"/>
      <c r="U13" s="790"/>
      <c r="V13" s="790"/>
      <c r="W13" s="785">
        <f>W14</f>
        <v>0</v>
      </c>
    </row>
    <row r="14" spans="1:23" s="122" customFormat="1" ht="35.25" customHeight="1">
      <c r="A14" s="1523"/>
      <c r="B14" s="1416"/>
      <c r="C14" s="702">
        <v>0</v>
      </c>
      <c r="D14" s="1094"/>
      <c r="E14" s="297" t="s">
        <v>31</v>
      </c>
      <c r="F14" s="222"/>
      <c r="G14" s="589"/>
      <c r="H14" s="253"/>
      <c r="I14" s="603"/>
      <c r="J14" s="253"/>
      <c r="K14" s="119"/>
      <c r="L14" s="656"/>
      <c r="M14" s="119"/>
      <c r="N14" s="366"/>
      <c r="O14" s="366"/>
      <c r="P14" s="118"/>
      <c r="Q14" s="718"/>
      <c r="R14" s="91"/>
      <c r="S14" s="315"/>
      <c r="T14" s="114"/>
      <c r="U14" s="718"/>
      <c r="V14" s="91"/>
      <c r="W14" s="315"/>
    </row>
    <row r="15" spans="1:23" ht="35.25" customHeight="1">
      <c r="A15" s="1523"/>
      <c r="B15" s="1416"/>
      <c r="C15" s="581"/>
      <c r="D15" s="1064"/>
      <c r="E15" s="215" t="s">
        <v>202</v>
      </c>
      <c r="F15" s="218" t="s">
        <v>248</v>
      </c>
      <c r="G15" s="219"/>
      <c r="H15" s="219"/>
      <c r="I15" s="219"/>
      <c r="J15" s="105"/>
      <c r="K15" s="105"/>
      <c r="L15" s="105"/>
      <c r="M15" s="106"/>
      <c r="N15" s="307">
        <v>1</v>
      </c>
      <c r="O15" s="307"/>
      <c r="P15" s="107"/>
      <c r="Q15" s="107"/>
      <c r="R15" s="268"/>
      <c r="S15" s="864">
        <f>S16</f>
        <v>0</v>
      </c>
      <c r="T15" s="107"/>
      <c r="U15" s="107"/>
      <c r="V15" s="866"/>
      <c r="W15" s="864">
        <f>W16</f>
        <v>0</v>
      </c>
    </row>
    <row r="16" spans="1:23" s="163" customFormat="1" ht="35.25" customHeight="1">
      <c r="A16" s="1523"/>
      <c r="B16" s="1416"/>
      <c r="C16" s="702">
        <v>0</v>
      </c>
      <c r="D16" s="1094"/>
      <c r="E16" s="297" t="s">
        <v>37</v>
      </c>
      <c r="F16" s="223"/>
      <c r="G16" s="532"/>
      <c r="H16" s="349"/>
      <c r="I16" s="430"/>
      <c r="J16" s="435"/>
      <c r="K16" s="119"/>
      <c r="L16" s="372"/>
      <c r="M16" s="372"/>
      <c r="N16" s="361"/>
      <c r="O16" s="361"/>
      <c r="P16" s="118"/>
      <c r="Q16" s="718"/>
      <c r="R16" s="91"/>
      <c r="S16" s="263"/>
      <c r="T16" s="114"/>
      <c r="U16" s="718"/>
      <c r="V16" s="91"/>
      <c r="W16" s="263"/>
    </row>
    <row r="17" spans="1:24" ht="35.25" customHeight="1">
      <c r="A17" s="1523"/>
      <c r="B17" s="1416"/>
      <c r="C17" s="748"/>
      <c r="D17" s="1066"/>
      <c r="E17" s="215" t="s">
        <v>201</v>
      </c>
      <c r="F17" s="104" t="s">
        <v>313</v>
      </c>
      <c r="G17" s="105"/>
      <c r="H17" s="105"/>
      <c r="I17" s="105"/>
      <c r="J17" s="105"/>
      <c r="K17" s="105"/>
      <c r="L17" s="105"/>
      <c r="M17" s="106"/>
      <c r="N17" s="307">
        <v>0</v>
      </c>
      <c r="O17" s="307"/>
      <c r="P17" s="107"/>
      <c r="Q17" s="107"/>
      <c r="R17" s="268"/>
      <c r="S17" s="264">
        <f>S18</f>
        <v>0</v>
      </c>
      <c r="T17" s="107"/>
      <c r="U17" s="107"/>
      <c r="V17" s="268"/>
      <c r="W17" s="264">
        <f>W18</f>
        <v>0</v>
      </c>
    </row>
    <row r="18" spans="1:24" s="126" customFormat="1" ht="35.25" customHeight="1">
      <c r="A18" s="1523"/>
      <c r="B18" s="1525"/>
      <c r="C18" s="757">
        <v>0</v>
      </c>
      <c r="D18" s="1098"/>
      <c r="E18" s="298"/>
      <c r="F18" s="115"/>
      <c r="G18" s="115"/>
      <c r="H18" s="115"/>
      <c r="I18" s="115"/>
      <c r="J18" s="115"/>
      <c r="K18" s="123"/>
      <c r="L18" s="123"/>
      <c r="M18" s="123"/>
      <c r="N18" s="375"/>
      <c r="O18" s="375"/>
      <c r="P18" s="125"/>
      <c r="Q18" s="118"/>
      <c r="R18" s="91"/>
      <c r="S18" s="263">
        <v>0</v>
      </c>
      <c r="T18" s="114"/>
      <c r="U18" s="235"/>
      <c r="V18" s="91"/>
      <c r="W18" s="263">
        <v>0</v>
      </c>
    </row>
    <row r="19" spans="1:24" ht="35.25" customHeight="1">
      <c r="A19" s="1523"/>
      <c r="B19" s="1415">
        <v>0.92</v>
      </c>
      <c r="C19" s="725"/>
      <c r="D19" s="1053"/>
      <c r="E19" s="727" t="s">
        <v>137</v>
      </c>
      <c r="F19" s="1412" t="s">
        <v>297</v>
      </c>
      <c r="G19" s="1413"/>
      <c r="H19" s="1413"/>
      <c r="I19" s="1413"/>
      <c r="J19" s="1413"/>
      <c r="K19" s="1413"/>
      <c r="L19" s="1413"/>
      <c r="M19" s="1414"/>
      <c r="N19" s="728"/>
      <c r="O19" s="728"/>
      <c r="P19" s="766"/>
      <c r="Q19" s="766"/>
      <c r="R19" s="766"/>
      <c r="S19" s="787">
        <f>SUM(S21:S37)</f>
        <v>78.2</v>
      </c>
      <c r="T19" s="766"/>
      <c r="U19" s="766"/>
      <c r="V19" s="766"/>
      <c r="W19" s="787">
        <f>SUM(W21:W37)</f>
        <v>78.2</v>
      </c>
    </row>
    <row r="20" spans="1:24" ht="35.25" customHeight="1">
      <c r="A20" s="1523"/>
      <c r="B20" s="1416"/>
      <c r="C20" s="722"/>
      <c r="D20" s="1054"/>
      <c r="E20" s="547"/>
      <c r="F20" s="1529" t="s">
        <v>304</v>
      </c>
      <c r="G20" s="1530"/>
      <c r="H20" s="1530"/>
      <c r="I20" s="1530"/>
      <c r="J20" s="1530"/>
      <c r="K20" s="1530"/>
      <c r="L20" s="1530"/>
      <c r="M20" s="1531"/>
      <c r="N20" s="527"/>
      <c r="O20" s="527"/>
      <c r="P20" s="316"/>
      <c r="Q20" s="316"/>
      <c r="R20" s="316"/>
      <c r="S20" s="550"/>
      <c r="T20" s="316"/>
      <c r="U20" s="316"/>
      <c r="V20" s="316"/>
      <c r="W20" s="550"/>
    </row>
    <row r="21" spans="1:24" s="162" customFormat="1" ht="35.25" customHeight="1">
      <c r="A21" s="1523"/>
      <c r="B21" s="1416"/>
      <c r="C21" s="911"/>
      <c r="D21" s="977"/>
      <c r="E21" s="304"/>
      <c r="F21" s="80"/>
      <c r="G21" s="77"/>
      <c r="H21" s="435"/>
      <c r="I21" s="224"/>
      <c r="J21" s="81"/>
      <c r="K21" s="119"/>
      <c r="L21" s="81"/>
      <c r="M21" s="81"/>
      <c r="N21" s="335"/>
      <c r="O21" s="335"/>
      <c r="P21" s="119"/>
      <c r="Q21" s="718"/>
      <c r="R21" s="119"/>
      <c r="S21" s="209"/>
      <c r="T21" s="119"/>
      <c r="U21" s="718"/>
      <c r="V21" s="119"/>
      <c r="W21" s="258"/>
    </row>
    <row r="22" spans="1:24" s="162" customFormat="1" ht="35.25" customHeight="1">
      <c r="A22" s="1523"/>
      <c r="B22" s="1416"/>
      <c r="C22" s="742"/>
      <c r="D22" s="1056"/>
      <c r="E22" s="551"/>
      <c r="F22" s="1395" t="s">
        <v>305</v>
      </c>
      <c r="G22" s="1396"/>
      <c r="H22" s="1396"/>
      <c r="I22" s="1396"/>
      <c r="J22" s="1396"/>
      <c r="K22" s="1396"/>
      <c r="L22" s="1396"/>
      <c r="M22" s="1397"/>
      <c r="N22" s="310"/>
      <c r="O22" s="310"/>
      <c r="P22" s="529"/>
      <c r="Q22" s="310"/>
      <c r="R22" s="529"/>
      <c r="S22" s="552"/>
      <c r="T22" s="529"/>
      <c r="U22" s="310"/>
      <c r="V22" s="529"/>
      <c r="W22" s="553"/>
    </row>
    <row r="23" spans="1:24" s="162" customFormat="1" ht="35.25" customHeight="1">
      <c r="A23" s="1523"/>
      <c r="B23" s="1416"/>
      <c r="C23" s="581">
        <v>0.1</v>
      </c>
      <c r="D23" s="1056">
        <v>1</v>
      </c>
      <c r="E23" s="300" t="s">
        <v>69</v>
      </c>
      <c r="F23" s="186" t="s">
        <v>328</v>
      </c>
      <c r="G23" s="92" t="s">
        <v>433</v>
      </c>
      <c r="H23" s="81" t="s">
        <v>369</v>
      </c>
      <c r="I23" s="224" t="s">
        <v>434</v>
      </c>
      <c r="J23" s="81" t="s">
        <v>330</v>
      </c>
      <c r="K23" s="172" t="s">
        <v>4</v>
      </c>
      <c r="L23" s="161">
        <v>0</v>
      </c>
      <c r="M23" s="81" t="s">
        <v>2</v>
      </c>
      <c r="N23" s="335">
        <v>1</v>
      </c>
      <c r="O23" s="335">
        <f>A10*B19*C23*D23*N23</f>
        <v>7.8200000000000006E-2</v>
      </c>
      <c r="P23" s="119">
        <v>0</v>
      </c>
      <c r="Q23" s="718">
        <v>10</v>
      </c>
      <c r="R23" s="119">
        <f>100-P23*Q23</f>
        <v>100</v>
      </c>
      <c r="S23" s="209">
        <f>O23*R23</f>
        <v>7.82</v>
      </c>
      <c r="T23" s="119">
        <v>0</v>
      </c>
      <c r="U23" s="718">
        <v>10</v>
      </c>
      <c r="V23" s="119">
        <f>100-T23*U23</f>
        <v>100</v>
      </c>
      <c r="W23" s="258">
        <f>O23*V23</f>
        <v>7.82</v>
      </c>
      <c r="X23" s="162">
        <v>1</v>
      </c>
    </row>
    <row r="24" spans="1:24" s="162" customFormat="1" ht="35.25" customHeight="1">
      <c r="A24" s="1523"/>
      <c r="B24" s="1416"/>
      <c r="C24" s="581"/>
      <c r="D24" s="1056"/>
      <c r="E24" s="551"/>
      <c r="F24" s="1398" t="s">
        <v>306</v>
      </c>
      <c r="G24" s="1399"/>
      <c r="H24" s="1399"/>
      <c r="I24" s="1399"/>
      <c r="J24" s="1399"/>
      <c r="K24" s="1399"/>
      <c r="L24" s="1399"/>
      <c r="M24" s="1400"/>
      <c r="N24" s="310"/>
      <c r="O24" s="310"/>
      <c r="P24" s="529"/>
      <c r="Q24" s="310"/>
      <c r="R24" s="529"/>
      <c r="S24" s="552"/>
      <c r="T24" s="529"/>
      <c r="U24" s="310"/>
      <c r="V24" s="529"/>
      <c r="W24" s="553"/>
    </row>
    <row r="25" spans="1:24" s="162" customFormat="1" ht="35.25" customHeight="1">
      <c r="A25" s="1523"/>
      <c r="B25" s="1416"/>
      <c r="C25" s="1388">
        <v>0.15</v>
      </c>
      <c r="D25" s="1388">
        <v>0.5</v>
      </c>
      <c r="E25" s="1263" t="s">
        <v>85</v>
      </c>
      <c r="F25" s="1274" t="s">
        <v>86</v>
      </c>
      <c r="G25" s="1266" t="s">
        <v>477</v>
      </c>
      <c r="H25" s="1274" t="s">
        <v>331</v>
      </c>
      <c r="I25" s="182" t="s">
        <v>539</v>
      </c>
      <c r="J25" s="81" t="s">
        <v>343</v>
      </c>
      <c r="K25" s="172" t="s">
        <v>4</v>
      </c>
      <c r="L25" s="161">
        <v>0</v>
      </c>
      <c r="M25" s="81" t="s">
        <v>2</v>
      </c>
      <c r="N25" s="335">
        <v>0.5</v>
      </c>
      <c r="O25" s="335">
        <f>$A$10*$B$19*$C$25*$D$25*N25</f>
        <v>2.9325E-2</v>
      </c>
      <c r="P25" s="119">
        <v>0</v>
      </c>
      <c r="Q25" s="718">
        <v>10</v>
      </c>
      <c r="R25" s="119">
        <f>100-P25*Q25</f>
        <v>100</v>
      </c>
      <c r="S25" s="209">
        <f>O25*R25</f>
        <v>2.9325000000000001</v>
      </c>
      <c r="T25" s="119">
        <v>0</v>
      </c>
      <c r="U25" s="718">
        <v>10</v>
      </c>
      <c r="V25" s="119">
        <f>100-T25*U25</f>
        <v>100</v>
      </c>
      <c r="W25" s="258">
        <f>O25*V25</f>
        <v>2.9325000000000001</v>
      </c>
      <c r="X25" s="162">
        <v>2</v>
      </c>
    </row>
    <row r="26" spans="1:24" s="162" customFormat="1" ht="35.25" customHeight="1">
      <c r="A26" s="1523"/>
      <c r="B26" s="1416"/>
      <c r="C26" s="1382"/>
      <c r="D26" s="1383"/>
      <c r="E26" s="1264"/>
      <c r="F26" s="1276"/>
      <c r="G26" s="1267"/>
      <c r="H26" s="1275"/>
      <c r="I26" s="667" t="s">
        <v>552</v>
      </c>
      <c r="J26" s="668" t="s">
        <v>411</v>
      </c>
      <c r="K26" s="172" t="s">
        <v>4</v>
      </c>
      <c r="L26" s="161">
        <v>0</v>
      </c>
      <c r="M26" s="81" t="s">
        <v>2</v>
      </c>
      <c r="N26" s="335">
        <v>0.5</v>
      </c>
      <c r="O26" s="335">
        <f>$A$10*$B$19*$C$25*$D$25*N26</f>
        <v>2.9325E-2</v>
      </c>
      <c r="P26" s="119">
        <v>0</v>
      </c>
      <c r="Q26" s="718">
        <v>10</v>
      </c>
      <c r="R26" s="119">
        <f t="shared" ref="R26:R33" si="0">100-P26*Q26</f>
        <v>100</v>
      </c>
      <c r="S26" s="209">
        <f t="shared" ref="S26:S33" si="1">O26*R26</f>
        <v>2.9325000000000001</v>
      </c>
      <c r="T26" s="119">
        <v>0</v>
      </c>
      <c r="U26" s="718">
        <v>10</v>
      </c>
      <c r="V26" s="119">
        <f t="shared" ref="V26:V33" si="2">100-T26*U26</f>
        <v>100</v>
      </c>
      <c r="W26" s="258">
        <f t="shared" ref="W26:W33" si="3">O26*V26</f>
        <v>2.9325000000000001</v>
      </c>
      <c r="X26" s="162">
        <v>3</v>
      </c>
    </row>
    <row r="27" spans="1:24" s="162" customFormat="1" ht="35.25" customHeight="1">
      <c r="A27" s="1523"/>
      <c r="B27" s="1416"/>
      <c r="C27" s="1383"/>
      <c r="D27" s="1093">
        <v>0.5</v>
      </c>
      <c r="E27" s="1265"/>
      <c r="F27" s="1275"/>
      <c r="G27" s="640" t="s">
        <v>451</v>
      </c>
      <c r="H27" s="81" t="s">
        <v>371</v>
      </c>
      <c r="I27" s="533" t="s">
        <v>452</v>
      </c>
      <c r="J27" s="534" t="s">
        <v>372</v>
      </c>
      <c r="K27" s="172" t="s">
        <v>4</v>
      </c>
      <c r="L27" s="161">
        <v>0</v>
      </c>
      <c r="M27" s="81" t="s">
        <v>2</v>
      </c>
      <c r="N27" s="335">
        <v>1</v>
      </c>
      <c r="O27" s="335">
        <f>A10*B19*C25*D27*N27</f>
        <v>5.8650000000000001E-2</v>
      </c>
      <c r="P27" s="119">
        <v>0</v>
      </c>
      <c r="Q27" s="718">
        <v>10</v>
      </c>
      <c r="R27" s="119">
        <f t="shared" si="0"/>
        <v>100</v>
      </c>
      <c r="S27" s="209">
        <f t="shared" si="1"/>
        <v>5.8650000000000002</v>
      </c>
      <c r="T27" s="119">
        <v>0</v>
      </c>
      <c r="U27" s="718">
        <v>10</v>
      </c>
      <c r="V27" s="119">
        <f t="shared" si="2"/>
        <v>100</v>
      </c>
      <c r="W27" s="258">
        <f t="shared" si="3"/>
        <v>5.8650000000000002</v>
      </c>
      <c r="X27" s="162">
        <v>4</v>
      </c>
    </row>
    <row r="28" spans="1:24" s="162" customFormat="1" ht="35.25" customHeight="1">
      <c r="A28" s="1523"/>
      <c r="B28" s="1416"/>
      <c r="C28" s="1388">
        <v>0.75</v>
      </c>
      <c r="D28" s="581">
        <v>0.3</v>
      </c>
      <c r="E28" s="1263" t="s">
        <v>102</v>
      </c>
      <c r="F28" s="1274" t="s">
        <v>103</v>
      </c>
      <c r="G28" s="562" t="s">
        <v>492</v>
      </c>
      <c r="H28" s="680" t="s">
        <v>377</v>
      </c>
      <c r="I28" s="92" t="s">
        <v>585</v>
      </c>
      <c r="J28" s="81" t="s">
        <v>186</v>
      </c>
      <c r="K28" s="172" t="s">
        <v>4</v>
      </c>
      <c r="L28" s="161">
        <v>0</v>
      </c>
      <c r="M28" s="81" t="s">
        <v>2</v>
      </c>
      <c r="N28" s="335">
        <v>1</v>
      </c>
      <c r="O28" s="335">
        <f>A10*B19*C28*D28*N28</f>
        <v>0.17595</v>
      </c>
      <c r="P28" s="119">
        <v>0</v>
      </c>
      <c r="Q28" s="718">
        <v>10</v>
      </c>
      <c r="R28" s="119">
        <f t="shared" si="0"/>
        <v>100</v>
      </c>
      <c r="S28" s="209">
        <f t="shared" si="1"/>
        <v>17.594999999999999</v>
      </c>
      <c r="T28" s="119">
        <v>0</v>
      </c>
      <c r="U28" s="718">
        <v>10</v>
      </c>
      <c r="V28" s="119">
        <f t="shared" si="2"/>
        <v>100</v>
      </c>
      <c r="W28" s="258">
        <f t="shared" si="3"/>
        <v>17.594999999999999</v>
      </c>
      <c r="X28" s="162">
        <v>5</v>
      </c>
    </row>
    <row r="29" spans="1:24" s="162" customFormat="1" ht="35.25" customHeight="1">
      <c r="A29" s="1523"/>
      <c r="B29" s="1416"/>
      <c r="C29" s="1382"/>
      <c r="D29" s="1388">
        <v>0.4</v>
      </c>
      <c r="E29" s="1264"/>
      <c r="F29" s="1276"/>
      <c r="G29" s="1266" t="s">
        <v>546</v>
      </c>
      <c r="H29" s="1274" t="s">
        <v>187</v>
      </c>
      <c r="I29" s="987" t="s">
        <v>586</v>
      </c>
      <c r="J29" s="537" t="s">
        <v>403</v>
      </c>
      <c r="K29" s="172" t="s">
        <v>4</v>
      </c>
      <c r="L29" s="161">
        <v>0</v>
      </c>
      <c r="M29" s="81" t="s">
        <v>2</v>
      </c>
      <c r="N29" s="335">
        <v>0.25</v>
      </c>
      <c r="O29" s="335">
        <f>$A$10*$B$19*$C$28*$D$29*N29</f>
        <v>5.8650000000000008E-2</v>
      </c>
      <c r="P29" s="119">
        <v>0</v>
      </c>
      <c r="Q29" s="718">
        <v>10</v>
      </c>
      <c r="R29" s="119">
        <f t="shared" si="0"/>
        <v>100</v>
      </c>
      <c r="S29" s="209">
        <f t="shared" si="1"/>
        <v>5.8650000000000011</v>
      </c>
      <c r="T29" s="119">
        <v>0</v>
      </c>
      <c r="U29" s="718">
        <v>10</v>
      </c>
      <c r="V29" s="119">
        <f t="shared" si="2"/>
        <v>100</v>
      </c>
      <c r="W29" s="258">
        <f t="shared" si="3"/>
        <v>5.8650000000000011</v>
      </c>
      <c r="X29" s="162">
        <v>6</v>
      </c>
    </row>
    <row r="30" spans="1:24" s="162" customFormat="1" ht="35.25" customHeight="1">
      <c r="A30" s="1523"/>
      <c r="B30" s="1416"/>
      <c r="C30" s="1382"/>
      <c r="D30" s="1382"/>
      <c r="E30" s="1264"/>
      <c r="F30" s="1276"/>
      <c r="G30" s="1270"/>
      <c r="H30" s="1276"/>
      <c r="I30" s="640" t="s">
        <v>559</v>
      </c>
      <c r="J30" s="1023" t="s">
        <v>405</v>
      </c>
      <c r="K30" s="172" t="s">
        <v>4</v>
      </c>
      <c r="L30" s="161">
        <v>0</v>
      </c>
      <c r="M30" s="81" t="s">
        <v>2</v>
      </c>
      <c r="N30" s="335">
        <v>0.25</v>
      </c>
      <c r="O30" s="335">
        <f t="shared" ref="O30:O31" si="4">$A$10*$B$19*$C$28*$D$29*N30</f>
        <v>5.8650000000000008E-2</v>
      </c>
      <c r="P30" s="119">
        <v>0</v>
      </c>
      <c r="Q30" s="718">
        <v>10</v>
      </c>
      <c r="R30" s="119">
        <f t="shared" si="0"/>
        <v>100</v>
      </c>
      <c r="S30" s="209">
        <f t="shared" si="1"/>
        <v>5.8650000000000011</v>
      </c>
      <c r="T30" s="119">
        <v>0</v>
      </c>
      <c r="U30" s="718">
        <v>10</v>
      </c>
      <c r="V30" s="119">
        <f t="shared" si="2"/>
        <v>100</v>
      </c>
      <c r="W30" s="258">
        <f t="shared" si="3"/>
        <v>5.8650000000000011</v>
      </c>
      <c r="X30" s="162">
        <v>7</v>
      </c>
    </row>
    <row r="31" spans="1:24" s="162" customFormat="1" ht="35.25" customHeight="1">
      <c r="A31" s="1523"/>
      <c r="B31" s="1416"/>
      <c r="C31" s="1393"/>
      <c r="D31" s="1383"/>
      <c r="E31" s="1264"/>
      <c r="F31" s="1276"/>
      <c r="G31" s="1267"/>
      <c r="H31" s="1275"/>
      <c r="I31" s="640" t="s">
        <v>587</v>
      </c>
      <c r="J31" s="1023" t="s">
        <v>196</v>
      </c>
      <c r="K31" s="172" t="s">
        <v>4</v>
      </c>
      <c r="L31" s="161">
        <v>0</v>
      </c>
      <c r="M31" s="81" t="s">
        <v>2</v>
      </c>
      <c r="N31" s="335">
        <v>0.5</v>
      </c>
      <c r="O31" s="335">
        <f t="shared" si="4"/>
        <v>0.11730000000000002</v>
      </c>
      <c r="P31" s="119">
        <v>0</v>
      </c>
      <c r="Q31" s="718">
        <v>10</v>
      </c>
      <c r="R31" s="119">
        <f t="shared" si="0"/>
        <v>100</v>
      </c>
      <c r="S31" s="209">
        <f t="shared" si="1"/>
        <v>11.730000000000002</v>
      </c>
      <c r="T31" s="119">
        <v>0</v>
      </c>
      <c r="U31" s="718">
        <v>10</v>
      </c>
      <c r="V31" s="119">
        <f t="shared" si="2"/>
        <v>100</v>
      </c>
      <c r="W31" s="258">
        <f t="shared" si="3"/>
        <v>11.730000000000002</v>
      </c>
      <c r="X31" s="162">
        <v>8</v>
      </c>
    </row>
    <row r="32" spans="1:24" s="162" customFormat="1" ht="35.25" customHeight="1">
      <c r="A32" s="1523"/>
      <c r="B32" s="1416"/>
      <c r="C32" s="1393"/>
      <c r="D32" s="1388">
        <v>0.3</v>
      </c>
      <c r="E32" s="1264"/>
      <c r="F32" s="1276"/>
      <c r="G32" s="1266" t="s">
        <v>583</v>
      </c>
      <c r="H32" s="1274" t="s">
        <v>46</v>
      </c>
      <c r="I32" s="952" t="s">
        <v>588</v>
      </c>
      <c r="J32" s="534" t="s">
        <v>188</v>
      </c>
      <c r="K32" s="172" t="s">
        <v>4</v>
      </c>
      <c r="L32" s="161">
        <v>0</v>
      </c>
      <c r="M32" s="81" t="s">
        <v>2</v>
      </c>
      <c r="N32" s="335">
        <v>0.5</v>
      </c>
      <c r="O32" s="335">
        <f>$A$10*$B$19*$C$28*$D$32*N32</f>
        <v>8.7974999999999998E-2</v>
      </c>
      <c r="P32" s="119">
        <v>0</v>
      </c>
      <c r="Q32" s="718">
        <v>10</v>
      </c>
      <c r="R32" s="119">
        <f t="shared" si="0"/>
        <v>100</v>
      </c>
      <c r="S32" s="209">
        <f t="shared" si="1"/>
        <v>8.7974999999999994</v>
      </c>
      <c r="T32" s="119">
        <v>0</v>
      </c>
      <c r="U32" s="718">
        <v>10</v>
      </c>
      <c r="V32" s="119">
        <f t="shared" si="2"/>
        <v>100</v>
      </c>
      <c r="W32" s="258">
        <f t="shared" si="3"/>
        <v>8.7974999999999994</v>
      </c>
      <c r="X32" s="162">
        <v>9</v>
      </c>
    </row>
    <row r="33" spans="1:24" s="162" customFormat="1" ht="35.25" customHeight="1">
      <c r="A33" s="1523"/>
      <c r="B33" s="1416"/>
      <c r="C33" s="1394"/>
      <c r="D33" s="1394"/>
      <c r="E33" s="1265"/>
      <c r="F33" s="1275"/>
      <c r="G33" s="1267"/>
      <c r="H33" s="1275"/>
      <c r="I33" s="952" t="s">
        <v>589</v>
      </c>
      <c r="J33" s="81" t="s">
        <v>388</v>
      </c>
      <c r="K33" s="172" t="s">
        <v>4</v>
      </c>
      <c r="L33" s="161">
        <v>0</v>
      </c>
      <c r="M33" s="81" t="s">
        <v>2</v>
      </c>
      <c r="N33" s="335">
        <v>0.5</v>
      </c>
      <c r="O33" s="335">
        <f>$A$10*$B$19*$C$28*$D$32*N33</f>
        <v>8.7974999999999998E-2</v>
      </c>
      <c r="P33" s="119">
        <v>0</v>
      </c>
      <c r="Q33" s="718">
        <v>10</v>
      </c>
      <c r="R33" s="119">
        <f t="shared" si="0"/>
        <v>100</v>
      </c>
      <c r="S33" s="209">
        <f t="shared" si="1"/>
        <v>8.7974999999999994</v>
      </c>
      <c r="T33" s="119">
        <v>0</v>
      </c>
      <c r="U33" s="718">
        <v>10</v>
      </c>
      <c r="V33" s="119">
        <f t="shared" si="2"/>
        <v>100</v>
      </c>
      <c r="W33" s="258">
        <f t="shared" si="3"/>
        <v>8.7974999999999994</v>
      </c>
      <c r="X33" s="162">
        <v>10</v>
      </c>
    </row>
    <row r="34" spans="1:24" s="162" customFormat="1" ht="35.25" customHeight="1">
      <c r="A34" s="1523"/>
      <c r="B34" s="1416"/>
      <c r="C34" s="781"/>
      <c r="D34" s="980"/>
      <c r="E34" s="433"/>
      <c r="F34" s="1395" t="s">
        <v>308</v>
      </c>
      <c r="G34" s="1396"/>
      <c r="H34" s="1396"/>
      <c r="I34" s="1396"/>
      <c r="J34" s="1396"/>
      <c r="K34" s="1396"/>
      <c r="L34" s="1397"/>
      <c r="M34" s="521"/>
      <c r="N34" s="310"/>
      <c r="O34" s="310"/>
      <c r="P34" s="529"/>
      <c r="Q34" s="310"/>
      <c r="R34" s="529"/>
      <c r="S34" s="552"/>
      <c r="T34" s="529"/>
      <c r="U34" s="310"/>
      <c r="V34" s="529"/>
      <c r="W34" s="553"/>
    </row>
    <row r="35" spans="1:24" s="162" customFormat="1" ht="35.25" customHeight="1">
      <c r="A35" s="1523"/>
      <c r="B35" s="1416"/>
      <c r="C35" s="911"/>
      <c r="D35" s="977"/>
      <c r="E35" s="304"/>
      <c r="F35" s="83"/>
      <c r="G35" s="304"/>
      <c r="H35" s="83"/>
      <c r="I35" s="556"/>
      <c r="J35" s="84"/>
      <c r="K35" s="81"/>
      <c r="L35" s="161"/>
      <c r="M35" s="81"/>
      <c r="N35" s="335"/>
      <c r="O35" s="335"/>
      <c r="P35" s="119"/>
      <c r="Q35" s="79"/>
      <c r="R35" s="119"/>
      <c r="S35" s="209"/>
      <c r="T35" s="119"/>
      <c r="U35" s="79"/>
      <c r="V35" s="119"/>
      <c r="W35" s="258"/>
    </row>
    <row r="36" spans="1:24" s="162" customFormat="1" ht="35.25" customHeight="1">
      <c r="A36" s="1523"/>
      <c r="B36" s="1416"/>
      <c r="C36" s="742"/>
      <c r="D36" s="1056"/>
      <c r="E36" s="551"/>
      <c r="F36" s="1556" t="s">
        <v>309</v>
      </c>
      <c r="G36" s="1557"/>
      <c r="H36" s="1557"/>
      <c r="I36" s="1557"/>
      <c r="J36" s="1558"/>
      <c r="K36" s="791"/>
      <c r="L36" s="792"/>
      <c r="M36" s="791"/>
      <c r="N36" s="793"/>
      <c r="O36" s="793"/>
      <c r="P36" s="794"/>
      <c r="Q36" s="793"/>
      <c r="R36" s="794"/>
      <c r="S36" s="795"/>
      <c r="T36" s="794"/>
      <c r="U36" s="793"/>
      <c r="V36" s="794"/>
      <c r="W36" s="796"/>
    </row>
    <row r="37" spans="1:24" s="162" customFormat="1" ht="35.25" customHeight="1">
      <c r="A37" s="1523"/>
      <c r="B37" s="1416"/>
      <c r="C37" s="911"/>
      <c r="D37" s="977"/>
      <c r="E37" s="904"/>
      <c r="F37" s="902"/>
      <c r="G37" s="901"/>
      <c r="H37" s="902"/>
      <c r="I37" s="224"/>
      <c r="J37" s="81"/>
      <c r="K37" s="81"/>
      <c r="L37" s="161"/>
      <c r="M37" s="81"/>
      <c r="N37" s="335"/>
      <c r="O37" s="335"/>
      <c r="P37" s="119"/>
      <c r="Q37" s="79"/>
      <c r="R37" s="119"/>
      <c r="S37" s="209"/>
      <c r="T37" s="119"/>
      <c r="U37" s="79"/>
      <c r="V37" s="119"/>
      <c r="W37" s="209"/>
    </row>
    <row r="38" spans="1:24" s="162" customFormat="1" ht="35.25" customHeight="1">
      <c r="A38" s="1523"/>
      <c r="B38" s="1525"/>
      <c r="C38" s="948">
        <f>SUM(C21:C37)</f>
        <v>1</v>
      </c>
      <c r="D38" s="948"/>
      <c r="E38" s="77"/>
      <c r="F38" s="161"/>
      <c r="G38" s="161"/>
      <c r="H38" s="161"/>
      <c r="I38" s="161"/>
      <c r="J38" s="161"/>
      <c r="K38" s="161"/>
      <c r="L38" s="161"/>
      <c r="M38" s="161"/>
      <c r="N38" s="416"/>
      <c r="O38" s="416"/>
      <c r="P38" s="119"/>
      <c r="Q38" s="119"/>
      <c r="R38" s="119"/>
      <c r="S38" s="209"/>
      <c r="T38" s="119"/>
      <c r="U38" s="119"/>
      <c r="V38" s="269"/>
      <c r="W38" s="258"/>
    </row>
    <row r="39" spans="1:24" s="162" customFormat="1" ht="35.25" customHeight="1">
      <c r="A39" s="1523"/>
      <c r="B39" s="1415">
        <v>0.08</v>
      </c>
      <c r="C39" s="889"/>
      <c r="D39" s="1061"/>
      <c r="E39" s="699" t="s">
        <v>535</v>
      </c>
      <c r="F39" s="691" t="s">
        <v>536</v>
      </c>
      <c r="G39" s="692"/>
      <c r="H39" s="692"/>
      <c r="I39" s="692"/>
      <c r="J39" s="692"/>
      <c r="K39" s="692"/>
      <c r="L39" s="692"/>
      <c r="M39" s="693"/>
      <c r="N39" s="890"/>
      <c r="O39" s="890"/>
      <c r="P39" s="891"/>
      <c r="Q39" s="891"/>
      <c r="R39" s="892"/>
      <c r="S39" s="893">
        <f>SUM(S40:S46)</f>
        <v>6.8000000000000007</v>
      </c>
      <c r="T39" s="893"/>
      <c r="U39" s="893"/>
      <c r="V39" s="893"/>
      <c r="W39" s="893">
        <f>SUM(W40:W46)</f>
        <v>6.8000000000000007</v>
      </c>
    </row>
    <row r="40" spans="1:24" s="162" customFormat="1" ht="35.25" customHeight="1">
      <c r="A40" s="1523"/>
      <c r="B40" s="1416"/>
      <c r="C40" s="702">
        <v>0.14000000000000001</v>
      </c>
      <c r="D40" s="999">
        <v>1</v>
      </c>
      <c r="E40" s="92" t="s">
        <v>31</v>
      </c>
      <c r="F40" s="117" t="s">
        <v>10</v>
      </c>
      <c r="G40" s="117" t="s">
        <v>547</v>
      </c>
      <c r="H40" s="253" t="s">
        <v>189</v>
      </c>
      <c r="I40" s="118" t="s">
        <v>427</v>
      </c>
      <c r="J40" s="253" t="s">
        <v>189</v>
      </c>
      <c r="K40" s="172" t="s">
        <v>4</v>
      </c>
      <c r="L40" s="119">
        <v>0</v>
      </c>
      <c r="M40" s="982" t="s">
        <v>2</v>
      </c>
      <c r="N40" s="120">
        <v>1</v>
      </c>
      <c r="O40" s="885">
        <f>$A$10*$B$39*C40*D40*N40</f>
        <v>9.5200000000000024E-3</v>
      </c>
      <c r="P40" s="1041">
        <v>0</v>
      </c>
      <c r="Q40" s="1041">
        <v>10</v>
      </c>
      <c r="R40" s="1026">
        <f>100-P40*Q40</f>
        <v>100</v>
      </c>
      <c r="S40" s="263">
        <f>R40*O40</f>
        <v>0.95200000000000029</v>
      </c>
      <c r="T40" s="1041">
        <v>0</v>
      </c>
      <c r="U40" s="1041">
        <v>10</v>
      </c>
      <c r="V40" s="1026">
        <f>100-T40*U40</f>
        <v>100</v>
      </c>
      <c r="W40" s="263">
        <f>V40*O40</f>
        <v>0.95200000000000029</v>
      </c>
      <c r="X40" s="340">
        <v>0.11</v>
      </c>
    </row>
    <row r="41" spans="1:24" s="162" customFormat="1" ht="35.25" customHeight="1">
      <c r="A41" s="1523"/>
      <c r="B41" s="1416"/>
      <c r="C41" s="702">
        <v>0.1</v>
      </c>
      <c r="D41" s="999">
        <v>1</v>
      </c>
      <c r="E41" s="886" t="s">
        <v>58</v>
      </c>
      <c r="F41" s="887" t="s">
        <v>59</v>
      </c>
      <c r="G41" s="888" t="s">
        <v>429</v>
      </c>
      <c r="H41" s="887" t="s">
        <v>527</v>
      </c>
      <c r="I41" s="114" t="s">
        <v>430</v>
      </c>
      <c r="J41" s="1023" t="s">
        <v>379</v>
      </c>
      <c r="K41" s="172" t="s">
        <v>4</v>
      </c>
      <c r="L41" s="119">
        <v>0</v>
      </c>
      <c r="M41" s="982" t="s">
        <v>2</v>
      </c>
      <c r="N41" s="124">
        <v>1</v>
      </c>
      <c r="O41" s="885">
        <f t="shared" ref="O41:O44" si="5">$A$10*$B$39*C41*D41*N41</f>
        <v>6.8000000000000005E-3</v>
      </c>
      <c r="P41" s="1041">
        <v>0</v>
      </c>
      <c r="Q41" s="1041">
        <v>10</v>
      </c>
      <c r="R41" s="1026">
        <f t="shared" ref="R41:R44" si="6">100-P41*Q41</f>
        <v>100</v>
      </c>
      <c r="S41" s="263">
        <f t="shared" ref="S41:S46" si="7">R41*O41</f>
        <v>0.68</v>
      </c>
      <c r="T41" s="1041">
        <v>0</v>
      </c>
      <c r="U41" s="1041">
        <v>10</v>
      </c>
      <c r="V41" s="1026">
        <f t="shared" ref="V41:V44" si="8">100-T41*U41</f>
        <v>100</v>
      </c>
      <c r="W41" s="263">
        <f t="shared" ref="W41:W46" si="9">V41*O41</f>
        <v>0.68</v>
      </c>
      <c r="X41" s="162">
        <v>12</v>
      </c>
    </row>
    <row r="42" spans="1:24" s="162" customFormat="1" ht="35.25" customHeight="1">
      <c r="A42" s="1523"/>
      <c r="B42" s="1416"/>
      <c r="C42" s="702">
        <v>0.1</v>
      </c>
      <c r="D42" s="999">
        <v>1</v>
      </c>
      <c r="E42" s="886" t="s">
        <v>60</v>
      </c>
      <c r="F42" s="887" t="s">
        <v>61</v>
      </c>
      <c r="G42" s="888" t="s">
        <v>431</v>
      </c>
      <c r="H42" s="887" t="s">
        <v>529</v>
      </c>
      <c r="I42" s="114" t="s">
        <v>432</v>
      </c>
      <c r="J42" s="1023" t="s">
        <v>381</v>
      </c>
      <c r="K42" s="172" t="s">
        <v>4</v>
      </c>
      <c r="L42" s="119">
        <v>0</v>
      </c>
      <c r="M42" s="982" t="s">
        <v>2</v>
      </c>
      <c r="N42" s="124">
        <v>1</v>
      </c>
      <c r="O42" s="885">
        <f t="shared" si="5"/>
        <v>6.8000000000000005E-3</v>
      </c>
      <c r="P42" s="1041">
        <v>0</v>
      </c>
      <c r="Q42" s="1041">
        <v>10</v>
      </c>
      <c r="R42" s="1026">
        <f t="shared" si="6"/>
        <v>100</v>
      </c>
      <c r="S42" s="263">
        <f t="shared" si="7"/>
        <v>0.68</v>
      </c>
      <c r="T42" s="1041">
        <v>0</v>
      </c>
      <c r="U42" s="1041">
        <v>10</v>
      </c>
      <c r="V42" s="1026">
        <f t="shared" si="8"/>
        <v>100</v>
      </c>
      <c r="W42" s="263">
        <f t="shared" si="9"/>
        <v>0.68</v>
      </c>
      <c r="X42" s="162">
        <v>13</v>
      </c>
    </row>
    <row r="43" spans="1:24" s="162" customFormat="1" ht="35.25" customHeight="1">
      <c r="A43" s="1523"/>
      <c r="B43" s="1416"/>
      <c r="C43" s="1102">
        <v>0.26500000000000001</v>
      </c>
      <c r="D43" s="999">
        <v>1</v>
      </c>
      <c r="E43" s="902" t="s">
        <v>112</v>
      </c>
      <c r="F43" s="902" t="s">
        <v>113</v>
      </c>
      <c r="G43" s="902" t="s">
        <v>456</v>
      </c>
      <c r="H43" s="902" t="s">
        <v>532</v>
      </c>
      <c r="I43" s="224" t="s">
        <v>457</v>
      </c>
      <c r="J43" s="84" t="s">
        <v>395</v>
      </c>
      <c r="K43" s="172" t="s">
        <v>4</v>
      </c>
      <c r="L43" s="119">
        <v>0</v>
      </c>
      <c r="M43" s="982" t="s">
        <v>2</v>
      </c>
      <c r="N43" s="124">
        <v>1</v>
      </c>
      <c r="O43" s="885">
        <f t="shared" si="5"/>
        <v>1.8020000000000001E-2</v>
      </c>
      <c r="P43" s="1041">
        <v>0</v>
      </c>
      <c r="Q43" s="1041">
        <v>10</v>
      </c>
      <c r="R43" s="1026">
        <f t="shared" si="6"/>
        <v>100</v>
      </c>
      <c r="S43" s="263">
        <f t="shared" si="7"/>
        <v>1.802</v>
      </c>
      <c r="T43" s="1041">
        <v>0</v>
      </c>
      <c r="U43" s="1041">
        <v>10</v>
      </c>
      <c r="V43" s="1026">
        <f t="shared" si="8"/>
        <v>100</v>
      </c>
      <c r="W43" s="263">
        <f t="shared" si="9"/>
        <v>1.802</v>
      </c>
      <c r="X43" s="162">
        <v>14</v>
      </c>
    </row>
    <row r="44" spans="1:24" s="162" customFormat="1" ht="35.25" customHeight="1">
      <c r="A44" s="1523"/>
      <c r="B44" s="1416"/>
      <c r="C44" s="1102">
        <v>0.26500000000000001</v>
      </c>
      <c r="D44" s="999">
        <v>1</v>
      </c>
      <c r="E44" s="902" t="s">
        <v>115</v>
      </c>
      <c r="F44" s="902" t="s">
        <v>116</v>
      </c>
      <c r="G44" s="902" t="s">
        <v>458</v>
      </c>
      <c r="H44" s="902" t="s">
        <v>533</v>
      </c>
      <c r="I44" s="224" t="s">
        <v>459</v>
      </c>
      <c r="J44" s="81" t="s">
        <v>396</v>
      </c>
      <c r="K44" s="172" t="s">
        <v>4</v>
      </c>
      <c r="L44" s="119">
        <v>0</v>
      </c>
      <c r="M44" s="982" t="s">
        <v>2</v>
      </c>
      <c r="N44" s="124">
        <v>1</v>
      </c>
      <c r="O44" s="885">
        <f t="shared" si="5"/>
        <v>1.8020000000000001E-2</v>
      </c>
      <c r="P44" s="1041">
        <v>0</v>
      </c>
      <c r="Q44" s="1041">
        <v>10</v>
      </c>
      <c r="R44" s="1026">
        <f t="shared" si="6"/>
        <v>100</v>
      </c>
      <c r="S44" s="263">
        <f t="shared" si="7"/>
        <v>1.802</v>
      </c>
      <c r="T44" s="1041">
        <v>0</v>
      </c>
      <c r="U44" s="1041">
        <v>10</v>
      </c>
      <c r="V44" s="1026">
        <f t="shared" si="8"/>
        <v>100</v>
      </c>
      <c r="W44" s="263">
        <f t="shared" si="9"/>
        <v>1.802</v>
      </c>
      <c r="X44" s="162">
        <v>15</v>
      </c>
    </row>
    <row r="45" spans="1:24" s="162" customFormat="1" ht="35.25" customHeight="1">
      <c r="A45" s="1523"/>
      <c r="B45" s="1416"/>
      <c r="C45" s="1360">
        <v>0.13</v>
      </c>
      <c r="D45" s="1360">
        <v>1</v>
      </c>
      <c r="E45" s="1348" t="s">
        <v>119</v>
      </c>
      <c r="F45" s="1283" t="s">
        <v>120</v>
      </c>
      <c r="G45" s="1271" t="s">
        <v>428</v>
      </c>
      <c r="H45" s="1283" t="s">
        <v>534</v>
      </c>
      <c r="I45" s="1118" t="s">
        <v>471</v>
      </c>
      <c r="J45" s="1119" t="s">
        <v>121</v>
      </c>
      <c r="K45" s="898" t="s">
        <v>606</v>
      </c>
      <c r="L45" s="1031"/>
      <c r="M45" s="895" t="s">
        <v>2</v>
      </c>
      <c r="N45" s="1103">
        <v>0.5</v>
      </c>
      <c r="O45" s="1104">
        <f>$A$10*$B$39*$C$45*$D$45*N45</f>
        <v>4.4200000000000003E-3</v>
      </c>
      <c r="P45" s="1105">
        <v>0</v>
      </c>
      <c r="Q45" s="1105">
        <v>10</v>
      </c>
      <c r="R45" s="1106">
        <v>100</v>
      </c>
      <c r="S45" s="1107">
        <f t="shared" si="7"/>
        <v>0.44200000000000006</v>
      </c>
      <c r="T45" s="1105">
        <v>0</v>
      </c>
      <c r="U45" s="1105">
        <v>10</v>
      </c>
      <c r="V45" s="1106">
        <v>100</v>
      </c>
      <c r="W45" s="1107">
        <f t="shared" si="9"/>
        <v>0.44200000000000006</v>
      </c>
      <c r="X45" s="162">
        <v>16</v>
      </c>
    </row>
    <row r="46" spans="1:24" s="162" customFormat="1" ht="35.25" customHeight="1">
      <c r="A46" s="1523"/>
      <c r="B46" s="1416"/>
      <c r="C46" s="1384"/>
      <c r="D46" s="1361"/>
      <c r="E46" s="1385"/>
      <c r="F46" s="1284"/>
      <c r="G46" s="1277"/>
      <c r="H46" s="1284"/>
      <c r="I46" s="1123" t="s">
        <v>460</v>
      </c>
      <c r="J46" s="1124" t="s">
        <v>617</v>
      </c>
      <c r="K46" s="172" t="s">
        <v>4</v>
      </c>
      <c r="L46" s="119">
        <v>0</v>
      </c>
      <c r="M46" s="119" t="s">
        <v>2</v>
      </c>
      <c r="N46" s="124">
        <v>0.5</v>
      </c>
      <c r="O46" s="1104">
        <f>$A$10*$B$39*$C$45*$D$45*N46</f>
        <v>4.4200000000000003E-3</v>
      </c>
      <c r="P46" s="1113">
        <v>0</v>
      </c>
      <c r="Q46" s="1113">
        <v>10</v>
      </c>
      <c r="R46" s="1026">
        <f t="shared" ref="R46" si="10">100-P46*Q46</f>
        <v>100</v>
      </c>
      <c r="S46" s="263">
        <f t="shared" si="7"/>
        <v>0.44200000000000006</v>
      </c>
      <c r="T46" s="1113">
        <v>0</v>
      </c>
      <c r="U46" s="1113">
        <v>10</v>
      </c>
      <c r="V46" s="1026">
        <f t="shared" ref="V46" si="11">100-T46*U46</f>
        <v>100</v>
      </c>
      <c r="W46" s="263">
        <f t="shared" si="9"/>
        <v>0.44200000000000006</v>
      </c>
      <c r="X46" s="162">
        <v>17</v>
      </c>
    </row>
    <row r="47" spans="1:24" s="162" customFormat="1" ht="35.25" customHeight="1">
      <c r="A47" s="1524"/>
      <c r="B47" s="1525"/>
      <c r="C47" s="947">
        <f>SUM(C39:C46)</f>
        <v>1</v>
      </c>
      <c r="D47" s="947"/>
      <c r="E47" s="356"/>
      <c r="F47" s="906"/>
      <c r="G47" s="906"/>
      <c r="H47" s="906"/>
      <c r="I47" s="563"/>
      <c r="J47" s="435"/>
      <c r="K47" s="908"/>
      <c r="L47" s="908"/>
      <c r="M47" s="908"/>
      <c r="N47" s="361"/>
      <c r="O47" s="945"/>
      <c r="P47" s="908"/>
      <c r="Q47" s="908"/>
      <c r="R47" s="946"/>
      <c r="S47" s="436"/>
      <c r="T47" s="908"/>
      <c r="U47" s="908"/>
      <c r="V47" s="946"/>
      <c r="W47" s="436"/>
    </row>
    <row r="48" spans="1:24" s="99" customFormat="1" ht="35.25" customHeight="1">
      <c r="A48" s="688"/>
      <c r="B48" s="753"/>
      <c r="C48" s="720"/>
      <c r="D48" s="979"/>
      <c r="E48" s="166" t="s">
        <v>139</v>
      </c>
      <c r="F48" s="1430" t="s">
        <v>319</v>
      </c>
      <c r="G48" s="1431"/>
      <c r="H48" s="1431"/>
      <c r="I48" s="1431"/>
      <c r="J48" s="1431"/>
      <c r="K48" s="1431"/>
      <c r="L48" s="1431"/>
      <c r="M48" s="1432"/>
      <c r="N48" s="309">
        <v>0.15</v>
      </c>
      <c r="O48" s="309"/>
      <c r="P48" s="270"/>
      <c r="Q48" s="270"/>
      <c r="R48" s="270"/>
      <c r="S48" s="211">
        <f>S49+S50</f>
        <v>15</v>
      </c>
      <c r="T48" s="270"/>
      <c r="U48" s="270"/>
      <c r="V48" s="271"/>
      <c r="W48" s="211">
        <f>W49+W50</f>
        <v>15</v>
      </c>
    </row>
    <row r="49" spans="1:24" s="99" customFormat="1" ht="35.25" customHeight="1">
      <c r="A49" s="1523">
        <v>0.15</v>
      </c>
      <c r="B49" s="739">
        <v>0.7</v>
      </c>
      <c r="C49" s="581">
        <v>1</v>
      </c>
      <c r="D49" s="977"/>
      <c r="E49" s="130" t="s">
        <v>141</v>
      </c>
      <c r="F49" s="131"/>
      <c r="G49" s="286" t="s">
        <v>465</v>
      </c>
      <c r="H49" s="132" t="s">
        <v>142</v>
      </c>
      <c r="I49" s="608" t="s">
        <v>472</v>
      </c>
      <c r="J49" s="132" t="s">
        <v>142</v>
      </c>
      <c r="K49" s="172"/>
      <c r="L49" s="127">
        <v>0</v>
      </c>
      <c r="M49" s="128" t="s">
        <v>2</v>
      </c>
      <c r="N49" s="335">
        <v>1</v>
      </c>
      <c r="O49" s="335"/>
      <c r="P49" s="272">
        <v>0</v>
      </c>
      <c r="Q49" s="272"/>
      <c r="R49" s="119">
        <f>100-P49*Q49</f>
        <v>100</v>
      </c>
      <c r="S49" s="259">
        <f>$A$49*B49*C49*N49*R49</f>
        <v>10.5</v>
      </c>
      <c r="T49" s="265">
        <v>0</v>
      </c>
      <c r="U49" s="265"/>
      <c r="V49" s="119">
        <f>100-T49*U49</f>
        <v>100</v>
      </c>
      <c r="W49" s="259">
        <f>$A$49*B49*C49*N49*V49</f>
        <v>10.5</v>
      </c>
      <c r="X49" s="99">
        <v>18</v>
      </c>
    </row>
    <row r="50" spans="1:24" s="99" customFormat="1" ht="35.25" customHeight="1">
      <c r="A50" s="1524"/>
      <c r="B50" s="739">
        <v>0.3</v>
      </c>
      <c r="C50" s="581">
        <v>1</v>
      </c>
      <c r="D50" s="977"/>
      <c r="E50" s="130" t="s">
        <v>143</v>
      </c>
      <c r="F50" s="170"/>
      <c r="G50" s="170" t="s">
        <v>466</v>
      </c>
      <c r="H50" s="171" t="s">
        <v>144</v>
      </c>
      <c r="I50" s="608" t="s">
        <v>473</v>
      </c>
      <c r="J50" s="171" t="s">
        <v>144</v>
      </c>
      <c r="K50" s="172"/>
      <c r="L50" s="173">
        <v>0</v>
      </c>
      <c r="M50" s="174" t="s">
        <v>2</v>
      </c>
      <c r="N50" s="403">
        <v>1</v>
      </c>
      <c r="O50" s="403"/>
      <c r="P50" s="266">
        <v>0</v>
      </c>
      <c r="Q50" s="266"/>
      <c r="R50" s="119">
        <f>100-P50*Q50</f>
        <v>100</v>
      </c>
      <c r="S50" s="259">
        <f>$A$49*B50*C50*N50*R50</f>
        <v>4.5</v>
      </c>
      <c r="T50" s="266">
        <v>0</v>
      </c>
      <c r="U50" s="267"/>
      <c r="V50" s="119">
        <f>100-T50*U50</f>
        <v>100</v>
      </c>
      <c r="W50" s="259">
        <f>$A$49*B50*C50*N50*V50</f>
        <v>4.5</v>
      </c>
      <c r="X50" s="99">
        <v>19</v>
      </c>
    </row>
    <row r="51" spans="1:24" s="99" customFormat="1" ht="35.25" customHeight="1">
      <c r="A51" s="788"/>
      <c r="B51" s="469"/>
      <c r="C51" s="468"/>
      <c r="D51" s="468"/>
      <c r="E51" s="571" t="s">
        <v>7</v>
      </c>
      <c r="F51" s="1559" t="s">
        <v>152</v>
      </c>
      <c r="G51" s="1559"/>
      <c r="H51" s="1559"/>
      <c r="I51" s="1559"/>
      <c r="J51" s="1559"/>
      <c r="K51" s="1559"/>
      <c r="L51" s="1559"/>
      <c r="M51" s="1559"/>
      <c r="N51" s="572"/>
      <c r="O51" s="572"/>
      <c r="P51" s="597"/>
      <c r="Q51" s="597"/>
      <c r="R51" s="598"/>
      <c r="S51" s="599">
        <f>SUM(S52:S54)</f>
        <v>0</v>
      </c>
      <c r="T51" s="599"/>
      <c r="U51" s="599"/>
      <c r="V51" s="599"/>
      <c r="W51" s="599">
        <f>SUM(W52:W54)</f>
        <v>0</v>
      </c>
    </row>
    <row r="52" spans="1:24" s="99" customFormat="1" ht="35.25" customHeight="1">
      <c r="A52" s="440"/>
      <c r="B52" s="444"/>
      <c r="C52" s="438"/>
      <c r="D52" s="438"/>
      <c r="E52" s="1440" t="s">
        <v>145</v>
      </c>
      <c r="F52" s="1476" t="s">
        <v>146</v>
      </c>
      <c r="G52" s="1478" t="s">
        <v>467</v>
      </c>
      <c r="H52" s="1483" t="s">
        <v>146</v>
      </c>
      <c r="I52" s="642" t="s">
        <v>427</v>
      </c>
      <c r="J52" s="129" t="s">
        <v>540</v>
      </c>
      <c r="K52" s="176" t="s">
        <v>590</v>
      </c>
      <c r="L52" s="177">
        <v>0</v>
      </c>
      <c r="M52" s="159" t="s">
        <v>2</v>
      </c>
      <c r="N52" s="178">
        <v>1</v>
      </c>
      <c r="O52" s="178"/>
      <c r="P52" s="159">
        <v>0</v>
      </c>
      <c r="Q52" s="159">
        <v>2</v>
      </c>
      <c r="R52" s="159">
        <f>P52*Q52</f>
        <v>0</v>
      </c>
      <c r="S52" s="134">
        <f>R52</f>
        <v>0</v>
      </c>
      <c r="T52" s="159">
        <v>0</v>
      </c>
      <c r="U52" s="159">
        <v>2</v>
      </c>
      <c r="V52" s="159">
        <f>T52*U52</f>
        <v>0</v>
      </c>
      <c r="W52" s="180">
        <f>V52</f>
        <v>0</v>
      </c>
      <c r="X52" s="99">
        <v>20</v>
      </c>
    </row>
    <row r="53" spans="1:24" s="99" customFormat="1" ht="35.25" customHeight="1">
      <c r="A53" s="440"/>
      <c r="B53" s="444"/>
      <c r="C53" s="438"/>
      <c r="D53" s="438"/>
      <c r="E53" s="1441"/>
      <c r="F53" s="1477"/>
      <c r="G53" s="1479"/>
      <c r="H53" s="1484"/>
      <c r="I53" s="611" t="s">
        <v>468</v>
      </c>
      <c r="J53" s="160" t="s">
        <v>347</v>
      </c>
      <c r="K53" s="176" t="s">
        <v>590</v>
      </c>
      <c r="L53" s="177">
        <v>0</v>
      </c>
      <c r="M53" s="159" t="s">
        <v>2</v>
      </c>
      <c r="N53" s="178">
        <v>1</v>
      </c>
      <c r="O53" s="178"/>
      <c r="P53" s="159">
        <v>0</v>
      </c>
      <c r="Q53" s="159">
        <v>0.5</v>
      </c>
      <c r="R53" s="159">
        <f>P53*Q53</f>
        <v>0</v>
      </c>
      <c r="S53" s="179">
        <f>R53</f>
        <v>0</v>
      </c>
      <c r="T53" s="159">
        <v>0</v>
      </c>
      <c r="U53" s="159">
        <v>0.5</v>
      </c>
      <c r="V53" s="159">
        <f>T53*U53</f>
        <v>0</v>
      </c>
      <c r="W53" s="180">
        <f>V53</f>
        <v>0</v>
      </c>
      <c r="X53" s="99">
        <v>21</v>
      </c>
    </row>
    <row r="54" spans="1:24" ht="35.25" customHeight="1">
      <c r="A54" s="441"/>
      <c r="B54" s="443"/>
      <c r="C54" s="437"/>
      <c r="D54" s="437"/>
      <c r="E54" s="687" t="s">
        <v>147</v>
      </c>
      <c r="F54" s="600" t="s">
        <v>148</v>
      </c>
      <c r="G54" s="306" t="s">
        <v>470</v>
      </c>
      <c r="H54" s="135" t="s">
        <v>148</v>
      </c>
      <c r="I54" s="612" t="s">
        <v>469</v>
      </c>
      <c r="J54" s="135" t="s">
        <v>148</v>
      </c>
      <c r="K54" s="176" t="s">
        <v>590</v>
      </c>
      <c r="L54" s="136">
        <v>0</v>
      </c>
      <c r="M54" s="137" t="s">
        <v>2</v>
      </c>
      <c r="N54" s="133">
        <v>1</v>
      </c>
      <c r="O54" s="133"/>
      <c r="P54" s="128">
        <v>0</v>
      </c>
      <c r="Q54" s="128">
        <v>0.2</v>
      </c>
      <c r="R54" s="159">
        <f>P54*Q54</f>
        <v>0</v>
      </c>
      <c r="S54" s="134">
        <f>R54</f>
        <v>0</v>
      </c>
      <c r="T54" s="128">
        <v>0</v>
      </c>
      <c r="U54" s="128">
        <v>0.2</v>
      </c>
      <c r="V54" s="159">
        <f>T54*U54</f>
        <v>0</v>
      </c>
      <c r="W54" s="134">
        <f>V54</f>
        <v>0</v>
      </c>
      <c r="X54" s="98">
        <v>22</v>
      </c>
    </row>
    <row r="55" spans="1:24" s="138" customFormat="1" ht="35.25" customHeight="1">
      <c r="A55" s="442"/>
      <c r="B55" s="445"/>
      <c r="C55" s="439"/>
      <c r="D55" s="439"/>
      <c r="E55" s="1473" t="s">
        <v>149</v>
      </c>
      <c r="F55" s="1474"/>
      <c r="G55" s="1474"/>
      <c r="H55" s="1474"/>
      <c r="I55" s="1474"/>
      <c r="J55" s="1474"/>
      <c r="K55" s="1474"/>
      <c r="L55" s="1474"/>
      <c r="M55" s="1474"/>
      <c r="N55" s="1474"/>
      <c r="O55" s="1474"/>
      <c r="P55" s="1474"/>
      <c r="Q55" s="1474"/>
      <c r="R55" s="1475"/>
      <c r="S55" s="673">
        <f>S9+S48+S51</f>
        <v>100</v>
      </c>
      <c r="T55" s="674"/>
      <c r="U55" s="674"/>
      <c r="V55" s="674"/>
      <c r="W55" s="673">
        <f>W9+W48+W51</f>
        <v>100</v>
      </c>
    </row>
    <row r="56" spans="1:24" ht="35.25" customHeight="1">
      <c r="A56" s="441"/>
      <c r="B56" s="443"/>
      <c r="C56" s="437"/>
      <c r="D56" s="437"/>
      <c r="E56" s="1427" t="s">
        <v>358</v>
      </c>
      <c r="F56" s="1428"/>
      <c r="G56" s="1428"/>
      <c r="H56" s="1428"/>
      <c r="I56" s="1428"/>
      <c r="J56" s="1428"/>
      <c r="K56" s="1428"/>
      <c r="L56" s="1428"/>
      <c r="M56" s="1428"/>
      <c r="N56" s="1428"/>
      <c r="O56" s="1428"/>
      <c r="P56" s="1428"/>
      <c r="Q56" s="1428"/>
      <c r="R56" s="1429"/>
      <c r="S56" s="675" t="str">
        <f>IF(S55&gt;105,"A",IF(AND(S55&gt;100,S55&lt;=105),"B",IF(AND(S55&gt;=95,S55&lt;=100),"C",IF(AND(S55&gt;=90,S55&lt;95),"D",IF(S55&lt;90,"E",0)))))</f>
        <v>C</v>
      </c>
      <c r="T56" s="676"/>
      <c r="U56" s="676"/>
      <c r="V56" s="676"/>
      <c r="W56" s="675" t="str">
        <f>IF(W55&gt;105,"A",IF(AND(W55&gt;100,W55&lt;=105),"B",IF(AND(W55&gt;=95,W55&lt;=100),"C",IF(AND(W55&gt;=90,W55&lt;95),"D",IF(W55&lt;90,"E",0)))))</f>
        <v>C</v>
      </c>
    </row>
    <row r="57" spans="1:24" ht="35.25" customHeight="1">
      <c r="E57" s="139"/>
      <c r="F57" s="140"/>
      <c r="G57" s="140"/>
      <c r="H57" s="141"/>
      <c r="I57" s="141"/>
      <c r="J57" s="142"/>
      <c r="K57" s="143"/>
      <c r="L57" s="143"/>
      <c r="M57" s="141"/>
      <c r="N57" s="409"/>
      <c r="O57" s="409"/>
      <c r="P57" s="232"/>
      <c r="Q57" s="232"/>
      <c r="R57" s="232"/>
    </row>
    <row r="59" spans="1:24" s="152" customFormat="1" ht="35.25" customHeight="1">
      <c r="A59" s="457"/>
      <c r="B59" s="457"/>
      <c r="C59" s="462"/>
      <c r="D59" s="462"/>
      <c r="E59" s="147"/>
      <c r="F59" s="1345" t="s">
        <v>150</v>
      </c>
      <c r="G59" s="1345"/>
      <c r="H59" s="1345"/>
      <c r="I59" s="290"/>
      <c r="J59" s="151"/>
      <c r="M59" s="1346" t="s">
        <v>151</v>
      </c>
      <c r="N59" s="1346"/>
      <c r="O59" s="1346"/>
      <c r="P59" s="1346"/>
      <c r="Q59" s="1346"/>
      <c r="R59" s="1346"/>
      <c r="S59" s="1346"/>
      <c r="T59" s="234"/>
      <c r="U59" s="234"/>
      <c r="V59" s="234"/>
      <c r="W59" s="234"/>
    </row>
  </sheetData>
  <mergeCells count="71">
    <mergeCell ref="D3:D6"/>
    <mergeCell ref="D25:D26"/>
    <mergeCell ref="D29:D31"/>
    <mergeCell ref="D32:D33"/>
    <mergeCell ref="O3:O6"/>
    <mergeCell ref="E3:F3"/>
    <mergeCell ref="L4:L6"/>
    <mergeCell ref="A49:A50"/>
    <mergeCell ref="E28:E33"/>
    <mergeCell ref="H29:H31"/>
    <mergeCell ref="H32:H33"/>
    <mergeCell ref="E25:E27"/>
    <mergeCell ref="G32:G33"/>
    <mergeCell ref="G29:G31"/>
    <mergeCell ref="F34:L34"/>
    <mergeCell ref="G45:G46"/>
    <mergeCell ref="H45:H46"/>
    <mergeCell ref="B19:B38"/>
    <mergeCell ref="A10:A47"/>
    <mergeCell ref="B39:B47"/>
    <mergeCell ref="F24:M24"/>
    <mergeCell ref="G25:G26"/>
    <mergeCell ref="C45:C46"/>
    <mergeCell ref="A1:G2"/>
    <mergeCell ref="C28:C33"/>
    <mergeCell ref="G4:G6"/>
    <mergeCell ref="C25:C27"/>
    <mergeCell ref="B11:B18"/>
    <mergeCell ref="F4:F6"/>
    <mergeCell ref="F20:M20"/>
    <mergeCell ref="A3:A6"/>
    <mergeCell ref="B3:B6"/>
    <mergeCell ref="C3:C6"/>
    <mergeCell ref="F9:M9"/>
    <mergeCell ref="F19:M19"/>
    <mergeCell ref="I3:J3"/>
    <mergeCell ref="H4:H6"/>
    <mergeCell ref="G3:H3"/>
    <mergeCell ref="K4:K6"/>
    <mergeCell ref="P3:W4"/>
    <mergeCell ref="E52:E53"/>
    <mergeCell ref="F52:F53"/>
    <mergeCell ref="G52:G53"/>
    <mergeCell ref="H52:H53"/>
    <mergeCell ref="T5:W5"/>
    <mergeCell ref="F22:M22"/>
    <mergeCell ref="I4:I6"/>
    <mergeCell ref="F25:F27"/>
    <mergeCell ref="F28:F33"/>
    <mergeCell ref="P5:S5"/>
    <mergeCell ref="J4:J6"/>
    <mergeCell ref="M3:M6"/>
    <mergeCell ref="N3:N6"/>
    <mergeCell ref="K3:L3"/>
    <mergeCell ref="E4:E6"/>
    <mergeCell ref="S1:W1"/>
    <mergeCell ref="J2:L2"/>
    <mergeCell ref="M2:R2"/>
    <mergeCell ref="S2:V2"/>
    <mergeCell ref="J1:R1"/>
    <mergeCell ref="F59:H59"/>
    <mergeCell ref="M59:S59"/>
    <mergeCell ref="E55:R55"/>
    <mergeCell ref="E56:R56"/>
    <mergeCell ref="F48:M48"/>
    <mergeCell ref="F51:M51"/>
    <mergeCell ref="E45:E46"/>
    <mergeCell ref="F45:F46"/>
    <mergeCell ref="F36:J36"/>
    <mergeCell ref="H25:H26"/>
    <mergeCell ref="D45:D46"/>
  </mergeCells>
  <phoneticPr fontId="43" type="noConversion"/>
  <pageMargins left="0" right="0" top="0.25" bottom="0"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9"/>
  <sheetViews>
    <sheetView topLeftCell="A79" zoomScale="85" zoomScaleNormal="85" workbookViewId="0">
      <selection activeCell="E97" sqref="E97:E98"/>
    </sheetView>
  </sheetViews>
  <sheetFormatPr defaultColWidth="8.75" defaultRowHeight="15.75"/>
  <cols>
    <col min="1" max="1" width="3.125" style="73" customWidth="1"/>
    <col min="2" max="2" width="15" style="93" customWidth="1"/>
    <col min="3" max="3" width="6.875" style="652" customWidth="1"/>
    <col min="4" max="4" width="24.5" style="93" customWidth="1"/>
    <col min="5" max="5" width="7.25" style="652" customWidth="1"/>
    <col min="6" max="6" width="24.125" style="94" customWidth="1"/>
    <col min="7" max="7" width="8.5" style="647" customWidth="1"/>
    <col min="8" max="8" width="32.5" style="94" customWidth="1"/>
    <col min="9" max="17" width="8.625" style="95" customWidth="1"/>
    <col min="18" max="18" width="25.625" style="73" customWidth="1"/>
    <col min="19" max="16384" width="8.75" style="73"/>
  </cols>
  <sheetData>
    <row r="1" spans="1:17" s="67" customFormat="1" ht="43.5" customHeight="1">
      <c r="A1" s="1278" t="s">
        <v>49</v>
      </c>
      <c r="B1" s="1278"/>
      <c r="C1" s="1278"/>
      <c r="D1" s="1278"/>
      <c r="E1" s="1278"/>
      <c r="F1" s="1278"/>
      <c r="G1" s="1278"/>
      <c r="H1" s="1278"/>
      <c r="I1" s="1278"/>
      <c r="J1" s="1278"/>
      <c r="K1" s="1278"/>
      <c r="L1" s="1278"/>
      <c r="M1" s="1278"/>
      <c r="N1" s="1278"/>
      <c r="O1" s="1278"/>
      <c r="P1" s="1278"/>
      <c r="Q1" s="1278"/>
    </row>
    <row r="2" spans="1:17" s="67" customFormat="1" ht="20.100000000000001" customHeight="1">
      <c r="A2" s="63" t="s">
        <v>50</v>
      </c>
      <c r="B2" s="64"/>
      <c r="C2" s="64"/>
      <c r="D2" s="64"/>
      <c r="E2" s="64"/>
      <c r="F2" s="65"/>
      <c r="G2" s="65"/>
      <c r="H2" s="65"/>
      <c r="I2" s="66"/>
      <c r="J2" s="66"/>
      <c r="K2" s="66"/>
      <c r="L2" s="66"/>
      <c r="M2" s="66"/>
      <c r="N2" s="66"/>
      <c r="O2" s="66"/>
      <c r="P2" s="66"/>
      <c r="Q2" s="66"/>
    </row>
    <row r="3" spans="1:17" s="67" customFormat="1" ht="20.100000000000001" customHeight="1">
      <c r="A3" s="63" t="s">
        <v>51</v>
      </c>
      <c r="B3" s="64"/>
      <c r="C3" s="64"/>
      <c r="D3" s="64"/>
      <c r="E3" s="64"/>
      <c r="F3" s="65"/>
      <c r="G3" s="65"/>
      <c r="H3" s="65"/>
      <c r="I3" s="66"/>
      <c r="J3" s="66"/>
      <c r="K3" s="66"/>
      <c r="L3" s="66"/>
      <c r="M3" s="66"/>
      <c r="N3" s="66"/>
      <c r="O3" s="66"/>
      <c r="P3" s="66"/>
      <c r="Q3" s="66"/>
    </row>
    <row r="4" spans="1:17" s="67" customFormat="1" ht="20.100000000000001" customHeight="1">
      <c r="A4" s="63" t="s">
        <v>322</v>
      </c>
      <c r="B4" s="64"/>
      <c r="C4" s="64"/>
      <c r="D4" s="64"/>
      <c r="E4" s="64"/>
      <c r="F4" s="65"/>
      <c r="G4" s="65"/>
      <c r="H4" s="65"/>
      <c r="I4" s="66"/>
      <c r="J4" s="66"/>
      <c r="K4" s="66"/>
      <c r="L4" s="66"/>
      <c r="M4" s="66"/>
      <c r="N4" s="66"/>
      <c r="O4" s="66"/>
      <c r="P4" s="66"/>
      <c r="Q4" s="66"/>
    </row>
    <row r="5" spans="1:17" s="67" customFormat="1" ht="20.100000000000001" customHeight="1">
      <c r="A5" s="63" t="s">
        <v>323</v>
      </c>
      <c r="B5" s="64"/>
      <c r="C5" s="64"/>
      <c r="D5" s="64"/>
      <c r="E5" s="64"/>
      <c r="F5" s="65"/>
      <c r="G5" s="65"/>
      <c r="H5" s="65"/>
      <c r="I5" s="66"/>
      <c r="J5" s="66"/>
      <c r="K5" s="66"/>
      <c r="L5" s="66"/>
      <c r="M5" s="66"/>
      <c r="N5" s="66"/>
      <c r="O5" s="66"/>
      <c r="P5" s="66"/>
      <c r="Q5" s="66"/>
    </row>
    <row r="6" spans="1:17" s="72" customFormat="1" ht="20.100000000000001" customHeight="1">
      <c r="A6" s="68" t="s">
        <v>52</v>
      </c>
      <c r="B6" s="69"/>
      <c r="C6" s="69"/>
      <c r="D6" s="69"/>
      <c r="E6" s="69"/>
      <c r="F6" s="70"/>
      <c r="G6" s="70"/>
      <c r="H6" s="70"/>
      <c r="I6" s="71"/>
      <c r="J6" s="71"/>
      <c r="K6" s="71"/>
      <c r="L6" s="71"/>
      <c r="M6" s="71"/>
      <c r="N6" s="71"/>
      <c r="O6" s="71"/>
      <c r="P6" s="71"/>
      <c r="Q6" s="71"/>
    </row>
    <row r="7" spans="1:17" ht="11.25" customHeight="1">
      <c r="A7" s="68"/>
      <c r="B7" s="69"/>
      <c r="C7" s="69"/>
      <c r="D7" s="69"/>
      <c r="E7" s="69"/>
      <c r="F7" s="70"/>
      <c r="G7" s="70"/>
      <c r="H7" s="70"/>
      <c r="I7" s="71"/>
      <c r="J7" s="71"/>
      <c r="K7" s="71"/>
      <c r="L7" s="71"/>
      <c r="M7" s="71"/>
      <c r="N7" s="71"/>
      <c r="O7" s="71"/>
      <c r="P7" s="71"/>
      <c r="Q7" s="71"/>
    </row>
    <row r="8" spans="1:17" ht="134.25" customHeight="1">
      <c r="A8" s="585" t="s">
        <v>53</v>
      </c>
      <c r="B8" s="318" t="s">
        <v>54</v>
      </c>
      <c r="C8" s="585" t="s">
        <v>412</v>
      </c>
      <c r="D8" s="318" t="s">
        <v>55</v>
      </c>
      <c r="E8" s="318" t="s">
        <v>206</v>
      </c>
      <c r="F8" s="318" t="s">
        <v>334</v>
      </c>
      <c r="G8" s="318" t="s">
        <v>207</v>
      </c>
      <c r="H8" s="318" t="s">
        <v>335</v>
      </c>
      <c r="I8" s="586" t="s">
        <v>8</v>
      </c>
      <c r="J8" s="586" t="s">
        <v>350</v>
      </c>
      <c r="K8" s="586" t="s">
        <v>351</v>
      </c>
      <c r="L8" s="586" t="s">
        <v>352</v>
      </c>
      <c r="M8" s="586" t="s">
        <v>355</v>
      </c>
      <c r="N8" s="586" t="s">
        <v>42</v>
      </c>
      <c r="O8" s="586" t="s">
        <v>354</v>
      </c>
      <c r="P8" s="586" t="s">
        <v>9</v>
      </c>
      <c r="Q8" s="586" t="s">
        <v>353</v>
      </c>
    </row>
    <row r="9" spans="1:17" ht="81.75" customHeight="1">
      <c r="A9" s="75">
        <v>1</v>
      </c>
      <c r="B9" s="75" t="s">
        <v>56</v>
      </c>
      <c r="C9" s="74"/>
      <c r="D9" s="75"/>
      <c r="E9" s="75"/>
      <c r="F9" s="75"/>
      <c r="G9" s="75"/>
      <c r="H9" s="75"/>
      <c r="I9" s="76"/>
      <c r="J9" s="76"/>
      <c r="K9" s="76"/>
      <c r="L9" s="76"/>
      <c r="M9" s="76"/>
      <c r="N9" s="76"/>
      <c r="O9" s="76"/>
      <c r="P9" s="76"/>
      <c r="Q9" s="76"/>
    </row>
    <row r="10" spans="1:17" ht="77.25" customHeight="1">
      <c r="A10" s="1259">
        <v>2</v>
      </c>
      <c r="B10" s="1259" t="s">
        <v>57</v>
      </c>
      <c r="C10" s="92" t="s">
        <v>58</v>
      </c>
      <c r="D10" s="80" t="s">
        <v>59</v>
      </c>
      <c r="E10" s="92" t="s">
        <v>429</v>
      </c>
      <c r="F10" s="435" t="s">
        <v>153</v>
      </c>
      <c r="G10" s="224" t="s">
        <v>430</v>
      </c>
      <c r="H10" s="81" t="s">
        <v>346</v>
      </c>
      <c r="I10" s="78" t="s">
        <v>324</v>
      </c>
      <c r="J10" s="78" t="s">
        <v>325</v>
      </c>
      <c r="K10" s="78" t="s">
        <v>325</v>
      </c>
      <c r="L10" s="78" t="s">
        <v>325</v>
      </c>
      <c r="M10" s="78" t="s">
        <v>325</v>
      </c>
      <c r="N10" s="78" t="s">
        <v>325</v>
      </c>
      <c r="O10" s="78" t="s">
        <v>325</v>
      </c>
      <c r="P10" s="78" t="s">
        <v>325</v>
      </c>
      <c r="Q10" s="78" t="s">
        <v>325</v>
      </c>
    </row>
    <row r="11" spans="1:17" ht="99" customHeight="1">
      <c r="A11" s="1259"/>
      <c r="B11" s="1259"/>
      <c r="C11" s="92" t="s">
        <v>60</v>
      </c>
      <c r="D11" s="80" t="s">
        <v>61</v>
      </c>
      <c r="E11" s="92" t="s">
        <v>431</v>
      </c>
      <c r="F11" s="81" t="s">
        <v>380</v>
      </c>
      <c r="G11" s="224" t="s">
        <v>432</v>
      </c>
      <c r="H11" s="81" t="s">
        <v>345</v>
      </c>
      <c r="I11" s="78" t="s">
        <v>325</v>
      </c>
      <c r="J11" s="78" t="s">
        <v>48</v>
      </c>
      <c r="K11" s="78" t="s">
        <v>48</v>
      </c>
      <c r="L11" s="78" t="s">
        <v>48</v>
      </c>
      <c r="M11" s="78" t="s">
        <v>48</v>
      </c>
      <c r="N11" s="78" t="s">
        <v>48</v>
      </c>
      <c r="O11" s="78" t="s">
        <v>48</v>
      </c>
      <c r="P11" s="78" t="s">
        <v>48</v>
      </c>
      <c r="Q11" s="78" t="s">
        <v>48</v>
      </c>
    </row>
    <row r="12" spans="1:17" ht="64.5" customHeight="1">
      <c r="A12" s="198">
        <v>3</v>
      </c>
      <c r="B12" s="198" t="s">
        <v>62</v>
      </c>
      <c r="C12" s="653"/>
      <c r="D12" s="199"/>
      <c r="E12" s="648"/>
      <c r="F12" s="200"/>
      <c r="G12" s="643"/>
      <c r="H12" s="200"/>
      <c r="I12" s="76"/>
      <c r="J12" s="76"/>
      <c r="K12" s="76"/>
      <c r="L12" s="76"/>
      <c r="M12" s="76"/>
      <c r="N12" s="76"/>
      <c r="O12" s="76"/>
      <c r="P12" s="76"/>
      <c r="Q12" s="76"/>
    </row>
    <row r="13" spans="1:17" ht="39.950000000000003" customHeight="1">
      <c r="A13" s="198">
        <v>4</v>
      </c>
      <c r="B13" s="198" t="s">
        <v>63</v>
      </c>
      <c r="C13" s="653"/>
      <c r="D13" s="199"/>
      <c r="E13" s="648"/>
      <c r="F13" s="200"/>
      <c r="G13" s="643"/>
      <c r="H13" s="200"/>
      <c r="I13" s="76"/>
      <c r="J13" s="76"/>
      <c r="K13" s="76"/>
      <c r="L13" s="76"/>
      <c r="M13" s="76"/>
      <c r="N13" s="76"/>
      <c r="O13" s="76"/>
      <c r="P13" s="76"/>
      <c r="Q13" s="76"/>
    </row>
    <row r="14" spans="1:17" ht="39.950000000000003" customHeight="1">
      <c r="A14" s="198">
        <v>5</v>
      </c>
      <c r="B14" s="198" t="s">
        <v>64</v>
      </c>
      <c r="C14" s="653"/>
      <c r="D14" s="199"/>
      <c r="E14" s="648"/>
      <c r="F14" s="200"/>
      <c r="G14" s="643"/>
      <c r="H14" s="200"/>
      <c r="I14" s="76"/>
      <c r="J14" s="76"/>
      <c r="K14" s="76"/>
      <c r="L14" s="76"/>
      <c r="M14" s="76"/>
      <c r="N14" s="76"/>
      <c r="O14" s="76"/>
      <c r="P14" s="76"/>
      <c r="Q14" s="76"/>
    </row>
    <row r="15" spans="1:17" ht="39.950000000000003" customHeight="1">
      <c r="A15" s="198">
        <v>6</v>
      </c>
      <c r="B15" s="198" t="s">
        <v>65</v>
      </c>
      <c r="C15" s="653"/>
      <c r="D15" s="199"/>
      <c r="E15" s="648"/>
      <c r="F15" s="200"/>
      <c r="G15" s="643"/>
      <c r="H15" s="200"/>
      <c r="I15" s="76"/>
      <c r="J15" s="76"/>
      <c r="K15" s="76"/>
      <c r="L15" s="76"/>
      <c r="M15" s="76"/>
      <c r="N15" s="76"/>
      <c r="O15" s="76"/>
      <c r="P15" s="76"/>
      <c r="Q15" s="76"/>
    </row>
    <row r="16" spans="1:17" ht="95.25" customHeight="1">
      <c r="A16" s="1263">
        <v>7</v>
      </c>
      <c r="B16" s="1266" t="s">
        <v>66</v>
      </c>
      <c r="C16" s="92" t="s">
        <v>67</v>
      </c>
      <c r="D16" s="82" t="s">
        <v>68</v>
      </c>
      <c r="E16" s="92" t="s">
        <v>510</v>
      </c>
      <c r="F16" s="81" t="s">
        <v>268</v>
      </c>
      <c r="G16" s="1122" t="s">
        <v>515</v>
      </c>
      <c r="H16" s="81" t="s">
        <v>268</v>
      </c>
      <c r="I16" s="78" t="s">
        <v>324</v>
      </c>
      <c r="J16" s="78"/>
      <c r="K16" s="78"/>
      <c r="L16" s="78"/>
      <c r="M16" s="78"/>
      <c r="N16" s="78" t="s">
        <v>48</v>
      </c>
      <c r="O16" s="78"/>
      <c r="P16" s="78"/>
      <c r="Q16" s="78"/>
    </row>
    <row r="17" spans="1:18" ht="276.75" customHeight="1">
      <c r="A17" s="1265"/>
      <c r="B17" s="1267"/>
      <c r="C17" s="92" t="s">
        <v>69</v>
      </c>
      <c r="D17" s="82" t="s">
        <v>326</v>
      </c>
      <c r="E17" s="92" t="s">
        <v>433</v>
      </c>
      <c r="F17" s="81" t="s">
        <v>369</v>
      </c>
      <c r="G17" s="1122" t="s">
        <v>434</v>
      </c>
      <c r="H17" s="81" t="s">
        <v>369</v>
      </c>
      <c r="I17" s="78" t="s">
        <v>7</v>
      </c>
      <c r="J17" s="78" t="s">
        <v>48</v>
      </c>
      <c r="K17" s="78" t="s">
        <v>325</v>
      </c>
      <c r="L17" s="78" t="s">
        <v>325</v>
      </c>
      <c r="M17" s="78" t="s">
        <v>325</v>
      </c>
      <c r="N17" s="78" t="s">
        <v>325</v>
      </c>
      <c r="O17" s="78" t="s">
        <v>325</v>
      </c>
      <c r="P17" s="78" t="s">
        <v>325</v>
      </c>
      <c r="Q17" s="78" t="s">
        <v>325</v>
      </c>
    </row>
    <row r="18" spans="1:18" ht="39.950000000000003" customHeight="1">
      <c r="A18" s="204">
        <v>8</v>
      </c>
      <c r="B18" s="284" t="s">
        <v>70</v>
      </c>
      <c r="C18" s="653"/>
      <c r="D18" s="285"/>
      <c r="E18" s="649"/>
      <c r="F18" s="200"/>
      <c r="G18" s="643"/>
      <c r="H18" s="200"/>
      <c r="I18" s="76"/>
      <c r="J18" s="76"/>
      <c r="K18" s="76"/>
      <c r="L18" s="76"/>
      <c r="M18" s="76"/>
      <c r="N18" s="76"/>
      <c r="O18" s="76"/>
      <c r="P18" s="76"/>
      <c r="Q18" s="76"/>
    </row>
    <row r="19" spans="1:18" ht="39.950000000000003" customHeight="1">
      <c r="A19" s="1279">
        <v>9</v>
      </c>
      <c r="B19" s="1279" t="s">
        <v>71</v>
      </c>
      <c r="C19" s="658" t="s">
        <v>72</v>
      </c>
      <c r="D19" s="659"/>
      <c r="E19" s="660"/>
      <c r="F19" s="661"/>
      <c r="G19" s="662"/>
      <c r="H19" s="661"/>
      <c r="I19" s="663"/>
      <c r="J19" s="663"/>
      <c r="K19" s="663"/>
      <c r="L19" s="663"/>
      <c r="M19" s="663"/>
      <c r="N19" s="663"/>
      <c r="O19" s="663"/>
      <c r="P19" s="663"/>
      <c r="Q19" s="663"/>
    </row>
    <row r="20" spans="1:18" ht="39.950000000000003" customHeight="1">
      <c r="A20" s="1280"/>
      <c r="B20" s="1280"/>
      <c r="C20" s="658" t="s">
        <v>73</v>
      </c>
      <c r="D20" s="659"/>
      <c r="E20" s="660"/>
      <c r="F20" s="661"/>
      <c r="G20" s="662"/>
      <c r="H20" s="661"/>
      <c r="I20" s="663"/>
      <c r="J20" s="663"/>
      <c r="K20" s="663"/>
      <c r="L20" s="663"/>
      <c r="M20" s="663"/>
      <c r="N20" s="663"/>
      <c r="O20" s="663"/>
      <c r="P20" s="663"/>
      <c r="Q20" s="663"/>
    </row>
    <row r="21" spans="1:18" ht="39.950000000000003" customHeight="1">
      <c r="A21" s="75">
        <v>10</v>
      </c>
      <c r="B21" s="75" t="s">
        <v>74</v>
      </c>
      <c r="C21" s="654"/>
      <c r="D21" s="201"/>
      <c r="E21" s="650"/>
      <c r="F21" s="202"/>
      <c r="G21" s="644"/>
      <c r="H21" s="202"/>
      <c r="I21" s="203"/>
      <c r="J21" s="203"/>
      <c r="K21" s="203"/>
      <c r="L21" s="203"/>
      <c r="M21" s="203"/>
      <c r="N21" s="203"/>
      <c r="O21" s="203"/>
      <c r="P21" s="203"/>
      <c r="Q21" s="203"/>
    </row>
    <row r="22" spans="1:18" ht="88.5" customHeight="1">
      <c r="A22" s="75">
        <v>11</v>
      </c>
      <c r="B22" s="75" t="s">
        <v>75</v>
      </c>
      <c r="C22" s="654"/>
      <c r="D22" s="201"/>
      <c r="E22" s="650"/>
      <c r="F22" s="202"/>
      <c r="G22" s="644"/>
      <c r="H22" s="202"/>
      <c r="I22" s="203"/>
      <c r="J22" s="203"/>
      <c r="K22" s="203"/>
      <c r="L22" s="203"/>
      <c r="M22" s="203"/>
      <c r="N22" s="203"/>
      <c r="O22" s="203"/>
      <c r="P22" s="203"/>
      <c r="Q22" s="203"/>
    </row>
    <row r="23" spans="1:18" s="682" customFormat="1" ht="74.25" customHeight="1">
      <c r="A23" s="1263">
        <v>12</v>
      </c>
      <c r="B23" s="1263" t="s">
        <v>76</v>
      </c>
      <c r="C23" s="1266" t="s">
        <v>77</v>
      </c>
      <c r="D23" s="1271" t="s">
        <v>78</v>
      </c>
      <c r="E23" s="1266" t="s">
        <v>435</v>
      </c>
      <c r="F23" s="1274" t="s">
        <v>414</v>
      </c>
      <c r="G23" s="1072" t="s">
        <v>436</v>
      </c>
      <c r="H23" s="81" t="s">
        <v>332</v>
      </c>
      <c r="I23" s="801"/>
      <c r="J23" s="801" t="s">
        <v>7</v>
      </c>
      <c r="K23" s="801" t="s">
        <v>325</v>
      </c>
      <c r="L23" s="801"/>
      <c r="M23" s="801"/>
      <c r="N23" s="801"/>
      <c r="O23" s="801"/>
      <c r="P23" s="801"/>
      <c r="Q23" s="801"/>
      <c r="R23" s="799"/>
    </row>
    <row r="24" spans="1:18" s="85" customFormat="1" ht="121.5" customHeight="1">
      <c r="A24" s="1264"/>
      <c r="B24" s="1264"/>
      <c r="C24" s="1270"/>
      <c r="D24" s="1277"/>
      <c r="E24" s="1267"/>
      <c r="F24" s="1275"/>
      <c r="G24" s="224" t="s">
        <v>437</v>
      </c>
      <c r="H24" s="81" t="s">
        <v>333</v>
      </c>
      <c r="I24" s="78" t="s">
        <v>325</v>
      </c>
      <c r="J24" s="78" t="s">
        <v>325</v>
      </c>
      <c r="K24" s="78" t="s">
        <v>325</v>
      </c>
      <c r="L24" s="78" t="s">
        <v>325</v>
      </c>
      <c r="M24" s="78" t="s">
        <v>325</v>
      </c>
      <c r="N24" s="78" t="s">
        <v>325</v>
      </c>
      <c r="O24" s="78"/>
      <c r="P24" s="78" t="s">
        <v>325</v>
      </c>
      <c r="Q24" s="664"/>
    </row>
    <row r="25" spans="1:18" s="85" customFormat="1" ht="99.75" customHeight="1">
      <c r="A25" s="1264"/>
      <c r="B25" s="1264"/>
      <c r="C25" s="1270"/>
      <c r="D25" s="1277"/>
      <c r="E25" s="1266" t="s">
        <v>440</v>
      </c>
      <c r="F25" s="1274" t="s">
        <v>392</v>
      </c>
      <c r="G25" s="224" t="s">
        <v>474</v>
      </c>
      <c r="H25" s="435" t="s">
        <v>368</v>
      </c>
      <c r="I25" s="78"/>
      <c r="J25" s="78" t="s">
        <v>7</v>
      </c>
      <c r="K25" s="78" t="s">
        <v>48</v>
      </c>
      <c r="L25" s="78" t="s">
        <v>48</v>
      </c>
      <c r="M25" s="78"/>
      <c r="N25" s="78"/>
      <c r="O25" s="78"/>
      <c r="P25" s="78"/>
      <c r="Q25" s="664"/>
    </row>
    <row r="26" spans="1:18" s="85" customFormat="1" ht="129" customHeight="1">
      <c r="A26" s="1264"/>
      <c r="B26" s="1264"/>
      <c r="C26" s="1270"/>
      <c r="D26" s="1277"/>
      <c r="E26" s="1270"/>
      <c r="F26" s="1276"/>
      <c r="G26" s="224" t="s">
        <v>438</v>
      </c>
      <c r="H26" s="81" t="s">
        <v>164</v>
      </c>
      <c r="I26" s="78"/>
      <c r="J26" s="78" t="s">
        <v>7</v>
      </c>
      <c r="K26" s="78" t="s">
        <v>325</v>
      </c>
      <c r="L26" s="78" t="s">
        <v>325</v>
      </c>
      <c r="M26" s="78"/>
      <c r="N26" s="78"/>
      <c r="O26" s="78"/>
      <c r="P26" s="78"/>
      <c r="Q26" s="664"/>
    </row>
    <row r="27" spans="1:18" s="85" customFormat="1" ht="99" customHeight="1">
      <c r="A27" s="1264"/>
      <c r="B27" s="1264"/>
      <c r="C27" s="1270"/>
      <c r="D27" s="1277"/>
      <c r="E27" s="1270"/>
      <c r="F27" s="1276"/>
      <c r="G27" s="224" t="s">
        <v>439</v>
      </c>
      <c r="H27" s="521" t="s">
        <v>615</v>
      </c>
      <c r="I27" s="78"/>
      <c r="J27" s="78" t="s">
        <v>7</v>
      </c>
      <c r="K27" s="78" t="s">
        <v>325</v>
      </c>
      <c r="L27" s="78" t="s">
        <v>325</v>
      </c>
      <c r="M27" s="78"/>
      <c r="N27" s="78"/>
      <c r="O27" s="78"/>
      <c r="P27" s="78"/>
      <c r="Q27" s="664"/>
    </row>
    <row r="28" spans="1:18" s="85" customFormat="1" ht="106.5" customHeight="1">
      <c r="A28" s="1264"/>
      <c r="B28" s="1264"/>
      <c r="C28" s="1270"/>
      <c r="D28" s="1277"/>
      <c r="E28" s="1270"/>
      <c r="F28" s="1276"/>
      <c r="G28" s="224" t="s">
        <v>441</v>
      </c>
      <c r="H28" s="81" t="s">
        <v>336</v>
      </c>
      <c r="I28" s="78"/>
      <c r="J28" s="78" t="s">
        <v>7</v>
      </c>
      <c r="K28" s="78" t="s">
        <v>325</v>
      </c>
      <c r="L28" s="78" t="s">
        <v>325</v>
      </c>
      <c r="M28" s="78"/>
      <c r="N28" s="78"/>
      <c r="O28" s="78"/>
      <c r="P28" s="78"/>
      <c r="Q28" s="664"/>
    </row>
    <row r="29" spans="1:18" s="85" customFormat="1" ht="89.25" customHeight="1">
      <c r="A29" s="1264"/>
      <c r="B29" s="1264"/>
      <c r="C29" s="1270"/>
      <c r="D29" s="1277"/>
      <c r="E29" s="1267"/>
      <c r="F29" s="1275"/>
      <c r="G29" s="224" t="s">
        <v>442</v>
      </c>
      <c r="H29" s="1114" t="s">
        <v>616</v>
      </c>
      <c r="I29" s="78"/>
      <c r="J29" s="78" t="s">
        <v>7</v>
      </c>
      <c r="K29" s="78" t="s">
        <v>325</v>
      </c>
      <c r="L29" s="78" t="s">
        <v>325</v>
      </c>
      <c r="M29" s="78"/>
      <c r="N29" s="78"/>
      <c r="O29" s="78"/>
      <c r="P29" s="78"/>
      <c r="Q29" s="664"/>
    </row>
    <row r="30" spans="1:18" s="85" customFormat="1" ht="163.5" customHeight="1">
      <c r="A30" s="1264"/>
      <c r="B30" s="1264"/>
      <c r="C30" s="1270"/>
      <c r="D30" s="1277"/>
      <c r="E30" s="563" t="s">
        <v>444</v>
      </c>
      <c r="F30" s="81" t="s">
        <v>45</v>
      </c>
      <c r="G30" s="224" t="s">
        <v>443</v>
      </c>
      <c r="H30" s="81" t="s">
        <v>166</v>
      </c>
      <c r="I30" s="78"/>
      <c r="J30" s="78" t="s">
        <v>7</v>
      </c>
      <c r="K30" s="78" t="s">
        <v>325</v>
      </c>
      <c r="L30" s="78" t="s">
        <v>325</v>
      </c>
      <c r="M30" s="78"/>
      <c r="N30" s="78"/>
      <c r="O30" s="78"/>
      <c r="P30" s="78"/>
      <c r="Q30" s="664"/>
    </row>
    <row r="31" spans="1:18" s="85" customFormat="1" ht="145.5" customHeight="1">
      <c r="A31" s="1264"/>
      <c r="B31" s="1264"/>
      <c r="C31" s="1270"/>
      <c r="D31" s="1277"/>
      <c r="E31" s="1266" t="s">
        <v>445</v>
      </c>
      <c r="F31" s="1274" t="s">
        <v>79</v>
      </c>
      <c r="G31" s="224" t="s">
        <v>446</v>
      </c>
      <c r="H31" s="81" t="s">
        <v>422</v>
      </c>
      <c r="I31" s="78"/>
      <c r="J31" s="78" t="s">
        <v>325</v>
      </c>
      <c r="K31" s="78" t="s">
        <v>325</v>
      </c>
      <c r="L31" s="78" t="s">
        <v>325</v>
      </c>
      <c r="M31" s="78"/>
      <c r="N31" s="78"/>
      <c r="O31" s="78"/>
      <c r="P31" s="78"/>
      <c r="Q31" s="664"/>
    </row>
    <row r="32" spans="1:18" s="85" customFormat="1" ht="84.75" customHeight="1">
      <c r="A32" s="1264"/>
      <c r="B32" s="1264"/>
      <c r="C32" s="1270"/>
      <c r="D32" s="1277"/>
      <c r="E32" s="1267"/>
      <c r="F32" s="1275"/>
      <c r="G32" s="224" t="s">
        <v>447</v>
      </c>
      <c r="H32" s="81" t="s">
        <v>170</v>
      </c>
      <c r="I32" s="78" t="s">
        <v>7</v>
      </c>
      <c r="J32" s="78" t="s">
        <v>325</v>
      </c>
      <c r="K32" s="78" t="s">
        <v>325</v>
      </c>
      <c r="L32" s="78" t="s">
        <v>325</v>
      </c>
      <c r="M32" s="78"/>
      <c r="N32" s="78"/>
      <c r="O32" s="78"/>
      <c r="P32" s="78"/>
      <c r="Q32" s="664"/>
    </row>
    <row r="33" spans="1:17" s="85" customFormat="1" ht="123" customHeight="1">
      <c r="A33" s="1264"/>
      <c r="B33" s="1264"/>
      <c r="C33" s="1270"/>
      <c r="D33" s="1277"/>
      <c r="E33" s="1270" t="s">
        <v>449</v>
      </c>
      <c r="F33" s="1276" t="s">
        <v>80</v>
      </c>
      <c r="G33" s="640" t="s">
        <v>618</v>
      </c>
      <c r="H33" s="521" t="s">
        <v>613</v>
      </c>
      <c r="I33" s="78"/>
      <c r="J33" s="78" t="s">
        <v>7</v>
      </c>
      <c r="K33" s="78" t="s">
        <v>325</v>
      </c>
      <c r="L33" s="78"/>
      <c r="M33" s="78"/>
      <c r="N33" s="78"/>
      <c r="O33" s="78"/>
      <c r="P33" s="78"/>
      <c r="Q33" s="664"/>
    </row>
    <row r="34" spans="1:17" s="85" customFormat="1" ht="132" customHeight="1">
      <c r="A34" s="1264"/>
      <c r="B34" s="1264"/>
      <c r="C34" s="1270"/>
      <c r="D34" s="1277"/>
      <c r="E34" s="1270"/>
      <c r="F34" s="1276"/>
      <c r="G34" s="640" t="s">
        <v>448</v>
      </c>
      <c r="H34" s="521" t="s">
        <v>614</v>
      </c>
      <c r="I34" s="78"/>
      <c r="J34" s="78" t="s">
        <v>7</v>
      </c>
      <c r="K34" s="78" t="s">
        <v>325</v>
      </c>
      <c r="L34" s="78"/>
      <c r="M34" s="78"/>
      <c r="N34" s="78"/>
      <c r="O34" s="78"/>
      <c r="P34" s="78"/>
      <c r="Q34" s="664"/>
    </row>
    <row r="35" spans="1:17" s="85" customFormat="1" ht="74.25" customHeight="1">
      <c r="A35" s="1264"/>
      <c r="B35" s="1264"/>
      <c r="C35" s="1267"/>
      <c r="D35" s="1272"/>
      <c r="E35" s="1267"/>
      <c r="F35" s="1275"/>
      <c r="G35" s="1116" t="s">
        <v>450</v>
      </c>
      <c r="H35" s="534" t="s">
        <v>413</v>
      </c>
      <c r="I35" s="670"/>
      <c r="J35" s="670" t="s">
        <v>7</v>
      </c>
      <c r="K35" s="670" t="s">
        <v>325</v>
      </c>
      <c r="L35" s="670"/>
      <c r="M35" s="670"/>
      <c r="N35" s="670"/>
      <c r="O35" s="670"/>
      <c r="P35" s="670"/>
      <c r="Q35" s="677"/>
    </row>
    <row r="36" spans="1:17" s="85" customFormat="1" ht="79.5" customHeight="1">
      <c r="A36" s="1264"/>
      <c r="B36" s="1264"/>
      <c r="C36" s="1266" t="s">
        <v>81</v>
      </c>
      <c r="D36" s="1271" t="s">
        <v>82</v>
      </c>
      <c r="E36" s="1266" t="s">
        <v>488</v>
      </c>
      <c r="F36" s="1274" t="s">
        <v>370</v>
      </c>
      <c r="G36" s="556" t="s">
        <v>516</v>
      </c>
      <c r="H36" s="81" t="s">
        <v>359</v>
      </c>
      <c r="I36" s="670" t="s">
        <v>7</v>
      </c>
      <c r="J36" s="670" t="s">
        <v>48</v>
      </c>
      <c r="K36" s="670"/>
      <c r="L36" s="670"/>
      <c r="M36" s="670"/>
      <c r="N36" s="670"/>
      <c r="O36" s="670"/>
      <c r="P36" s="670"/>
      <c r="Q36" s="677"/>
    </row>
    <row r="37" spans="1:17" ht="115.5" customHeight="1">
      <c r="A37" s="1264"/>
      <c r="B37" s="1264"/>
      <c r="C37" s="1270"/>
      <c r="D37" s="1277"/>
      <c r="E37" s="1267"/>
      <c r="F37" s="1275"/>
      <c r="G37" s="556" t="s">
        <v>489</v>
      </c>
      <c r="H37" s="81" t="s">
        <v>83</v>
      </c>
      <c r="I37" s="78" t="s">
        <v>7</v>
      </c>
      <c r="J37" s="78" t="s">
        <v>325</v>
      </c>
      <c r="K37" s="78"/>
      <c r="L37" s="78"/>
      <c r="M37" s="78"/>
      <c r="N37" s="78"/>
      <c r="O37" s="78"/>
      <c r="P37" s="78"/>
      <c r="Q37" s="78"/>
    </row>
    <row r="38" spans="1:17" ht="86.25" customHeight="1">
      <c r="A38" s="1264"/>
      <c r="B38" s="1264"/>
      <c r="C38" s="1270"/>
      <c r="D38" s="1277"/>
      <c r="E38" s="1270" t="s">
        <v>495</v>
      </c>
      <c r="F38" s="1276" t="s">
        <v>168</v>
      </c>
      <c r="G38" s="640" t="s">
        <v>498</v>
      </c>
      <c r="H38" s="1110" t="s">
        <v>390</v>
      </c>
      <c r="I38" s="78" t="s">
        <v>7</v>
      </c>
      <c r="J38" s="78" t="s">
        <v>325</v>
      </c>
      <c r="K38" s="78"/>
      <c r="L38" s="78"/>
      <c r="M38" s="78"/>
      <c r="N38" s="78"/>
      <c r="O38" s="78"/>
      <c r="P38" s="78"/>
      <c r="Q38" s="78"/>
    </row>
    <row r="39" spans="1:17" ht="102.75" customHeight="1">
      <c r="A39" s="1264"/>
      <c r="B39" s="1264"/>
      <c r="C39" s="1270"/>
      <c r="D39" s="1277"/>
      <c r="E39" s="1270"/>
      <c r="F39" s="1276"/>
      <c r="G39" s="227" t="s">
        <v>497</v>
      </c>
      <c r="H39" s="1110" t="s">
        <v>156</v>
      </c>
      <c r="I39" s="78" t="s">
        <v>7</v>
      </c>
      <c r="J39" s="78" t="s">
        <v>325</v>
      </c>
      <c r="K39" s="78"/>
      <c r="L39" s="78"/>
      <c r="M39" s="78"/>
      <c r="N39" s="78"/>
      <c r="O39" s="78"/>
      <c r="P39" s="78"/>
      <c r="Q39" s="78"/>
    </row>
    <row r="40" spans="1:17" ht="133.5" customHeight="1">
      <c r="A40" s="1264"/>
      <c r="B40" s="1264"/>
      <c r="C40" s="1270"/>
      <c r="D40" s="1277"/>
      <c r="E40" s="1260" t="s">
        <v>494</v>
      </c>
      <c r="F40" s="1262" t="s">
        <v>84</v>
      </c>
      <c r="G40" s="604" t="s">
        <v>493</v>
      </c>
      <c r="H40" s="534" t="s">
        <v>424</v>
      </c>
      <c r="I40" s="684"/>
      <c r="J40" s="684" t="s">
        <v>325</v>
      </c>
      <c r="K40" s="670"/>
      <c r="L40" s="670"/>
      <c r="M40" s="670"/>
      <c r="N40" s="670"/>
      <c r="O40" s="670"/>
      <c r="P40" s="670"/>
      <c r="Q40" s="684"/>
    </row>
    <row r="41" spans="1:17" ht="89.25" customHeight="1">
      <c r="A41" s="1264"/>
      <c r="B41" s="1264"/>
      <c r="C41" s="1270"/>
      <c r="D41" s="1277"/>
      <c r="E41" s="1260"/>
      <c r="F41" s="1262"/>
      <c r="G41" s="556" t="s">
        <v>496</v>
      </c>
      <c r="H41" s="81" t="s">
        <v>169</v>
      </c>
      <c r="I41" s="78" t="s">
        <v>7</v>
      </c>
      <c r="J41" s="78" t="s">
        <v>325</v>
      </c>
      <c r="K41" s="78"/>
      <c r="L41" s="78"/>
      <c r="M41" s="78"/>
      <c r="N41" s="78"/>
      <c r="O41" s="78"/>
      <c r="P41" s="78"/>
      <c r="Q41" s="78"/>
    </row>
    <row r="42" spans="1:17" ht="111" customHeight="1">
      <c r="A42" s="1264"/>
      <c r="B42" s="1264"/>
      <c r="C42" s="1270"/>
      <c r="D42" s="1277"/>
      <c r="E42" s="563" t="s">
        <v>475</v>
      </c>
      <c r="F42" s="81" t="s">
        <v>160</v>
      </c>
      <c r="G42" s="227" t="s">
        <v>476</v>
      </c>
      <c r="H42" s="81" t="s">
        <v>161</v>
      </c>
      <c r="I42" s="78" t="s">
        <v>7</v>
      </c>
      <c r="J42" s="78" t="s">
        <v>325</v>
      </c>
      <c r="K42" s="78"/>
      <c r="L42" s="78"/>
      <c r="M42" s="78"/>
      <c r="N42" s="78"/>
      <c r="O42" s="78"/>
      <c r="P42" s="78"/>
      <c r="Q42" s="78"/>
    </row>
    <row r="43" spans="1:17" ht="162.75" customHeight="1">
      <c r="A43" s="1264"/>
      <c r="B43" s="1264"/>
      <c r="C43" s="1267"/>
      <c r="D43" s="1272"/>
      <c r="E43" s="563" t="s">
        <v>478</v>
      </c>
      <c r="F43" s="81" t="s">
        <v>44</v>
      </c>
      <c r="G43" s="227" t="s">
        <v>490</v>
      </c>
      <c r="H43" s="81" t="s">
        <v>44</v>
      </c>
      <c r="I43" s="78" t="s">
        <v>7</v>
      </c>
      <c r="J43" s="78" t="s">
        <v>325</v>
      </c>
      <c r="K43" s="78"/>
      <c r="L43" s="78"/>
      <c r="M43" s="78"/>
      <c r="N43" s="78"/>
      <c r="O43" s="78"/>
      <c r="P43" s="78"/>
      <c r="Q43" s="78"/>
    </row>
    <row r="44" spans="1:17" ht="110.25" customHeight="1">
      <c r="A44" s="1264"/>
      <c r="B44" s="1264"/>
      <c r="C44" s="1266" t="s">
        <v>85</v>
      </c>
      <c r="D44" s="1271" t="s">
        <v>86</v>
      </c>
      <c r="E44" s="1266" t="s">
        <v>479</v>
      </c>
      <c r="F44" s="1274" t="s">
        <v>367</v>
      </c>
      <c r="G44" s="224" t="s">
        <v>517</v>
      </c>
      <c r="H44" s="81" t="s">
        <v>360</v>
      </c>
      <c r="I44" s="78" t="s">
        <v>7</v>
      </c>
      <c r="J44" s="78" t="s">
        <v>48</v>
      </c>
      <c r="K44" s="78"/>
      <c r="L44" s="78"/>
      <c r="M44" s="78" t="s">
        <v>48</v>
      </c>
      <c r="N44" s="78"/>
      <c r="O44" s="78"/>
      <c r="P44" s="78"/>
      <c r="Q44" s="78"/>
    </row>
    <row r="45" spans="1:17" ht="82.5" customHeight="1">
      <c r="A45" s="1264"/>
      <c r="B45" s="1264"/>
      <c r="C45" s="1270"/>
      <c r="D45" s="1277"/>
      <c r="E45" s="1267"/>
      <c r="F45" s="1275"/>
      <c r="G45" s="224" t="s">
        <v>483</v>
      </c>
      <c r="H45" s="435" t="s">
        <v>361</v>
      </c>
      <c r="I45" s="78" t="s">
        <v>7</v>
      </c>
      <c r="J45" s="78" t="s">
        <v>325</v>
      </c>
      <c r="K45" s="78"/>
      <c r="L45" s="78"/>
      <c r="M45" s="78" t="s">
        <v>325</v>
      </c>
      <c r="N45" s="78"/>
      <c r="O45" s="78"/>
      <c r="P45" s="78"/>
      <c r="Q45" s="78"/>
    </row>
    <row r="46" spans="1:17" ht="117.75" customHeight="1">
      <c r="A46" s="1264"/>
      <c r="B46" s="1264"/>
      <c r="C46" s="1270"/>
      <c r="D46" s="1277"/>
      <c r="E46" s="1260" t="s">
        <v>477</v>
      </c>
      <c r="F46" s="1262" t="s">
        <v>331</v>
      </c>
      <c r="G46" s="1112" t="s">
        <v>550</v>
      </c>
      <c r="H46" s="435" t="s">
        <v>173</v>
      </c>
      <c r="I46" s="78" t="s">
        <v>7</v>
      </c>
      <c r="J46" s="78" t="s">
        <v>48</v>
      </c>
      <c r="K46" s="78"/>
      <c r="L46" s="78"/>
      <c r="M46" s="78" t="s">
        <v>325</v>
      </c>
      <c r="N46" s="78"/>
      <c r="O46" s="78"/>
      <c r="P46" s="78"/>
      <c r="Q46" s="78"/>
    </row>
    <row r="47" spans="1:17" ht="110.25" customHeight="1">
      <c r="A47" s="1264"/>
      <c r="B47" s="1264"/>
      <c r="C47" s="1270"/>
      <c r="D47" s="1277"/>
      <c r="E47" s="1260"/>
      <c r="F47" s="1262"/>
      <c r="G47" s="1112" t="s">
        <v>482</v>
      </c>
      <c r="H47" s="435" t="s">
        <v>349</v>
      </c>
      <c r="I47" s="78" t="s">
        <v>7</v>
      </c>
      <c r="J47" s="78" t="s">
        <v>325</v>
      </c>
      <c r="K47" s="78"/>
      <c r="L47" s="78"/>
      <c r="M47" s="78" t="s">
        <v>325</v>
      </c>
      <c r="N47" s="78"/>
      <c r="O47" s="78"/>
      <c r="P47" s="78"/>
      <c r="Q47" s="78"/>
    </row>
    <row r="48" spans="1:17" ht="73.5" customHeight="1">
      <c r="A48" s="1264"/>
      <c r="B48" s="1264"/>
      <c r="C48" s="1270"/>
      <c r="D48" s="1277"/>
      <c r="E48" s="1260"/>
      <c r="F48" s="1262"/>
      <c r="G48" s="1112" t="s">
        <v>539</v>
      </c>
      <c r="H48" s="435" t="s">
        <v>343</v>
      </c>
      <c r="I48" s="78" t="s">
        <v>7</v>
      </c>
      <c r="J48" s="78"/>
      <c r="K48" s="78"/>
      <c r="L48" s="78"/>
      <c r="M48" s="78" t="s">
        <v>325</v>
      </c>
      <c r="N48" s="78"/>
      <c r="O48" s="78"/>
      <c r="P48" s="78" t="s">
        <v>48</v>
      </c>
      <c r="Q48" s="78" t="s">
        <v>48</v>
      </c>
    </row>
    <row r="49" spans="1:17" ht="140.25" customHeight="1">
      <c r="A49" s="1264"/>
      <c r="B49" s="1264"/>
      <c r="C49" s="1270"/>
      <c r="D49" s="1277"/>
      <c r="E49" s="1260"/>
      <c r="F49" s="1262"/>
      <c r="G49" s="1112" t="s">
        <v>551</v>
      </c>
      <c r="H49" s="435" t="s">
        <v>176</v>
      </c>
      <c r="I49" s="78" t="s">
        <v>7</v>
      </c>
      <c r="J49" s="78"/>
      <c r="K49" s="78"/>
      <c r="L49" s="78"/>
      <c r="M49" s="78" t="s">
        <v>325</v>
      </c>
      <c r="N49" s="78"/>
      <c r="O49" s="78"/>
      <c r="P49" s="78"/>
      <c r="Q49" s="78"/>
    </row>
    <row r="50" spans="1:17" ht="78" customHeight="1">
      <c r="A50" s="1264"/>
      <c r="B50" s="1264"/>
      <c r="C50" s="1270"/>
      <c r="D50" s="1277"/>
      <c r="E50" s="1260"/>
      <c r="F50" s="1262"/>
      <c r="G50" s="1112" t="s">
        <v>552</v>
      </c>
      <c r="H50" s="435" t="s">
        <v>411</v>
      </c>
      <c r="I50" s="78" t="s">
        <v>7</v>
      </c>
      <c r="J50" s="78"/>
      <c r="K50" s="78"/>
      <c r="L50" s="78"/>
      <c r="M50" s="78" t="s">
        <v>325</v>
      </c>
      <c r="N50" s="78"/>
      <c r="O50" s="78"/>
      <c r="P50" s="78" t="s">
        <v>48</v>
      </c>
      <c r="Q50" s="78" t="s">
        <v>48</v>
      </c>
    </row>
    <row r="51" spans="1:17" ht="78" customHeight="1">
      <c r="A51" s="1264"/>
      <c r="B51" s="1264"/>
      <c r="C51" s="1270"/>
      <c r="D51" s="1277"/>
      <c r="E51" s="1270" t="s">
        <v>480</v>
      </c>
      <c r="F51" s="1276" t="s">
        <v>87</v>
      </c>
      <c r="G51" s="1112" t="s">
        <v>481</v>
      </c>
      <c r="H51" s="435" t="s">
        <v>337</v>
      </c>
      <c r="I51" s="78" t="s">
        <v>7</v>
      </c>
      <c r="J51" s="78" t="s">
        <v>325</v>
      </c>
      <c r="K51" s="78"/>
      <c r="L51" s="78"/>
      <c r="M51" s="78"/>
      <c r="N51" s="78"/>
      <c r="O51" s="78"/>
      <c r="P51" s="78"/>
      <c r="Q51" s="78"/>
    </row>
    <row r="52" spans="1:17" ht="161.25" customHeight="1">
      <c r="A52" s="1264"/>
      <c r="B52" s="1264"/>
      <c r="C52" s="1270"/>
      <c r="D52" s="1277"/>
      <c r="E52" s="1270"/>
      <c r="F52" s="1276"/>
      <c r="G52" s="1112" t="s">
        <v>553</v>
      </c>
      <c r="H52" s="435" t="s">
        <v>174</v>
      </c>
      <c r="I52" s="78" t="s">
        <v>7</v>
      </c>
      <c r="J52" s="78" t="s">
        <v>48</v>
      </c>
      <c r="K52" s="78"/>
      <c r="L52" s="78"/>
      <c r="M52" s="78" t="s">
        <v>325</v>
      </c>
      <c r="N52" s="78"/>
      <c r="O52" s="78"/>
      <c r="P52" s="78"/>
      <c r="Q52" s="78"/>
    </row>
    <row r="53" spans="1:17" ht="112.5" customHeight="1">
      <c r="A53" s="1264"/>
      <c r="B53" s="1264"/>
      <c r="C53" s="1270"/>
      <c r="D53" s="1277"/>
      <c r="E53" s="1270"/>
      <c r="F53" s="1276"/>
      <c r="G53" s="1112" t="s">
        <v>554</v>
      </c>
      <c r="H53" s="435" t="s">
        <v>177</v>
      </c>
      <c r="I53" s="78" t="s">
        <v>7</v>
      </c>
      <c r="J53" s="78" t="s">
        <v>48</v>
      </c>
      <c r="K53" s="78"/>
      <c r="L53" s="78"/>
      <c r="M53" s="78" t="s">
        <v>325</v>
      </c>
      <c r="N53" s="78"/>
      <c r="O53" s="78"/>
      <c r="P53" s="78"/>
      <c r="Q53" s="78"/>
    </row>
    <row r="54" spans="1:17" ht="216" customHeight="1">
      <c r="A54" s="1264"/>
      <c r="B54" s="1264"/>
      <c r="C54" s="1270"/>
      <c r="D54" s="1277"/>
      <c r="E54" s="563" t="s">
        <v>544</v>
      </c>
      <c r="F54" s="81" t="s">
        <v>171</v>
      </c>
      <c r="G54" s="224" t="s">
        <v>555</v>
      </c>
      <c r="H54" s="435" t="s">
        <v>175</v>
      </c>
      <c r="I54" s="78" t="s">
        <v>7</v>
      </c>
      <c r="J54" s="78" t="s">
        <v>48</v>
      </c>
      <c r="K54" s="78"/>
      <c r="L54" s="78"/>
      <c r="M54" s="78" t="s">
        <v>325</v>
      </c>
      <c r="N54" s="78"/>
      <c r="O54" s="78" t="s">
        <v>48</v>
      </c>
      <c r="P54" s="78"/>
      <c r="Q54" s="78"/>
    </row>
    <row r="55" spans="1:17" ht="65.25" customHeight="1">
      <c r="A55" s="1264"/>
      <c r="B55" s="1264"/>
      <c r="C55" s="1270"/>
      <c r="D55" s="1277"/>
      <c r="E55" s="1266" t="s">
        <v>451</v>
      </c>
      <c r="F55" s="1274" t="s">
        <v>371</v>
      </c>
      <c r="G55" s="1115" t="s">
        <v>518</v>
      </c>
      <c r="H55" s="534" t="s">
        <v>371</v>
      </c>
      <c r="I55" s="670" t="s">
        <v>7</v>
      </c>
      <c r="J55" s="670" t="s">
        <v>48</v>
      </c>
      <c r="K55" s="670"/>
      <c r="L55" s="670"/>
      <c r="M55" s="670"/>
      <c r="N55" s="670"/>
      <c r="O55" s="670"/>
      <c r="P55" s="670"/>
      <c r="Q55" s="670"/>
    </row>
    <row r="56" spans="1:17" ht="57.75" customHeight="1">
      <c r="A56" s="1264"/>
      <c r="B56" s="1264"/>
      <c r="C56" s="1270"/>
      <c r="D56" s="1277"/>
      <c r="E56" s="1267"/>
      <c r="F56" s="1275"/>
      <c r="G56" s="1115" t="s">
        <v>452</v>
      </c>
      <c r="H56" s="534" t="s">
        <v>372</v>
      </c>
      <c r="I56" s="670" t="s">
        <v>325</v>
      </c>
      <c r="J56" s="670" t="s">
        <v>325</v>
      </c>
      <c r="K56" s="670" t="s">
        <v>325</v>
      </c>
      <c r="L56" s="670" t="s">
        <v>48</v>
      </c>
      <c r="M56" s="670" t="s">
        <v>325</v>
      </c>
      <c r="N56" s="670" t="s">
        <v>325</v>
      </c>
      <c r="O56" s="670"/>
      <c r="P56" s="670" t="s">
        <v>325</v>
      </c>
      <c r="Q56" s="670" t="s">
        <v>325</v>
      </c>
    </row>
    <row r="57" spans="1:17" ht="71.25" customHeight="1">
      <c r="A57" s="1264"/>
      <c r="B57" s="1264"/>
      <c r="C57" s="1266" t="s">
        <v>88</v>
      </c>
      <c r="D57" s="1271" t="s">
        <v>89</v>
      </c>
      <c r="E57" s="1266" t="s">
        <v>511</v>
      </c>
      <c r="F57" s="1274" t="s">
        <v>362</v>
      </c>
      <c r="G57" s="1072" t="s">
        <v>519</v>
      </c>
      <c r="H57" s="81" t="s">
        <v>363</v>
      </c>
      <c r="I57" s="670" t="s">
        <v>7</v>
      </c>
      <c r="J57" s="670"/>
      <c r="K57" s="670"/>
      <c r="L57" s="670"/>
      <c r="M57" s="670" t="s">
        <v>48</v>
      </c>
      <c r="N57" s="670"/>
      <c r="O57" s="670"/>
      <c r="P57" s="670"/>
      <c r="Q57" s="670"/>
    </row>
    <row r="58" spans="1:17" ht="180" customHeight="1">
      <c r="A58" s="1264"/>
      <c r="B58" s="1264"/>
      <c r="C58" s="1270"/>
      <c r="D58" s="1277"/>
      <c r="E58" s="1267"/>
      <c r="F58" s="1275"/>
      <c r="G58" s="1072" t="s">
        <v>556</v>
      </c>
      <c r="H58" s="435" t="s">
        <v>180</v>
      </c>
      <c r="I58" s="78" t="s">
        <v>7</v>
      </c>
      <c r="J58" s="78" t="s">
        <v>48</v>
      </c>
      <c r="K58" s="78"/>
      <c r="L58" s="78"/>
      <c r="M58" s="78" t="s">
        <v>325</v>
      </c>
      <c r="N58" s="78"/>
      <c r="O58" s="78"/>
      <c r="P58" s="78"/>
      <c r="Q58" s="78"/>
    </row>
    <row r="59" spans="1:17" ht="150" customHeight="1">
      <c r="A59" s="1264"/>
      <c r="B59" s="1264"/>
      <c r="C59" s="1270"/>
      <c r="D59" s="1277"/>
      <c r="E59" s="1266" t="s">
        <v>512</v>
      </c>
      <c r="F59" s="1274" t="s">
        <v>385</v>
      </c>
      <c r="G59" s="1072" t="s">
        <v>520</v>
      </c>
      <c r="H59" s="81" t="s">
        <v>423</v>
      </c>
      <c r="I59" s="78" t="s">
        <v>7</v>
      </c>
      <c r="J59" s="78"/>
      <c r="K59" s="78"/>
      <c r="L59" s="78"/>
      <c r="M59" s="78" t="s">
        <v>325</v>
      </c>
      <c r="N59" s="78"/>
      <c r="O59" s="78"/>
      <c r="P59" s="78"/>
      <c r="Q59" s="78"/>
    </row>
    <row r="60" spans="1:17" ht="51" customHeight="1">
      <c r="A60" s="1264"/>
      <c r="B60" s="1264"/>
      <c r="C60" s="1270"/>
      <c r="D60" s="1277"/>
      <c r="E60" s="1267"/>
      <c r="F60" s="1275"/>
      <c r="G60" s="1072" t="s">
        <v>557</v>
      </c>
      <c r="H60" s="435" t="s">
        <v>181</v>
      </c>
      <c r="I60" s="78" t="s">
        <v>7</v>
      </c>
      <c r="J60" s="78"/>
      <c r="K60" s="78"/>
      <c r="L60" s="78"/>
      <c r="M60" s="78" t="s">
        <v>325</v>
      </c>
      <c r="N60" s="78"/>
      <c r="O60" s="78"/>
      <c r="P60" s="78"/>
      <c r="Q60" s="78"/>
    </row>
    <row r="61" spans="1:17" ht="66.75" customHeight="1">
      <c r="A61" s="1264"/>
      <c r="B61" s="1264"/>
      <c r="C61" s="1270"/>
      <c r="D61" s="1277"/>
      <c r="E61" s="563" t="s">
        <v>545</v>
      </c>
      <c r="F61" s="81" t="s">
        <v>91</v>
      </c>
      <c r="G61" s="1072" t="s">
        <v>558</v>
      </c>
      <c r="H61" s="435" t="s">
        <v>178</v>
      </c>
      <c r="I61" s="78" t="s">
        <v>7</v>
      </c>
      <c r="J61" s="78"/>
      <c r="K61" s="78"/>
      <c r="L61" s="78"/>
      <c r="M61" s="78" t="s">
        <v>325</v>
      </c>
      <c r="N61" s="78"/>
      <c r="O61" s="78"/>
      <c r="P61" s="78"/>
      <c r="Q61" s="78"/>
    </row>
    <row r="62" spans="1:17" ht="66.75" customHeight="1">
      <c r="A62" s="1264"/>
      <c r="B62" s="1264"/>
      <c r="C62" s="1267"/>
      <c r="D62" s="1272"/>
      <c r="E62" s="956" t="s">
        <v>591</v>
      </c>
      <c r="F62" s="957" t="s">
        <v>592</v>
      </c>
      <c r="G62" s="917" t="s">
        <v>593</v>
      </c>
      <c r="H62" s="957" t="s">
        <v>592</v>
      </c>
      <c r="I62" s="955" t="s">
        <v>325</v>
      </c>
      <c r="J62" s="955" t="s">
        <v>325</v>
      </c>
      <c r="K62" s="955" t="s">
        <v>325</v>
      </c>
      <c r="L62" s="955" t="s">
        <v>325</v>
      </c>
      <c r="M62" s="955" t="s">
        <v>325</v>
      </c>
      <c r="N62" s="955" t="s">
        <v>325</v>
      </c>
      <c r="O62" s="955"/>
      <c r="P62" s="955"/>
      <c r="Q62" s="955"/>
    </row>
    <row r="63" spans="1:17" ht="81" customHeight="1">
      <c r="A63" s="1264"/>
      <c r="B63" s="1264"/>
      <c r="C63" s="1266" t="s">
        <v>92</v>
      </c>
      <c r="D63" s="1271" t="s">
        <v>93</v>
      </c>
      <c r="E63" s="1266" t="s">
        <v>513</v>
      </c>
      <c r="F63" s="1274" t="s">
        <v>365</v>
      </c>
      <c r="G63" s="563" t="s">
        <v>521</v>
      </c>
      <c r="H63" s="1111" t="s">
        <v>364</v>
      </c>
      <c r="I63" s="78" t="s">
        <v>7</v>
      </c>
      <c r="J63" s="78"/>
      <c r="K63" s="78"/>
      <c r="L63" s="78"/>
      <c r="M63" s="78"/>
      <c r="N63" s="78" t="s">
        <v>48</v>
      </c>
      <c r="O63" s="78"/>
      <c r="P63" s="78"/>
      <c r="Q63" s="78"/>
    </row>
    <row r="64" spans="1:17" ht="126.75" customHeight="1">
      <c r="A64" s="1264"/>
      <c r="B64" s="1264"/>
      <c r="C64" s="1270"/>
      <c r="D64" s="1277"/>
      <c r="E64" s="1270"/>
      <c r="F64" s="1276"/>
      <c r="G64" s="563" t="s">
        <v>566</v>
      </c>
      <c r="H64" s="1111" t="s">
        <v>338</v>
      </c>
      <c r="I64" s="78" t="s">
        <v>7</v>
      </c>
      <c r="J64" s="78"/>
      <c r="K64" s="78"/>
      <c r="L64" s="78"/>
      <c r="M64" s="78"/>
      <c r="N64" s="78" t="s">
        <v>325</v>
      </c>
      <c r="O64" s="78"/>
      <c r="P64" s="78"/>
      <c r="Q64" s="78"/>
    </row>
    <row r="65" spans="1:17" ht="90" customHeight="1">
      <c r="A65" s="1264"/>
      <c r="B65" s="1264"/>
      <c r="C65" s="1270"/>
      <c r="D65" s="1277"/>
      <c r="E65" s="1270"/>
      <c r="F65" s="1276"/>
      <c r="G65" s="563" t="s">
        <v>567</v>
      </c>
      <c r="H65" s="1111" t="s">
        <v>366</v>
      </c>
      <c r="I65" s="78" t="s">
        <v>7</v>
      </c>
      <c r="J65" s="78"/>
      <c r="K65" s="78"/>
      <c r="L65" s="78"/>
      <c r="M65" s="78"/>
      <c r="N65" s="78" t="s">
        <v>325</v>
      </c>
      <c r="O65" s="78"/>
      <c r="P65" s="78"/>
      <c r="Q65" s="78"/>
    </row>
    <row r="66" spans="1:17" ht="61.5" customHeight="1">
      <c r="A66" s="1264"/>
      <c r="B66" s="1264"/>
      <c r="C66" s="1270"/>
      <c r="D66" s="1277"/>
      <c r="E66" s="1270"/>
      <c r="F66" s="1276"/>
      <c r="G66" s="563" t="s">
        <v>568</v>
      </c>
      <c r="H66" s="1111" t="s">
        <v>339</v>
      </c>
      <c r="I66" s="78" t="s">
        <v>7</v>
      </c>
      <c r="J66" s="78"/>
      <c r="K66" s="78"/>
      <c r="L66" s="78"/>
      <c r="M66" s="78"/>
      <c r="N66" s="78" t="s">
        <v>325</v>
      </c>
      <c r="O66" s="78"/>
      <c r="P66" s="78"/>
      <c r="Q66" s="78"/>
    </row>
    <row r="67" spans="1:17" ht="123" customHeight="1">
      <c r="A67" s="1264"/>
      <c r="B67" s="1264"/>
      <c r="C67" s="1270"/>
      <c r="D67" s="1277"/>
      <c r="E67" s="1266" t="s">
        <v>563</v>
      </c>
      <c r="F67" s="1274" t="s">
        <v>94</v>
      </c>
      <c r="G67" s="563" t="s">
        <v>569</v>
      </c>
      <c r="H67" s="435" t="s">
        <v>407</v>
      </c>
      <c r="I67" s="88" t="s">
        <v>7</v>
      </c>
      <c r="J67" s="88"/>
      <c r="K67" s="88"/>
      <c r="L67" s="88"/>
      <c r="M67" s="88"/>
      <c r="N67" s="88" t="s">
        <v>325</v>
      </c>
      <c r="O67" s="88"/>
      <c r="P67" s="88"/>
      <c r="Q67" s="88"/>
    </row>
    <row r="68" spans="1:17" ht="105.75" customHeight="1">
      <c r="A68" s="1264"/>
      <c r="B68" s="1264"/>
      <c r="C68" s="1270"/>
      <c r="D68" s="1277"/>
      <c r="E68" s="1267"/>
      <c r="F68" s="1275"/>
      <c r="G68" s="716" t="s">
        <v>570</v>
      </c>
      <c r="H68" s="668" t="s">
        <v>94</v>
      </c>
      <c r="I68" s="89" t="s">
        <v>7</v>
      </c>
      <c r="J68" s="89"/>
      <c r="K68" s="89"/>
      <c r="L68" s="89"/>
      <c r="M68" s="89"/>
      <c r="N68" s="89" t="s">
        <v>325</v>
      </c>
      <c r="O68" s="89"/>
      <c r="P68" s="89"/>
      <c r="Q68" s="89"/>
    </row>
    <row r="69" spans="1:17" ht="90" customHeight="1">
      <c r="A69" s="1264"/>
      <c r="B69" s="1264"/>
      <c r="C69" s="1270"/>
      <c r="D69" s="1277"/>
      <c r="E69" s="1266" t="s">
        <v>564</v>
      </c>
      <c r="F69" s="1274" t="s">
        <v>95</v>
      </c>
      <c r="G69" s="563" t="s">
        <v>571</v>
      </c>
      <c r="H69" s="435" t="s">
        <v>95</v>
      </c>
      <c r="I69" s="670" t="s">
        <v>7</v>
      </c>
      <c r="J69" s="670"/>
      <c r="K69" s="670"/>
      <c r="L69" s="670"/>
      <c r="M69" s="670"/>
      <c r="N69" s="670" t="s">
        <v>325</v>
      </c>
      <c r="O69" s="670"/>
      <c r="P69" s="670"/>
      <c r="Q69" s="670"/>
    </row>
    <row r="70" spans="1:17" ht="83.25" customHeight="1">
      <c r="A70" s="1264"/>
      <c r="B70" s="1264"/>
      <c r="C70" s="1270"/>
      <c r="D70" s="1277"/>
      <c r="E70" s="1267"/>
      <c r="F70" s="1275"/>
      <c r="G70" s="563" t="s">
        <v>572</v>
      </c>
      <c r="H70" s="435" t="s">
        <v>408</v>
      </c>
      <c r="I70" s="78" t="s">
        <v>7</v>
      </c>
      <c r="J70" s="78"/>
      <c r="K70" s="78"/>
      <c r="L70" s="78"/>
      <c r="M70" s="78"/>
      <c r="N70" s="78" t="s">
        <v>325</v>
      </c>
      <c r="O70" s="78"/>
      <c r="P70" s="78"/>
      <c r="Q70" s="78"/>
    </row>
    <row r="71" spans="1:17" ht="153" customHeight="1">
      <c r="A71" s="1264"/>
      <c r="B71" s="1264"/>
      <c r="C71" s="1270"/>
      <c r="D71" s="1277"/>
      <c r="E71" s="1266" t="s">
        <v>514</v>
      </c>
      <c r="F71" s="1274" t="s">
        <v>96</v>
      </c>
      <c r="G71" s="563" t="s">
        <v>522</v>
      </c>
      <c r="H71" s="81" t="s">
        <v>425</v>
      </c>
      <c r="I71" s="78"/>
      <c r="J71" s="78"/>
      <c r="K71" s="78"/>
      <c r="L71" s="78"/>
      <c r="M71" s="78"/>
      <c r="N71" s="78" t="s">
        <v>325</v>
      </c>
      <c r="O71" s="78"/>
      <c r="P71" s="78"/>
      <c r="Q71" s="78"/>
    </row>
    <row r="72" spans="1:17" ht="88.5" customHeight="1">
      <c r="A72" s="1264"/>
      <c r="B72" s="1264"/>
      <c r="C72" s="1270"/>
      <c r="D72" s="1277"/>
      <c r="E72" s="1267"/>
      <c r="F72" s="1275"/>
      <c r="G72" s="563" t="s">
        <v>573</v>
      </c>
      <c r="H72" s="435" t="s">
        <v>182</v>
      </c>
      <c r="I72" s="78" t="s">
        <v>7</v>
      </c>
      <c r="J72" s="78"/>
      <c r="K72" s="78"/>
      <c r="L72" s="78"/>
      <c r="M72" s="78"/>
      <c r="N72" s="78" t="s">
        <v>325</v>
      </c>
      <c r="O72" s="78"/>
      <c r="P72" s="78"/>
      <c r="Q72" s="78"/>
    </row>
    <row r="73" spans="1:17" ht="70.5" customHeight="1">
      <c r="A73" s="1264"/>
      <c r="B73" s="1264"/>
      <c r="C73" s="1267"/>
      <c r="D73" s="1272"/>
      <c r="E73" s="563" t="s">
        <v>565</v>
      </c>
      <c r="F73" s="350" t="s">
        <v>97</v>
      </c>
      <c r="G73" s="563" t="s">
        <v>574</v>
      </c>
      <c r="H73" s="435" t="s">
        <v>179</v>
      </c>
      <c r="I73" s="78" t="s">
        <v>7</v>
      </c>
      <c r="J73" s="78"/>
      <c r="K73" s="78"/>
      <c r="L73" s="78"/>
      <c r="M73" s="78"/>
      <c r="N73" s="78" t="s">
        <v>325</v>
      </c>
      <c r="O73" s="78"/>
      <c r="P73" s="78"/>
      <c r="Q73" s="78"/>
    </row>
    <row r="74" spans="1:17" ht="117" customHeight="1">
      <c r="A74" s="1264"/>
      <c r="B74" s="1264"/>
      <c r="C74" s="1266" t="s">
        <v>98</v>
      </c>
      <c r="D74" s="1271" t="s">
        <v>99</v>
      </c>
      <c r="E74" s="1266" t="s">
        <v>499</v>
      </c>
      <c r="F74" s="1274" t="s">
        <v>375</v>
      </c>
      <c r="G74" s="227" t="s">
        <v>486</v>
      </c>
      <c r="H74" s="81" t="s">
        <v>376</v>
      </c>
      <c r="I74" s="78"/>
      <c r="J74" s="78" t="s">
        <v>7</v>
      </c>
      <c r="K74" s="78"/>
      <c r="L74" s="78"/>
      <c r="M74" s="78"/>
      <c r="N74" s="78"/>
      <c r="O74" s="78" t="s">
        <v>48</v>
      </c>
      <c r="P74" s="78"/>
      <c r="Q74" s="78"/>
    </row>
    <row r="75" spans="1:17" ht="150" customHeight="1">
      <c r="A75" s="1264"/>
      <c r="B75" s="1264"/>
      <c r="C75" s="1270"/>
      <c r="D75" s="1277"/>
      <c r="E75" s="1270"/>
      <c r="F75" s="1276"/>
      <c r="G75" s="227" t="s">
        <v>487</v>
      </c>
      <c r="H75" s="81" t="s">
        <v>426</v>
      </c>
      <c r="I75" s="78"/>
      <c r="J75" s="78" t="s">
        <v>325</v>
      </c>
      <c r="K75" s="78"/>
      <c r="L75" s="78"/>
      <c r="M75" s="78"/>
      <c r="N75" s="78"/>
      <c r="O75" s="78" t="s">
        <v>325</v>
      </c>
      <c r="P75" s="78"/>
      <c r="Q75" s="78"/>
    </row>
    <row r="76" spans="1:17" ht="115.5" customHeight="1">
      <c r="A76" s="1264"/>
      <c r="B76" s="1264"/>
      <c r="C76" s="1270"/>
      <c r="D76" s="1277"/>
      <c r="E76" s="1267"/>
      <c r="F76" s="1275"/>
      <c r="G76" s="227" t="s">
        <v>578</v>
      </c>
      <c r="H76" s="81" t="s">
        <v>341</v>
      </c>
      <c r="I76" s="78"/>
      <c r="J76" s="78" t="s">
        <v>7</v>
      </c>
      <c r="K76" s="78"/>
      <c r="L76" s="78"/>
      <c r="M76" s="78"/>
      <c r="N76" s="78"/>
      <c r="O76" s="78" t="s">
        <v>325</v>
      </c>
      <c r="P76" s="78"/>
      <c r="Q76" s="78"/>
    </row>
    <row r="77" spans="1:17" ht="60.75" customHeight="1">
      <c r="A77" s="1264"/>
      <c r="B77" s="1264"/>
      <c r="C77" s="1270"/>
      <c r="D77" s="1277"/>
      <c r="E77" s="563" t="s">
        <v>575</v>
      </c>
      <c r="F77" s="81" t="s">
        <v>321</v>
      </c>
      <c r="G77" s="227" t="s">
        <v>579</v>
      </c>
      <c r="H77" s="81" t="s">
        <v>410</v>
      </c>
      <c r="I77" s="78"/>
      <c r="J77" s="78" t="s">
        <v>7</v>
      </c>
      <c r="K77" s="78"/>
      <c r="L77" s="78"/>
      <c r="M77" s="78"/>
      <c r="N77" s="78"/>
      <c r="O77" s="78" t="s">
        <v>325</v>
      </c>
      <c r="P77" s="78"/>
      <c r="Q77" s="78"/>
    </row>
    <row r="78" spans="1:17" ht="42" customHeight="1">
      <c r="A78" s="1264"/>
      <c r="B78" s="1264"/>
      <c r="C78" s="1270"/>
      <c r="D78" s="1277"/>
      <c r="E78" s="1270" t="s">
        <v>576</v>
      </c>
      <c r="F78" s="1276" t="s">
        <v>100</v>
      </c>
      <c r="G78" s="641" t="s">
        <v>580</v>
      </c>
      <c r="H78" s="84" t="s">
        <v>340</v>
      </c>
      <c r="I78" s="88"/>
      <c r="J78" s="88" t="s">
        <v>7</v>
      </c>
      <c r="K78" s="88"/>
      <c r="L78" s="88"/>
      <c r="M78" s="88"/>
      <c r="N78" s="88"/>
      <c r="O78" s="88" t="s">
        <v>325</v>
      </c>
      <c r="P78" s="88"/>
      <c r="Q78" s="88"/>
    </row>
    <row r="79" spans="1:17" ht="72.75" customHeight="1">
      <c r="A79" s="1264"/>
      <c r="B79" s="1264"/>
      <c r="C79" s="1270"/>
      <c r="D79" s="1277"/>
      <c r="E79" s="1270"/>
      <c r="F79" s="1276"/>
      <c r="G79" s="665" t="s">
        <v>581</v>
      </c>
      <c r="H79" s="86" t="s">
        <v>342</v>
      </c>
      <c r="I79" s="90"/>
      <c r="J79" s="90" t="s">
        <v>7</v>
      </c>
      <c r="K79" s="90"/>
      <c r="L79" s="90"/>
      <c r="M79" s="90"/>
      <c r="N79" s="90"/>
      <c r="O79" s="90" t="s">
        <v>325</v>
      </c>
      <c r="P79" s="90"/>
      <c r="Q79" s="90"/>
    </row>
    <row r="80" spans="1:17" ht="51" customHeight="1">
      <c r="A80" s="1264"/>
      <c r="B80" s="1264"/>
      <c r="C80" s="1267"/>
      <c r="D80" s="1272"/>
      <c r="E80" s="563" t="s">
        <v>577</v>
      </c>
      <c r="F80" s="81" t="s">
        <v>101</v>
      </c>
      <c r="G80" s="227" t="s">
        <v>582</v>
      </c>
      <c r="H80" s="81" t="s">
        <v>101</v>
      </c>
      <c r="I80" s="78"/>
      <c r="J80" s="78" t="s">
        <v>7</v>
      </c>
      <c r="K80" s="78"/>
      <c r="L80" s="78"/>
      <c r="M80" s="78"/>
      <c r="N80" s="78"/>
      <c r="O80" s="78" t="s">
        <v>325</v>
      </c>
      <c r="P80" s="78"/>
      <c r="Q80" s="78"/>
    </row>
    <row r="81" spans="1:17" ht="72.75" customHeight="1">
      <c r="A81" s="1264"/>
      <c r="B81" s="1264"/>
      <c r="C81" s="1266" t="s">
        <v>102</v>
      </c>
      <c r="D81" s="1268" t="s">
        <v>103</v>
      </c>
      <c r="E81" s="1260" t="s">
        <v>492</v>
      </c>
      <c r="F81" s="1262" t="s">
        <v>377</v>
      </c>
      <c r="G81" s="640" t="s">
        <v>523</v>
      </c>
      <c r="H81" s="1110" t="s">
        <v>378</v>
      </c>
      <c r="I81" s="78" t="s">
        <v>7</v>
      </c>
      <c r="J81" s="78" t="s">
        <v>48</v>
      </c>
      <c r="K81" s="78"/>
      <c r="L81" s="78"/>
      <c r="M81" s="78"/>
      <c r="N81" s="78"/>
      <c r="O81" s="78"/>
      <c r="P81" s="78" t="s">
        <v>48</v>
      </c>
      <c r="Q81" s="78" t="s">
        <v>48</v>
      </c>
    </row>
    <row r="82" spans="1:17" ht="56.25" customHeight="1">
      <c r="A82" s="1264"/>
      <c r="B82" s="1264"/>
      <c r="C82" s="1270"/>
      <c r="D82" s="1273"/>
      <c r="E82" s="1260"/>
      <c r="F82" s="1262"/>
      <c r="G82" s="640" t="s">
        <v>484</v>
      </c>
      <c r="H82" s="1110" t="s">
        <v>157</v>
      </c>
      <c r="I82" s="78" t="s">
        <v>7</v>
      </c>
      <c r="J82" s="78" t="s">
        <v>325</v>
      </c>
      <c r="K82" s="78"/>
      <c r="L82" s="78"/>
      <c r="M82" s="78"/>
      <c r="N82" s="78"/>
      <c r="O82" s="78"/>
      <c r="P82" s="78" t="s">
        <v>48</v>
      </c>
      <c r="Q82" s="78" t="s">
        <v>48</v>
      </c>
    </row>
    <row r="83" spans="1:17" ht="116.25" customHeight="1">
      <c r="A83" s="1264"/>
      <c r="B83" s="1264"/>
      <c r="C83" s="1270"/>
      <c r="D83" s="1273"/>
      <c r="E83" s="1260"/>
      <c r="F83" s="1262"/>
      <c r="G83" s="640" t="s">
        <v>584</v>
      </c>
      <c r="H83" s="1110" t="s">
        <v>47</v>
      </c>
      <c r="I83" s="78"/>
      <c r="J83" s="78"/>
      <c r="K83" s="78"/>
      <c r="L83" s="78"/>
      <c r="M83" s="78"/>
      <c r="N83" s="78"/>
      <c r="O83" s="78"/>
      <c r="P83" s="78" t="s">
        <v>7</v>
      </c>
      <c r="Q83" s="78" t="s">
        <v>325</v>
      </c>
    </row>
    <row r="84" spans="1:17" ht="59.25" customHeight="1">
      <c r="A84" s="1264"/>
      <c r="B84" s="1264"/>
      <c r="C84" s="1270"/>
      <c r="D84" s="1273"/>
      <c r="E84" s="1260"/>
      <c r="F84" s="1262"/>
      <c r="G84" s="640" t="s">
        <v>585</v>
      </c>
      <c r="H84" s="1110" t="s">
        <v>186</v>
      </c>
      <c r="I84" s="78" t="s">
        <v>7</v>
      </c>
      <c r="J84" s="78"/>
      <c r="K84" s="78"/>
      <c r="L84" s="78"/>
      <c r="M84" s="78"/>
      <c r="N84" s="78"/>
      <c r="O84" s="78"/>
      <c r="P84" s="78" t="s">
        <v>325</v>
      </c>
      <c r="Q84" s="78" t="s">
        <v>325</v>
      </c>
    </row>
    <row r="85" spans="1:17" ht="92.25" customHeight="1">
      <c r="A85" s="1264"/>
      <c r="B85" s="1264"/>
      <c r="C85" s="1270"/>
      <c r="D85" s="1273"/>
      <c r="E85" s="1266" t="s">
        <v>546</v>
      </c>
      <c r="F85" s="656"/>
      <c r="G85" s="640" t="s">
        <v>586</v>
      </c>
      <c r="H85" s="1110" t="s">
        <v>403</v>
      </c>
      <c r="I85" s="78" t="s">
        <v>7</v>
      </c>
      <c r="J85" s="78"/>
      <c r="K85" s="78"/>
      <c r="L85" s="78"/>
      <c r="M85" s="78"/>
      <c r="N85" s="78"/>
      <c r="O85" s="78"/>
      <c r="P85" s="78" t="s">
        <v>325</v>
      </c>
      <c r="Q85" s="78" t="s">
        <v>325</v>
      </c>
    </row>
    <row r="86" spans="1:17" ht="93" customHeight="1">
      <c r="A86" s="1264"/>
      <c r="B86" s="1264"/>
      <c r="C86" s="1270"/>
      <c r="D86" s="1273"/>
      <c r="E86" s="1270"/>
      <c r="F86" s="680" t="s">
        <v>404</v>
      </c>
      <c r="G86" s="640" t="s">
        <v>559</v>
      </c>
      <c r="H86" s="1110" t="s">
        <v>405</v>
      </c>
      <c r="I86" s="78" t="s">
        <v>7</v>
      </c>
      <c r="J86" s="78"/>
      <c r="K86" s="78"/>
      <c r="L86" s="78"/>
      <c r="M86" s="78"/>
      <c r="N86" s="78"/>
      <c r="O86" s="78"/>
      <c r="P86" s="78" t="s">
        <v>325</v>
      </c>
      <c r="Q86" s="78" t="s">
        <v>325</v>
      </c>
    </row>
    <row r="87" spans="1:17" ht="95.25" customHeight="1">
      <c r="A87" s="1264"/>
      <c r="B87" s="1264"/>
      <c r="C87" s="1270"/>
      <c r="D87" s="1273"/>
      <c r="E87" s="1267"/>
      <c r="F87" s="681"/>
      <c r="G87" s="640" t="s">
        <v>587</v>
      </c>
      <c r="H87" s="1110" t="s">
        <v>196</v>
      </c>
      <c r="I87" s="78" t="s">
        <v>7</v>
      </c>
      <c r="J87" s="78"/>
      <c r="K87" s="78"/>
      <c r="L87" s="78"/>
      <c r="M87" s="78"/>
      <c r="N87" s="78"/>
      <c r="O87" s="78"/>
      <c r="P87" s="78" t="s">
        <v>325</v>
      </c>
      <c r="Q87" s="78" t="s">
        <v>325</v>
      </c>
    </row>
    <row r="88" spans="1:17" ht="103.5" customHeight="1">
      <c r="A88" s="1264"/>
      <c r="B88" s="1264"/>
      <c r="C88" s="1270"/>
      <c r="D88" s="1273"/>
      <c r="E88" s="1266" t="s">
        <v>583</v>
      </c>
      <c r="F88" s="1274" t="s">
        <v>46</v>
      </c>
      <c r="G88" s="1116" t="s">
        <v>588</v>
      </c>
      <c r="H88" s="534" t="s">
        <v>188</v>
      </c>
      <c r="I88" s="670" t="s">
        <v>7</v>
      </c>
      <c r="J88" s="670"/>
      <c r="K88" s="670"/>
      <c r="L88" s="670"/>
      <c r="M88" s="670"/>
      <c r="N88" s="670"/>
      <c r="O88" s="670"/>
      <c r="P88" s="670" t="s">
        <v>325</v>
      </c>
      <c r="Q88" s="684" t="s">
        <v>325</v>
      </c>
    </row>
    <row r="89" spans="1:17" ht="189.75" customHeight="1">
      <c r="A89" s="1265"/>
      <c r="B89" s="1265"/>
      <c r="C89" s="1267"/>
      <c r="D89" s="1269"/>
      <c r="E89" s="1267"/>
      <c r="F89" s="1275"/>
      <c r="G89" s="1116" t="s">
        <v>589</v>
      </c>
      <c r="H89" s="81" t="s">
        <v>388</v>
      </c>
      <c r="I89" s="670" t="s">
        <v>7</v>
      </c>
      <c r="J89" s="670"/>
      <c r="K89" s="670"/>
      <c r="L89" s="670"/>
      <c r="M89" s="670"/>
      <c r="N89" s="670"/>
      <c r="O89" s="670"/>
      <c r="P89" s="670" t="s">
        <v>325</v>
      </c>
      <c r="Q89" s="78" t="s">
        <v>325</v>
      </c>
    </row>
    <row r="90" spans="1:17" ht="59.25" customHeight="1">
      <c r="A90" s="205">
        <v>13</v>
      </c>
      <c r="B90" s="205" t="s">
        <v>104</v>
      </c>
      <c r="C90" s="655"/>
      <c r="D90" s="206"/>
      <c r="E90" s="651"/>
      <c r="F90" s="207"/>
      <c r="G90" s="645"/>
      <c r="H90" s="207"/>
      <c r="I90" s="208"/>
      <c r="J90" s="208"/>
      <c r="K90" s="208"/>
      <c r="L90" s="208"/>
      <c r="M90" s="208"/>
      <c r="N90" s="208"/>
      <c r="O90" s="208"/>
      <c r="P90" s="208"/>
      <c r="Q90" s="208"/>
    </row>
    <row r="91" spans="1:17" ht="93" customHeight="1">
      <c r="A91" s="77">
        <v>14</v>
      </c>
      <c r="B91" s="77" t="s">
        <v>105</v>
      </c>
      <c r="C91" s="92" t="s">
        <v>106</v>
      </c>
      <c r="D91" s="82" t="s">
        <v>107</v>
      </c>
      <c r="E91" s="533" t="s">
        <v>491</v>
      </c>
      <c r="F91" s="81" t="s">
        <v>344</v>
      </c>
      <c r="G91" s="533" t="s">
        <v>453</v>
      </c>
      <c r="H91" s="81" t="s">
        <v>344</v>
      </c>
      <c r="I91" s="78" t="s">
        <v>325</v>
      </c>
      <c r="J91" s="78" t="s">
        <v>325</v>
      </c>
      <c r="K91" s="78" t="s">
        <v>325</v>
      </c>
      <c r="L91" s="78" t="s">
        <v>325</v>
      </c>
      <c r="M91" s="78" t="s">
        <v>325</v>
      </c>
      <c r="N91" s="78" t="s">
        <v>325</v>
      </c>
      <c r="O91" s="78"/>
      <c r="P91" s="78" t="s">
        <v>48</v>
      </c>
      <c r="Q91" s="78"/>
    </row>
    <row r="92" spans="1:17" ht="195" customHeight="1">
      <c r="A92" s="77">
        <v>15</v>
      </c>
      <c r="B92" s="77" t="s">
        <v>108</v>
      </c>
      <c r="C92" s="356" t="s">
        <v>109</v>
      </c>
      <c r="D92" s="81" t="s">
        <v>269</v>
      </c>
      <c r="E92" s="646" t="s">
        <v>455</v>
      </c>
      <c r="F92" s="81" t="s">
        <v>264</v>
      </c>
      <c r="G92" s="646" t="s">
        <v>454</v>
      </c>
      <c r="H92" s="81" t="s">
        <v>397</v>
      </c>
      <c r="I92" s="78" t="s">
        <v>7</v>
      </c>
      <c r="J92" s="78" t="s">
        <v>325</v>
      </c>
      <c r="K92" s="78" t="s">
        <v>325</v>
      </c>
      <c r="L92" s="78" t="s">
        <v>325</v>
      </c>
      <c r="M92" s="78"/>
      <c r="N92" s="78" t="s">
        <v>325</v>
      </c>
      <c r="O92" s="78"/>
      <c r="P92" s="78"/>
      <c r="Q92" s="78"/>
    </row>
    <row r="93" spans="1:17" ht="69" customHeight="1">
      <c r="A93" s="1263">
        <v>16</v>
      </c>
      <c r="B93" s="1263" t="s">
        <v>111</v>
      </c>
      <c r="C93" s="1266" t="s">
        <v>112</v>
      </c>
      <c r="D93" s="1271" t="s">
        <v>113</v>
      </c>
      <c r="E93" s="628" t="s">
        <v>456</v>
      </c>
      <c r="F93" s="83" t="s">
        <v>393</v>
      </c>
      <c r="G93" s="224" t="s">
        <v>457</v>
      </c>
      <c r="H93" s="81" t="s">
        <v>195</v>
      </c>
      <c r="I93" s="78" t="s">
        <v>7</v>
      </c>
      <c r="J93" s="78" t="s">
        <v>325</v>
      </c>
      <c r="K93" s="78" t="s">
        <v>325</v>
      </c>
      <c r="L93" s="78" t="s">
        <v>325</v>
      </c>
      <c r="M93" s="78" t="s">
        <v>325</v>
      </c>
      <c r="N93" s="78" t="s">
        <v>325</v>
      </c>
      <c r="O93" s="78"/>
      <c r="P93" s="78" t="s">
        <v>325</v>
      </c>
      <c r="Q93" s="78" t="s">
        <v>325</v>
      </c>
    </row>
    <row r="94" spans="1:17" ht="67.5" customHeight="1">
      <c r="A94" s="1264"/>
      <c r="B94" s="1264"/>
      <c r="C94" s="1267"/>
      <c r="D94" s="1272"/>
      <c r="E94" s="628" t="s">
        <v>604</v>
      </c>
      <c r="F94" s="81" t="s">
        <v>114</v>
      </c>
      <c r="G94" s="224" t="s">
        <v>524</v>
      </c>
      <c r="H94" s="81" t="s">
        <v>114</v>
      </c>
      <c r="I94" s="78" t="s">
        <v>7</v>
      </c>
      <c r="J94" s="78" t="s">
        <v>325</v>
      </c>
      <c r="K94" s="78"/>
      <c r="L94" s="78"/>
      <c r="M94" s="78"/>
      <c r="N94" s="78"/>
      <c r="O94" s="78"/>
      <c r="P94" s="78"/>
      <c r="Q94" s="78"/>
    </row>
    <row r="95" spans="1:17" ht="68.25" customHeight="1">
      <c r="A95" s="1264"/>
      <c r="B95" s="1264"/>
      <c r="C95" s="1266" t="s">
        <v>115</v>
      </c>
      <c r="D95" s="1268" t="s">
        <v>116</v>
      </c>
      <c r="E95" s="331" t="s">
        <v>458</v>
      </c>
      <c r="F95" s="339" t="s">
        <v>394</v>
      </c>
      <c r="G95" s="224" t="s">
        <v>459</v>
      </c>
      <c r="H95" s="81" t="s">
        <v>194</v>
      </c>
      <c r="I95" s="78" t="s">
        <v>7</v>
      </c>
      <c r="J95" s="78" t="s">
        <v>325</v>
      </c>
      <c r="K95" s="78" t="s">
        <v>325</v>
      </c>
      <c r="L95" s="78" t="s">
        <v>325</v>
      </c>
      <c r="M95" s="78" t="s">
        <v>325</v>
      </c>
      <c r="N95" s="78" t="s">
        <v>325</v>
      </c>
      <c r="O95" s="78" t="s">
        <v>325</v>
      </c>
      <c r="P95" s="78" t="s">
        <v>325</v>
      </c>
      <c r="Q95" s="78" t="s">
        <v>325</v>
      </c>
    </row>
    <row r="96" spans="1:17" ht="90" customHeight="1">
      <c r="A96" s="1265"/>
      <c r="B96" s="1265"/>
      <c r="C96" s="1267"/>
      <c r="D96" s="1269"/>
      <c r="E96" s="331" t="s">
        <v>612</v>
      </c>
      <c r="F96" s="81" t="s">
        <v>117</v>
      </c>
      <c r="G96" s="224" t="s">
        <v>485</v>
      </c>
      <c r="H96" s="81" t="s">
        <v>117</v>
      </c>
      <c r="I96" s="78" t="s">
        <v>7</v>
      </c>
      <c r="J96" s="78" t="s">
        <v>325</v>
      </c>
      <c r="K96" s="78"/>
      <c r="L96" s="78"/>
      <c r="M96" s="78"/>
      <c r="N96" s="78"/>
      <c r="O96" s="78"/>
      <c r="P96" s="78"/>
      <c r="Q96" s="78"/>
    </row>
    <row r="97" spans="1:17" ht="90" customHeight="1">
      <c r="A97" s="1259">
        <v>17</v>
      </c>
      <c r="B97" s="1260" t="s">
        <v>118</v>
      </c>
      <c r="C97" s="1260" t="s">
        <v>119</v>
      </c>
      <c r="D97" s="1261" t="s">
        <v>120</v>
      </c>
      <c r="E97" s="1260" t="s">
        <v>428</v>
      </c>
      <c r="F97" s="1262" t="s">
        <v>121</v>
      </c>
      <c r="G97" s="1118" t="s">
        <v>471</v>
      </c>
      <c r="H97" s="1120" t="s">
        <v>121</v>
      </c>
      <c r="I97" s="78" t="s">
        <v>325</v>
      </c>
      <c r="J97" s="78" t="s">
        <v>325</v>
      </c>
      <c r="K97" s="78" t="s">
        <v>325</v>
      </c>
      <c r="L97" s="78" t="s">
        <v>325</v>
      </c>
      <c r="M97" s="78" t="s">
        <v>325</v>
      </c>
      <c r="N97" s="78" t="s">
        <v>325</v>
      </c>
      <c r="O97" s="78" t="s">
        <v>325</v>
      </c>
      <c r="P97" s="78" t="s">
        <v>325</v>
      </c>
      <c r="Q97" s="78" t="s">
        <v>325</v>
      </c>
    </row>
    <row r="98" spans="1:17" ht="90" customHeight="1">
      <c r="A98" s="1259"/>
      <c r="B98" s="1260"/>
      <c r="C98" s="1260"/>
      <c r="D98" s="1261"/>
      <c r="E98" s="1260"/>
      <c r="F98" s="1262"/>
      <c r="G98" s="1121" t="s">
        <v>460</v>
      </c>
      <c r="H98" s="1120" t="s">
        <v>617</v>
      </c>
      <c r="I98" s="78" t="s">
        <v>325</v>
      </c>
      <c r="J98" s="78" t="s">
        <v>325</v>
      </c>
      <c r="K98" s="78" t="s">
        <v>325</v>
      </c>
      <c r="L98" s="78" t="s">
        <v>325</v>
      </c>
      <c r="M98" s="78" t="s">
        <v>325</v>
      </c>
      <c r="N98" s="78" t="s">
        <v>325</v>
      </c>
      <c r="O98" s="78" t="s">
        <v>325</v>
      </c>
      <c r="P98" s="78" t="s">
        <v>325</v>
      </c>
      <c r="Q98" s="78" t="s">
        <v>325</v>
      </c>
    </row>
    <row r="99" spans="1:17" s="811" customFormat="1" ht="32.25" customHeight="1">
      <c r="A99" s="812"/>
      <c r="B99" s="1282" t="s">
        <v>417</v>
      </c>
      <c r="C99" s="1282"/>
      <c r="D99" s="1282"/>
      <c r="E99" s="1282"/>
      <c r="F99" s="1282"/>
      <c r="G99" s="1282"/>
      <c r="H99" s="1281" t="s">
        <v>418</v>
      </c>
      <c r="I99" s="1281"/>
      <c r="J99" s="1281"/>
      <c r="K99" s="1281"/>
      <c r="L99" s="1281"/>
      <c r="M99" s="1281"/>
      <c r="N99" s="1281"/>
      <c r="O99" s="1281"/>
      <c r="P99" s="1281"/>
      <c r="Q99" s="1281"/>
    </row>
    <row r="100" spans="1:17">
      <c r="A100" s="96"/>
    </row>
    <row r="101" spans="1:17">
      <c r="A101" s="96"/>
    </row>
    <row r="102" spans="1:17">
      <c r="A102" s="96"/>
    </row>
    <row r="103" spans="1:17">
      <c r="A103" s="96"/>
    </row>
    <row r="109" spans="1:17" ht="58.5" customHeight="1"/>
  </sheetData>
  <mergeCells count="80">
    <mergeCell ref="H99:Q99"/>
    <mergeCell ref="E23:E24"/>
    <mergeCell ref="F69:F70"/>
    <mergeCell ref="F23:F24"/>
    <mergeCell ref="F25:F29"/>
    <mergeCell ref="F46:F50"/>
    <mergeCell ref="E40:E41"/>
    <mergeCell ref="B99:G99"/>
    <mergeCell ref="F31:F32"/>
    <mergeCell ref="E59:E60"/>
    <mergeCell ref="F59:F60"/>
    <mergeCell ref="F44:F45"/>
    <mergeCell ref="F57:F58"/>
    <mergeCell ref="D23:D35"/>
    <mergeCell ref="E25:E29"/>
    <mergeCell ref="E38:E39"/>
    <mergeCell ref="D57:D62"/>
    <mergeCell ref="F55:F56"/>
    <mergeCell ref="E51:E53"/>
    <mergeCell ref="F51:F53"/>
    <mergeCell ref="E57:E58"/>
    <mergeCell ref="F33:F35"/>
    <mergeCell ref="F40:F41"/>
    <mergeCell ref="F38:F39"/>
    <mergeCell ref="E36:E37"/>
    <mergeCell ref="F36:F37"/>
    <mergeCell ref="F78:F79"/>
    <mergeCell ref="E81:E84"/>
    <mergeCell ref="F81:F84"/>
    <mergeCell ref="E67:E68"/>
    <mergeCell ref="F67:F68"/>
    <mergeCell ref="E74:E76"/>
    <mergeCell ref="F74:F76"/>
    <mergeCell ref="F71:F72"/>
    <mergeCell ref="A1:Q1"/>
    <mergeCell ref="C63:C73"/>
    <mergeCell ref="D63:D73"/>
    <mergeCell ref="A19:A20"/>
    <mergeCell ref="B19:B20"/>
    <mergeCell ref="A10:A11"/>
    <mergeCell ref="B10:B11"/>
    <mergeCell ref="A16:A17"/>
    <mergeCell ref="B16:B17"/>
    <mergeCell ref="E71:E72"/>
    <mergeCell ref="C36:C43"/>
    <mergeCell ref="D36:D43"/>
    <mergeCell ref="E31:E32"/>
    <mergeCell ref="A23:A89"/>
    <mergeCell ref="B23:B89"/>
    <mergeCell ref="C23:C35"/>
    <mergeCell ref="E46:E50"/>
    <mergeCell ref="C44:C56"/>
    <mergeCell ref="E33:E35"/>
    <mergeCell ref="C74:C80"/>
    <mergeCell ref="F88:F89"/>
    <mergeCell ref="E85:E87"/>
    <mergeCell ref="F63:F66"/>
    <mergeCell ref="E63:E66"/>
    <mergeCell ref="E78:E79"/>
    <mergeCell ref="E88:E89"/>
    <mergeCell ref="E55:E56"/>
    <mergeCell ref="E44:E45"/>
    <mergeCell ref="E69:E70"/>
    <mergeCell ref="D44:D56"/>
    <mergeCell ref="D74:D80"/>
    <mergeCell ref="C57:C62"/>
    <mergeCell ref="A93:A96"/>
    <mergeCell ref="B93:B96"/>
    <mergeCell ref="C95:C96"/>
    <mergeCell ref="D95:D96"/>
    <mergeCell ref="C81:C89"/>
    <mergeCell ref="C93:C94"/>
    <mergeCell ref="D93:D94"/>
    <mergeCell ref="D81:D89"/>
    <mergeCell ref="A97:A98"/>
    <mergeCell ref="B97:B98"/>
    <mergeCell ref="C97:C98"/>
    <mergeCell ref="D97:D98"/>
    <mergeCell ref="F97:F98"/>
    <mergeCell ref="E97:E98"/>
  </mergeCells>
  <phoneticPr fontId="43" type="noConversion"/>
  <pageMargins left="0" right="0" top="0" bottom="0"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764E7-A163-41AC-9D95-649335530796}">
  <dimension ref="A1:P242"/>
  <sheetViews>
    <sheetView topLeftCell="G220" workbookViewId="0">
      <selection activeCell="K228" sqref="K228"/>
    </sheetView>
  </sheetViews>
  <sheetFormatPr defaultColWidth="8.75" defaultRowHeight="15.75"/>
  <cols>
    <col min="1" max="1" width="6.375" style="85" customWidth="1"/>
    <col min="2" max="2" width="15.75" style="93" hidden="1" customWidth="1"/>
    <col min="3" max="3" width="5.75" style="1240" customWidth="1"/>
    <col min="4" max="4" width="18.375" style="93" customWidth="1"/>
    <col min="5" max="5" width="7.125" style="1240" customWidth="1"/>
    <col min="6" max="6" width="17" style="94" customWidth="1"/>
    <col min="7" max="7" width="8.875" style="1243" customWidth="1"/>
    <col min="8" max="8" width="21.75" style="94" customWidth="1"/>
    <col min="9" max="9" width="10.625" style="94" customWidth="1"/>
    <col min="10" max="10" width="52.375" style="1244" customWidth="1"/>
    <col min="11" max="11" width="19.625" style="94" customWidth="1"/>
    <col min="12" max="12" width="18.375" style="94" customWidth="1"/>
    <col min="13" max="13" width="8.75" style="1151"/>
    <col min="14" max="256" width="8.75" style="73"/>
    <col min="257" max="257" width="6.375" style="73" customWidth="1"/>
    <col min="258" max="258" width="0" style="73" hidden="1" customWidth="1"/>
    <col min="259" max="259" width="5.75" style="73" customWidth="1"/>
    <col min="260" max="260" width="18.375" style="73" customWidth="1"/>
    <col min="261" max="261" width="7.125" style="73" customWidth="1"/>
    <col min="262" max="262" width="17" style="73" customWidth="1"/>
    <col min="263" max="263" width="8.875" style="73" customWidth="1"/>
    <col min="264" max="264" width="21.75" style="73" customWidth="1"/>
    <col min="265" max="265" width="10.625" style="73" customWidth="1"/>
    <col min="266" max="266" width="52.375" style="73" customWidth="1"/>
    <col min="267" max="267" width="19.625" style="73" customWidth="1"/>
    <col min="268" max="268" width="18.375" style="73" customWidth="1"/>
    <col min="269" max="512" width="8.75" style="73"/>
    <col min="513" max="513" width="6.375" style="73" customWidth="1"/>
    <col min="514" max="514" width="0" style="73" hidden="1" customWidth="1"/>
    <col min="515" max="515" width="5.75" style="73" customWidth="1"/>
    <col min="516" max="516" width="18.375" style="73" customWidth="1"/>
    <col min="517" max="517" width="7.125" style="73" customWidth="1"/>
    <col min="518" max="518" width="17" style="73" customWidth="1"/>
    <col min="519" max="519" width="8.875" style="73" customWidth="1"/>
    <col min="520" max="520" width="21.75" style="73" customWidth="1"/>
    <col min="521" max="521" width="10.625" style="73" customWidth="1"/>
    <col min="522" max="522" width="52.375" style="73" customWidth="1"/>
    <col min="523" max="523" width="19.625" style="73" customWidth="1"/>
    <col min="524" max="524" width="18.375" style="73" customWidth="1"/>
    <col min="525" max="768" width="8.75" style="73"/>
    <col min="769" max="769" width="6.375" style="73" customWidth="1"/>
    <col min="770" max="770" width="0" style="73" hidden="1" customWidth="1"/>
    <col min="771" max="771" width="5.75" style="73" customWidth="1"/>
    <col min="772" max="772" width="18.375" style="73" customWidth="1"/>
    <col min="773" max="773" width="7.125" style="73" customWidth="1"/>
    <col min="774" max="774" width="17" style="73" customWidth="1"/>
    <col min="775" max="775" width="8.875" style="73" customWidth="1"/>
    <col min="776" max="776" width="21.75" style="73" customWidth="1"/>
    <col min="777" max="777" width="10.625" style="73" customWidth="1"/>
    <col min="778" max="778" width="52.375" style="73" customWidth="1"/>
    <col min="779" max="779" width="19.625" style="73" customWidth="1"/>
    <col min="780" max="780" width="18.375" style="73" customWidth="1"/>
    <col min="781" max="1024" width="8.75" style="73"/>
    <col min="1025" max="1025" width="6.375" style="73" customWidth="1"/>
    <col min="1026" max="1026" width="0" style="73" hidden="1" customWidth="1"/>
    <col min="1027" max="1027" width="5.75" style="73" customWidth="1"/>
    <col min="1028" max="1028" width="18.375" style="73" customWidth="1"/>
    <col min="1029" max="1029" width="7.125" style="73" customWidth="1"/>
    <col min="1030" max="1030" width="17" style="73" customWidth="1"/>
    <col min="1031" max="1031" width="8.875" style="73" customWidth="1"/>
    <col min="1032" max="1032" width="21.75" style="73" customWidth="1"/>
    <col min="1033" max="1033" width="10.625" style="73" customWidth="1"/>
    <col min="1034" max="1034" width="52.375" style="73" customWidth="1"/>
    <col min="1035" max="1035" width="19.625" style="73" customWidth="1"/>
    <col min="1036" max="1036" width="18.375" style="73" customWidth="1"/>
    <col min="1037" max="1280" width="8.75" style="73"/>
    <col min="1281" max="1281" width="6.375" style="73" customWidth="1"/>
    <col min="1282" max="1282" width="0" style="73" hidden="1" customWidth="1"/>
    <col min="1283" max="1283" width="5.75" style="73" customWidth="1"/>
    <col min="1284" max="1284" width="18.375" style="73" customWidth="1"/>
    <col min="1285" max="1285" width="7.125" style="73" customWidth="1"/>
    <col min="1286" max="1286" width="17" style="73" customWidth="1"/>
    <col min="1287" max="1287" width="8.875" style="73" customWidth="1"/>
    <col min="1288" max="1288" width="21.75" style="73" customWidth="1"/>
    <col min="1289" max="1289" width="10.625" style="73" customWidth="1"/>
    <col min="1290" max="1290" width="52.375" style="73" customWidth="1"/>
    <col min="1291" max="1291" width="19.625" style="73" customWidth="1"/>
    <col min="1292" max="1292" width="18.375" style="73" customWidth="1"/>
    <col min="1293" max="1536" width="8.75" style="73"/>
    <col min="1537" max="1537" width="6.375" style="73" customWidth="1"/>
    <col min="1538" max="1538" width="0" style="73" hidden="1" customWidth="1"/>
    <col min="1539" max="1539" width="5.75" style="73" customWidth="1"/>
    <col min="1540" max="1540" width="18.375" style="73" customWidth="1"/>
    <col min="1541" max="1541" width="7.125" style="73" customWidth="1"/>
    <col min="1542" max="1542" width="17" style="73" customWidth="1"/>
    <col min="1543" max="1543" width="8.875" style="73" customWidth="1"/>
    <col min="1544" max="1544" width="21.75" style="73" customWidth="1"/>
    <col min="1545" max="1545" width="10.625" style="73" customWidth="1"/>
    <col min="1546" max="1546" width="52.375" style="73" customWidth="1"/>
    <col min="1547" max="1547" width="19.625" style="73" customWidth="1"/>
    <col min="1548" max="1548" width="18.375" style="73" customWidth="1"/>
    <col min="1549" max="1792" width="8.75" style="73"/>
    <col min="1793" max="1793" width="6.375" style="73" customWidth="1"/>
    <col min="1794" max="1794" width="0" style="73" hidden="1" customWidth="1"/>
    <col min="1795" max="1795" width="5.75" style="73" customWidth="1"/>
    <col min="1796" max="1796" width="18.375" style="73" customWidth="1"/>
    <col min="1797" max="1797" width="7.125" style="73" customWidth="1"/>
    <col min="1798" max="1798" width="17" style="73" customWidth="1"/>
    <col min="1799" max="1799" width="8.875" style="73" customWidth="1"/>
    <col min="1800" max="1800" width="21.75" style="73" customWidth="1"/>
    <col min="1801" max="1801" width="10.625" style="73" customWidth="1"/>
    <col min="1802" max="1802" width="52.375" style="73" customWidth="1"/>
    <col min="1803" max="1803" width="19.625" style="73" customWidth="1"/>
    <col min="1804" max="1804" width="18.375" style="73" customWidth="1"/>
    <col min="1805" max="2048" width="8.75" style="73"/>
    <col min="2049" max="2049" width="6.375" style="73" customWidth="1"/>
    <col min="2050" max="2050" width="0" style="73" hidden="1" customWidth="1"/>
    <col min="2051" max="2051" width="5.75" style="73" customWidth="1"/>
    <col min="2052" max="2052" width="18.375" style="73" customWidth="1"/>
    <col min="2053" max="2053" width="7.125" style="73" customWidth="1"/>
    <col min="2054" max="2054" width="17" style="73" customWidth="1"/>
    <col min="2055" max="2055" width="8.875" style="73" customWidth="1"/>
    <col min="2056" max="2056" width="21.75" style="73" customWidth="1"/>
    <col min="2057" max="2057" width="10.625" style="73" customWidth="1"/>
    <col min="2058" max="2058" width="52.375" style="73" customWidth="1"/>
    <col min="2059" max="2059" width="19.625" style="73" customWidth="1"/>
    <col min="2060" max="2060" width="18.375" style="73" customWidth="1"/>
    <col min="2061" max="2304" width="8.75" style="73"/>
    <col min="2305" max="2305" width="6.375" style="73" customWidth="1"/>
    <col min="2306" max="2306" width="0" style="73" hidden="1" customWidth="1"/>
    <col min="2307" max="2307" width="5.75" style="73" customWidth="1"/>
    <col min="2308" max="2308" width="18.375" style="73" customWidth="1"/>
    <col min="2309" max="2309" width="7.125" style="73" customWidth="1"/>
    <col min="2310" max="2310" width="17" style="73" customWidth="1"/>
    <col min="2311" max="2311" width="8.875" style="73" customWidth="1"/>
    <col min="2312" max="2312" width="21.75" style="73" customWidth="1"/>
    <col min="2313" max="2313" width="10.625" style="73" customWidth="1"/>
    <col min="2314" max="2314" width="52.375" style="73" customWidth="1"/>
    <col min="2315" max="2315" width="19.625" style="73" customWidth="1"/>
    <col min="2316" max="2316" width="18.375" style="73" customWidth="1"/>
    <col min="2317" max="2560" width="8.75" style="73"/>
    <col min="2561" max="2561" width="6.375" style="73" customWidth="1"/>
    <col min="2562" max="2562" width="0" style="73" hidden="1" customWidth="1"/>
    <col min="2563" max="2563" width="5.75" style="73" customWidth="1"/>
    <col min="2564" max="2564" width="18.375" style="73" customWidth="1"/>
    <col min="2565" max="2565" width="7.125" style="73" customWidth="1"/>
    <col min="2566" max="2566" width="17" style="73" customWidth="1"/>
    <col min="2567" max="2567" width="8.875" style="73" customWidth="1"/>
    <col min="2568" max="2568" width="21.75" style="73" customWidth="1"/>
    <col min="2569" max="2569" width="10.625" style="73" customWidth="1"/>
    <col min="2570" max="2570" width="52.375" style="73" customWidth="1"/>
    <col min="2571" max="2571" width="19.625" style="73" customWidth="1"/>
    <col min="2572" max="2572" width="18.375" style="73" customWidth="1"/>
    <col min="2573" max="2816" width="8.75" style="73"/>
    <col min="2817" max="2817" width="6.375" style="73" customWidth="1"/>
    <col min="2818" max="2818" width="0" style="73" hidden="1" customWidth="1"/>
    <col min="2819" max="2819" width="5.75" style="73" customWidth="1"/>
    <col min="2820" max="2820" width="18.375" style="73" customWidth="1"/>
    <col min="2821" max="2821" width="7.125" style="73" customWidth="1"/>
    <col min="2822" max="2822" width="17" style="73" customWidth="1"/>
    <col min="2823" max="2823" width="8.875" style="73" customWidth="1"/>
    <col min="2824" max="2824" width="21.75" style="73" customWidth="1"/>
    <col min="2825" max="2825" width="10.625" style="73" customWidth="1"/>
    <col min="2826" max="2826" width="52.375" style="73" customWidth="1"/>
    <col min="2827" max="2827" width="19.625" style="73" customWidth="1"/>
    <col min="2828" max="2828" width="18.375" style="73" customWidth="1"/>
    <col min="2829" max="3072" width="8.75" style="73"/>
    <col min="3073" max="3073" width="6.375" style="73" customWidth="1"/>
    <col min="3074" max="3074" width="0" style="73" hidden="1" customWidth="1"/>
    <col min="3075" max="3075" width="5.75" style="73" customWidth="1"/>
    <col min="3076" max="3076" width="18.375" style="73" customWidth="1"/>
    <col min="3077" max="3077" width="7.125" style="73" customWidth="1"/>
    <col min="3078" max="3078" width="17" style="73" customWidth="1"/>
    <col min="3079" max="3079" width="8.875" style="73" customWidth="1"/>
    <col min="3080" max="3080" width="21.75" style="73" customWidth="1"/>
    <col min="3081" max="3081" width="10.625" style="73" customWidth="1"/>
    <col min="3082" max="3082" width="52.375" style="73" customWidth="1"/>
    <col min="3083" max="3083" width="19.625" style="73" customWidth="1"/>
    <col min="3084" max="3084" width="18.375" style="73" customWidth="1"/>
    <col min="3085" max="3328" width="8.75" style="73"/>
    <col min="3329" max="3329" width="6.375" style="73" customWidth="1"/>
    <col min="3330" max="3330" width="0" style="73" hidden="1" customWidth="1"/>
    <col min="3331" max="3331" width="5.75" style="73" customWidth="1"/>
    <col min="3332" max="3332" width="18.375" style="73" customWidth="1"/>
    <col min="3333" max="3333" width="7.125" style="73" customWidth="1"/>
    <col min="3334" max="3334" width="17" style="73" customWidth="1"/>
    <col min="3335" max="3335" width="8.875" style="73" customWidth="1"/>
    <col min="3336" max="3336" width="21.75" style="73" customWidth="1"/>
    <col min="3337" max="3337" width="10.625" style="73" customWidth="1"/>
    <col min="3338" max="3338" width="52.375" style="73" customWidth="1"/>
    <col min="3339" max="3339" width="19.625" style="73" customWidth="1"/>
    <col min="3340" max="3340" width="18.375" style="73" customWidth="1"/>
    <col min="3341" max="3584" width="8.75" style="73"/>
    <col min="3585" max="3585" width="6.375" style="73" customWidth="1"/>
    <col min="3586" max="3586" width="0" style="73" hidden="1" customWidth="1"/>
    <col min="3587" max="3587" width="5.75" style="73" customWidth="1"/>
    <col min="3588" max="3588" width="18.375" style="73" customWidth="1"/>
    <col min="3589" max="3589" width="7.125" style="73" customWidth="1"/>
    <col min="3590" max="3590" width="17" style="73" customWidth="1"/>
    <col min="3591" max="3591" width="8.875" style="73" customWidth="1"/>
    <col min="3592" max="3592" width="21.75" style="73" customWidth="1"/>
    <col min="3593" max="3593" width="10.625" style="73" customWidth="1"/>
    <col min="3594" max="3594" width="52.375" style="73" customWidth="1"/>
    <col min="3595" max="3595" width="19.625" style="73" customWidth="1"/>
    <col min="3596" max="3596" width="18.375" style="73" customWidth="1"/>
    <col min="3597" max="3840" width="8.75" style="73"/>
    <col min="3841" max="3841" width="6.375" style="73" customWidth="1"/>
    <col min="3842" max="3842" width="0" style="73" hidden="1" customWidth="1"/>
    <col min="3843" max="3843" width="5.75" style="73" customWidth="1"/>
    <col min="3844" max="3844" width="18.375" style="73" customWidth="1"/>
    <col min="3845" max="3845" width="7.125" style="73" customWidth="1"/>
    <col min="3846" max="3846" width="17" style="73" customWidth="1"/>
    <col min="3847" max="3847" width="8.875" style="73" customWidth="1"/>
    <col min="3848" max="3848" width="21.75" style="73" customWidth="1"/>
    <col min="3849" max="3849" width="10.625" style="73" customWidth="1"/>
    <col min="3850" max="3850" width="52.375" style="73" customWidth="1"/>
    <col min="3851" max="3851" width="19.625" style="73" customWidth="1"/>
    <col min="3852" max="3852" width="18.375" style="73" customWidth="1"/>
    <col min="3853" max="4096" width="8.75" style="73"/>
    <col min="4097" max="4097" width="6.375" style="73" customWidth="1"/>
    <col min="4098" max="4098" width="0" style="73" hidden="1" customWidth="1"/>
    <col min="4099" max="4099" width="5.75" style="73" customWidth="1"/>
    <col min="4100" max="4100" width="18.375" style="73" customWidth="1"/>
    <col min="4101" max="4101" width="7.125" style="73" customWidth="1"/>
    <col min="4102" max="4102" width="17" style="73" customWidth="1"/>
    <col min="4103" max="4103" width="8.875" style="73" customWidth="1"/>
    <col min="4104" max="4104" width="21.75" style="73" customWidth="1"/>
    <col min="4105" max="4105" width="10.625" style="73" customWidth="1"/>
    <col min="4106" max="4106" width="52.375" style="73" customWidth="1"/>
    <col min="4107" max="4107" width="19.625" style="73" customWidth="1"/>
    <col min="4108" max="4108" width="18.375" style="73" customWidth="1"/>
    <col min="4109" max="4352" width="8.75" style="73"/>
    <col min="4353" max="4353" width="6.375" style="73" customWidth="1"/>
    <col min="4354" max="4354" width="0" style="73" hidden="1" customWidth="1"/>
    <col min="4355" max="4355" width="5.75" style="73" customWidth="1"/>
    <col min="4356" max="4356" width="18.375" style="73" customWidth="1"/>
    <col min="4357" max="4357" width="7.125" style="73" customWidth="1"/>
    <col min="4358" max="4358" width="17" style="73" customWidth="1"/>
    <col min="4359" max="4359" width="8.875" style="73" customWidth="1"/>
    <col min="4360" max="4360" width="21.75" style="73" customWidth="1"/>
    <col min="4361" max="4361" width="10.625" style="73" customWidth="1"/>
    <col min="4362" max="4362" width="52.375" style="73" customWidth="1"/>
    <col min="4363" max="4363" width="19.625" style="73" customWidth="1"/>
    <col min="4364" max="4364" width="18.375" style="73" customWidth="1"/>
    <col min="4365" max="4608" width="8.75" style="73"/>
    <col min="4609" max="4609" width="6.375" style="73" customWidth="1"/>
    <col min="4610" max="4610" width="0" style="73" hidden="1" customWidth="1"/>
    <col min="4611" max="4611" width="5.75" style="73" customWidth="1"/>
    <col min="4612" max="4612" width="18.375" style="73" customWidth="1"/>
    <col min="4613" max="4613" width="7.125" style="73" customWidth="1"/>
    <col min="4614" max="4614" width="17" style="73" customWidth="1"/>
    <col min="4615" max="4615" width="8.875" style="73" customWidth="1"/>
    <col min="4616" max="4616" width="21.75" style="73" customWidth="1"/>
    <col min="4617" max="4617" width="10.625" style="73" customWidth="1"/>
    <col min="4618" max="4618" width="52.375" style="73" customWidth="1"/>
    <col min="4619" max="4619" width="19.625" style="73" customWidth="1"/>
    <col min="4620" max="4620" width="18.375" style="73" customWidth="1"/>
    <col min="4621" max="4864" width="8.75" style="73"/>
    <col min="4865" max="4865" width="6.375" style="73" customWidth="1"/>
    <col min="4866" max="4866" width="0" style="73" hidden="1" customWidth="1"/>
    <col min="4867" max="4867" width="5.75" style="73" customWidth="1"/>
    <col min="4868" max="4868" width="18.375" style="73" customWidth="1"/>
    <col min="4869" max="4869" width="7.125" style="73" customWidth="1"/>
    <col min="4870" max="4870" width="17" style="73" customWidth="1"/>
    <col min="4871" max="4871" width="8.875" style="73" customWidth="1"/>
    <col min="4872" max="4872" width="21.75" style="73" customWidth="1"/>
    <col min="4873" max="4873" width="10.625" style="73" customWidth="1"/>
    <col min="4874" max="4874" width="52.375" style="73" customWidth="1"/>
    <col min="4875" max="4875" width="19.625" style="73" customWidth="1"/>
    <col min="4876" max="4876" width="18.375" style="73" customWidth="1"/>
    <col min="4877" max="5120" width="8.75" style="73"/>
    <col min="5121" max="5121" width="6.375" style="73" customWidth="1"/>
    <col min="5122" max="5122" width="0" style="73" hidden="1" customWidth="1"/>
    <col min="5123" max="5123" width="5.75" style="73" customWidth="1"/>
    <col min="5124" max="5124" width="18.375" style="73" customWidth="1"/>
    <col min="5125" max="5125" width="7.125" style="73" customWidth="1"/>
    <col min="5126" max="5126" width="17" style="73" customWidth="1"/>
    <col min="5127" max="5127" width="8.875" style="73" customWidth="1"/>
    <col min="5128" max="5128" width="21.75" style="73" customWidth="1"/>
    <col min="5129" max="5129" width="10.625" style="73" customWidth="1"/>
    <col min="5130" max="5130" width="52.375" style="73" customWidth="1"/>
    <col min="5131" max="5131" width="19.625" style="73" customWidth="1"/>
    <col min="5132" max="5132" width="18.375" style="73" customWidth="1"/>
    <col min="5133" max="5376" width="8.75" style="73"/>
    <col min="5377" max="5377" width="6.375" style="73" customWidth="1"/>
    <col min="5378" max="5378" width="0" style="73" hidden="1" customWidth="1"/>
    <col min="5379" max="5379" width="5.75" style="73" customWidth="1"/>
    <col min="5380" max="5380" width="18.375" style="73" customWidth="1"/>
    <col min="5381" max="5381" width="7.125" style="73" customWidth="1"/>
    <col min="5382" max="5382" width="17" style="73" customWidth="1"/>
    <col min="5383" max="5383" width="8.875" style="73" customWidth="1"/>
    <col min="5384" max="5384" width="21.75" style="73" customWidth="1"/>
    <col min="5385" max="5385" width="10.625" style="73" customWidth="1"/>
    <col min="5386" max="5386" width="52.375" style="73" customWidth="1"/>
    <col min="5387" max="5387" width="19.625" style="73" customWidth="1"/>
    <col min="5388" max="5388" width="18.375" style="73" customWidth="1"/>
    <col min="5389" max="5632" width="8.75" style="73"/>
    <col min="5633" max="5633" width="6.375" style="73" customWidth="1"/>
    <col min="5634" max="5634" width="0" style="73" hidden="1" customWidth="1"/>
    <col min="5635" max="5635" width="5.75" style="73" customWidth="1"/>
    <col min="5636" max="5636" width="18.375" style="73" customWidth="1"/>
    <col min="5637" max="5637" width="7.125" style="73" customWidth="1"/>
    <col min="5638" max="5638" width="17" style="73" customWidth="1"/>
    <col min="5639" max="5639" width="8.875" style="73" customWidth="1"/>
    <col min="5640" max="5640" width="21.75" style="73" customWidth="1"/>
    <col min="5641" max="5641" width="10.625" style="73" customWidth="1"/>
    <col min="5642" max="5642" width="52.375" style="73" customWidth="1"/>
    <col min="5643" max="5643" width="19.625" style="73" customWidth="1"/>
    <col min="5644" max="5644" width="18.375" style="73" customWidth="1"/>
    <col min="5645" max="5888" width="8.75" style="73"/>
    <col min="5889" max="5889" width="6.375" style="73" customWidth="1"/>
    <col min="5890" max="5890" width="0" style="73" hidden="1" customWidth="1"/>
    <col min="5891" max="5891" width="5.75" style="73" customWidth="1"/>
    <col min="5892" max="5892" width="18.375" style="73" customWidth="1"/>
    <col min="5893" max="5893" width="7.125" style="73" customWidth="1"/>
    <col min="5894" max="5894" width="17" style="73" customWidth="1"/>
    <col min="5895" max="5895" width="8.875" style="73" customWidth="1"/>
    <col min="5896" max="5896" width="21.75" style="73" customWidth="1"/>
    <col min="5897" max="5897" width="10.625" style="73" customWidth="1"/>
    <col min="5898" max="5898" width="52.375" style="73" customWidth="1"/>
    <col min="5899" max="5899" width="19.625" style="73" customWidth="1"/>
    <col min="5900" max="5900" width="18.375" style="73" customWidth="1"/>
    <col min="5901" max="6144" width="8.75" style="73"/>
    <col min="6145" max="6145" width="6.375" style="73" customWidth="1"/>
    <col min="6146" max="6146" width="0" style="73" hidden="1" customWidth="1"/>
    <col min="6147" max="6147" width="5.75" style="73" customWidth="1"/>
    <col min="6148" max="6148" width="18.375" style="73" customWidth="1"/>
    <col min="6149" max="6149" width="7.125" style="73" customWidth="1"/>
    <col min="6150" max="6150" width="17" style="73" customWidth="1"/>
    <col min="6151" max="6151" width="8.875" style="73" customWidth="1"/>
    <col min="6152" max="6152" width="21.75" style="73" customWidth="1"/>
    <col min="6153" max="6153" width="10.625" style="73" customWidth="1"/>
    <col min="6154" max="6154" width="52.375" style="73" customWidth="1"/>
    <col min="6155" max="6155" width="19.625" style="73" customWidth="1"/>
    <col min="6156" max="6156" width="18.375" style="73" customWidth="1"/>
    <col min="6157" max="6400" width="8.75" style="73"/>
    <col min="6401" max="6401" width="6.375" style="73" customWidth="1"/>
    <col min="6402" max="6402" width="0" style="73" hidden="1" customWidth="1"/>
    <col min="6403" max="6403" width="5.75" style="73" customWidth="1"/>
    <col min="6404" max="6404" width="18.375" style="73" customWidth="1"/>
    <col min="6405" max="6405" width="7.125" style="73" customWidth="1"/>
    <col min="6406" max="6406" width="17" style="73" customWidth="1"/>
    <col min="6407" max="6407" width="8.875" style="73" customWidth="1"/>
    <col min="6408" max="6408" width="21.75" style="73" customWidth="1"/>
    <col min="6409" max="6409" width="10.625" style="73" customWidth="1"/>
    <col min="6410" max="6410" width="52.375" style="73" customWidth="1"/>
    <col min="6411" max="6411" width="19.625" style="73" customWidth="1"/>
    <col min="6412" max="6412" width="18.375" style="73" customWidth="1"/>
    <col min="6413" max="6656" width="8.75" style="73"/>
    <col min="6657" max="6657" width="6.375" style="73" customWidth="1"/>
    <col min="6658" max="6658" width="0" style="73" hidden="1" customWidth="1"/>
    <col min="6659" max="6659" width="5.75" style="73" customWidth="1"/>
    <col min="6660" max="6660" width="18.375" style="73" customWidth="1"/>
    <col min="6661" max="6661" width="7.125" style="73" customWidth="1"/>
    <col min="6662" max="6662" width="17" style="73" customWidth="1"/>
    <col min="6663" max="6663" width="8.875" style="73" customWidth="1"/>
    <col min="6664" max="6664" width="21.75" style="73" customWidth="1"/>
    <col min="6665" max="6665" width="10.625" style="73" customWidth="1"/>
    <col min="6666" max="6666" width="52.375" style="73" customWidth="1"/>
    <col min="6667" max="6667" width="19.625" style="73" customWidth="1"/>
    <col min="6668" max="6668" width="18.375" style="73" customWidth="1"/>
    <col min="6669" max="6912" width="8.75" style="73"/>
    <col min="6913" max="6913" width="6.375" style="73" customWidth="1"/>
    <col min="6914" max="6914" width="0" style="73" hidden="1" customWidth="1"/>
    <col min="6915" max="6915" width="5.75" style="73" customWidth="1"/>
    <col min="6916" max="6916" width="18.375" style="73" customWidth="1"/>
    <col min="6917" max="6917" width="7.125" style="73" customWidth="1"/>
    <col min="6918" max="6918" width="17" style="73" customWidth="1"/>
    <col min="6919" max="6919" width="8.875" style="73" customWidth="1"/>
    <col min="6920" max="6920" width="21.75" style="73" customWidth="1"/>
    <col min="6921" max="6921" width="10.625" style="73" customWidth="1"/>
    <col min="6922" max="6922" width="52.375" style="73" customWidth="1"/>
    <col min="6923" max="6923" width="19.625" style="73" customWidth="1"/>
    <col min="6924" max="6924" width="18.375" style="73" customWidth="1"/>
    <col min="6925" max="7168" width="8.75" style="73"/>
    <col min="7169" max="7169" width="6.375" style="73" customWidth="1"/>
    <col min="7170" max="7170" width="0" style="73" hidden="1" customWidth="1"/>
    <col min="7171" max="7171" width="5.75" style="73" customWidth="1"/>
    <col min="7172" max="7172" width="18.375" style="73" customWidth="1"/>
    <col min="7173" max="7173" width="7.125" style="73" customWidth="1"/>
    <col min="7174" max="7174" width="17" style="73" customWidth="1"/>
    <col min="7175" max="7175" width="8.875" style="73" customWidth="1"/>
    <col min="7176" max="7176" width="21.75" style="73" customWidth="1"/>
    <col min="7177" max="7177" width="10.625" style="73" customWidth="1"/>
    <col min="7178" max="7178" width="52.375" style="73" customWidth="1"/>
    <col min="7179" max="7179" width="19.625" style="73" customWidth="1"/>
    <col min="7180" max="7180" width="18.375" style="73" customWidth="1"/>
    <col min="7181" max="7424" width="8.75" style="73"/>
    <col min="7425" max="7425" width="6.375" style="73" customWidth="1"/>
    <col min="7426" max="7426" width="0" style="73" hidden="1" customWidth="1"/>
    <col min="7427" max="7427" width="5.75" style="73" customWidth="1"/>
    <col min="7428" max="7428" width="18.375" style="73" customWidth="1"/>
    <col min="7429" max="7429" width="7.125" style="73" customWidth="1"/>
    <col min="7430" max="7430" width="17" style="73" customWidth="1"/>
    <col min="7431" max="7431" width="8.875" style="73" customWidth="1"/>
    <col min="7432" max="7432" width="21.75" style="73" customWidth="1"/>
    <col min="7433" max="7433" width="10.625" style="73" customWidth="1"/>
    <col min="7434" max="7434" width="52.375" style="73" customWidth="1"/>
    <col min="7435" max="7435" width="19.625" style="73" customWidth="1"/>
    <col min="7436" max="7436" width="18.375" style="73" customWidth="1"/>
    <col min="7437" max="7680" width="8.75" style="73"/>
    <col min="7681" max="7681" width="6.375" style="73" customWidth="1"/>
    <col min="7682" max="7682" width="0" style="73" hidden="1" customWidth="1"/>
    <col min="7683" max="7683" width="5.75" style="73" customWidth="1"/>
    <col min="7684" max="7684" width="18.375" style="73" customWidth="1"/>
    <col min="7685" max="7685" width="7.125" style="73" customWidth="1"/>
    <col min="7686" max="7686" width="17" style="73" customWidth="1"/>
    <col min="7687" max="7687" width="8.875" style="73" customWidth="1"/>
    <col min="7688" max="7688" width="21.75" style="73" customWidth="1"/>
    <col min="7689" max="7689" width="10.625" style="73" customWidth="1"/>
    <col min="7690" max="7690" width="52.375" style="73" customWidth="1"/>
    <col min="7691" max="7691" width="19.625" style="73" customWidth="1"/>
    <col min="7692" max="7692" width="18.375" style="73" customWidth="1"/>
    <col min="7693" max="7936" width="8.75" style="73"/>
    <col min="7937" max="7937" width="6.375" style="73" customWidth="1"/>
    <col min="7938" max="7938" width="0" style="73" hidden="1" customWidth="1"/>
    <col min="7939" max="7939" width="5.75" style="73" customWidth="1"/>
    <col min="7940" max="7940" width="18.375" style="73" customWidth="1"/>
    <col min="7941" max="7941" width="7.125" style="73" customWidth="1"/>
    <col min="7942" max="7942" width="17" style="73" customWidth="1"/>
    <col min="7943" max="7943" width="8.875" style="73" customWidth="1"/>
    <col min="7944" max="7944" width="21.75" style="73" customWidth="1"/>
    <col min="7945" max="7945" width="10.625" style="73" customWidth="1"/>
    <col min="7946" max="7946" width="52.375" style="73" customWidth="1"/>
    <col min="7947" max="7947" width="19.625" style="73" customWidth="1"/>
    <col min="7948" max="7948" width="18.375" style="73" customWidth="1"/>
    <col min="7949" max="8192" width="8.75" style="73"/>
    <col min="8193" max="8193" width="6.375" style="73" customWidth="1"/>
    <col min="8194" max="8194" width="0" style="73" hidden="1" customWidth="1"/>
    <col min="8195" max="8195" width="5.75" style="73" customWidth="1"/>
    <col min="8196" max="8196" width="18.375" style="73" customWidth="1"/>
    <col min="8197" max="8197" width="7.125" style="73" customWidth="1"/>
    <col min="8198" max="8198" width="17" style="73" customWidth="1"/>
    <col min="8199" max="8199" width="8.875" style="73" customWidth="1"/>
    <col min="8200" max="8200" width="21.75" style="73" customWidth="1"/>
    <col min="8201" max="8201" width="10.625" style="73" customWidth="1"/>
    <col min="8202" max="8202" width="52.375" style="73" customWidth="1"/>
    <col min="8203" max="8203" width="19.625" style="73" customWidth="1"/>
    <col min="8204" max="8204" width="18.375" style="73" customWidth="1"/>
    <col min="8205" max="8448" width="8.75" style="73"/>
    <col min="8449" max="8449" width="6.375" style="73" customWidth="1"/>
    <col min="8450" max="8450" width="0" style="73" hidden="1" customWidth="1"/>
    <col min="8451" max="8451" width="5.75" style="73" customWidth="1"/>
    <col min="8452" max="8452" width="18.375" style="73" customWidth="1"/>
    <col min="8453" max="8453" width="7.125" style="73" customWidth="1"/>
    <col min="8454" max="8454" width="17" style="73" customWidth="1"/>
    <col min="8455" max="8455" width="8.875" style="73" customWidth="1"/>
    <col min="8456" max="8456" width="21.75" style="73" customWidth="1"/>
    <col min="8457" max="8457" width="10.625" style="73" customWidth="1"/>
    <col min="8458" max="8458" width="52.375" style="73" customWidth="1"/>
    <col min="8459" max="8459" width="19.625" style="73" customWidth="1"/>
    <col min="8460" max="8460" width="18.375" style="73" customWidth="1"/>
    <col min="8461" max="8704" width="8.75" style="73"/>
    <col min="8705" max="8705" width="6.375" style="73" customWidth="1"/>
    <col min="8706" max="8706" width="0" style="73" hidden="1" customWidth="1"/>
    <col min="8707" max="8707" width="5.75" style="73" customWidth="1"/>
    <col min="8708" max="8708" width="18.375" style="73" customWidth="1"/>
    <col min="8709" max="8709" width="7.125" style="73" customWidth="1"/>
    <col min="8710" max="8710" width="17" style="73" customWidth="1"/>
    <col min="8711" max="8711" width="8.875" style="73" customWidth="1"/>
    <col min="8712" max="8712" width="21.75" style="73" customWidth="1"/>
    <col min="8713" max="8713" width="10.625" style="73" customWidth="1"/>
    <col min="8714" max="8714" width="52.375" style="73" customWidth="1"/>
    <col min="8715" max="8715" width="19.625" style="73" customWidth="1"/>
    <col min="8716" max="8716" width="18.375" style="73" customWidth="1"/>
    <col min="8717" max="8960" width="8.75" style="73"/>
    <col min="8961" max="8961" width="6.375" style="73" customWidth="1"/>
    <col min="8962" max="8962" width="0" style="73" hidden="1" customWidth="1"/>
    <col min="8963" max="8963" width="5.75" style="73" customWidth="1"/>
    <col min="8964" max="8964" width="18.375" style="73" customWidth="1"/>
    <col min="8965" max="8965" width="7.125" style="73" customWidth="1"/>
    <col min="8966" max="8966" width="17" style="73" customWidth="1"/>
    <col min="8967" max="8967" width="8.875" style="73" customWidth="1"/>
    <col min="8968" max="8968" width="21.75" style="73" customWidth="1"/>
    <col min="8969" max="8969" width="10.625" style="73" customWidth="1"/>
    <col min="8970" max="8970" width="52.375" style="73" customWidth="1"/>
    <col min="8971" max="8971" width="19.625" style="73" customWidth="1"/>
    <col min="8972" max="8972" width="18.375" style="73" customWidth="1"/>
    <col min="8973" max="9216" width="8.75" style="73"/>
    <col min="9217" max="9217" width="6.375" style="73" customWidth="1"/>
    <col min="9218" max="9218" width="0" style="73" hidden="1" customWidth="1"/>
    <col min="9219" max="9219" width="5.75" style="73" customWidth="1"/>
    <col min="9220" max="9220" width="18.375" style="73" customWidth="1"/>
    <col min="9221" max="9221" width="7.125" style="73" customWidth="1"/>
    <col min="9222" max="9222" width="17" style="73" customWidth="1"/>
    <col min="9223" max="9223" width="8.875" style="73" customWidth="1"/>
    <col min="9224" max="9224" width="21.75" style="73" customWidth="1"/>
    <col min="9225" max="9225" width="10.625" style="73" customWidth="1"/>
    <col min="9226" max="9226" width="52.375" style="73" customWidth="1"/>
    <col min="9227" max="9227" width="19.625" style="73" customWidth="1"/>
    <col min="9228" max="9228" width="18.375" style="73" customWidth="1"/>
    <col min="9229" max="9472" width="8.75" style="73"/>
    <col min="9473" max="9473" width="6.375" style="73" customWidth="1"/>
    <col min="9474" max="9474" width="0" style="73" hidden="1" customWidth="1"/>
    <col min="9475" max="9475" width="5.75" style="73" customWidth="1"/>
    <col min="9476" max="9476" width="18.375" style="73" customWidth="1"/>
    <col min="9477" max="9477" width="7.125" style="73" customWidth="1"/>
    <col min="9478" max="9478" width="17" style="73" customWidth="1"/>
    <col min="9479" max="9479" width="8.875" style="73" customWidth="1"/>
    <col min="9480" max="9480" width="21.75" style="73" customWidth="1"/>
    <col min="9481" max="9481" width="10.625" style="73" customWidth="1"/>
    <col min="9482" max="9482" width="52.375" style="73" customWidth="1"/>
    <col min="9483" max="9483" width="19.625" style="73" customWidth="1"/>
    <col min="9484" max="9484" width="18.375" style="73" customWidth="1"/>
    <col min="9485" max="9728" width="8.75" style="73"/>
    <col min="9729" max="9729" width="6.375" style="73" customWidth="1"/>
    <col min="9730" max="9730" width="0" style="73" hidden="1" customWidth="1"/>
    <col min="9731" max="9731" width="5.75" style="73" customWidth="1"/>
    <col min="9732" max="9732" width="18.375" style="73" customWidth="1"/>
    <col min="9733" max="9733" width="7.125" style="73" customWidth="1"/>
    <col min="9734" max="9734" width="17" style="73" customWidth="1"/>
    <col min="9735" max="9735" width="8.875" style="73" customWidth="1"/>
    <col min="9736" max="9736" width="21.75" style="73" customWidth="1"/>
    <col min="9737" max="9737" width="10.625" style="73" customWidth="1"/>
    <col min="9738" max="9738" width="52.375" style="73" customWidth="1"/>
    <col min="9739" max="9739" width="19.625" style="73" customWidth="1"/>
    <col min="9740" max="9740" width="18.375" style="73" customWidth="1"/>
    <col min="9741" max="9984" width="8.75" style="73"/>
    <col min="9985" max="9985" width="6.375" style="73" customWidth="1"/>
    <col min="9986" max="9986" width="0" style="73" hidden="1" customWidth="1"/>
    <col min="9987" max="9987" width="5.75" style="73" customWidth="1"/>
    <col min="9988" max="9988" width="18.375" style="73" customWidth="1"/>
    <col min="9989" max="9989" width="7.125" style="73" customWidth="1"/>
    <col min="9990" max="9990" width="17" style="73" customWidth="1"/>
    <col min="9991" max="9991" width="8.875" style="73" customWidth="1"/>
    <col min="9992" max="9992" width="21.75" style="73" customWidth="1"/>
    <col min="9993" max="9993" width="10.625" style="73" customWidth="1"/>
    <col min="9994" max="9994" width="52.375" style="73" customWidth="1"/>
    <col min="9995" max="9995" width="19.625" style="73" customWidth="1"/>
    <col min="9996" max="9996" width="18.375" style="73" customWidth="1"/>
    <col min="9997" max="10240" width="8.75" style="73"/>
    <col min="10241" max="10241" width="6.375" style="73" customWidth="1"/>
    <col min="10242" max="10242" width="0" style="73" hidden="1" customWidth="1"/>
    <col min="10243" max="10243" width="5.75" style="73" customWidth="1"/>
    <col min="10244" max="10244" width="18.375" style="73" customWidth="1"/>
    <col min="10245" max="10245" width="7.125" style="73" customWidth="1"/>
    <col min="10246" max="10246" width="17" style="73" customWidth="1"/>
    <col min="10247" max="10247" width="8.875" style="73" customWidth="1"/>
    <col min="10248" max="10248" width="21.75" style="73" customWidth="1"/>
    <col min="10249" max="10249" width="10.625" style="73" customWidth="1"/>
    <col min="10250" max="10250" width="52.375" style="73" customWidth="1"/>
    <col min="10251" max="10251" width="19.625" style="73" customWidth="1"/>
    <col min="10252" max="10252" width="18.375" style="73" customWidth="1"/>
    <col min="10253" max="10496" width="8.75" style="73"/>
    <col min="10497" max="10497" width="6.375" style="73" customWidth="1"/>
    <col min="10498" max="10498" width="0" style="73" hidden="1" customWidth="1"/>
    <col min="10499" max="10499" width="5.75" style="73" customWidth="1"/>
    <col min="10500" max="10500" width="18.375" style="73" customWidth="1"/>
    <col min="10501" max="10501" width="7.125" style="73" customWidth="1"/>
    <col min="10502" max="10502" width="17" style="73" customWidth="1"/>
    <col min="10503" max="10503" width="8.875" style="73" customWidth="1"/>
    <col min="10504" max="10504" width="21.75" style="73" customWidth="1"/>
    <col min="10505" max="10505" width="10.625" style="73" customWidth="1"/>
    <col min="10506" max="10506" width="52.375" style="73" customWidth="1"/>
    <col min="10507" max="10507" width="19.625" style="73" customWidth="1"/>
    <col min="10508" max="10508" width="18.375" style="73" customWidth="1"/>
    <col min="10509" max="10752" width="8.75" style="73"/>
    <col min="10753" max="10753" width="6.375" style="73" customWidth="1"/>
    <col min="10754" max="10754" width="0" style="73" hidden="1" customWidth="1"/>
    <col min="10755" max="10755" width="5.75" style="73" customWidth="1"/>
    <col min="10756" max="10756" width="18.375" style="73" customWidth="1"/>
    <col min="10757" max="10757" width="7.125" style="73" customWidth="1"/>
    <col min="10758" max="10758" width="17" style="73" customWidth="1"/>
    <col min="10759" max="10759" width="8.875" style="73" customWidth="1"/>
    <col min="10760" max="10760" width="21.75" style="73" customWidth="1"/>
    <col min="10761" max="10761" width="10.625" style="73" customWidth="1"/>
    <col min="10762" max="10762" width="52.375" style="73" customWidth="1"/>
    <col min="10763" max="10763" width="19.625" style="73" customWidth="1"/>
    <col min="10764" max="10764" width="18.375" style="73" customWidth="1"/>
    <col min="10765" max="11008" width="8.75" style="73"/>
    <col min="11009" max="11009" width="6.375" style="73" customWidth="1"/>
    <col min="11010" max="11010" width="0" style="73" hidden="1" customWidth="1"/>
    <col min="11011" max="11011" width="5.75" style="73" customWidth="1"/>
    <col min="11012" max="11012" width="18.375" style="73" customWidth="1"/>
    <col min="11013" max="11013" width="7.125" style="73" customWidth="1"/>
    <col min="11014" max="11014" width="17" style="73" customWidth="1"/>
    <col min="11015" max="11015" width="8.875" style="73" customWidth="1"/>
    <col min="11016" max="11016" width="21.75" style="73" customWidth="1"/>
    <col min="11017" max="11017" width="10.625" style="73" customWidth="1"/>
    <col min="11018" max="11018" width="52.375" style="73" customWidth="1"/>
    <col min="11019" max="11019" width="19.625" style="73" customWidth="1"/>
    <col min="11020" max="11020" width="18.375" style="73" customWidth="1"/>
    <col min="11021" max="11264" width="8.75" style="73"/>
    <col min="11265" max="11265" width="6.375" style="73" customWidth="1"/>
    <col min="11266" max="11266" width="0" style="73" hidden="1" customWidth="1"/>
    <col min="11267" max="11267" width="5.75" style="73" customWidth="1"/>
    <col min="11268" max="11268" width="18.375" style="73" customWidth="1"/>
    <col min="11269" max="11269" width="7.125" style="73" customWidth="1"/>
    <col min="11270" max="11270" width="17" style="73" customWidth="1"/>
    <col min="11271" max="11271" width="8.875" style="73" customWidth="1"/>
    <col min="11272" max="11272" width="21.75" style="73" customWidth="1"/>
    <col min="11273" max="11273" width="10.625" style="73" customWidth="1"/>
    <col min="11274" max="11274" width="52.375" style="73" customWidth="1"/>
    <col min="11275" max="11275" width="19.625" style="73" customWidth="1"/>
    <col min="11276" max="11276" width="18.375" style="73" customWidth="1"/>
    <col min="11277" max="11520" width="8.75" style="73"/>
    <col min="11521" max="11521" width="6.375" style="73" customWidth="1"/>
    <col min="11522" max="11522" width="0" style="73" hidden="1" customWidth="1"/>
    <col min="11523" max="11523" width="5.75" style="73" customWidth="1"/>
    <col min="11524" max="11524" width="18.375" style="73" customWidth="1"/>
    <col min="11525" max="11525" width="7.125" style="73" customWidth="1"/>
    <col min="11526" max="11526" width="17" style="73" customWidth="1"/>
    <col min="11527" max="11527" width="8.875" style="73" customWidth="1"/>
    <col min="11528" max="11528" width="21.75" style="73" customWidth="1"/>
    <col min="11529" max="11529" width="10.625" style="73" customWidth="1"/>
    <col min="11530" max="11530" width="52.375" style="73" customWidth="1"/>
    <col min="11531" max="11531" width="19.625" style="73" customWidth="1"/>
    <col min="11532" max="11532" width="18.375" style="73" customWidth="1"/>
    <col min="11533" max="11776" width="8.75" style="73"/>
    <col min="11777" max="11777" width="6.375" style="73" customWidth="1"/>
    <col min="11778" max="11778" width="0" style="73" hidden="1" customWidth="1"/>
    <col min="11779" max="11779" width="5.75" style="73" customWidth="1"/>
    <col min="11780" max="11780" width="18.375" style="73" customWidth="1"/>
    <col min="11781" max="11781" width="7.125" style="73" customWidth="1"/>
    <col min="11782" max="11782" width="17" style="73" customWidth="1"/>
    <col min="11783" max="11783" width="8.875" style="73" customWidth="1"/>
    <col min="11784" max="11784" width="21.75" style="73" customWidth="1"/>
    <col min="11785" max="11785" width="10.625" style="73" customWidth="1"/>
    <col min="11786" max="11786" width="52.375" style="73" customWidth="1"/>
    <col min="11787" max="11787" width="19.625" style="73" customWidth="1"/>
    <col min="11788" max="11788" width="18.375" style="73" customWidth="1"/>
    <col min="11789" max="12032" width="8.75" style="73"/>
    <col min="12033" max="12033" width="6.375" style="73" customWidth="1"/>
    <col min="12034" max="12034" width="0" style="73" hidden="1" customWidth="1"/>
    <col min="12035" max="12035" width="5.75" style="73" customWidth="1"/>
    <col min="12036" max="12036" width="18.375" style="73" customWidth="1"/>
    <col min="12037" max="12037" width="7.125" style="73" customWidth="1"/>
    <col min="12038" max="12038" width="17" style="73" customWidth="1"/>
    <col min="12039" max="12039" width="8.875" style="73" customWidth="1"/>
    <col min="12040" max="12040" width="21.75" style="73" customWidth="1"/>
    <col min="12041" max="12041" width="10.625" style="73" customWidth="1"/>
    <col min="12042" max="12042" width="52.375" style="73" customWidth="1"/>
    <col min="12043" max="12043" width="19.625" style="73" customWidth="1"/>
    <col min="12044" max="12044" width="18.375" style="73" customWidth="1"/>
    <col min="12045" max="12288" width="8.75" style="73"/>
    <col min="12289" max="12289" width="6.375" style="73" customWidth="1"/>
    <col min="12290" max="12290" width="0" style="73" hidden="1" customWidth="1"/>
    <col min="12291" max="12291" width="5.75" style="73" customWidth="1"/>
    <col min="12292" max="12292" width="18.375" style="73" customWidth="1"/>
    <col min="12293" max="12293" width="7.125" style="73" customWidth="1"/>
    <col min="12294" max="12294" width="17" style="73" customWidth="1"/>
    <col min="12295" max="12295" width="8.875" style="73" customWidth="1"/>
    <col min="12296" max="12296" width="21.75" style="73" customWidth="1"/>
    <col min="12297" max="12297" width="10.625" style="73" customWidth="1"/>
    <col min="12298" max="12298" width="52.375" style="73" customWidth="1"/>
    <col min="12299" max="12299" width="19.625" style="73" customWidth="1"/>
    <col min="12300" max="12300" width="18.375" style="73" customWidth="1"/>
    <col min="12301" max="12544" width="8.75" style="73"/>
    <col min="12545" max="12545" width="6.375" style="73" customWidth="1"/>
    <col min="12546" max="12546" width="0" style="73" hidden="1" customWidth="1"/>
    <col min="12547" max="12547" width="5.75" style="73" customWidth="1"/>
    <col min="12548" max="12548" width="18.375" style="73" customWidth="1"/>
    <col min="12549" max="12549" width="7.125" style="73" customWidth="1"/>
    <col min="12550" max="12550" width="17" style="73" customWidth="1"/>
    <col min="12551" max="12551" width="8.875" style="73" customWidth="1"/>
    <col min="12552" max="12552" width="21.75" style="73" customWidth="1"/>
    <col min="12553" max="12553" width="10.625" style="73" customWidth="1"/>
    <col min="12554" max="12554" width="52.375" style="73" customWidth="1"/>
    <col min="12555" max="12555" width="19.625" style="73" customWidth="1"/>
    <col min="12556" max="12556" width="18.375" style="73" customWidth="1"/>
    <col min="12557" max="12800" width="8.75" style="73"/>
    <col min="12801" max="12801" width="6.375" style="73" customWidth="1"/>
    <col min="12802" max="12802" width="0" style="73" hidden="1" customWidth="1"/>
    <col min="12803" max="12803" width="5.75" style="73" customWidth="1"/>
    <col min="12804" max="12804" width="18.375" style="73" customWidth="1"/>
    <col min="12805" max="12805" width="7.125" style="73" customWidth="1"/>
    <col min="12806" max="12806" width="17" style="73" customWidth="1"/>
    <col min="12807" max="12807" width="8.875" style="73" customWidth="1"/>
    <col min="12808" max="12808" width="21.75" style="73" customWidth="1"/>
    <col min="12809" max="12809" width="10.625" style="73" customWidth="1"/>
    <col min="12810" max="12810" width="52.375" style="73" customWidth="1"/>
    <col min="12811" max="12811" width="19.625" style="73" customWidth="1"/>
    <col min="12812" max="12812" width="18.375" style="73" customWidth="1"/>
    <col min="12813" max="13056" width="8.75" style="73"/>
    <col min="13057" max="13057" width="6.375" style="73" customWidth="1"/>
    <col min="13058" max="13058" width="0" style="73" hidden="1" customWidth="1"/>
    <col min="13059" max="13059" width="5.75" style="73" customWidth="1"/>
    <col min="13060" max="13060" width="18.375" style="73" customWidth="1"/>
    <col min="13061" max="13061" width="7.125" style="73" customWidth="1"/>
    <col min="13062" max="13062" width="17" style="73" customWidth="1"/>
    <col min="13063" max="13063" width="8.875" style="73" customWidth="1"/>
    <col min="13064" max="13064" width="21.75" style="73" customWidth="1"/>
    <col min="13065" max="13065" width="10.625" style="73" customWidth="1"/>
    <col min="13066" max="13066" width="52.375" style="73" customWidth="1"/>
    <col min="13067" max="13067" width="19.625" style="73" customWidth="1"/>
    <col min="13068" max="13068" width="18.375" style="73" customWidth="1"/>
    <col min="13069" max="13312" width="8.75" style="73"/>
    <col min="13313" max="13313" width="6.375" style="73" customWidth="1"/>
    <col min="13314" max="13314" width="0" style="73" hidden="1" customWidth="1"/>
    <col min="13315" max="13315" width="5.75" style="73" customWidth="1"/>
    <col min="13316" max="13316" width="18.375" style="73" customWidth="1"/>
    <col min="13317" max="13317" width="7.125" style="73" customWidth="1"/>
    <col min="13318" max="13318" width="17" style="73" customWidth="1"/>
    <col min="13319" max="13319" width="8.875" style="73" customWidth="1"/>
    <col min="13320" max="13320" width="21.75" style="73" customWidth="1"/>
    <col min="13321" max="13321" width="10.625" style="73" customWidth="1"/>
    <col min="13322" max="13322" width="52.375" style="73" customWidth="1"/>
    <col min="13323" max="13323" width="19.625" style="73" customWidth="1"/>
    <col min="13324" max="13324" width="18.375" style="73" customWidth="1"/>
    <col min="13325" max="13568" width="8.75" style="73"/>
    <col min="13569" max="13569" width="6.375" style="73" customWidth="1"/>
    <col min="13570" max="13570" width="0" style="73" hidden="1" customWidth="1"/>
    <col min="13571" max="13571" width="5.75" style="73" customWidth="1"/>
    <col min="13572" max="13572" width="18.375" style="73" customWidth="1"/>
    <col min="13573" max="13573" width="7.125" style="73" customWidth="1"/>
    <col min="13574" max="13574" width="17" style="73" customWidth="1"/>
    <col min="13575" max="13575" width="8.875" style="73" customWidth="1"/>
    <col min="13576" max="13576" width="21.75" style="73" customWidth="1"/>
    <col min="13577" max="13577" width="10.625" style="73" customWidth="1"/>
    <col min="13578" max="13578" width="52.375" style="73" customWidth="1"/>
    <col min="13579" max="13579" width="19.625" style="73" customWidth="1"/>
    <col min="13580" max="13580" width="18.375" style="73" customWidth="1"/>
    <col min="13581" max="13824" width="8.75" style="73"/>
    <col min="13825" max="13825" width="6.375" style="73" customWidth="1"/>
    <col min="13826" max="13826" width="0" style="73" hidden="1" customWidth="1"/>
    <col min="13827" max="13827" width="5.75" style="73" customWidth="1"/>
    <col min="13828" max="13828" width="18.375" style="73" customWidth="1"/>
    <col min="13829" max="13829" width="7.125" style="73" customWidth="1"/>
    <col min="13830" max="13830" width="17" style="73" customWidth="1"/>
    <col min="13831" max="13831" width="8.875" style="73" customWidth="1"/>
    <col min="13832" max="13832" width="21.75" style="73" customWidth="1"/>
    <col min="13833" max="13833" width="10.625" style="73" customWidth="1"/>
    <col min="13834" max="13834" width="52.375" style="73" customWidth="1"/>
    <col min="13835" max="13835" width="19.625" style="73" customWidth="1"/>
    <col min="13836" max="13836" width="18.375" style="73" customWidth="1"/>
    <col min="13837" max="14080" width="8.75" style="73"/>
    <col min="14081" max="14081" width="6.375" style="73" customWidth="1"/>
    <col min="14082" max="14082" width="0" style="73" hidden="1" customWidth="1"/>
    <col min="14083" max="14083" width="5.75" style="73" customWidth="1"/>
    <col min="14084" max="14084" width="18.375" style="73" customWidth="1"/>
    <col min="14085" max="14085" width="7.125" style="73" customWidth="1"/>
    <col min="14086" max="14086" width="17" style="73" customWidth="1"/>
    <col min="14087" max="14087" width="8.875" style="73" customWidth="1"/>
    <col min="14088" max="14088" width="21.75" style="73" customWidth="1"/>
    <col min="14089" max="14089" width="10.625" style="73" customWidth="1"/>
    <col min="14090" max="14090" width="52.375" style="73" customWidth="1"/>
    <col min="14091" max="14091" width="19.625" style="73" customWidth="1"/>
    <col min="14092" max="14092" width="18.375" style="73" customWidth="1"/>
    <col min="14093" max="14336" width="8.75" style="73"/>
    <col min="14337" max="14337" width="6.375" style="73" customWidth="1"/>
    <col min="14338" max="14338" width="0" style="73" hidden="1" customWidth="1"/>
    <col min="14339" max="14339" width="5.75" style="73" customWidth="1"/>
    <col min="14340" max="14340" width="18.375" style="73" customWidth="1"/>
    <col min="14341" max="14341" width="7.125" style="73" customWidth="1"/>
    <col min="14342" max="14342" width="17" style="73" customWidth="1"/>
    <col min="14343" max="14343" width="8.875" style="73" customWidth="1"/>
    <col min="14344" max="14344" width="21.75" style="73" customWidth="1"/>
    <col min="14345" max="14345" width="10.625" style="73" customWidth="1"/>
    <col min="14346" max="14346" width="52.375" style="73" customWidth="1"/>
    <col min="14347" max="14347" width="19.625" style="73" customWidth="1"/>
    <col min="14348" max="14348" width="18.375" style="73" customWidth="1"/>
    <col min="14349" max="14592" width="8.75" style="73"/>
    <col min="14593" max="14593" width="6.375" style="73" customWidth="1"/>
    <col min="14594" max="14594" width="0" style="73" hidden="1" customWidth="1"/>
    <col min="14595" max="14595" width="5.75" style="73" customWidth="1"/>
    <col min="14596" max="14596" width="18.375" style="73" customWidth="1"/>
    <col min="14597" max="14597" width="7.125" style="73" customWidth="1"/>
    <col min="14598" max="14598" width="17" style="73" customWidth="1"/>
    <col min="14599" max="14599" width="8.875" style="73" customWidth="1"/>
    <col min="14600" max="14600" width="21.75" style="73" customWidth="1"/>
    <col min="14601" max="14601" width="10.625" style="73" customWidth="1"/>
    <col min="14602" max="14602" width="52.375" style="73" customWidth="1"/>
    <col min="14603" max="14603" width="19.625" style="73" customWidth="1"/>
    <col min="14604" max="14604" width="18.375" style="73" customWidth="1"/>
    <col min="14605" max="14848" width="8.75" style="73"/>
    <col min="14849" max="14849" width="6.375" style="73" customWidth="1"/>
    <col min="14850" max="14850" width="0" style="73" hidden="1" customWidth="1"/>
    <col min="14851" max="14851" width="5.75" style="73" customWidth="1"/>
    <col min="14852" max="14852" width="18.375" style="73" customWidth="1"/>
    <col min="14853" max="14853" width="7.125" style="73" customWidth="1"/>
    <col min="14854" max="14854" width="17" style="73" customWidth="1"/>
    <col min="14855" max="14855" width="8.875" style="73" customWidth="1"/>
    <col min="14856" max="14856" width="21.75" style="73" customWidth="1"/>
    <col min="14857" max="14857" width="10.625" style="73" customWidth="1"/>
    <col min="14858" max="14858" width="52.375" style="73" customWidth="1"/>
    <col min="14859" max="14859" width="19.625" style="73" customWidth="1"/>
    <col min="14860" max="14860" width="18.375" style="73" customWidth="1"/>
    <col min="14861" max="15104" width="8.75" style="73"/>
    <col min="15105" max="15105" width="6.375" style="73" customWidth="1"/>
    <col min="15106" max="15106" width="0" style="73" hidden="1" customWidth="1"/>
    <col min="15107" max="15107" width="5.75" style="73" customWidth="1"/>
    <col min="15108" max="15108" width="18.375" style="73" customWidth="1"/>
    <col min="15109" max="15109" width="7.125" style="73" customWidth="1"/>
    <col min="15110" max="15110" width="17" style="73" customWidth="1"/>
    <col min="15111" max="15111" width="8.875" style="73" customWidth="1"/>
    <col min="15112" max="15112" width="21.75" style="73" customWidth="1"/>
    <col min="15113" max="15113" width="10.625" style="73" customWidth="1"/>
    <col min="15114" max="15114" width="52.375" style="73" customWidth="1"/>
    <col min="15115" max="15115" width="19.625" style="73" customWidth="1"/>
    <col min="15116" max="15116" width="18.375" style="73" customWidth="1"/>
    <col min="15117" max="15360" width="8.75" style="73"/>
    <col min="15361" max="15361" width="6.375" style="73" customWidth="1"/>
    <col min="15362" max="15362" width="0" style="73" hidden="1" customWidth="1"/>
    <col min="15363" max="15363" width="5.75" style="73" customWidth="1"/>
    <col min="15364" max="15364" width="18.375" style="73" customWidth="1"/>
    <col min="15365" max="15365" width="7.125" style="73" customWidth="1"/>
    <col min="15366" max="15366" width="17" style="73" customWidth="1"/>
    <col min="15367" max="15367" width="8.875" style="73" customWidth="1"/>
    <col min="15368" max="15368" width="21.75" style="73" customWidth="1"/>
    <col min="15369" max="15369" width="10.625" style="73" customWidth="1"/>
    <col min="15370" max="15370" width="52.375" style="73" customWidth="1"/>
    <col min="15371" max="15371" width="19.625" style="73" customWidth="1"/>
    <col min="15372" max="15372" width="18.375" style="73" customWidth="1"/>
    <col min="15373" max="15616" width="8.75" style="73"/>
    <col min="15617" max="15617" width="6.375" style="73" customWidth="1"/>
    <col min="15618" max="15618" width="0" style="73" hidden="1" customWidth="1"/>
    <col min="15619" max="15619" width="5.75" style="73" customWidth="1"/>
    <col min="15620" max="15620" width="18.375" style="73" customWidth="1"/>
    <col min="15621" max="15621" width="7.125" style="73" customWidth="1"/>
    <col min="15622" max="15622" width="17" style="73" customWidth="1"/>
    <col min="15623" max="15623" width="8.875" style="73" customWidth="1"/>
    <col min="15624" max="15624" width="21.75" style="73" customWidth="1"/>
    <col min="15625" max="15625" width="10.625" style="73" customWidth="1"/>
    <col min="15626" max="15626" width="52.375" style="73" customWidth="1"/>
    <col min="15627" max="15627" width="19.625" style="73" customWidth="1"/>
    <col min="15628" max="15628" width="18.375" style="73" customWidth="1"/>
    <col min="15629" max="15872" width="8.75" style="73"/>
    <col min="15873" max="15873" width="6.375" style="73" customWidth="1"/>
    <col min="15874" max="15874" width="0" style="73" hidden="1" customWidth="1"/>
    <col min="15875" max="15875" width="5.75" style="73" customWidth="1"/>
    <col min="15876" max="15876" width="18.375" style="73" customWidth="1"/>
    <col min="15877" max="15877" width="7.125" style="73" customWidth="1"/>
    <col min="15878" max="15878" width="17" style="73" customWidth="1"/>
    <col min="15879" max="15879" width="8.875" style="73" customWidth="1"/>
    <col min="15880" max="15880" width="21.75" style="73" customWidth="1"/>
    <col min="15881" max="15881" width="10.625" style="73" customWidth="1"/>
    <col min="15882" max="15882" width="52.375" style="73" customWidth="1"/>
    <col min="15883" max="15883" width="19.625" style="73" customWidth="1"/>
    <col min="15884" max="15884" width="18.375" style="73" customWidth="1"/>
    <col min="15885" max="16128" width="8.75" style="73"/>
    <col min="16129" max="16129" width="6.375" style="73" customWidth="1"/>
    <col min="16130" max="16130" width="0" style="73" hidden="1" customWidth="1"/>
    <col min="16131" max="16131" width="5.75" style="73" customWidth="1"/>
    <col min="16132" max="16132" width="18.375" style="73" customWidth="1"/>
    <col min="16133" max="16133" width="7.125" style="73" customWidth="1"/>
    <col min="16134" max="16134" width="17" style="73" customWidth="1"/>
    <col min="16135" max="16135" width="8.875" style="73" customWidth="1"/>
    <col min="16136" max="16136" width="21.75" style="73" customWidth="1"/>
    <col min="16137" max="16137" width="10.625" style="73" customWidth="1"/>
    <col min="16138" max="16138" width="52.375" style="73" customWidth="1"/>
    <col min="16139" max="16139" width="19.625" style="73" customWidth="1"/>
    <col min="16140" max="16140" width="18.375" style="73" customWidth="1"/>
    <col min="16141" max="16384" width="8.75" style="73"/>
  </cols>
  <sheetData>
    <row r="1" spans="1:13" s="1146" customFormat="1" ht="20.25">
      <c r="A1" s="1340" t="s">
        <v>619</v>
      </c>
      <c r="B1" s="1340"/>
      <c r="C1" s="1340"/>
      <c r="D1" s="1340"/>
      <c r="E1" s="1340"/>
      <c r="F1" s="1340"/>
      <c r="G1" s="1340"/>
      <c r="H1" s="1340"/>
      <c r="I1" s="1340"/>
      <c r="J1" s="1340"/>
      <c r="K1" s="1340"/>
      <c r="L1" s="1340"/>
      <c r="M1" s="1145"/>
    </row>
    <row r="2" spans="1:13" s="72" customFormat="1">
      <c r="A2" s="1147"/>
      <c r="B2" s="69"/>
      <c r="C2" s="1148"/>
      <c r="D2" s="69"/>
      <c r="E2" s="1148"/>
      <c r="F2" s="70"/>
      <c r="G2" s="1149"/>
      <c r="H2" s="70"/>
      <c r="I2" s="70"/>
      <c r="J2" s="1150"/>
      <c r="K2" s="70"/>
      <c r="L2" s="70"/>
      <c r="M2" s="1151"/>
    </row>
    <row r="3" spans="1:13">
      <c r="A3" s="1147"/>
      <c r="B3" s="69"/>
      <c r="C3" s="1148"/>
      <c r="D3" s="69"/>
      <c r="E3" s="1148"/>
      <c r="F3" s="70"/>
      <c r="G3" s="1149"/>
      <c r="H3" s="70"/>
      <c r="I3" s="70"/>
      <c r="J3" s="1150"/>
      <c r="K3" s="70"/>
      <c r="L3" s="70"/>
    </row>
    <row r="4" spans="1:13" s="1159" customFormat="1" ht="56.25">
      <c r="A4" s="1152" t="s">
        <v>620</v>
      </c>
      <c r="B4" s="1153" t="s">
        <v>54</v>
      </c>
      <c r="C4" s="1154" t="s">
        <v>621</v>
      </c>
      <c r="D4" s="1155"/>
      <c r="E4" s="1154" t="s">
        <v>622</v>
      </c>
      <c r="F4" s="1155"/>
      <c r="G4" s="1156" t="s">
        <v>623</v>
      </c>
      <c r="H4" s="1153" t="s">
        <v>624</v>
      </c>
      <c r="I4" s="1153" t="s">
        <v>625</v>
      </c>
      <c r="J4" s="1153" t="s">
        <v>626</v>
      </c>
      <c r="K4" s="1153" t="s">
        <v>627</v>
      </c>
      <c r="L4" s="1157" t="s">
        <v>628</v>
      </c>
      <c r="M4" s="1158"/>
    </row>
    <row r="5" spans="1:13" s="1164" customFormat="1">
      <c r="A5" s="1160"/>
      <c r="B5" s="1161"/>
      <c r="C5" s="1162" t="s">
        <v>629</v>
      </c>
      <c r="D5" s="1341" t="s">
        <v>630</v>
      </c>
      <c r="E5" s="1342"/>
      <c r="F5" s="1342"/>
      <c r="G5" s="1342"/>
      <c r="H5" s="1342"/>
      <c r="I5" s="1342"/>
      <c r="J5" s="1342"/>
      <c r="K5" s="1342"/>
      <c r="L5" s="1342"/>
      <c r="M5" s="1163"/>
    </row>
    <row r="6" spans="1:13" s="1164" customFormat="1">
      <c r="A6" s="115"/>
      <c r="B6" s="1131"/>
      <c r="C6" s="1165"/>
      <c r="D6" s="1166"/>
      <c r="E6" s="1167"/>
      <c r="F6" s="349"/>
      <c r="G6" s="1168"/>
      <c r="H6" s="349"/>
      <c r="I6" s="349"/>
      <c r="J6" s="1169"/>
      <c r="K6" s="1170"/>
      <c r="L6" s="1171"/>
      <c r="M6" s="1163"/>
    </row>
    <row r="7" spans="1:13" s="1164" customFormat="1">
      <c r="A7" s="115"/>
      <c r="B7" s="1142"/>
      <c r="C7" s="102" t="s">
        <v>631</v>
      </c>
      <c r="D7" s="1299" t="s">
        <v>632</v>
      </c>
      <c r="E7" s="1300"/>
      <c r="F7" s="1300"/>
      <c r="G7" s="1300"/>
      <c r="H7" s="1300"/>
      <c r="I7" s="1300"/>
      <c r="J7" s="1300"/>
      <c r="K7" s="1300"/>
      <c r="L7" s="1300"/>
      <c r="M7" s="1163"/>
    </row>
    <row r="8" spans="1:13" s="682" customFormat="1" ht="31.5">
      <c r="A8" s="1172"/>
      <c r="B8" s="102"/>
      <c r="C8" s="102" t="s">
        <v>633</v>
      </c>
      <c r="D8" s="1173" t="s">
        <v>66</v>
      </c>
      <c r="E8" s="1174"/>
      <c r="F8" s="1174"/>
      <c r="G8" s="1175"/>
      <c r="H8" s="1174"/>
      <c r="I8" s="1174"/>
      <c r="J8" s="1176"/>
      <c r="K8" s="1174"/>
      <c r="L8" s="1174"/>
      <c r="M8" s="1177"/>
    </row>
    <row r="9" spans="1:13" ht="47.25">
      <c r="A9" s="1290">
        <v>1</v>
      </c>
      <c r="B9" s="1141" t="s">
        <v>66</v>
      </c>
      <c r="C9" s="1303" t="s">
        <v>67</v>
      </c>
      <c r="D9" s="1283" t="s">
        <v>68</v>
      </c>
      <c r="E9" s="1303" t="s">
        <v>510</v>
      </c>
      <c r="F9" s="1285" t="s">
        <v>268</v>
      </c>
      <c r="G9" s="1306" t="s">
        <v>515</v>
      </c>
      <c r="H9" s="1285" t="s">
        <v>268</v>
      </c>
      <c r="I9" s="1285" t="s">
        <v>4</v>
      </c>
      <c r="J9" s="1132" t="s">
        <v>634</v>
      </c>
      <c r="K9" s="115" t="s">
        <v>635</v>
      </c>
      <c r="L9" s="1178"/>
    </row>
    <row r="10" spans="1:13">
      <c r="A10" s="1301"/>
      <c r="B10" s="1134"/>
      <c r="C10" s="1305"/>
      <c r="D10" s="1295"/>
      <c r="E10" s="1305"/>
      <c r="F10" s="1289"/>
      <c r="G10" s="1307"/>
      <c r="H10" s="1289"/>
      <c r="I10" s="1289"/>
      <c r="J10" s="1132" t="s">
        <v>636</v>
      </c>
      <c r="K10" s="115" t="s">
        <v>637</v>
      </c>
      <c r="L10" s="1178"/>
    </row>
    <row r="11" spans="1:13" ht="63">
      <c r="A11" s="1290">
        <v>2</v>
      </c>
      <c r="B11" s="1135"/>
      <c r="C11" s="1303" t="s">
        <v>69</v>
      </c>
      <c r="D11" s="1283" t="s">
        <v>326</v>
      </c>
      <c r="E11" s="1303" t="s">
        <v>433</v>
      </c>
      <c r="F11" s="1285" t="s">
        <v>369</v>
      </c>
      <c r="G11" s="1306" t="s">
        <v>434</v>
      </c>
      <c r="H11" s="1290" t="s">
        <v>369</v>
      </c>
      <c r="I11" s="1285" t="s">
        <v>4</v>
      </c>
      <c r="J11" s="1169" t="s">
        <v>638</v>
      </c>
      <c r="K11" s="115" t="s">
        <v>635</v>
      </c>
      <c r="L11" s="1178"/>
    </row>
    <row r="12" spans="1:13" ht="47.25">
      <c r="A12" s="1301"/>
      <c r="B12" s="1133"/>
      <c r="C12" s="1305"/>
      <c r="D12" s="1295"/>
      <c r="E12" s="1305"/>
      <c r="F12" s="1289"/>
      <c r="G12" s="1307"/>
      <c r="H12" s="1301"/>
      <c r="I12" s="1289"/>
      <c r="J12" s="1132" t="s">
        <v>639</v>
      </c>
      <c r="K12" s="115" t="s">
        <v>640</v>
      </c>
      <c r="L12" s="115"/>
    </row>
    <row r="13" spans="1:13">
      <c r="A13" s="1179"/>
      <c r="B13" s="1134"/>
      <c r="C13" s="1143" t="s">
        <v>256</v>
      </c>
      <c r="D13" s="1337" t="s">
        <v>76</v>
      </c>
      <c r="E13" s="1338"/>
      <c r="F13" s="1338"/>
      <c r="G13" s="1338"/>
      <c r="H13" s="1338"/>
      <c r="I13" s="1338"/>
      <c r="J13" s="1338"/>
      <c r="K13" s="1338"/>
      <c r="L13" s="1338"/>
    </row>
    <row r="14" spans="1:13" s="85" customFormat="1" ht="47.25">
      <c r="A14" s="1339">
        <v>3</v>
      </c>
      <c r="B14" s="1131" t="s">
        <v>76</v>
      </c>
      <c r="C14" s="1303" t="s">
        <v>77</v>
      </c>
      <c r="D14" s="1283" t="s">
        <v>262</v>
      </c>
      <c r="E14" s="1303" t="s">
        <v>440</v>
      </c>
      <c r="F14" s="1285" t="s">
        <v>392</v>
      </c>
      <c r="G14" s="1297" t="s">
        <v>474</v>
      </c>
      <c r="H14" s="1290" t="s">
        <v>368</v>
      </c>
      <c r="I14" s="1285" t="s">
        <v>4</v>
      </c>
      <c r="J14" s="1180" t="s">
        <v>641</v>
      </c>
      <c r="K14" s="1181" t="s">
        <v>640</v>
      </c>
      <c r="L14" s="1172"/>
      <c r="M14" s="1182"/>
    </row>
    <row r="15" spans="1:13" s="85" customFormat="1" ht="31.5">
      <c r="A15" s="1339"/>
      <c r="B15" s="1131"/>
      <c r="C15" s="1304"/>
      <c r="D15" s="1284"/>
      <c r="E15" s="1304"/>
      <c r="F15" s="1286"/>
      <c r="G15" s="1298"/>
      <c r="H15" s="1291"/>
      <c r="I15" s="1286"/>
      <c r="J15" s="1169" t="s">
        <v>642</v>
      </c>
      <c r="K15" s="1181" t="s">
        <v>640</v>
      </c>
      <c r="L15" s="115"/>
      <c r="M15" s="1182"/>
    </row>
    <row r="16" spans="1:13" s="85" customFormat="1" ht="47.25">
      <c r="A16" s="1339"/>
      <c r="B16" s="1131"/>
      <c r="C16" s="1304"/>
      <c r="D16" s="1284"/>
      <c r="E16" s="1304"/>
      <c r="F16" s="1286"/>
      <c r="G16" s="1298"/>
      <c r="H16" s="1291"/>
      <c r="I16" s="1286"/>
      <c r="J16" s="1169" t="s">
        <v>643</v>
      </c>
      <c r="K16" s="1181" t="s">
        <v>640</v>
      </c>
      <c r="L16" s="115"/>
      <c r="M16" s="1182"/>
    </row>
    <row r="17" spans="1:13" s="85" customFormat="1" ht="47.25">
      <c r="A17" s="1339"/>
      <c r="B17" s="1131"/>
      <c r="C17" s="1304"/>
      <c r="D17" s="1284"/>
      <c r="E17" s="1304"/>
      <c r="F17" s="1286"/>
      <c r="G17" s="1298"/>
      <c r="H17" s="1291"/>
      <c r="I17" s="1286"/>
      <c r="J17" s="1169" t="s">
        <v>644</v>
      </c>
      <c r="K17" s="1181" t="s">
        <v>640</v>
      </c>
      <c r="L17" s="115"/>
      <c r="M17" s="1182"/>
    </row>
    <row r="18" spans="1:13" s="85" customFormat="1" ht="63">
      <c r="A18" s="1339"/>
      <c r="B18" s="1131"/>
      <c r="C18" s="1304"/>
      <c r="D18" s="1284"/>
      <c r="E18" s="1304"/>
      <c r="F18" s="1286"/>
      <c r="G18" s="1302"/>
      <c r="H18" s="1301"/>
      <c r="I18" s="1289"/>
      <c r="J18" s="1169" t="s">
        <v>645</v>
      </c>
      <c r="K18" s="1181" t="s">
        <v>640</v>
      </c>
      <c r="L18" s="115"/>
      <c r="M18" s="1182"/>
    </row>
    <row r="19" spans="1:13" s="85" customFormat="1" ht="31.5">
      <c r="A19" s="1339">
        <v>4</v>
      </c>
      <c r="B19" s="1131"/>
      <c r="C19" s="1304"/>
      <c r="D19" s="1284"/>
      <c r="E19" s="1304"/>
      <c r="F19" s="1286"/>
      <c r="G19" s="1297" t="s">
        <v>438</v>
      </c>
      <c r="H19" s="1290" t="s">
        <v>164</v>
      </c>
      <c r="I19" s="1285" t="s">
        <v>4</v>
      </c>
      <c r="J19" s="1183" t="s">
        <v>646</v>
      </c>
      <c r="K19" s="1181" t="s">
        <v>640</v>
      </c>
      <c r="L19" s="1184"/>
      <c r="M19" s="1182"/>
    </row>
    <row r="20" spans="1:13" s="85" customFormat="1" ht="31.5">
      <c r="A20" s="1339"/>
      <c r="B20" s="1131"/>
      <c r="C20" s="1304"/>
      <c r="D20" s="1284"/>
      <c r="E20" s="1304"/>
      <c r="F20" s="1286"/>
      <c r="G20" s="1298"/>
      <c r="H20" s="1291"/>
      <c r="I20" s="1286"/>
      <c r="J20" s="1183" t="s">
        <v>647</v>
      </c>
      <c r="K20" s="1181" t="s">
        <v>640</v>
      </c>
      <c r="L20" s="1184"/>
      <c r="M20" s="1182"/>
    </row>
    <row r="21" spans="1:13" s="85" customFormat="1" ht="47.25">
      <c r="A21" s="1339"/>
      <c r="B21" s="1131"/>
      <c r="C21" s="1304"/>
      <c r="D21" s="1284"/>
      <c r="E21" s="1304"/>
      <c r="F21" s="1286"/>
      <c r="G21" s="1298"/>
      <c r="H21" s="1291"/>
      <c r="I21" s="1286"/>
      <c r="J21" s="1183" t="s">
        <v>648</v>
      </c>
      <c r="K21" s="1181" t="s">
        <v>640</v>
      </c>
      <c r="L21" s="1184"/>
      <c r="M21" s="1182"/>
    </row>
    <row r="22" spans="1:13" s="85" customFormat="1" ht="47.25">
      <c r="A22" s="1339"/>
      <c r="B22" s="1131"/>
      <c r="C22" s="1304"/>
      <c r="D22" s="1284"/>
      <c r="E22" s="1304"/>
      <c r="F22" s="1286"/>
      <c r="G22" s="1302"/>
      <c r="H22" s="1301"/>
      <c r="I22" s="1289"/>
      <c r="J22" s="1183" t="s">
        <v>649</v>
      </c>
      <c r="K22" s="1181" t="s">
        <v>640</v>
      </c>
      <c r="L22" s="1184"/>
      <c r="M22" s="1182"/>
    </row>
    <row r="23" spans="1:13" s="1187" customFormat="1">
      <c r="A23" s="1327">
        <v>5</v>
      </c>
      <c r="B23" s="1129"/>
      <c r="C23" s="1304"/>
      <c r="D23" s="1284"/>
      <c r="E23" s="1304"/>
      <c r="F23" s="1286"/>
      <c r="G23" s="1334" t="s">
        <v>439</v>
      </c>
      <c r="H23" s="1327" t="s">
        <v>615</v>
      </c>
      <c r="I23" s="1274" t="s">
        <v>4</v>
      </c>
      <c r="J23" s="1169" t="s">
        <v>650</v>
      </c>
      <c r="K23" s="1185" t="s">
        <v>640</v>
      </c>
      <c r="L23" s="1186"/>
      <c r="M23" s="1182"/>
    </row>
    <row r="24" spans="1:13" s="1187" customFormat="1" ht="47.25">
      <c r="A24" s="1328"/>
      <c r="B24" s="1129"/>
      <c r="C24" s="1304"/>
      <c r="D24" s="1284"/>
      <c r="E24" s="1304"/>
      <c r="F24" s="1286"/>
      <c r="G24" s="1336"/>
      <c r="H24" s="1328"/>
      <c r="I24" s="1275"/>
      <c r="J24" s="1169" t="s">
        <v>651</v>
      </c>
      <c r="K24" s="1185" t="s">
        <v>640</v>
      </c>
      <c r="L24" s="1186"/>
      <c r="M24" s="1182"/>
    </row>
    <row r="25" spans="1:13" s="1187" customFormat="1" ht="94.5">
      <c r="A25" s="1132">
        <v>6</v>
      </c>
      <c r="B25" s="1129"/>
      <c r="C25" s="1304"/>
      <c r="D25" s="1284"/>
      <c r="E25" s="1304"/>
      <c r="F25" s="1286"/>
      <c r="G25" s="331" t="s">
        <v>441</v>
      </c>
      <c r="H25" s="1132" t="s">
        <v>336</v>
      </c>
      <c r="I25" s="1128" t="s">
        <v>4</v>
      </c>
      <c r="J25" s="1132" t="s">
        <v>652</v>
      </c>
      <c r="K25" s="1185" t="s">
        <v>640</v>
      </c>
      <c r="L25" s="1186"/>
      <c r="M25" s="1182"/>
    </row>
    <row r="26" spans="1:13" s="1187" customFormat="1" ht="47.25">
      <c r="A26" s="1327">
        <v>7</v>
      </c>
      <c r="B26" s="1129"/>
      <c r="C26" s="1304"/>
      <c r="D26" s="1284"/>
      <c r="E26" s="1304"/>
      <c r="F26" s="1286"/>
      <c r="G26" s="1334" t="s">
        <v>442</v>
      </c>
      <c r="H26" s="1327" t="s">
        <v>616</v>
      </c>
      <c r="I26" s="1274" t="s">
        <v>4</v>
      </c>
      <c r="J26" s="1132" t="s">
        <v>653</v>
      </c>
      <c r="K26" s="1185" t="s">
        <v>654</v>
      </c>
      <c r="L26" s="1186"/>
      <c r="M26" s="1182"/>
    </row>
    <row r="27" spans="1:13" s="1187" customFormat="1" ht="47.25">
      <c r="A27" s="1328"/>
      <c r="B27" s="1129"/>
      <c r="C27" s="1304"/>
      <c r="D27" s="1284"/>
      <c r="E27" s="1305"/>
      <c r="F27" s="1289"/>
      <c r="G27" s="1336"/>
      <c r="H27" s="1328"/>
      <c r="I27" s="1275"/>
      <c r="J27" s="1132" t="s">
        <v>655</v>
      </c>
      <c r="K27" s="1185" t="s">
        <v>635</v>
      </c>
      <c r="L27" s="1186"/>
      <c r="M27" s="1182"/>
    </row>
    <row r="28" spans="1:13" s="1187" customFormat="1" ht="31.5">
      <c r="A28" s="1327">
        <v>8</v>
      </c>
      <c r="B28" s="1129"/>
      <c r="C28" s="1304"/>
      <c r="D28" s="1284"/>
      <c r="E28" s="1331" t="s">
        <v>444</v>
      </c>
      <c r="F28" s="1274" t="s">
        <v>45</v>
      </c>
      <c r="G28" s="1334" t="s">
        <v>443</v>
      </c>
      <c r="H28" s="1327" t="s">
        <v>166</v>
      </c>
      <c r="I28" s="1274" t="s">
        <v>4</v>
      </c>
      <c r="J28" s="1132" t="s">
        <v>656</v>
      </c>
      <c r="K28" s="1185" t="s">
        <v>640</v>
      </c>
      <c r="L28" s="1186"/>
      <c r="M28" s="1182"/>
    </row>
    <row r="29" spans="1:13" s="1187" customFormat="1" ht="31.5">
      <c r="A29" s="1329"/>
      <c r="B29" s="1129"/>
      <c r="C29" s="1304"/>
      <c r="D29" s="1284"/>
      <c r="E29" s="1332"/>
      <c r="F29" s="1276"/>
      <c r="G29" s="1335"/>
      <c r="H29" s="1329"/>
      <c r="I29" s="1276"/>
      <c r="J29" s="1169" t="s">
        <v>657</v>
      </c>
      <c r="K29" s="1185" t="s">
        <v>640</v>
      </c>
      <c r="L29" s="1186"/>
      <c r="M29" s="1182"/>
    </row>
    <row r="30" spans="1:13" s="1187" customFormat="1" ht="63">
      <c r="A30" s="1329"/>
      <c r="B30" s="1129"/>
      <c r="C30" s="1304"/>
      <c r="D30" s="1284"/>
      <c r="E30" s="1332"/>
      <c r="F30" s="1276"/>
      <c r="G30" s="1335"/>
      <c r="H30" s="1329"/>
      <c r="I30" s="1276"/>
      <c r="J30" s="1169" t="s">
        <v>658</v>
      </c>
      <c r="K30" s="1185" t="s">
        <v>640</v>
      </c>
      <c r="L30" s="1186"/>
      <c r="M30" s="1182"/>
    </row>
    <row r="31" spans="1:13" s="1187" customFormat="1" ht="31.5">
      <c r="A31" s="1329"/>
      <c r="B31" s="1129"/>
      <c r="C31" s="1304"/>
      <c r="D31" s="1284"/>
      <c r="E31" s="1332"/>
      <c r="F31" s="1276"/>
      <c r="G31" s="1335"/>
      <c r="H31" s="1329"/>
      <c r="I31" s="1276"/>
      <c r="J31" s="1169" t="s">
        <v>659</v>
      </c>
      <c r="K31" s="1185" t="s">
        <v>640</v>
      </c>
      <c r="L31" s="1186"/>
      <c r="M31" s="1182"/>
    </row>
    <row r="32" spans="1:13" s="1187" customFormat="1" ht="31.5">
      <c r="A32" s="1328"/>
      <c r="B32" s="1129"/>
      <c r="C32" s="1304"/>
      <c r="D32" s="1284"/>
      <c r="E32" s="1333"/>
      <c r="F32" s="1275"/>
      <c r="G32" s="1336"/>
      <c r="H32" s="1328"/>
      <c r="I32" s="1275"/>
      <c r="J32" s="1132" t="s">
        <v>660</v>
      </c>
      <c r="K32" s="1185" t="s">
        <v>640</v>
      </c>
      <c r="L32" s="1186"/>
      <c r="M32" s="1182"/>
    </row>
    <row r="33" spans="1:13" s="1187" customFormat="1" ht="141.75">
      <c r="A33" s="1132">
        <v>9</v>
      </c>
      <c r="B33" s="1129"/>
      <c r="C33" s="1304"/>
      <c r="D33" s="1284"/>
      <c r="E33" s="1331" t="s">
        <v>445</v>
      </c>
      <c r="F33" s="1274" t="s">
        <v>79</v>
      </c>
      <c r="G33" s="331" t="s">
        <v>446</v>
      </c>
      <c r="H33" s="1132" t="s">
        <v>382</v>
      </c>
      <c r="I33" s="1128" t="s">
        <v>4</v>
      </c>
      <c r="J33" s="1132" t="s">
        <v>661</v>
      </c>
      <c r="K33" s="1185" t="s">
        <v>640</v>
      </c>
      <c r="L33" s="1186"/>
      <c r="M33" s="1182"/>
    </row>
    <row r="34" spans="1:13" s="1187" customFormat="1" ht="47.25">
      <c r="A34" s="1327">
        <v>10</v>
      </c>
      <c r="B34" s="1129"/>
      <c r="C34" s="1304"/>
      <c r="D34" s="1284"/>
      <c r="E34" s="1332"/>
      <c r="F34" s="1276"/>
      <c r="G34" s="1334" t="s">
        <v>447</v>
      </c>
      <c r="H34" s="1327" t="s">
        <v>170</v>
      </c>
      <c r="I34" s="1274" t="s">
        <v>4</v>
      </c>
      <c r="J34" s="1132" t="s">
        <v>662</v>
      </c>
      <c r="K34" s="1185" t="s">
        <v>635</v>
      </c>
      <c r="L34" s="1186"/>
      <c r="M34" s="1182"/>
    </row>
    <row r="35" spans="1:13" s="1187" customFormat="1" ht="31.5">
      <c r="A35" s="1328"/>
      <c r="B35" s="1129"/>
      <c r="C35" s="1304"/>
      <c r="D35" s="1284"/>
      <c r="E35" s="1333"/>
      <c r="F35" s="1275"/>
      <c r="G35" s="1336"/>
      <c r="H35" s="1328"/>
      <c r="I35" s="1275"/>
      <c r="J35" s="1132" t="s">
        <v>663</v>
      </c>
      <c r="K35" s="1185" t="s">
        <v>640</v>
      </c>
      <c r="L35" s="1186"/>
      <c r="M35" s="1182"/>
    </row>
    <row r="36" spans="1:13" s="1187" customFormat="1">
      <c r="A36" s="1327">
        <v>11</v>
      </c>
      <c r="B36" s="1129"/>
      <c r="C36" s="1304"/>
      <c r="D36" s="1284"/>
      <c r="E36" s="1331" t="s">
        <v>449</v>
      </c>
      <c r="F36" s="1274" t="s">
        <v>80</v>
      </c>
      <c r="G36" s="1325" t="s">
        <v>618</v>
      </c>
      <c r="H36" s="1327" t="s">
        <v>613</v>
      </c>
      <c r="I36" s="1274" t="s">
        <v>4</v>
      </c>
      <c r="J36" s="1132" t="s">
        <v>664</v>
      </c>
      <c r="K36" s="1132" t="s">
        <v>635</v>
      </c>
      <c r="L36" s="1132"/>
      <c r="M36" s="1182"/>
    </row>
    <row r="37" spans="1:13" s="1187" customFormat="1" ht="47.25">
      <c r="A37" s="1328"/>
      <c r="B37" s="1129"/>
      <c r="C37" s="1304"/>
      <c r="D37" s="1284"/>
      <c r="E37" s="1332"/>
      <c r="F37" s="1276"/>
      <c r="G37" s="1326"/>
      <c r="H37" s="1328"/>
      <c r="I37" s="1275"/>
      <c r="J37" s="1169" t="s">
        <v>665</v>
      </c>
      <c r="K37" s="1185" t="s">
        <v>640</v>
      </c>
      <c r="L37" s="1132"/>
      <c r="M37" s="1182"/>
    </row>
    <row r="38" spans="1:13" s="1187" customFormat="1" ht="31.5">
      <c r="A38" s="1327">
        <v>12</v>
      </c>
      <c r="B38" s="1129"/>
      <c r="C38" s="1304"/>
      <c r="D38" s="1284"/>
      <c r="E38" s="1332"/>
      <c r="F38" s="1276"/>
      <c r="G38" s="1325" t="s">
        <v>448</v>
      </c>
      <c r="H38" s="1327" t="s">
        <v>614</v>
      </c>
      <c r="I38" s="1274" t="s">
        <v>4</v>
      </c>
      <c r="J38" s="1169" t="s">
        <v>666</v>
      </c>
      <c r="K38" s="1185" t="s">
        <v>640</v>
      </c>
      <c r="L38" s="1132"/>
      <c r="M38" s="1182"/>
    </row>
    <row r="39" spans="1:13" s="1187" customFormat="1" ht="31.5">
      <c r="A39" s="1328"/>
      <c r="B39" s="1129"/>
      <c r="C39" s="1304"/>
      <c r="D39" s="1284"/>
      <c r="E39" s="1332"/>
      <c r="F39" s="1276"/>
      <c r="G39" s="1326"/>
      <c r="H39" s="1328"/>
      <c r="I39" s="1275"/>
      <c r="J39" s="1169" t="s">
        <v>667</v>
      </c>
      <c r="K39" s="1185" t="s">
        <v>635</v>
      </c>
      <c r="L39" s="1132"/>
      <c r="M39" s="1182"/>
    </row>
    <row r="40" spans="1:13" s="1187" customFormat="1" ht="31.5">
      <c r="A40" s="1327">
        <v>13</v>
      </c>
      <c r="B40" s="1129"/>
      <c r="C40" s="1304"/>
      <c r="D40" s="1284"/>
      <c r="E40" s="1332"/>
      <c r="F40" s="1276"/>
      <c r="G40" s="1325" t="s">
        <v>450</v>
      </c>
      <c r="H40" s="1327" t="s">
        <v>413</v>
      </c>
      <c r="I40" s="1274" t="s">
        <v>4</v>
      </c>
      <c r="J40" s="715" t="s">
        <v>668</v>
      </c>
      <c r="K40" s="1132" t="s">
        <v>635</v>
      </c>
      <c r="L40" s="1132"/>
      <c r="M40" s="1182"/>
    </row>
    <row r="41" spans="1:13" s="1187" customFormat="1" ht="31.5">
      <c r="A41" s="1329"/>
      <c r="B41" s="1129"/>
      <c r="C41" s="1304"/>
      <c r="D41" s="1284"/>
      <c r="E41" s="1332"/>
      <c r="F41" s="1276"/>
      <c r="G41" s="1330"/>
      <c r="H41" s="1329"/>
      <c r="I41" s="1276"/>
      <c r="J41" s="715" t="s">
        <v>669</v>
      </c>
      <c r="K41" s="1185" t="s">
        <v>640</v>
      </c>
      <c r="L41" s="1132"/>
      <c r="M41" s="1182"/>
    </row>
    <row r="42" spans="1:13" s="1187" customFormat="1" ht="47.25">
      <c r="A42" s="1328"/>
      <c r="B42" s="1129"/>
      <c r="C42" s="1305"/>
      <c r="D42" s="1295"/>
      <c r="E42" s="1333"/>
      <c r="F42" s="1275"/>
      <c r="G42" s="1326"/>
      <c r="H42" s="1328"/>
      <c r="I42" s="1275"/>
      <c r="J42" s="350" t="s">
        <v>670</v>
      </c>
      <c r="K42" s="1185" t="s">
        <v>640</v>
      </c>
      <c r="L42" s="1132"/>
      <c r="M42" s="1182"/>
    </row>
    <row r="43" spans="1:13" s="1187" customFormat="1" ht="47.25">
      <c r="A43" s="1327">
        <v>14</v>
      </c>
      <c r="B43" s="1129"/>
      <c r="C43" s="1303" t="s">
        <v>81</v>
      </c>
      <c r="D43" s="1283" t="s">
        <v>82</v>
      </c>
      <c r="E43" s="1331" t="s">
        <v>488</v>
      </c>
      <c r="F43" s="1274" t="s">
        <v>370</v>
      </c>
      <c r="G43" s="1325" t="s">
        <v>516</v>
      </c>
      <c r="H43" s="1327" t="s">
        <v>359</v>
      </c>
      <c r="I43" s="1274" t="s">
        <v>4</v>
      </c>
      <c r="J43" s="1169" t="s">
        <v>671</v>
      </c>
      <c r="K43" s="1185" t="s">
        <v>640</v>
      </c>
      <c r="L43" s="1132"/>
      <c r="M43" s="1182"/>
    </row>
    <row r="44" spans="1:13" s="1187" customFormat="1" ht="31.5">
      <c r="A44" s="1329"/>
      <c r="B44" s="1129"/>
      <c r="C44" s="1304"/>
      <c r="D44" s="1284"/>
      <c r="E44" s="1332"/>
      <c r="F44" s="1276"/>
      <c r="G44" s="1330"/>
      <c r="H44" s="1329"/>
      <c r="I44" s="1276"/>
      <c r="J44" s="1169" t="s">
        <v>672</v>
      </c>
      <c r="K44" s="1185" t="s">
        <v>640</v>
      </c>
      <c r="L44" s="1132"/>
      <c r="M44" s="1182"/>
    </row>
    <row r="45" spans="1:13" s="1187" customFormat="1" ht="31.5">
      <c r="A45" s="1329"/>
      <c r="B45" s="1129"/>
      <c r="C45" s="1304"/>
      <c r="D45" s="1284"/>
      <c r="E45" s="1332"/>
      <c r="F45" s="1276"/>
      <c r="G45" s="1330"/>
      <c r="H45" s="1329"/>
      <c r="I45" s="1276"/>
      <c r="J45" s="1169" t="s">
        <v>673</v>
      </c>
      <c r="K45" s="1185" t="s">
        <v>640</v>
      </c>
      <c r="L45" s="1132"/>
      <c r="M45" s="1182"/>
    </row>
    <row r="46" spans="1:13" s="1187" customFormat="1" ht="31.5">
      <c r="A46" s="1328"/>
      <c r="B46" s="1129"/>
      <c r="C46" s="1304"/>
      <c r="D46" s="1284"/>
      <c r="E46" s="1332"/>
      <c r="F46" s="1276"/>
      <c r="G46" s="1326"/>
      <c r="H46" s="1328"/>
      <c r="I46" s="1275"/>
      <c r="J46" s="1169" t="s">
        <v>674</v>
      </c>
      <c r="K46" s="1185" t="s">
        <v>640</v>
      </c>
      <c r="L46" s="1132"/>
      <c r="M46" s="1182"/>
    </row>
    <row r="47" spans="1:13" s="682" customFormat="1" ht="47.25">
      <c r="A47" s="1327">
        <v>15</v>
      </c>
      <c r="B47" s="1129"/>
      <c r="C47" s="1304"/>
      <c r="D47" s="1284"/>
      <c r="E47" s="1332"/>
      <c r="F47" s="1276"/>
      <c r="G47" s="1325" t="s">
        <v>489</v>
      </c>
      <c r="H47" s="1327" t="s">
        <v>83</v>
      </c>
      <c r="I47" s="1274" t="s">
        <v>4</v>
      </c>
      <c r="J47" s="1188" t="s">
        <v>675</v>
      </c>
      <c r="K47" s="1185" t="s">
        <v>640</v>
      </c>
      <c r="L47" s="1132"/>
      <c r="M47" s="1177"/>
    </row>
    <row r="48" spans="1:13" s="682" customFormat="1">
      <c r="A48" s="1329"/>
      <c r="B48" s="1129"/>
      <c r="C48" s="1304"/>
      <c r="D48" s="1284"/>
      <c r="E48" s="1332"/>
      <c r="F48" s="1276"/>
      <c r="G48" s="1330"/>
      <c r="H48" s="1329"/>
      <c r="I48" s="1276"/>
      <c r="J48" s="1132" t="s">
        <v>676</v>
      </c>
      <c r="K48" s="1185" t="s">
        <v>635</v>
      </c>
      <c r="L48" s="1132"/>
      <c r="M48" s="1177"/>
    </row>
    <row r="49" spans="1:13" s="682" customFormat="1" ht="31.5">
      <c r="A49" s="1329"/>
      <c r="B49" s="1129"/>
      <c r="C49" s="1304"/>
      <c r="D49" s="1284"/>
      <c r="E49" s="1332"/>
      <c r="F49" s="1276"/>
      <c r="G49" s="1330"/>
      <c r="H49" s="1329"/>
      <c r="I49" s="1276"/>
      <c r="J49" s="1132" t="s">
        <v>677</v>
      </c>
      <c r="K49" s="1185" t="s">
        <v>640</v>
      </c>
      <c r="L49" s="1132"/>
      <c r="M49" s="1177"/>
    </row>
    <row r="50" spans="1:13" s="682" customFormat="1" ht="31.5">
      <c r="A50" s="1329"/>
      <c r="B50" s="1129"/>
      <c r="C50" s="1304"/>
      <c r="D50" s="1284"/>
      <c r="E50" s="1332"/>
      <c r="F50" s="1276"/>
      <c r="G50" s="1330"/>
      <c r="H50" s="1329"/>
      <c r="I50" s="1276"/>
      <c r="J50" s="1188" t="s">
        <v>678</v>
      </c>
      <c r="K50" s="1185" t="s">
        <v>640</v>
      </c>
      <c r="L50" s="1132"/>
      <c r="M50" s="1177"/>
    </row>
    <row r="51" spans="1:13" s="682" customFormat="1" ht="47.25">
      <c r="A51" s="1328"/>
      <c r="B51" s="1129"/>
      <c r="C51" s="1304"/>
      <c r="D51" s="1284"/>
      <c r="E51" s="1333"/>
      <c r="F51" s="1275"/>
      <c r="G51" s="1326"/>
      <c r="H51" s="1328"/>
      <c r="I51" s="1275"/>
      <c r="J51" s="1188" t="s">
        <v>679</v>
      </c>
      <c r="K51" s="1185" t="s">
        <v>640</v>
      </c>
      <c r="L51" s="1132"/>
      <c r="M51" s="1177"/>
    </row>
    <row r="52" spans="1:13" s="682" customFormat="1" ht="31.5">
      <c r="A52" s="1327">
        <v>16</v>
      </c>
      <c r="B52" s="1129"/>
      <c r="C52" s="1304"/>
      <c r="D52" s="1284"/>
      <c r="E52" s="1331" t="s">
        <v>495</v>
      </c>
      <c r="F52" s="1274" t="s">
        <v>168</v>
      </c>
      <c r="G52" s="1325" t="s">
        <v>498</v>
      </c>
      <c r="H52" s="1327" t="s">
        <v>390</v>
      </c>
      <c r="I52" s="1274" t="s">
        <v>4</v>
      </c>
      <c r="J52" s="1169" t="s">
        <v>680</v>
      </c>
      <c r="K52" s="1185" t="s">
        <v>640</v>
      </c>
      <c r="L52" s="1132"/>
      <c r="M52" s="1177"/>
    </row>
    <row r="53" spans="1:13" s="682" customFormat="1" ht="31.5">
      <c r="A53" s="1328"/>
      <c r="B53" s="1129"/>
      <c r="C53" s="1304"/>
      <c r="D53" s="1284"/>
      <c r="E53" s="1332"/>
      <c r="F53" s="1276"/>
      <c r="G53" s="1326"/>
      <c r="H53" s="1328"/>
      <c r="I53" s="1275"/>
      <c r="J53" s="1169" t="s">
        <v>681</v>
      </c>
      <c r="K53" s="1185" t="s">
        <v>640</v>
      </c>
      <c r="L53" s="1132"/>
      <c r="M53" s="1177"/>
    </row>
    <row r="54" spans="1:13" s="682" customFormat="1" ht="47.25">
      <c r="A54" s="1327">
        <v>17</v>
      </c>
      <c r="B54" s="1129"/>
      <c r="C54" s="1304"/>
      <c r="D54" s="1284"/>
      <c r="E54" s="1332"/>
      <c r="F54" s="1276"/>
      <c r="G54" s="1325" t="s">
        <v>497</v>
      </c>
      <c r="H54" s="1327" t="s">
        <v>156</v>
      </c>
      <c r="I54" s="1274" t="s">
        <v>4</v>
      </c>
      <c r="J54" s="1169" t="s">
        <v>682</v>
      </c>
      <c r="K54" s="1185" t="s">
        <v>640</v>
      </c>
      <c r="L54" s="1132"/>
      <c r="M54" s="1177"/>
    </row>
    <row r="55" spans="1:13" s="682" customFormat="1" ht="31.5">
      <c r="A55" s="1328"/>
      <c r="B55" s="1129"/>
      <c r="C55" s="1304"/>
      <c r="D55" s="1284"/>
      <c r="E55" s="1333"/>
      <c r="F55" s="1275"/>
      <c r="G55" s="1326"/>
      <c r="H55" s="1328"/>
      <c r="I55" s="1275"/>
      <c r="J55" s="1169" t="s">
        <v>683</v>
      </c>
      <c r="K55" s="1185" t="s">
        <v>640</v>
      </c>
      <c r="L55" s="1132"/>
      <c r="M55" s="1177"/>
    </row>
    <row r="56" spans="1:13" s="682" customFormat="1" ht="141.75">
      <c r="A56" s="1132">
        <v>18</v>
      </c>
      <c r="B56" s="1129"/>
      <c r="C56" s="1304"/>
      <c r="D56" s="1284"/>
      <c r="E56" s="1303" t="s">
        <v>494</v>
      </c>
      <c r="F56" s="1285" t="s">
        <v>84</v>
      </c>
      <c r="G56" s="563" t="s">
        <v>493</v>
      </c>
      <c r="H56" s="1132" t="s">
        <v>384</v>
      </c>
      <c r="I56" s="1128" t="s">
        <v>4</v>
      </c>
      <c r="J56" s="1132" t="s">
        <v>684</v>
      </c>
      <c r="K56" s="1185" t="s">
        <v>640</v>
      </c>
      <c r="L56" s="1132"/>
      <c r="M56" s="1177"/>
    </row>
    <row r="57" spans="1:13" ht="47.25">
      <c r="A57" s="1290">
        <v>19</v>
      </c>
      <c r="B57" s="1137"/>
      <c r="C57" s="1304"/>
      <c r="D57" s="1284"/>
      <c r="E57" s="1304"/>
      <c r="F57" s="1286"/>
      <c r="G57" s="1306" t="s">
        <v>496</v>
      </c>
      <c r="H57" s="1285" t="s">
        <v>169</v>
      </c>
      <c r="I57" s="1285" t="s">
        <v>4</v>
      </c>
      <c r="J57" s="1169" t="s">
        <v>685</v>
      </c>
      <c r="K57" s="1181" t="s">
        <v>635</v>
      </c>
      <c r="L57" s="115"/>
    </row>
    <row r="58" spans="1:13" ht="31.5">
      <c r="A58" s="1301"/>
      <c r="B58" s="1137"/>
      <c r="C58" s="1304"/>
      <c r="D58" s="1284"/>
      <c r="E58" s="1305"/>
      <c r="F58" s="1289"/>
      <c r="G58" s="1307"/>
      <c r="H58" s="1289"/>
      <c r="I58" s="1289"/>
      <c r="J58" s="1169" t="s">
        <v>686</v>
      </c>
      <c r="K58" s="1181" t="s">
        <v>640</v>
      </c>
      <c r="L58" s="115"/>
    </row>
    <row r="59" spans="1:13" ht="47.25">
      <c r="A59" s="1290">
        <v>20</v>
      </c>
      <c r="B59" s="1137"/>
      <c r="C59" s="1304"/>
      <c r="D59" s="1284"/>
      <c r="E59" s="1303" t="s">
        <v>475</v>
      </c>
      <c r="F59" s="1285" t="s">
        <v>160</v>
      </c>
      <c r="G59" s="1306" t="s">
        <v>476</v>
      </c>
      <c r="H59" s="1290" t="s">
        <v>161</v>
      </c>
      <c r="I59" s="1285" t="s">
        <v>4</v>
      </c>
      <c r="J59" s="1169" t="s">
        <v>687</v>
      </c>
      <c r="K59" s="1181" t="s">
        <v>640</v>
      </c>
      <c r="L59" s="115"/>
    </row>
    <row r="60" spans="1:13" ht="31.5">
      <c r="A60" s="1291"/>
      <c r="B60" s="1137"/>
      <c r="C60" s="1304"/>
      <c r="D60" s="1284"/>
      <c r="E60" s="1304"/>
      <c r="F60" s="1286"/>
      <c r="G60" s="1324"/>
      <c r="H60" s="1291"/>
      <c r="I60" s="1286"/>
      <c r="J60" s="1169" t="s">
        <v>688</v>
      </c>
      <c r="K60" s="1181" t="s">
        <v>640</v>
      </c>
      <c r="L60" s="115"/>
    </row>
    <row r="61" spans="1:13" ht="31.5">
      <c r="A61" s="1301"/>
      <c r="B61" s="1137"/>
      <c r="C61" s="1304"/>
      <c r="D61" s="1284"/>
      <c r="E61" s="1304"/>
      <c r="F61" s="1286"/>
      <c r="G61" s="1324"/>
      <c r="H61" s="1301"/>
      <c r="I61" s="1286"/>
      <c r="J61" s="1169" t="s">
        <v>689</v>
      </c>
      <c r="K61" s="1181" t="s">
        <v>635</v>
      </c>
      <c r="L61" s="115"/>
    </row>
    <row r="62" spans="1:13" ht="31.5">
      <c r="A62" s="1290">
        <v>21</v>
      </c>
      <c r="B62" s="1137"/>
      <c r="C62" s="1304"/>
      <c r="D62" s="1284"/>
      <c r="E62" s="1303" t="s">
        <v>478</v>
      </c>
      <c r="F62" s="1285" t="s">
        <v>44</v>
      </c>
      <c r="G62" s="1306" t="s">
        <v>490</v>
      </c>
      <c r="H62" s="1290" t="s">
        <v>44</v>
      </c>
      <c r="I62" s="1285" t="s">
        <v>4</v>
      </c>
      <c r="J62" s="715" t="s">
        <v>690</v>
      </c>
      <c r="K62" s="1181" t="s">
        <v>635</v>
      </c>
      <c r="L62" s="115"/>
    </row>
    <row r="63" spans="1:13" ht="47.25">
      <c r="A63" s="1291"/>
      <c r="B63" s="1137"/>
      <c r="C63" s="1304"/>
      <c r="D63" s="1284"/>
      <c r="E63" s="1304"/>
      <c r="F63" s="1286"/>
      <c r="G63" s="1324"/>
      <c r="H63" s="1291"/>
      <c r="I63" s="1286"/>
      <c r="J63" s="715" t="s">
        <v>691</v>
      </c>
      <c r="K63" s="1181" t="s">
        <v>640</v>
      </c>
      <c r="L63" s="1178"/>
    </row>
    <row r="64" spans="1:13">
      <c r="A64" s="1291"/>
      <c r="B64" s="1137"/>
      <c r="C64" s="1304"/>
      <c r="D64" s="1284"/>
      <c r="E64" s="1304"/>
      <c r="F64" s="1286"/>
      <c r="G64" s="1324"/>
      <c r="H64" s="1291"/>
      <c r="I64" s="1286"/>
      <c r="J64" s="350" t="s">
        <v>692</v>
      </c>
      <c r="K64" s="1181" t="s">
        <v>640</v>
      </c>
      <c r="L64" s="1178"/>
    </row>
    <row r="65" spans="1:12" ht="31.5">
      <c r="A65" s="1301"/>
      <c r="B65" s="1137"/>
      <c r="C65" s="1305"/>
      <c r="D65" s="1295"/>
      <c r="E65" s="1305"/>
      <c r="F65" s="1289"/>
      <c r="G65" s="1307"/>
      <c r="H65" s="1301"/>
      <c r="I65" s="1289"/>
      <c r="J65" s="715" t="s">
        <v>693</v>
      </c>
      <c r="K65" s="1181" t="s">
        <v>635</v>
      </c>
      <c r="L65" s="1178"/>
    </row>
    <row r="66" spans="1:12" ht="31.5">
      <c r="A66" s="1290">
        <v>22</v>
      </c>
      <c r="B66" s="1137"/>
      <c r="C66" s="1303" t="s">
        <v>85</v>
      </c>
      <c r="D66" s="1283" t="s">
        <v>86</v>
      </c>
      <c r="E66" s="1303" t="s">
        <v>479</v>
      </c>
      <c r="F66" s="1285" t="s">
        <v>367</v>
      </c>
      <c r="G66" s="1297" t="s">
        <v>517</v>
      </c>
      <c r="H66" s="1290" t="s">
        <v>360</v>
      </c>
      <c r="I66" s="1285" t="s">
        <v>4</v>
      </c>
      <c r="J66" s="1132" t="s">
        <v>694</v>
      </c>
      <c r="K66" s="1181" t="s">
        <v>635</v>
      </c>
      <c r="L66" s="1178"/>
    </row>
    <row r="67" spans="1:12" ht="31.5">
      <c r="A67" s="1291"/>
      <c r="B67" s="1137"/>
      <c r="C67" s="1304"/>
      <c r="D67" s="1284"/>
      <c r="E67" s="1304"/>
      <c r="F67" s="1286"/>
      <c r="G67" s="1298"/>
      <c r="H67" s="1291"/>
      <c r="I67" s="1286"/>
      <c r="J67" s="1169" t="s">
        <v>695</v>
      </c>
      <c r="K67" s="1181" t="s">
        <v>640</v>
      </c>
      <c r="L67" s="1178"/>
    </row>
    <row r="68" spans="1:12" ht="47.25">
      <c r="A68" s="1291"/>
      <c r="B68" s="1137"/>
      <c r="C68" s="1304"/>
      <c r="D68" s="1284"/>
      <c r="E68" s="1304"/>
      <c r="F68" s="1286"/>
      <c r="G68" s="1298"/>
      <c r="H68" s="1291"/>
      <c r="I68" s="1286"/>
      <c r="J68" s="1169" t="s">
        <v>696</v>
      </c>
      <c r="K68" s="1181" t="s">
        <v>640</v>
      </c>
      <c r="L68" s="1178"/>
    </row>
    <row r="69" spans="1:12" ht="47.25">
      <c r="A69" s="1291"/>
      <c r="B69" s="1137"/>
      <c r="C69" s="1304"/>
      <c r="D69" s="1284"/>
      <c r="E69" s="1304"/>
      <c r="F69" s="1286"/>
      <c r="G69" s="1298"/>
      <c r="H69" s="1291"/>
      <c r="I69" s="1286"/>
      <c r="J69" s="1169" t="s">
        <v>697</v>
      </c>
      <c r="K69" s="1181" t="s">
        <v>640</v>
      </c>
      <c r="L69" s="1178"/>
    </row>
    <row r="70" spans="1:12" ht="31.5">
      <c r="A70" s="1301"/>
      <c r="B70" s="1137"/>
      <c r="C70" s="1304"/>
      <c r="D70" s="1284"/>
      <c r="E70" s="1304"/>
      <c r="F70" s="1286"/>
      <c r="G70" s="1302"/>
      <c r="H70" s="1301"/>
      <c r="I70" s="1289"/>
      <c r="J70" s="1169" t="s">
        <v>698</v>
      </c>
      <c r="K70" s="1181" t="s">
        <v>640</v>
      </c>
      <c r="L70" s="1178"/>
    </row>
    <row r="71" spans="1:12" ht="78.75">
      <c r="A71" s="1290">
        <v>23</v>
      </c>
      <c r="B71" s="1137"/>
      <c r="C71" s="1304"/>
      <c r="D71" s="1284"/>
      <c r="E71" s="1304"/>
      <c r="F71" s="1286"/>
      <c r="G71" s="1297" t="s">
        <v>483</v>
      </c>
      <c r="H71" s="1285" t="s">
        <v>361</v>
      </c>
      <c r="I71" s="1285" t="s">
        <v>4</v>
      </c>
      <c r="J71" s="1132" t="s">
        <v>699</v>
      </c>
      <c r="K71" s="1181" t="s">
        <v>640</v>
      </c>
      <c r="L71" s="1178"/>
    </row>
    <row r="72" spans="1:12" ht="31.5">
      <c r="A72" s="1291"/>
      <c r="B72" s="1137"/>
      <c r="C72" s="1304"/>
      <c r="D72" s="1284"/>
      <c r="E72" s="1305"/>
      <c r="F72" s="1289"/>
      <c r="G72" s="1298"/>
      <c r="H72" s="1286"/>
      <c r="I72" s="1286"/>
      <c r="J72" s="1132" t="s">
        <v>700</v>
      </c>
      <c r="K72" s="1181" t="s">
        <v>640</v>
      </c>
      <c r="L72" s="1178"/>
    </row>
    <row r="73" spans="1:12" ht="31.5">
      <c r="A73" s="1290">
        <v>24</v>
      </c>
      <c r="B73" s="1137"/>
      <c r="C73" s="1304"/>
      <c r="D73" s="1284"/>
      <c r="E73" s="1303" t="s">
        <v>477</v>
      </c>
      <c r="F73" s="1285" t="s">
        <v>331</v>
      </c>
      <c r="G73" s="1297" t="s">
        <v>550</v>
      </c>
      <c r="H73" s="1290" t="s">
        <v>173</v>
      </c>
      <c r="I73" s="1285" t="s">
        <v>4</v>
      </c>
      <c r="J73" s="1169" t="s">
        <v>701</v>
      </c>
      <c r="K73" s="1181" t="s">
        <v>635</v>
      </c>
      <c r="L73" s="1178"/>
    </row>
    <row r="74" spans="1:12" ht="31.5">
      <c r="A74" s="1301"/>
      <c r="B74" s="1137"/>
      <c r="C74" s="1304"/>
      <c r="D74" s="1284"/>
      <c r="E74" s="1304"/>
      <c r="F74" s="1286"/>
      <c r="G74" s="1302"/>
      <c r="H74" s="1301"/>
      <c r="I74" s="1289"/>
      <c r="J74" s="1169" t="s">
        <v>702</v>
      </c>
      <c r="K74" s="1181" t="s">
        <v>640</v>
      </c>
      <c r="L74" s="1178"/>
    </row>
    <row r="75" spans="1:12" ht="31.5">
      <c r="A75" s="1290">
        <v>25</v>
      </c>
      <c r="B75" s="1137"/>
      <c r="C75" s="1304"/>
      <c r="D75" s="1284"/>
      <c r="E75" s="1304"/>
      <c r="F75" s="1286"/>
      <c r="G75" s="1297" t="s">
        <v>482</v>
      </c>
      <c r="H75" s="1290" t="s">
        <v>349</v>
      </c>
      <c r="I75" s="1285" t="s">
        <v>4</v>
      </c>
      <c r="J75" s="1132" t="s">
        <v>703</v>
      </c>
      <c r="K75" s="1181" t="s">
        <v>640</v>
      </c>
      <c r="L75" s="1178"/>
    </row>
    <row r="76" spans="1:12" ht="31.5">
      <c r="A76" s="1291"/>
      <c r="B76" s="1137"/>
      <c r="C76" s="1304"/>
      <c r="D76" s="1284"/>
      <c r="E76" s="1304"/>
      <c r="F76" s="1286"/>
      <c r="G76" s="1298"/>
      <c r="H76" s="1291"/>
      <c r="I76" s="1286"/>
      <c r="J76" s="1132" t="s">
        <v>704</v>
      </c>
      <c r="K76" s="1181" t="s">
        <v>640</v>
      </c>
      <c r="L76" s="1178"/>
    </row>
    <row r="77" spans="1:12" ht="31.5">
      <c r="A77" s="1291"/>
      <c r="B77" s="1137"/>
      <c r="C77" s="1304"/>
      <c r="D77" s="1284"/>
      <c r="E77" s="1304"/>
      <c r="F77" s="1286"/>
      <c r="G77" s="1298"/>
      <c r="H77" s="1291"/>
      <c r="I77" s="1286"/>
      <c r="J77" s="1132" t="s">
        <v>705</v>
      </c>
      <c r="K77" s="1181" t="s">
        <v>640</v>
      </c>
      <c r="L77" s="1178"/>
    </row>
    <row r="78" spans="1:12" ht="31.5">
      <c r="A78" s="1291"/>
      <c r="B78" s="1137"/>
      <c r="C78" s="1304"/>
      <c r="D78" s="1284"/>
      <c r="E78" s="1304"/>
      <c r="F78" s="1286"/>
      <c r="G78" s="1298"/>
      <c r="H78" s="1291"/>
      <c r="I78" s="1286"/>
      <c r="J78" s="1132" t="s">
        <v>706</v>
      </c>
      <c r="K78" s="1181" t="s">
        <v>640</v>
      </c>
      <c r="L78" s="1178"/>
    </row>
    <row r="79" spans="1:12">
      <c r="A79" s="1291"/>
      <c r="B79" s="1137"/>
      <c r="C79" s="1304"/>
      <c r="D79" s="1284"/>
      <c r="E79" s="1304"/>
      <c r="F79" s="1286"/>
      <c r="G79" s="1298"/>
      <c r="H79" s="1291"/>
      <c r="I79" s="1286"/>
      <c r="J79" s="1132" t="s">
        <v>707</v>
      </c>
      <c r="K79" s="1181" t="s">
        <v>640</v>
      </c>
      <c r="L79" s="1178"/>
    </row>
    <row r="80" spans="1:12" ht="31.5">
      <c r="A80" s="1301"/>
      <c r="B80" s="1137"/>
      <c r="C80" s="1304"/>
      <c r="D80" s="1284"/>
      <c r="E80" s="1304"/>
      <c r="F80" s="1286"/>
      <c r="G80" s="1302"/>
      <c r="H80" s="1301"/>
      <c r="I80" s="1289"/>
      <c r="J80" s="1132" t="s">
        <v>708</v>
      </c>
      <c r="K80" s="1181" t="s">
        <v>640</v>
      </c>
      <c r="L80" s="1178"/>
    </row>
    <row r="81" spans="1:12" ht="31.5">
      <c r="A81" s="1290">
        <v>26</v>
      </c>
      <c r="B81" s="1137"/>
      <c r="C81" s="1304"/>
      <c r="D81" s="1284"/>
      <c r="E81" s="1304"/>
      <c r="F81" s="1286"/>
      <c r="G81" s="1297" t="s">
        <v>539</v>
      </c>
      <c r="H81" s="1290" t="s">
        <v>343</v>
      </c>
      <c r="I81" s="1285" t="s">
        <v>4</v>
      </c>
      <c r="J81" s="1132" t="s">
        <v>709</v>
      </c>
      <c r="K81" s="1181" t="s">
        <v>640</v>
      </c>
      <c r="L81" s="1178"/>
    </row>
    <row r="82" spans="1:12">
      <c r="A82" s="1291"/>
      <c r="B82" s="1137"/>
      <c r="C82" s="1304"/>
      <c r="D82" s="1284"/>
      <c r="E82" s="1304"/>
      <c r="F82" s="1286"/>
      <c r="G82" s="1298"/>
      <c r="H82" s="1291"/>
      <c r="I82" s="1286"/>
      <c r="J82" s="1132" t="s">
        <v>710</v>
      </c>
      <c r="K82" s="1181" t="s">
        <v>640</v>
      </c>
      <c r="L82" s="1178"/>
    </row>
    <row r="83" spans="1:12" ht="31.5">
      <c r="A83" s="1301"/>
      <c r="B83" s="1137"/>
      <c r="C83" s="1304"/>
      <c r="D83" s="1284"/>
      <c r="E83" s="1304"/>
      <c r="F83" s="1286"/>
      <c r="G83" s="1302"/>
      <c r="H83" s="1301"/>
      <c r="I83" s="1289"/>
      <c r="J83" s="1132" t="s">
        <v>711</v>
      </c>
      <c r="K83" s="1181" t="s">
        <v>640</v>
      </c>
      <c r="L83" s="1178"/>
    </row>
    <row r="84" spans="1:12" ht="31.5">
      <c r="A84" s="1290">
        <v>27</v>
      </c>
      <c r="B84" s="1137"/>
      <c r="C84" s="1304"/>
      <c r="D84" s="1284"/>
      <c r="E84" s="1304"/>
      <c r="F84" s="1286"/>
      <c r="G84" s="1297" t="s">
        <v>551</v>
      </c>
      <c r="H84" s="1290" t="s">
        <v>176</v>
      </c>
      <c r="I84" s="1285" t="s">
        <v>4</v>
      </c>
      <c r="J84" s="1132" t="s">
        <v>712</v>
      </c>
      <c r="K84" s="1181" t="s">
        <v>640</v>
      </c>
      <c r="L84" s="1178"/>
    </row>
    <row r="85" spans="1:12" ht="31.5">
      <c r="A85" s="1291"/>
      <c r="B85" s="1137"/>
      <c r="C85" s="1304"/>
      <c r="D85" s="1284"/>
      <c r="E85" s="1304"/>
      <c r="F85" s="1286"/>
      <c r="G85" s="1298"/>
      <c r="H85" s="1291"/>
      <c r="I85" s="1286"/>
      <c r="J85" s="1132" t="s">
        <v>713</v>
      </c>
      <c r="K85" s="1181" t="s">
        <v>640</v>
      </c>
      <c r="L85" s="1178"/>
    </row>
    <row r="86" spans="1:12" ht="31.5">
      <c r="A86" s="1301"/>
      <c r="B86" s="1137"/>
      <c r="C86" s="1304"/>
      <c r="D86" s="1284"/>
      <c r="E86" s="1304"/>
      <c r="F86" s="1286"/>
      <c r="G86" s="1302"/>
      <c r="H86" s="1301"/>
      <c r="I86" s="1289"/>
      <c r="J86" s="1132" t="s">
        <v>714</v>
      </c>
      <c r="K86" s="1181" t="s">
        <v>640</v>
      </c>
      <c r="L86" s="1178"/>
    </row>
    <row r="87" spans="1:12" ht="31.5">
      <c r="A87" s="1290">
        <v>28</v>
      </c>
      <c r="B87" s="1137"/>
      <c r="C87" s="1304"/>
      <c r="D87" s="1284"/>
      <c r="E87" s="1304"/>
      <c r="F87" s="1286"/>
      <c r="G87" s="1297" t="s">
        <v>552</v>
      </c>
      <c r="H87" s="1290" t="s">
        <v>411</v>
      </c>
      <c r="I87" s="1285" t="s">
        <v>4</v>
      </c>
      <c r="J87" s="1132" t="s">
        <v>715</v>
      </c>
      <c r="K87" s="1181" t="s">
        <v>640</v>
      </c>
      <c r="L87" s="1178"/>
    </row>
    <row r="88" spans="1:12" ht="47.25">
      <c r="A88" s="1291"/>
      <c r="B88" s="1137"/>
      <c r="C88" s="1304"/>
      <c r="D88" s="1284"/>
      <c r="E88" s="1304"/>
      <c r="F88" s="1286"/>
      <c r="G88" s="1298"/>
      <c r="H88" s="1291"/>
      <c r="I88" s="1286"/>
      <c r="J88" s="1132" t="s">
        <v>716</v>
      </c>
      <c r="K88" s="1181" t="s">
        <v>640</v>
      </c>
      <c r="L88" s="1178"/>
    </row>
    <row r="89" spans="1:12" ht="47.25">
      <c r="A89" s="1291"/>
      <c r="B89" s="1137"/>
      <c r="C89" s="1304"/>
      <c r="D89" s="1284"/>
      <c r="E89" s="1304"/>
      <c r="F89" s="1286"/>
      <c r="G89" s="1298"/>
      <c r="H89" s="1291"/>
      <c r="I89" s="1286"/>
      <c r="J89" s="1132" t="s">
        <v>717</v>
      </c>
      <c r="K89" s="1181" t="s">
        <v>635</v>
      </c>
      <c r="L89" s="1178"/>
    </row>
    <row r="90" spans="1:12" ht="31.5">
      <c r="A90" s="1301"/>
      <c r="B90" s="1137"/>
      <c r="C90" s="1304"/>
      <c r="D90" s="1284"/>
      <c r="E90" s="1305"/>
      <c r="F90" s="1289"/>
      <c r="G90" s="1302"/>
      <c r="H90" s="1301"/>
      <c r="I90" s="1289"/>
      <c r="J90" s="1132" t="s">
        <v>718</v>
      </c>
      <c r="K90" s="1181" t="s">
        <v>640</v>
      </c>
      <c r="L90" s="1178"/>
    </row>
    <row r="91" spans="1:12" ht="47.25">
      <c r="A91" s="1290">
        <v>29</v>
      </c>
      <c r="B91" s="1137"/>
      <c r="C91" s="1304"/>
      <c r="D91" s="1284"/>
      <c r="E91" s="1303" t="s">
        <v>480</v>
      </c>
      <c r="F91" s="1285" t="s">
        <v>87</v>
      </c>
      <c r="G91" s="1297" t="s">
        <v>481</v>
      </c>
      <c r="H91" s="1290" t="s">
        <v>337</v>
      </c>
      <c r="I91" s="1285" t="s">
        <v>4</v>
      </c>
      <c r="J91" s="1169" t="s">
        <v>719</v>
      </c>
      <c r="K91" s="1181" t="s">
        <v>640</v>
      </c>
      <c r="L91" s="1178"/>
    </row>
    <row r="92" spans="1:12" ht="31.5">
      <c r="A92" s="1291"/>
      <c r="B92" s="1137"/>
      <c r="C92" s="1304"/>
      <c r="D92" s="1284"/>
      <c r="E92" s="1304"/>
      <c r="F92" s="1286"/>
      <c r="G92" s="1298"/>
      <c r="H92" s="1291"/>
      <c r="I92" s="1286"/>
      <c r="J92" s="1132" t="s">
        <v>720</v>
      </c>
      <c r="K92" s="1181" t="s">
        <v>640</v>
      </c>
      <c r="L92" s="1178"/>
    </row>
    <row r="93" spans="1:12">
      <c r="A93" s="1301"/>
      <c r="B93" s="1137"/>
      <c r="C93" s="1304"/>
      <c r="D93" s="1284"/>
      <c r="E93" s="1304"/>
      <c r="F93" s="1286"/>
      <c r="G93" s="1302"/>
      <c r="H93" s="1301"/>
      <c r="I93" s="1289"/>
      <c r="J93" s="1132" t="s">
        <v>721</v>
      </c>
      <c r="K93" s="1181" t="s">
        <v>640</v>
      </c>
      <c r="L93" s="1178"/>
    </row>
    <row r="94" spans="1:12" ht="63">
      <c r="A94" s="1290">
        <v>30</v>
      </c>
      <c r="B94" s="1137"/>
      <c r="C94" s="1304"/>
      <c r="D94" s="1284"/>
      <c r="E94" s="1304"/>
      <c r="F94" s="1286"/>
      <c r="G94" s="1297" t="s">
        <v>553</v>
      </c>
      <c r="H94" s="1290" t="s">
        <v>722</v>
      </c>
      <c r="I94" s="1285" t="s">
        <v>4</v>
      </c>
      <c r="J94" s="1169" t="s">
        <v>723</v>
      </c>
      <c r="K94" s="1181" t="s">
        <v>640</v>
      </c>
      <c r="L94" s="1178"/>
    </row>
    <row r="95" spans="1:12" ht="31.5">
      <c r="A95" s="1291"/>
      <c r="B95" s="1137"/>
      <c r="C95" s="1304"/>
      <c r="D95" s="1284"/>
      <c r="E95" s="1304"/>
      <c r="F95" s="1286"/>
      <c r="G95" s="1298"/>
      <c r="H95" s="1291"/>
      <c r="I95" s="1286"/>
      <c r="J95" s="1169" t="s">
        <v>724</v>
      </c>
      <c r="K95" s="1181" t="s">
        <v>640</v>
      </c>
      <c r="L95" s="1178"/>
    </row>
    <row r="96" spans="1:12" ht="31.5">
      <c r="A96" s="1291"/>
      <c r="B96" s="1137"/>
      <c r="C96" s="1304"/>
      <c r="D96" s="1284"/>
      <c r="E96" s="1304"/>
      <c r="F96" s="1286"/>
      <c r="G96" s="1298"/>
      <c r="H96" s="1291"/>
      <c r="I96" s="1286"/>
      <c r="J96" s="1169" t="s">
        <v>725</v>
      </c>
      <c r="K96" s="1181" t="s">
        <v>640</v>
      </c>
      <c r="L96" s="1178"/>
    </row>
    <row r="97" spans="1:12" ht="47.25">
      <c r="A97" s="1301"/>
      <c r="B97" s="1137"/>
      <c r="C97" s="1304"/>
      <c r="D97" s="1284"/>
      <c r="E97" s="1304"/>
      <c r="F97" s="1286"/>
      <c r="G97" s="1302"/>
      <c r="H97" s="1301"/>
      <c r="I97" s="1289"/>
      <c r="J97" s="1169" t="s">
        <v>726</v>
      </c>
      <c r="K97" s="1181" t="s">
        <v>640</v>
      </c>
      <c r="L97" s="1178"/>
    </row>
    <row r="98" spans="1:12" ht="47.25">
      <c r="A98" s="1290">
        <v>31</v>
      </c>
      <c r="B98" s="1137"/>
      <c r="C98" s="1304"/>
      <c r="D98" s="1284"/>
      <c r="E98" s="1304"/>
      <c r="F98" s="1286"/>
      <c r="G98" s="1297" t="s">
        <v>554</v>
      </c>
      <c r="H98" s="1290" t="s">
        <v>177</v>
      </c>
      <c r="I98" s="1285" t="s">
        <v>4</v>
      </c>
      <c r="J98" s="1169" t="s">
        <v>727</v>
      </c>
      <c r="K98" s="1181" t="s">
        <v>640</v>
      </c>
      <c r="L98" s="1178"/>
    </row>
    <row r="99" spans="1:12" ht="47.25">
      <c r="A99" s="1301"/>
      <c r="B99" s="1137"/>
      <c r="C99" s="1304"/>
      <c r="D99" s="1284"/>
      <c r="E99" s="1305"/>
      <c r="F99" s="1289"/>
      <c r="G99" s="1302"/>
      <c r="H99" s="1301"/>
      <c r="I99" s="1289"/>
      <c r="J99" s="1132" t="s">
        <v>728</v>
      </c>
      <c r="K99" s="1181" t="s">
        <v>640</v>
      </c>
      <c r="L99" s="1178"/>
    </row>
    <row r="100" spans="1:12" ht="31.5">
      <c r="A100" s="1290">
        <v>32</v>
      </c>
      <c r="B100" s="1137"/>
      <c r="C100" s="1304"/>
      <c r="D100" s="1284"/>
      <c r="E100" s="1303" t="s">
        <v>544</v>
      </c>
      <c r="F100" s="1285" t="s">
        <v>171</v>
      </c>
      <c r="G100" s="1297" t="s">
        <v>555</v>
      </c>
      <c r="H100" s="1290" t="s">
        <v>175</v>
      </c>
      <c r="I100" s="1285" t="s">
        <v>4</v>
      </c>
      <c r="J100" s="1189" t="s">
        <v>729</v>
      </c>
      <c r="K100" s="1181" t="s">
        <v>635</v>
      </c>
      <c r="L100" s="1178"/>
    </row>
    <row r="101" spans="1:12" ht="31.5">
      <c r="A101" s="1291"/>
      <c r="B101" s="1137"/>
      <c r="C101" s="1304"/>
      <c r="D101" s="1284"/>
      <c r="E101" s="1304"/>
      <c r="F101" s="1286"/>
      <c r="G101" s="1298"/>
      <c r="H101" s="1291"/>
      <c r="I101" s="1286"/>
      <c r="J101" s="1189" t="s">
        <v>730</v>
      </c>
      <c r="K101" s="1181" t="s">
        <v>640</v>
      </c>
      <c r="L101" s="1184"/>
    </row>
    <row r="102" spans="1:12" ht="63">
      <c r="A102" s="1291"/>
      <c r="B102" s="1137"/>
      <c r="C102" s="1304"/>
      <c r="D102" s="1284"/>
      <c r="E102" s="1304"/>
      <c r="F102" s="1286"/>
      <c r="G102" s="1298"/>
      <c r="H102" s="1291"/>
      <c r="I102" s="1286"/>
      <c r="J102" s="1189" t="s">
        <v>731</v>
      </c>
      <c r="K102" s="1181" t="s">
        <v>640</v>
      </c>
      <c r="L102" s="1184"/>
    </row>
    <row r="103" spans="1:12" ht="31.5">
      <c r="A103" s="1291"/>
      <c r="B103" s="1137"/>
      <c r="C103" s="1304"/>
      <c r="D103" s="1284"/>
      <c r="E103" s="1304"/>
      <c r="F103" s="1286"/>
      <c r="G103" s="1298"/>
      <c r="H103" s="1291"/>
      <c r="I103" s="1286"/>
      <c r="J103" s="1189" t="s">
        <v>732</v>
      </c>
      <c r="K103" s="1181" t="s">
        <v>640</v>
      </c>
      <c r="L103" s="1184"/>
    </row>
    <row r="104" spans="1:12" ht="31.5">
      <c r="A104" s="1291"/>
      <c r="B104" s="1137"/>
      <c r="C104" s="1304"/>
      <c r="D104" s="1284"/>
      <c r="E104" s="1304"/>
      <c r="F104" s="1286"/>
      <c r="G104" s="1298"/>
      <c r="H104" s="1291"/>
      <c r="I104" s="1286"/>
      <c r="J104" s="1189" t="s">
        <v>733</v>
      </c>
      <c r="K104" s="1181" t="s">
        <v>640</v>
      </c>
      <c r="L104" s="1184"/>
    </row>
    <row r="105" spans="1:12" ht="31.5">
      <c r="A105" s="1291"/>
      <c r="B105" s="1137"/>
      <c r="C105" s="1304"/>
      <c r="D105" s="1284"/>
      <c r="E105" s="1304"/>
      <c r="F105" s="1286"/>
      <c r="G105" s="1298"/>
      <c r="H105" s="1291"/>
      <c r="I105" s="1286"/>
      <c r="J105" s="1189" t="s">
        <v>734</v>
      </c>
      <c r="K105" s="1181" t="s">
        <v>640</v>
      </c>
      <c r="L105" s="1184"/>
    </row>
    <row r="106" spans="1:12" ht="31.5">
      <c r="A106" s="1301"/>
      <c r="B106" s="1137"/>
      <c r="C106" s="1304"/>
      <c r="D106" s="1284"/>
      <c r="E106" s="1305"/>
      <c r="F106" s="1289"/>
      <c r="G106" s="1302"/>
      <c r="H106" s="1301"/>
      <c r="I106" s="1289"/>
      <c r="J106" s="1189" t="s">
        <v>735</v>
      </c>
      <c r="K106" s="1181" t="s">
        <v>640</v>
      </c>
      <c r="L106" s="1184"/>
    </row>
    <row r="107" spans="1:12" ht="63">
      <c r="A107" s="115">
        <v>33</v>
      </c>
      <c r="B107" s="1137"/>
      <c r="C107" s="1304"/>
      <c r="D107" s="1284"/>
      <c r="E107" s="1303" t="s">
        <v>451</v>
      </c>
      <c r="F107" s="1285" t="s">
        <v>371</v>
      </c>
      <c r="G107" s="1190" t="s">
        <v>518</v>
      </c>
      <c r="H107" s="1191" t="s">
        <v>371</v>
      </c>
      <c r="I107" s="1130" t="s">
        <v>4</v>
      </c>
      <c r="J107" s="1183" t="s">
        <v>736</v>
      </c>
      <c r="K107" s="1181" t="s">
        <v>635</v>
      </c>
      <c r="L107" s="1184"/>
    </row>
    <row r="108" spans="1:12" ht="31.5">
      <c r="A108" s="1290">
        <v>34</v>
      </c>
      <c r="B108" s="1137"/>
      <c r="C108" s="1304"/>
      <c r="D108" s="1284"/>
      <c r="E108" s="1304"/>
      <c r="F108" s="1286"/>
      <c r="G108" s="1297" t="s">
        <v>452</v>
      </c>
      <c r="H108" s="1290" t="s">
        <v>372</v>
      </c>
      <c r="I108" s="1285" t="s">
        <v>4</v>
      </c>
      <c r="J108" s="1189" t="s">
        <v>737</v>
      </c>
      <c r="K108" s="1181" t="s">
        <v>635</v>
      </c>
      <c r="L108" s="1184"/>
    </row>
    <row r="109" spans="1:12" ht="31.5">
      <c r="A109" s="1291"/>
      <c r="B109" s="1137"/>
      <c r="C109" s="1304"/>
      <c r="D109" s="1284"/>
      <c r="E109" s="1304"/>
      <c r="F109" s="1286"/>
      <c r="G109" s="1298"/>
      <c r="H109" s="1291"/>
      <c r="I109" s="1286"/>
      <c r="J109" s="1189" t="s">
        <v>738</v>
      </c>
      <c r="K109" s="1181" t="s">
        <v>635</v>
      </c>
      <c r="L109" s="1184"/>
    </row>
    <row r="110" spans="1:12" ht="47.25">
      <c r="A110" s="1301"/>
      <c r="B110" s="1137"/>
      <c r="C110" s="1305"/>
      <c r="D110" s="1295"/>
      <c r="E110" s="1305"/>
      <c r="F110" s="1289"/>
      <c r="G110" s="1302"/>
      <c r="H110" s="1301"/>
      <c r="I110" s="1289"/>
      <c r="J110" s="1183" t="s">
        <v>739</v>
      </c>
      <c r="K110" s="1181" t="s">
        <v>640</v>
      </c>
      <c r="L110" s="1184"/>
    </row>
    <row r="111" spans="1:12" ht="31.5">
      <c r="A111" s="1290">
        <v>35</v>
      </c>
      <c r="B111" s="1137"/>
      <c r="C111" s="1303" t="s">
        <v>88</v>
      </c>
      <c r="D111" s="1283" t="s">
        <v>89</v>
      </c>
      <c r="E111" s="1303" t="s">
        <v>511</v>
      </c>
      <c r="F111" s="1285" t="s">
        <v>362</v>
      </c>
      <c r="G111" s="1297" t="s">
        <v>519</v>
      </c>
      <c r="H111" s="1290" t="s">
        <v>363</v>
      </c>
      <c r="I111" s="1285" t="s">
        <v>4</v>
      </c>
      <c r="J111" s="1189" t="s">
        <v>740</v>
      </c>
      <c r="K111" s="1181" t="s">
        <v>635</v>
      </c>
      <c r="L111" s="1184"/>
    </row>
    <row r="112" spans="1:12" ht="31.5">
      <c r="A112" s="1301"/>
      <c r="B112" s="1137"/>
      <c r="C112" s="1304"/>
      <c r="D112" s="1284"/>
      <c r="E112" s="1304"/>
      <c r="F112" s="1286"/>
      <c r="G112" s="1302"/>
      <c r="H112" s="1301"/>
      <c r="I112" s="1289"/>
      <c r="J112" s="1189" t="s">
        <v>741</v>
      </c>
      <c r="K112" s="1181" t="s">
        <v>640</v>
      </c>
      <c r="L112" s="1184"/>
    </row>
    <row r="113" spans="1:12" ht="31.5">
      <c r="A113" s="1290">
        <v>36</v>
      </c>
      <c r="B113" s="1137"/>
      <c r="C113" s="1304"/>
      <c r="D113" s="1284"/>
      <c r="E113" s="1304"/>
      <c r="F113" s="1286"/>
      <c r="G113" s="1297" t="s">
        <v>556</v>
      </c>
      <c r="H113" s="1290" t="s">
        <v>180</v>
      </c>
      <c r="I113" s="1285" t="s">
        <v>4</v>
      </c>
      <c r="J113" s="1169" t="s">
        <v>742</v>
      </c>
      <c r="K113" s="1181" t="s">
        <v>635</v>
      </c>
      <c r="L113" s="1178"/>
    </row>
    <row r="114" spans="1:12" ht="31.5">
      <c r="A114" s="1291"/>
      <c r="B114" s="1137"/>
      <c r="C114" s="1304"/>
      <c r="D114" s="1284"/>
      <c r="E114" s="1304"/>
      <c r="F114" s="1286"/>
      <c r="G114" s="1298"/>
      <c r="H114" s="1291"/>
      <c r="I114" s="1286"/>
      <c r="J114" s="1169" t="s">
        <v>743</v>
      </c>
      <c r="K114" s="1181" t="s">
        <v>640</v>
      </c>
      <c r="L114" s="1178"/>
    </row>
    <row r="115" spans="1:12" ht="31.5">
      <c r="A115" s="1291"/>
      <c r="B115" s="1137"/>
      <c r="C115" s="1304"/>
      <c r="D115" s="1284"/>
      <c r="E115" s="1304"/>
      <c r="F115" s="1286"/>
      <c r="G115" s="1298"/>
      <c r="H115" s="1291"/>
      <c r="I115" s="1286"/>
      <c r="J115" s="1169" t="s">
        <v>744</v>
      </c>
      <c r="K115" s="1181" t="s">
        <v>640</v>
      </c>
      <c r="L115" s="1178"/>
    </row>
    <row r="116" spans="1:12" ht="63">
      <c r="A116" s="1291"/>
      <c r="B116" s="1137"/>
      <c r="C116" s="1304"/>
      <c r="D116" s="1284"/>
      <c r="E116" s="1304"/>
      <c r="F116" s="1286"/>
      <c r="G116" s="1298"/>
      <c r="H116" s="1291"/>
      <c r="I116" s="1286"/>
      <c r="J116" s="1169" t="s">
        <v>745</v>
      </c>
      <c r="K116" s="1181" t="s">
        <v>640</v>
      </c>
      <c r="L116" s="1178"/>
    </row>
    <row r="117" spans="1:12" ht="47.25">
      <c r="A117" s="1301"/>
      <c r="B117" s="1137"/>
      <c r="C117" s="1304"/>
      <c r="D117" s="1284"/>
      <c r="E117" s="1305"/>
      <c r="F117" s="1289"/>
      <c r="G117" s="1302"/>
      <c r="H117" s="1301"/>
      <c r="I117" s="1289"/>
      <c r="J117" s="1169" t="s">
        <v>746</v>
      </c>
      <c r="K117" s="1181" t="s">
        <v>635</v>
      </c>
      <c r="L117" s="1178"/>
    </row>
    <row r="118" spans="1:12" ht="157.5">
      <c r="A118" s="115">
        <v>37</v>
      </c>
      <c r="B118" s="1137"/>
      <c r="C118" s="1304"/>
      <c r="D118" s="1284"/>
      <c r="E118" s="1303" t="s">
        <v>512</v>
      </c>
      <c r="F118" s="1285" t="s">
        <v>385</v>
      </c>
      <c r="G118" s="1142" t="s">
        <v>520</v>
      </c>
      <c r="H118" s="115" t="s">
        <v>747</v>
      </c>
      <c r="I118" s="1130" t="s">
        <v>4</v>
      </c>
      <c r="J118" s="1132" t="s">
        <v>748</v>
      </c>
      <c r="K118" s="1181" t="s">
        <v>640</v>
      </c>
      <c r="L118" s="1178"/>
    </row>
    <row r="119" spans="1:12" ht="47.25">
      <c r="A119" s="1290">
        <v>38</v>
      </c>
      <c r="B119" s="1137"/>
      <c r="C119" s="1304"/>
      <c r="D119" s="1284"/>
      <c r="E119" s="1304"/>
      <c r="F119" s="1286"/>
      <c r="G119" s="1297" t="s">
        <v>557</v>
      </c>
      <c r="H119" s="1290" t="s">
        <v>181</v>
      </c>
      <c r="I119" s="1285" t="s">
        <v>4</v>
      </c>
      <c r="J119" s="1132" t="s">
        <v>749</v>
      </c>
      <c r="K119" s="1181" t="s">
        <v>635</v>
      </c>
      <c r="L119" s="1178"/>
    </row>
    <row r="120" spans="1:12" ht="31.5">
      <c r="A120" s="1301"/>
      <c r="B120" s="1137"/>
      <c r="C120" s="1304"/>
      <c r="D120" s="1284"/>
      <c r="E120" s="1305"/>
      <c r="F120" s="1289"/>
      <c r="G120" s="1302"/>
      <c r="H120" s="1301"/>
      <c r="I120" s="1289"/>
      <c r="J120" s="1132" t="s">
        <v>750</v>
      </c>
      <c r="K120" s="1181" t="s">
        <v>640</v>
      </c>
      <c r="L120" s="1178"/>
    </row>
    <row r="121" spans="1:12" ht="63">
      <c r="A121" s="1290">
        <v>39</v>
      </c>
      <c r="B121" s="1137"/>
      <c r="C121" s="1304"/>
      <c r="D121" s="1284"/>
      <c r="E121" s="1303" t="s">
        <v>545</v>
      </c>
      <c r="F121" s="1285" t="s">
        <v>91</v>
      </c>
      <c r="G121" s="1297" t="s">
        <v>558</v>
      </c>
      <c r="H121" s="1285" t="s">
        <v>178</v>
      </c>
      <c r="I121" s="1285" t="s">
        <v>4</v>
      </c>
      <c r="J121" s="1169" t="s">
        <v>751</v>
      </c>
      <c r="K121" s="1181" t="s">
        <v>635</v>
      </c>
      <c r="L121" s="1178"/>
    </row>
    <row r="122" spans="1:12" ht="31.5">
      <c r="A122" s="1301"/>
      <c r="B122" s="1137"/>
      <c r="C122" s="1305"/>
      <c r="D122" s="1295"/>
      <c r="E122" s="1305"/>
      <c r="F122" s="1289"/>
      <c r="G122" s="1302"/>
      <c r="H122" s="1289"/>
      <c r="I122" s="1289"/>
      <c r="J122" s="1132" t="s">
        <v>752</v>
      </c>
      <c r="K122" s="1181" t="s">
        <v>640</v>
      </c>
      <c r="L122" s="1172"/>
    </row>
    <row r="123" spans="1:12" ht="63">
      <c r="A123" s="1290">
        <v>40</v>
      </c>
      <c r="B123" s="1137"/>
      <c r="C123" s="1303" t="s">
        <v>92</v>
      </c>
      <c r="D123" s="1283" t="s">
        <v>93</v>
      </c>
      <c r="E123" s="1303" t="s">
        <v>513</v>
      </c>
      <c r="F123" s="1285" t="s">
        <v>365</v>
      </c>
      <c r="G123" s="1306" t="s">
        <v>521</v>
      </c>
      <c r="H123" s="1290" t="s">
        <v>364</v>
      </c>
      <c r="I123" s="1285" t="s">
        <v>4</v>
      </c>
      <c r="J123" s="1132" t="s">
        <v>753</v>
      </c>
      <c r="K123" s="1181" t="s">
        <v>635</v>
      </c>
      <c r="L123" s="1172"/>
    </row>
    <row r="124" spans="1:12" ht="31.5">
      <c r="A124" s="1291"/>
      <c r="B124" s="1137"/>
      <c r="C124" s="1304"/>
      <c r="D124" s="1284"/>
      <c r="E124" s="1304"/>
      <c r="F124" s="1286"/>
      <c r="G124" s="1324"/>
      <c r="H124" s="1291"/>
      <c r="I124" s="1286"/>
      <c r="J124" s="1132" t="s">
        <v>754</v>
      </c>
      <c r="K124" s="1181" t="s">
        <v>640</v>
      </c>
      <c r="L124" s="1172"/>
    </row>
    <row r="125" spans="1:12" ht="47.25">
      <c r="A125" s="1291"/>
      <c r="B125" s="1137"/>
      <c r="C125" s="1304"/>
      <c r="D125" s="1284"/>
      <c r="E125" s="1304"/>
      <c r="F125" s="1286"/>
      <c r="G125" s="1324"/>
      <c r="H125" s="1291"/>
      <c r="I125" s="1286"/>
      <c r="J125" s="1132" t="s">
        <v>755</v>
      </c>
      <c r="K125" s="1181" t="s">
        <v>640</v>
      </c>
      <c r="L125" s="1172"/>
    </row>
    <row r="126" spans="1:12" ht="94.5">
      <c r="A126" s="1301"/>
      <c r="B126" s="1137"/>
      <c r="C126" s="1304"/>
      <c r="D126" s="1284"/>
      <c r="E126" s="1304"/>
      <c r="F126" s="1286"/>
      <c r="G126" s="1307"/>
      <c r="H126" s="1301"/>
      <c r="I126" s="1289"/>
      <c r="J126" s="1132" t="s">
        <v>756</v>
      </c>
      <c r="K126" s="1181" t="s">
        <v>640</v>
      </c>
      <c r="L126" s="1172"/>
    </row>
    <row r="127" spans="1:12" ht="31.5">
      <c r="A127" s="1290">
        <v>41</v>
      </c>
      <c r="B127" s="1137"/>
      <c r="C127" s="1304"/>
      <c r="D127" s="1284"/>
      <c r="E127" s="1304"/>
      <c r="F127" s="1286"/>
      <c r="G127" s="1306" t="s">
        <v>566</v>
      </c>
      <c r="H127" s="1290" t="s">
        <v>338</v>
      </c>
      <c r="I127" s="1285" t="s">
        <v>4</v>
      </c>
      <c r="J127" s="1132" t="s">
        <v>757</v>
      </c>
      <c r="K127" s="1181" t="s">
        <v>635</v>
      </c>
      <c r="L127" s="1178"/>
    </row>
    <row r="128" spans="1:12" ht="31.5">
      <c r="A128" s="1291"/>
      <c r="B128" s="1137"/>
      <c r="C128" s="1304"/>
      <c r="D128" s="1284"/>
      <c r="E128" s="1304"/>
      <c r="F128" s="1286"/>
      <c r="G128" s="1324"/>
      <c r="H128" s="1291"/>
      <c r="I128" s="1286"/>
      <c r="J128" s="1132" t="s">
        <v>758</v>
      </c>
      <c r="K128" s="1181" t="s">
        <v>640</v>
      </c>
      <c r="L128" s="1178"/>
    </row>
    <row r="129" spans="1:12" ht="31.5">
      <c r="A129" s="1301"/>
      <c r="B129" s="1137"/>
      <c r="C129" s="1304"/>
      <c r="D129" s="1284"/>
      <c r="E129" s="1304"/>
      <c r="F129" s="1286"/>
      <c r="G129" s="1307"/>
      <c r="H129" s="1301"/>
      <c r="I129" s="1289"/>
      <c r="J129" s="1132" t="s">
        <v>759</v>
      </c>
      <c r="K129" s="1181" t="s">
        <v>640</v>
      </c>
      <c r="L129" s="1178"/>
    </row>
    <row r="130" spans="1:12" ht="31.5">
      <c r="A130" s="1290">
        <v>42</v>
      </c>
      <c r="B130" s="1137"/>
      <c r="C130" s="1304"/>
      <c r="D130" s="1284"/>
      <c r="E130" s="1304"/>
      <c r="F130" s="1286"/>
      <c r="G130" s="1306" t="s">
        <v>567</v>
      </c>
      <c r="H130" s="1290" t="s">
        <v>366</v>
      </c>
      <c r="I130" s="1285" t="s">
        <v>4</v>
      </c>
      <c r="J130" s="1132" t="s">
        <v>760</v>
      </c>
      <c r="K130" s="1181" t="s">
        <v>635</v>
      </c>
      <c r="L130" s="1178"/>
    </row>
    <row r="131" spans="1:12">
      <c r="A131" s="1291"/>
      <c r="B131" s="1137"/>
      <c r="C131" s="1304"/>
      <c r="D131" s="1284"/>
      <c r="E131" s="1304"/>
      <c r="F131" s="1286"/>
      <c r="G131" s="1324"/>
      <c r="H131" s="1291"/>
      <c r="I131" s="1286"/>
      <c r="J131" s="1132" t="s">
        <v>761</v>
      </c>
      <c r="K131" s="1181" t="s">
        <v>635</v>
      </c>
      <c r="L131" s="1178"/>
    </row>
    <row r="132" spans="1:12" ht="31.5">
      <c r="A132" s="1301"/>
      <c r="B132" s="1137"/>
      <c r="C132" s="1304"/>
      <c r="D132" s="1284"/>
      <c r="E132" s="1304"/>
      <c r="F132" s="1286"/>
      <c r="G132" s="1307"/>
      <c r="H132" s="1301"/>
      <c r="I132" s="1289"/>
      <c r="J132" s="1132" t="s">
        <v>762</v>
      </c>
      <c r="K132" s="1181" t="s">
        <v>640</v>
      </c>
      <c r="L132" s="1178"/>
    </row>
    <row r="133" spans="1:12" ht="31.5">
      <c r="A133" s="1290">
        <v>43</v>
      </c>
      <c r="B133" s="1137"/>
      <c r="C133" s="1304"/>
      <c r="D133" s="1284"/>
      <c r="E133" s="1304"/>
      <c r="F133" s="1286"/>
      <c r="G133" s="1306" t="s">
        <v>568</v>
      </c>
      <c r="H133" s="1290" t="s">
        <v>339</v>
      </c>
      <c r="I133" s="1285" t="s">
        <v>4</v>
      </c>
      <c r="J133" s="1169" t="s">
        <v>763</v>
      </c>
      <c r="K133" s="1181" t="s">
        <v>635</v>
      </c>
      <c r="L133" s="1178"/>
    </row>
    <row r="134" spans="1:12">
      <c r="A134" s="1301"/>
      <c r="B134" s="1137"/>
      <c r="C134" s="1304"/>
      <c r="D134" s="1284"/>
      <c r="E134" s="1305"/>
      <c r="F134" s="1289"/>
      <c r="G134" s="1307"/>
      <c r="H134" s="1301"/>
      <c r="I134" s="1289"/>
      <c r="J134" s="1169" t="s">
        <v>764</v>
      </c>
      <c r="K134" s="1181" t="s">
        <v>640</v>
      </c>
      <c r="L134" s="1178"/>
    </row>
    <row r="135" spans="1:12" ht="47.25">
      <c r="A135" s="1290">
        <v>44</v>
      </c>
      <c r="B135" s="1137"/>
      <c r="C135" s="1304"/>
      <c r="D135" s="1284"/>
      <c r="E135" s="1303" t="s">
        <v>563</v>
      </c>
      <c r="F135" s="1285" t="s">
        <v>94</v>
      </c>
      <c r="G135" s="1306" t="s">
        <v>569</v>
      </c>
      <c r="H135" s="1290" t="s">
        <v>407</v>
      </c>
      <c r="I135" s="1285" t="s">
        <v>4</v>
      </c>
      <c r="J135" s="1169" t="s">
        <v>765</v>
      </c>
      <c r="K135" s="1181" t="s">
        <v>635</v>
      </c>
      <c r="L135" s="115"/>
    </row>
    <row r="136" spans="1:12" ht="31.5">
      <c r="A136" s="1291"/>
      <c r="B136" s="1137"/>
      <c r="C136" s="1304"/>
      <c r="D136" s="1284"/>
      <c r="E136" s="1304"/>
      <c r="F136" s="1286"/>
      <c r="G136" s="1324"/>
      <c r="H136" s="1291"/>
      <c r="I136" s="1286"/>
      <c r="J136" s="1169" t="s">
        <v>766</v>
      </c>
      <c r="K136" s="1181" t="s">
        <v>635</v>
      </c>
      <c r="L136" s="115"/>
    </row>
    <row r="137" spans="1:12" ht="31.5">
      <c r="A137" s="1301"/>
      <c r="B137" s="1137"/>
      <c r="C137" s="1304"/>
      <c r="D137" s="1284"/>
      <c r="E137" s="1304"/>
      <c r="F137" s="1286"/>
      <c r="G137" s="1307"/>
      <c r="H137" s="1301"/>
      <c r="I137" s="1289"/>
      <c r="J137" s="1169" t="s">
        <v>767</v>
      </c>
      <c r="K137" s="1181" t="s">
        <v>640</v>
      </c>
      <c r="L137" s="115"/>
    </row>
    <row r="138" spans="1:12" ht="78.75">
      <c r="A138" s="1290">
        <v>45</v>
      </c>
      <c r="B138" s="1137"/>
      <c r="C138" s="1304"/>
      <c r="D138" s="1284"/>
      <c r="E138" s="1304"/>
      <c r="F138" s="1286"/>
      <c r="G138" s="1306" t="s">
        <v>570</v>
      </c>
      <c r="H138" s="1290" t="s">
        <v>94</v>
      </c>
      <c r="I138" s="1285" t="s">
        <v>4</v>
      </c>
      <c r="J138" s="715" t="s">
        <v>768</v>
      </c>
      <c r="K138" s="1181" t="s">
        <v>635</v>
      </c>
      <c r="L138" s="115"/>
    </row>
    <row r="139" spans="1:12" ht="47.25">
      <c r="A139" s="1291"/>
      <c r="B139" s="1137"/>
      <c r="C139" s="1304"/>
      <c r="D139" s="1284"/>
      <c r="E139" s="1304"/>
      <c r="F139" s="1286"/>
      <c r="G139" s="1324"/>
      <c r="H139" s="1291"/>
      <c r="I139" s="1286"/>
      <c r="J139" s="1192" t="s">
        <v>769</v>
      </c>
      <c r="K139" s="1181" t="s">
        <v>640</v>
      </c>
      <c r="L139" s="1184"/>
    </row>
    <row r="140" spans="1:12" ht="31.5">
      <c r="A140" s="1301"/>
      <c r="B140" s="1137"/>
      <c r="C140" s="1304"/>
      <c r="D140" s="1284"/>
      <c r="E140" s="1305"/>
      <c r="F140" s="1289"/>
      <c r="G140" s="1307"/>
      <c r="H140" s="1301"/>
      <c r="I140" s="1289"/>
      <c r="J140" s="1192" t="s">
        <v>770</v>
      </c>
      <c r="K140" s="1181" t="s">
        <v>635</v>
      </c>
      <c r="L140" s="1184"/>
    </row>
    <row r="141" spans="1:12" ht="126">
      <c r="A141" s="1290">
        <v>46</v>
      </c>
      <c r="B141" s="1137"/>
      <c r="C141" s="1304"/>
      <c r="D141" s="1284"/>
      <c r="E141" s="1303" t="s">
        <v>564</v>
      </c>
      <c r="F141" s="1285" t="s">
        <v>95</v>
      </c>
      <c r="G141" s="1306" t="s">
        <v>571</v>
      </c>
      <c r="H141" s="1290" t="s">
        <v>95</v>
      </c>
      <c r="I141" s="1285" t="s">
        <v>4</v>
      </c>
      <c r="J141" s="1183" t="s">
        <v>771</v>
      </c>
      <c r="K141" s="1181" t="s">
        <v>635</v>
      </c>
      <c r="L141" s="1184"/>
    </row>
    <row r="142" spans="1:12">
      <c r="A142" s="1291"/>
      <c r="B142" s="1137"/>
      <c r="C142" s="1304"/>
      <c r="D142" s="1284"/>
      <c r="E142" s="1304"/>
      <c r="F142" s="1286"/>
      <c r="G142" s="1324"/>
      <c r="H142" s="1291"/>
      <c r="I142" s="1286"/>
      <c r="J142" s="1189" t="s">
        <v>772</v>
      </c>
      <c r="K142" s="1181" t="s">
        <v>640</v>
      </c>
      <c r="L142" s="1184"/>
    </row>
    <row r="143" spans="1:12" ht="47.25">
      <c r="A143" s="1291"/>
      <c r="B143" s="1137"/>
      <c r="C143" s="1304"/>
      <c r="D143" s="1284"/>
      <c r="E143" s="1304"/>
      <c r="F143" s="1286"/>
      <c r="G143" s="1324"/>
      <c r="H143" s="1291"/>
      <c r="I143" s="1286"/>
      <c r="J143" s="1189" t="s">
        <v>773</v>
      </c>
      <c r="K143" s="1181" t="s">
        <v>640</v>
      </c>
      <c r="L143" s="1184"/>
    </row>
    <row r="144" spans="1:12" ht="47.25">
      <c r="A144" s="1301"/>
      <c r="B144" s="1137"/>
      <c r="C144" s="1304"/>
      <c r="D144" s="1284"/>
      <c r="E144" s="1304"/>
      <c r="F144" s="1286"/>
      <c r="G144" s="1307"/>
      <c r="H144" s="1301"/>
      <c r="I144" s="1289"/>
      <c r="J144" s="1189" t="s">
        <v>774</v>
      </c>
      <c r="K144" s="1181" t="s">
        <v>640</v>
      </c>
      <c r="L144" s="1184"/>
    </row>
    <row r="145" spans="1:12" ht="110.25">
      <c r="A145" s="1290">
        <v>47</v>
      </c>
      <c r="B145" s="1137"/>
      <c r="C145" s="1304"/>
      <c r="D145" s="1284"/>
      <c r="E145" s="1304"/>
      <c r="F145" s="1286"/>
      <c r="G145" s="1306" t="s">
        <v>572</v>
      </c>
      <c r="H145" s="1290" t="s">
        <v>408</v>
      </c>
      <c r="I145" s="1285" t="s">
        <v>4</v>
      </c>
      <c r="J145" s="1132" t="s">
        <v>775</v>
      </c>
      <c r="K145" s="1181" t="s">
        <v>635</v>
      </c>
      <c r="L145" s="1178"/>
    </row>
    <row r="146" spans="1:12">
      <c r="A146" s="1291"/>
      <c r="B146" s="1137"/>
      <c r="C146" s="1304"/>
      <c r="D146" s="1284"/>
      <c r="E146" s="1304"/>
      <c r="F146" s="1286"/>
      <c r="G146" s="1324"/>
      <c r="H146" s="1291"/>
      <c r="I146" s="1286"/>
      <c r="J146" s="1132" t="s">
        <v>776</v>
      </c>
      <c r="K146" s="1181" t="s">
        <v>640</v>
      </c>
      <c r="L146" s="1178"/>
    </row>
    <row r="147" spans="1:12" ht="31.5">
      <c r="A147" s="1291"/>
      <c r="B147" s="1137"/>
      <c r="C147" s="1304"/>
      <c r="D147" s="1284"/>
      <c r="E147" s="1304"/>
      <c r="F147" s="1286"/>
      <c r="G147" s="1324"/>
      <c r="H147" s="1291"/>
      <c r="I147" s="1286"/>
      <c r="J147" s="1132" t="s">
        <v>777</v>
      </c>
      <c r="K147" s="1181" t="s">
        <v>640</v>
      </c>
      <c r="L147" s="1178"/>
    </row>
    <row r="148" spans="1:12" ht="31.5">
      <c r="A148" s="1301"/>
      <c r="B148" s="1137"/>
      <c r="C148" s="1304"/>
      <c r="D148" s="1284"/>
      <c r="E148" s="1305"/>
      <c r="F148" s="1289"/>
      <c r="G148" s="1307"/>
      <c r="H148" s="1301"/>
      <c r="I148" s="1289"/>
      <c r="J148" s="1132" t="s">
        <v>778</v>
      </c>
      <c r="K148" s="1181" t="s">
        <v>635</v>
      </c>
      <c r="L148" s="1178"/>
    </row>
    <row r="149" spans="1:12" ht="157.5">
      <c r="A149" s="115">
        <v>48</v>
      </c>
      <c r="B149" s="1137"/>
      <c r="C149" s="1304"/>
      <c r="D149" s="1284"/>
      <c r="E149" s="1303" t="s">
        <v>514</v>
      </c>
      <c r="F149" s="1285" t="s">
        <v>96</v>
      </c>
      <c r="G149" s="1193" t="s">
        <v>522</v>
      </c>
      <c r="H149" s="115" t="s">
        <v>387</v>
      </c>
      <c r="I149" s="1130" t="s">
        <v>4</v>
      </c>
      <c r="J149" s="1169" t="s">
        <v>779</v>
      </c>
      <c r="K149" s="1181" t="s">
        <v>640</v>
      </c>
      <c r="L149" s="1178"/>
    </row>
    <row r="150" spans="1:12" ht="47.25">
      <c r="A150" s="1290">
        <v>49</v>
      </c>
      <c r="B150" s="1137"/>
      <c r="C150" s="1304"/>
      <c r="D150" s="1284"/>
      <c r="E150" s="1304"/>
      <c r="F150" s="1286"/>
      <c r="G150" s="1306" t="s">
        <v>573</v>
      </c>
      <c r="H150" s="1290" t="s">
        <v>182</v>
      </c>
      <c r="I150" s="1285" t="s">
        <v>4</v>
      </c>
      <c r="J150" s="1132" t="s">
        <v>780</v>
      </c>
      <c r="K150" s="1181" t="s">
        <v>635</v>
      </c>
      <c r="L150" s="1178"/>
    </row>
    <row r="151" spans="1:12" ht="31.5">
      <c r="A151" s="1301"/>
      <c r="B151" s="1137"/>
      <c r="C151" s="1304"/>
      <c r="D151" s="1284"/>
      <c r="E151" s="1305"/>
      <c r="F151" s="1289"/>
      <c r="G151" s="1307"/>
      <c r="H151" s="1301"/>
      <c r="I151" s="1289"/>
      <c r="J151" s="1132" t="s">
        <v>781</v>
      </c>
      <c r="K151" s="1181" t="s">
        <v>640</v>
      </c>
      <c r="L151" s="1178"/>
    </row>
    <row r="152" spans="1:12" ht="63">
      <c r="A152" s="1290">
        <v>50</v>
      </c>
      <c r="B152" s="1137"/>
      <c r="C152" s="1304"/>
      <c r="D152" s="1284"/>
      <c r="E152" s="1303" t="s">
        <v>565</v>
      </c>
      <c r="F152" s="1285" t="s">
        <v>97</v>
      </c>
      <c r="G152" s="1306" t="s">
        <v>574</v>
      </c>
      <c r="H152" s="1290" t="s">
        <v>179</v>
      </c>
      <c r="I152" s="1285" t="s">
        <v>4</v>
      </c>
      <c r="J152" s="1132" t="s">
        <v>782</v>
      </c>
      <c r="K152" s="1181" t="s">
        <v>635</v>
      </c>
      <c r="L152" s="1178"/>
    </row>
    <row r="153" spans="1:12">
      <c r="A153" s="1291"/>
      <c r="B153" s="1137"/>
      <c r="C153" s="1304"/>
      <c r="D153" s="1284"/>
      <c r="E153" s="1304"/>
      <c r="F153" s="1286"/>
      <c r="G153" s="1324"/>
      <c r="H153" s="1291"/>
      <c r="I153" s="1286"/>
      <c r="J153" s="1132" t="s">
        <v>783</v>
      </c>
      <c r="K153" s="1181" t="s">
        <v>640</v>
      </c>
      <c r="L153" s="1178"/>
    </row>
    <row r="154" spans="1:12">
      <c r="A154" s="1301"/>
      <c r="B154" s="1137"/>
      <c r="C154" s="1305"/>
      <c r="D154" s="1295"/>
      <c r="E154" s="1305"/>
      <c r="F154" s="1289"/>
      <c r="G154" s="1307"/>
      <c r="H154" s="1301"/>
      <c r="I154" s="1289"/>
      <c r="J154" s="1132" t="s">
        <v>784</v>
      </c>
      <c r="K154" s="1181" t="s">
        <v>640</v>
      </c>
      <c r="L154" s="1178"/>
    </row>
    <row r="155" spans="1:12" ht="126">
      <c r="A155" s="1290">
        <v>51</v>
      </c>
      <c r="B155" s="1137"/>
      <c r="C155" s="1303" t="s">
        <v>98</v>
      </c>
      <c r="D155" s="1283" t="s">
        <v>99</v>
      </c>
      <c r="E155" s="1303" t="s">
        <v>499</v>
      </c>
      <c r="F155" s="1285" t="s">
        <v>375</v>
      </c>
      <c r="G155" s="1306" t="s">
        <v>486</v>
      </c>
      <c r="H155" s="1290" t="s">
        <v>376</v>
      </c>
      <c r="I155" s="1285" t="s">
        <v>4</v>
      </c>
      <c r="J155" s="1169" t="s">
        <v>785</v>
      </c>
      <c r="K155" s="1181" t="s">
        <v>640</v>
      </c>
      <c r="L155" s="1178"/>
    </row>
    <row r="156" spans="1:12" ht="31.5">
      <c r="A156" s="1291"/>
      <c r="B156" s="1137"/>
      <c r="C156" s="1304"/>
      <c r="D156" s="1284"/>
      <c r="E156" s="1304"/>
      <c r="F156" s="1286"/>
      <c r="G156" s="1324"/>
      <c r="H156" s="1291"/>
      <c r="I156" s="1286"/>
      <c r="J156" s="1169" t="s">
        <v>786</v>
      </c>
      <c r="K156" s="1181" t="s">
        <v>640</v>
      </c>
      <c r="L156" s="1178"/>
    </row>
    <row r="157" spans="1:12" ht="47.25">
      <c r="A157" s="1291"/>
      <c r="B157" s="1137"/>
      <c r="C157" s="1304"/>
      <c r="D157" s="1284"/>
      <c r="E157" s="1304"/>
      <c r="F157" s="1286"/>
      <c r="G157" s="1324"/>
      <c r="H157" s="1291"/>
      <c r="I157" s="1286"/>
      <c r="J157" s="1169" t="s">
        <v>787</v>
      </c>
      <c r="K157" s="1181" t="s">
        <v>640</v>
      </c>
      <c r="L157" s="1178"/>
    </row>
    <row r="158" spans="1:12" ht="47.25">
      <c r="A158" s="1291"/>
      <c r="B158" s="1137"/>
      <c r="C158" s="1304"/>
      <c r="D158" s="1284"/>
      <c r="E158" s="1304"/>
      <c r="F158" s="1286"/>
      <c r="G158" s="1324"/>
      <c r="H158" s="1291"/>
      <c r="I158" s="1286"/>
      <c r="J158" s="1169" t="s">
        <v>788</v>
      </c>
      <c r="K158" s="1181" t="s">
        <v>640</v>
      </c>
      <c r="L158" s="1178"/>
    </row>
    <row r="159" spans="1:12" ht="78.75">
      <c r="A159" s="1301"/>
      <c r="B159" s="1137"/>
      <c r="C159" s="1304"/>
      <c r="D159" s="1284"/>
      <c r="E159" s="1304"/>
      <c r="F159" s="1286"/>
      <c r="G159" s="1307"/>
      <c r="H159" s="1301"/>
      <c r="I159" s="1289"/>
      <c r="J159" s="1169" t="s">
        <v>789</v>
      </c>
      <c r="K159" s="1181" t="s">
        <v>640</v>
      </c>
      <c r="L159" s="1178"/>
    </row>
    <row r="160" spans="1:12" ht="173.25">
      <c r="A160" s="115">
        <v>52</v>
      </c>
      <c r="B160" s="1137"/>
      <c r="C160" s="1304"/>
      <c r="D160" s="1284"/>
      <c r="E160" s="1304"/>
      <c r="F160" s="1286"/>
      <c r="G160" s="1194" t="s">
        <v>487</v>
      </c>
      <c r="H160" s="1181" t="s">
        <v>790</v>
      </c>
      <c r="I160" s="1140" t="s">
        <v>4</v>
      </c>
      <c r="J160" s="1132" t="s">
        <v>791</v>
      </c>
      <c r="K160" s="1181" t="s">
        <v>640</v>
      </c>
      <c r="L160" s="1178"/>
    </row>
    <row r="161" spans="1:12" ht="141.75">
      <c r="A161" s="115">
        <v>53</v>
      </c>
      <c r="B161" s="1137"/>
      <c r="C161" s="1304"/>
      <c r="D161" s="1284"/>
      <c r="E161" s="1305"/>
      <c r="F161" s="1289"/>
      <c r="G161" s="1193" t="s">
        <v>578</v>
      </c>
      <c r="H161" s="115" t="s">
        <v>341</v>
      </c>
      <c r="I161" s="1130" t="s">
        <v>4</v>
      </c>
      <c r="J161" s="1169" t="s">
        <v>792</v>
      </c>
      <c r="K161" s="1181" t="s">
        <v>640</v>
      </c>
      <c r="L161" s="1178"/>
    </row>
    <row r="162" spans="1:12" ht="63">
      <c r="A162" s="1181">
        <v>54</v>
      </c>
      <c r="B162" s="1137"/>
      <c r="C162" s="1304"/>
      <c r="D162" s="1284"/>
      <c r="E162" s="1195" t="s">
        <v>575</v>
      </c>
      <c r="F162" s="1140" t="s">
        <v>321</v>
      </c>
      <c r="G162" s="1194" t="s">
        <v>579</v>
      </c>
      <c r="H162" s="1181" t="s">
        <v>410</v>
      </c>
      <c r="I162" s="1140" t="s">
        <v>4</v>
      </c>
      <c r="J162" s="1169" t="s">
        <v>793</v>
      </c>
      <c r="K162" s="1181" t="s">
        <v>640</v>
      </c>
      <c r="L162" s="1178"/>
    </row>
    <row r="163" spans="1:12" ht="110.25">
      <c r="A163" s="1290">
        <v>55</v>
      </c>
      <c r="B163" s="1137"/>
      <c r="C163" s="1304"/>
      <c r="D163" s="1284"/>
      <c r="E163" s="1303" t="s">
        <v>576</v>
      </c>
      <c r="F163" s="1285" t="s">
        <v>100</v>
      </c>
      <c r="G163" s="1306" t="s">
        <v>580</v>
      </c>
      <c r="H163" s="1290" t="s">
        <v>340</v>
      </c>
      <c r="I163" s="1285" t="s">
        <v>4</v>
      </c>
      <c r="J163" s="1169" t="s">
        <v>794</v>
      </c>
      <c r="K163" s="1181" t="s">
        <v>640</v>
      </c>
      <c r="L163" s="1178"/>
    </row>
    <row r="164" spans="1:12">
      <c r="A164" s="1291"/>
      <c r="B164" s="1137"/>
      <c r="C164" s="1304"/>
      <c r="D164" s="1284"/>
      <c r="E164" s="1304"/>
      <c r="F164" s="1286"/>
      <c r="G164" s="1324"/>
      <c r="H164" s="1291"/>
      <c r="I164" s="1286"/>
      <c r="J164" s="1169" t="s">
        <v>795</v>
      </c>
      <c r="K164" s="1181" t="s">
        <v>640</v>
      </c>
      <c r="L164" s="1178"/>
    </row>
    <row r="165" spans="1:12">
      <c r="A165" s="1291"/>
      <c r="B165" s="1137"/>
      <c r="C165" s="1304"/>
      <c r="D165" s="1284"/>
      <c r="E165" s="1304"/>
      <c r="F165" s="1286"/>
      <c r="G165" s="1324"/>
      <c r="H165" s="1291"/>
      <c r="I165" s="1286"/>
      <c r="J165" s="1169" t="s">
        <v>796</v>
      </c>
      <c r="K165" s="1181" t="s">
        <v>640</v>
      </c>
      <c r="L165" s="1178"/>
    </row>
    <row r="166" spans="1:12" ht="63">
      <c r="A166" s="1301"/>
      <c r="B166" s="1137"/>
      <c r="C166" s="1304"/>
      <c r="D166" s="1284"/>
      <c r="E166" s="1304"/>
      <c r="F166" s="1286"/>
      <c r="G166" s="1307"/>
      <c r="H166" s="1301"/>
      <c r="I166" s="1289"/>
      <c r="J166" s="1169" t="s">
        <v>797</v>
      </c>
      <c r="K166" s="1181" t="s">
        <v>640</v>
      </c>
      <c r="L166" s="1178"/>
    </row>
    <row r="167" spans="1:12" ht="78.75">
      <c r="A167" s="1290">
        <v>56</v>
      </c>
      <c r="B167" s="1137"/>
      <c r="C167" s="1304"/>
      <c r="D167" s="1284"/>
      <c r="E167" s="1304"/>
      <c r="F167" s="1286"/>
      <c r="G167" s="1306" t="s">
        <v>581</v>
      </c>
      <c r="H167" s="1290" t="s">
        <v>342</v>
      </c>
      <c r="I167" s="1285" t="s">
        <v>4</v>
      </c>
      <c r="J167" s="1169" t="s">
        <v>798</v>
      </c>
      <c r="K167" s="1181" t="s">
        <v>640</v>
      </c>
      <c r="L167" s="1178"/>
    </row>
    <row r="168" spans="1:12">
      <c r="A168" s="1291"/>
      <c r="B168" s="1137"/>
      <c r="C168" s="1304"/>
      <c r="D168" s="1284"/>
      <c r="E168" s="1304"/>
      <c r="F168" s="1286"/>
      <c r="G168" s="1324"/>
      <c r="H168" s="1291"/>
      <c r="I168" s="1286"/>
      <c r="J168" s="1169" t="s">
        <v>799</v>
      </c>
      <c r="K168" s="1181" t="s">
        <v>640</v>
      </c>
      <c r="L168" s="1178"/>
    </row>
    <row r="169" spans="1:12">
      <c r="A169" s="1301"/>
      <c r="B169" s="1137"/>
      <c r="C169" s="1304"/>
      <c r="D169" s="1284"/>
      <c r="E169" s="1305"/>
      <c r="F169" s="1289"/>
      <c r="G169" s="1307"/>
      <c r="H169" s="1301"/>
      <c r="I169" s="1289"/>
      <c r="J169" s="1169" t="s">
        <v>796</v>
      </c>
      <c r="K169" s="1181" t="s">
        <v>640</v>
      </c>
      <c r="L169" s="1178"/>
    </row>
    <row r="170" spans="1:12" ht="157.5">
      <c r="A170" s="1290">
        <v>57</v>
      </c>
      <c r="B170" s="1137"/>
      <c r="C170" s="1304"/>
      <c r="D170" s="1284"/>
      <c r="E170" s="1303" t="s">
        <v>577</v>
      </c>
      <c r="F170" s="1285" t="s">
        <v>101</v>
      </c>
      <c r="G170" s="1306" t="s">
        <v>582</v>
      </c>
      <c r="H170" s="1290" t="s">
        <v>101</v>
      </c>
      <c r="I170" s="1285" t="s">
        <v>4</v>
      </c>
      <c r="J170" s="1169" t="s">
        <v>800</v>
      </c>
      <c r="K170" s="1181" t="s">
        <v>640</v>
      </c>
      <c r="L170" s="1178"/>
    </row>
    <row r="171" spans="1:12">
      <c r="A171" s="1301"/>
      <c r="B171" s="1137"/>
      <c r="C171" s="1305"/>
      <c r="D171" s="1295"/>
      <c r="E171" s="1304"/>
      <c r="F171" s="1286"/>
      <c r="G171" s="1324"/>
      <c r="H171" s="1301"/>
      <c r="I171" s="1286"/>
      <c r="J171" s="1169" t="s">
        <v>801</v>
      </c>
      <c r="K171" s="1181" t="s">
        <v>640</v>
      </c>
      <c r="L171" s="1178"/>
    </row>
    <row r="172" spans="1:12" ht="31.5">
      <c r="A172" s="1290">
        <v>58</v>
      </c>
      <c r="B172" s="1137"/>
      <c r="C172" s="1303" t="s">
        <v>102</v>
      </c>
      <c r="D172" s="1283" t="s">
        <v>103</v>
      </c>
      <c r="E172" s="1303" t="s">
        <v>492</v>
      </c>
      <c r="F172" s="1285" t="s">
        <v>377</v>
      </c>
      <c r="G172" s="1306" t="s">
        <v>523</v>
      </c>
      <c r="H172" s="1290" t="s">
        <v>378</v>
      </c>
      <c r="I172" s="1285" t="s">
        <v>4</v>
      </c>
      <c r="J172" s="1169" t="s">
        <v>802</v>
      </c>
      <c r="K172" s="1181" t="s">
        <v>635</v>
      </c>
      <c r="L172" s="1178"/>
    </row>
    <row r="173" spans="1:12">
      <c r="A173" s="1301"/>
      <c r="B173" s="1137"/>
      <c r="C173" s="1304"/>
      <c r="D173" s="1284"/>
      <c r="E173" s="1304"/>
      <c r="F173" s="1286"/>
      <c r="G173" s="1307"/>
      <c r="H173" s="1301"/>
      <c r="I173" s="1289"/>
      <c r="J173" s="1169" t="s">
        <v>803</v>
      </c>
      <c r="K173" s="1181" t="s">
        <v>640</v>
      </c>
      <c r="L173" s="1178"/>
    </row>
    <row r="174" spans="1:12" ht="47.25">
      <c r="A174" s="1290">
        <v>59</v>
      </c>
      <c r="B174" s="1137"/>
      <c r="C174" s="1304"/>
      <c r="D174" s="1284"/>
      <c r="E174" s="1304"/>
      <c r="F174" s="1286"/>
      <c r="G174" s="1306" t="s">
        <v>484</v>
      </c>
      <c r="H174" s="1290" t="s">
        <v>157</v>
      </c>
      <c r="I174" s="1285" t="s">
        <v>4</v>
      </c>
      <c r="J174" s="1132" t="s">
        <v>804</v>
      </c>
      <c r="K174" s="1181" t="s">
        <v>640</v>
      </c>
      <c r="L174" s="1178"/>
    </row>
    <row r="175" spans="1:12" ht="47.25">
      <c r="A175" s="1301"/>
      <c r="B175" s="1137"/>
      <c r="C175" s="1304"/>
      <c r="D175" s="1284"/>
      <c r="E175" s="1304"/>
      <c r="F175" s="1286"/>
      <c r="G175" s="1307"/>
      <c r="H175" s="1301"/>
      <c r="I175" s="1289"/>
      <c r="J175" s="1132" t="s">
        <v>805</v>
      </c>
      <c r="K175" s="1181" t="s">
        <v>640</v>
      </c>
      <c r="L175" s="1178"/>
    </row>
    <row r="176" spans="1:12" ht="63">
      <c r="A176" s="1290">
        <v>60</v>
      </c>
      <c r="B176" s="1137"/>
      <c r="C176" s="1304"/>
      <c r="D176" s="1284"/>
      <c r="E176" s="1304"/>
      <c r="F176" s="1286"/>
      <c r="G176" s="1306" t="s">
        <v>584</v>
      </c>
      <c r="H176" s="1290" t="s">
        <v>47</v>
      </c>
      <c r="I176" s="1285" t="s">
        <v>4</v>
      </c>
      <c r="J176" s="1132" t="s">
        <v>806</v>
      </c>
      <c r="K176" s="1181" t="s">
        <v>635</v>
      </c>
      <c r="L176" s="1178"/>
    </row>
    <row r="177" spans="1:12" ht="31.5">
      <c r="A177" s="1291"/>
      <c r="B177" s="1137"/>
      <c r="C177" s="1304"/>
      <c r="D177" s="1284"/>
      <c r="E177" s="1304"/>
      <c r="F177" s="1286"/>
      <c r="G177" s="1324"/>
      <c r="H177" s="1301"/>
      <c r="I177" s="1286"/>
      <c r="J177" s="1132" t="s">
        <v>807</v>
      </c>
      <c r="K177" s="1181" t="s">
        <v>640</v>
      </c>
      <c r="L177" s="1178"/>
    </row>
    <row r="178" spans="1:12" ht="126">
      <c r="A178" s="1290">
        <v>61</v>
      </c>
      <c r="B178" s="1137"/>
      <c r="C178" s="1304"/>
      <c r="D178" s="1284"/>
      <c r="E178" s="1304"/>
      <c r="F178" s="1286"/>
      <c r="G178" s="1306" t="s">
        <v>585</v>
      </c>
      <c r="H178" s="1285" t="s">
        <v>186</v>
      </c>
      <c r="I178" s="1285" t="s">
        <v>4</v>
      </c>
      <c r="J178" s="1132" t="s">
        <v>808</v>
      </c>
      <c r="K178" s="1181" t="s">
        <v>635</v>
      </c>
      <c r="L178" s="1178"/>
    </row>
    <row r="179" spans="1:12">
      <c r="A179" s="1291"/>
      <c r="B179" s="1137"/>
      <c r="C179" s="1304"/>
      <c r="D179" s="1284"/>
      <c r="E179" s="1304"/>
      <c r="F179" s="1286"/>
      <c r="G179" s="1324"/>
      <c r="H179" s="1286"/>
      <c r="I179" s="1286"/>
      <c r="J179" s="1132" t="s">
        <v>809</v>
      </c>
      <c r="K179" s="1181" t="s">
        <v>635</v>
      </c>
      <c r="L179" s="1178"/>
    </row>
    <row r="180" spans="1:12" ht="31.5">
      <c r="A180" s="1291"/>
      <c r="B180" s="1137"/>
      <c r="C180" s="1304"/>
      <c r="D180" s="1284"/>
      <c r="E180" s="1304"/>
      <c r="F180" s="1286"/>
      <c r="G180" s="1324"/>
      <c r="H180" s="1286"/>
      <c r="I180" s="1286"/>
      <c r="J180" s="1132" t="s">
        <v>810</v>
      </c>
      <c r="K180" s="1181" t="s">
        <v>640</v>
      </c>
      <c r="L180" s="1178"/>
    </row>
    <row r="181" spans="1:12" ht="31.5">
      <c r="A181" s="1291"/>
      <c r="B181" s="1137"/>
      <c r="C181" s="1304"/>
      <c r="D181" s="1284"/>
      <c r="E181" s="1304"/>
      <c r="F181" s="1286"/>
      <c r="G181" s="1324"/>
      <c r="H181" s="1286"/>
      <c r="I181" s="1286"/>
      <c r="J181" s="1132" t="s">
        <v>811</v>
      </c>
      <c r="K181" s="1181" t="s">
        <v>635</v>
      </c>
      <c r="L181" s="1178"/>
    </row>
    <row r="182" spans="1:12">
      <c r="A182" s="1301"/>
      <c r="B182" s="1137"/>
      <c r="C182" s="1304"/>
      <c r="D182" s="1284"/>
      <c r="E182" s="1305"/>
      <c r="F182" s="1289"/>
      <c r="G182" s="1307"/>
      <c r="H182" s="1289"/>
      <c r="I182" s="1289"/>
      <c r="J182" s="1132" t="s">
        <v>812</v>
      </c>
      <c r="K182" s="1181" t="s">
        <v>640</v>
      </c>
      <c r="L182" s="1178"/>
    </row>
    <row r="183" spans="1:12" ht="47.25">
      <c r="A183" s="1290">
        <v>62</v>
      </c>
      <c r="B183" s="1137"/>
      <c r="C183" s="1304"/>
      <c r="D183" s="1284"/>
      <c r="E183" s="1303" t="s">
        <v>546</v>
      </c>
      <c r="F183" s="1285" t="s">
        <v>404</v>
      </c>
      <c r="G183" s="1306" t="s">
        <v>586</v>
      </c>
      <c r="H183" s="1290" t="s">
        <v>403</v>
      </c>
      <c r="I183" s="1285" t="s">
        <v>4</v>
      </c>
      <c r="J183" s="1169" t="s">
        <v>813</v>
      </c>
      <c r="K183" s="1181" t="s">
        <v>635</v>
      </c>
      <c r="L183" s="1178"/>
    </row>
    <row r="184" spans="1:12">
      <c r="A184" s="1291"/>
      <c r="B184" s="1137"/>
      <c r="C184" s="1304"/>
      <c r="D184" s="1284"/>
      <c r="E184" s="1304"/>
      <c r="F184" s="1286"/>
      <c r="G184" s="1324"/>
      <c r="H184" s="1291"/>
      <c r="I184" s="1286"/>
      <c r="J184" s="1169" t="s">
        <v>814</v>
      </c>
      <c r="K184" s="1181" t="s">
        <v>640</v>
      </c>
      <c r="L184" s="1178"/>
    </row>
    <row r="185" spans="1:12" ht="31.5">
      <c r="A185" s="1301"/>
      <c r="B185" s="1137"/>
      <c r="C185" s="1304"/>
      <c r="D185" s="1284"/>
      <c r="E185" s="1304"/>
      <c r="F185" s="1286"/>
      <c r="G185" s="1307"/>
      <c r="H185" s="1301"/>
      <c r="I185" s="1289"/>
      <c r="J185" s="1169" t="s">
        <v>815</v>
      </c>
      <c r="K185" s="1181" t="s">
        <v>640</v>
      </c>
      <c r="L185" s="1178"/>
    </row>
    <row r="186" spans="1:12" ht="110.25">
      <c r="A186" s="1181">
        <v>63</v>
      </c>
      <c r="B186" s="1137"/>
      <c r="C186" s="1304"/>
      <c r="D186" s="1284"/>
      <c r="E186" s="1304"/>
      <c r="F186" s="1286"/>
      <c r="G186" s="1194" t="s">
        <v>559</v>
      </c>
      <c r="H186" s="1196" t="s">
        <v>405</v>
      </c>
      <c r="I186" s="1140" t="s">
        <v>4</v>
      </c>
      <c r="J186" s="1169" t="s">
        <v>816</v>
      </c>
      <c r="K186" s="1181" t="s">
        <v>635</v>
      </c>
      <c r="L186" s="1178"/>
    </row>
    <row r="187" spans="1:12" ht="94.5">
      <c r="A187" s="1290">
        <v>64</v>
      </c>
      <c r="B187" s="1137"/>
      <c r="C187" s="1304"/>
      <c r="D187" s="1284"/>
      <c r="E187" s="1304"/>
      <c r="F187" s="1286"/>
      <c r="G187" s="1306" t="s">
        <v>587</v>
      </c>
      <c r="H187" s="1290" t="s">
        <v>196</v>
      </c>
      <c r="I187" s="1285" t="s">
        <v>4</v>
      </c>
      <c r="J187" s="1169" t="s">
        <v>817</v>
      </c>
      <c r="K187" s="115" t="s">
        <v>635</v>
      </c>
      <c r="L187" s="1178"/>
    </row>
    <row r="188" spans="1:12" ht="31.5">
      <c r="A188" s="1291"/>
      <c r="B188" s="1137"/>
      <c r="C188" s="1304"/>
      <c r="D188" s="1284"/>
      <c r="E188" s="1304"/>
      <c r="F188" s="1286"/>
      <c r="G188" s="1324"/>
      <c r="H188" s="1291"/>
      <c r="I188" s="1286"/>
      <c r="J188" s="1183" t="s">
        <v>818</v>
      </c>
      <c r="K188" s="1181" t="s">
        <v>635</v>
      </c>
      <c r="L188" s="1184"/>
    </row>
    <row r="189" spans="1:12" ht="31.5">
      <c r="A189" s="1301"/>
      <c r="B189" s="1137"/>
      <c r="C189" s="1304"/>
      <c r="D189" s="1284"/>
      <c r="E189" s="1305"/>
      <c r="F189" s="1289"/>
      <c r="G189" s="1307"/>
      <c r="H189" s="1301"/>
      <c r="I189" s="1289"/>
      <c r="J189" s="1183" t="s">
        <v>819</v>
      </c>
      <c r="K189" s="1181" t="s">
        <v>640</v>
      </c>
      <c r="L189" s="1184"/>
    </row>
    <row r="190" spans="1:12" ht="47.25">
      <c r="A190" s="1290">
        <v>65</v>
      </c>
      <c r="B190" s="1137"/>
      <c r="C190" s="1304"/>
      <c r="D190" s="1284"/>
      <c r="E190" s="1303" t="s">
        <v>583</v>
      </c>
      <c r="F190" s="1285" t="s">
        <v>46</v>
      </c>
      <c r="G190" s="1306" t="s">
        <v>588</v>
      </c>
      <c r="H190" s="1290" t="s">
        <v>188</v>
      </c>
      <c r="I190" s="1285" t="s">
        <v>4</v>
      </c>
      <c r="J190" s="1183" t="s">
        <v>820</v>
      </c>
      <c r="K190" s="1181" t="s">
        <v>635</v>
      </c>
      <c r="L190" s="1184"/>
    </row>
    <row r="191" spans="1:12">
      <c r="A191" s="1291"/>
      <c r="B191" s="1137"/>
      <c r="C191" s="1304"/>
      <c r="D191" s="1284"/>
      <c r="E191" s="1304"/>
      <c r="F191" s="1286"/>
      <c r="G191" s="1324"/>
      <c r="H191" s="1291"/>
      <c r="I191" s="1286"/>
      <c r="J191" s="1189" t="s">
        <v>821</v>
      </c>
      <c r="K191" s="1181" t="s">
        <v>635</v>
      </c>
      <c r="L191" s="1184"/>
    </row>
    <row r="192" spans="1:12" ht="31.5">
      <c r="A192" s="1301"/>
      <c r="B192" s="1137"/>
      <c r="C192" s="1304"/>
      <c r="D192" s="1284"/>
      <c r="E192" s="1304"/>
      <c r="F192" s="1286"/>
      <c r="G192" s="1307"/>
      <c r="H192" s="1301"/>
      <c r="I192" s="1289"/>
      <c r="J192" s="1189" t="s">
        <v>822</v>
      </c>
      <c r="K192" s="1181" t="s">
        <v>640</v>
      </c>
      <c r="L192" s="1184"/>
    </row>
    <row r="193" spans="1:13" ht="94.5">
      <c r="A193" s="1290">
        <v>66</v>
      </c>
      <c r="B193" s="1138"/>
      <c r="C193" s="1304"/>
      <c r="D193" s="1284"/>
      <c r="E193" s="1304"/>
      <c r="F193" s="1286"/>
      <c r="G193" s="1306" t="s">
        <v>589</v>
      </c>
      <c r="H193" s="1290" t="s">
        <v>388</v>
      </c>
      <c r="I193" s="1285" t="s">
        <v>4</v>
      </c>
      <c r="J193" s="1183" t="s">
        <v>823</v>
      </c>
      <c r="K193" s="1181" t="s">
        <v>640</v>
      </c>
      <c r="L193" s="1184"/>
    </row>
    <row r="194" spans="1:13" ht="31.5">
      <c r="A194" s="1291"/>
      <c r="B194" s="1138"/>
      <c r="C194" s="1304"/>
      <c r="D194" s="1284"/>
      <c r="E194" s="1304"/>
      <c r="F194" s="1286"/>
      <c r="G194" s="1324"/>
      <c r="H194" s="1291"/>
      <c r="I194" s="1286"/>
      <c r="J194" s="1183" t="s">
        <v>824</v>
      </c>
      <c r="K194" s="1181" t="s">
        <v>640</v>
      </c>
      <c r="L194" s="1184"/>
    </row>
    <row r="195" spans="1:13" ht="47.25">
      <c r="A195" s="1291"/>
      <c r="B195" s="1138"/>
      <c r="C195" s="1304"/>
      <c r="D195" s="1284"/>
      <c r="E195" s="1304"/>
      <c r="F195" s="1286"/>
      <c r="G195" s="1324"/>
      <c r="H195" s="1291"/>
      <c r="I195" s="1286"/>
      <c r="J195" s="1183" t="s">
        <v>825</v>
      </c>
      <c r="K195" s="1181" t="s">
        <v>635</v>
      </c>
      <c r="L195" s="1184"/>
    </row>
    <row r="196" spans="1:13" ht="31.5">
      <c r="A196" s="1301"/>
      <c r="B196" s="1131"/>
      <c r="C196" s="1305"/>
      <c r="D196" s="1295"/>
      <c r="E196" s="1305"/>
      <c r="F196" s="1289"/>
      <c r="G196" s="1307"/>
      <c r="H196" s="1301"/>
      <c r="I196" s="1289"/>
      <c r="J196" s="1169" t="s">
        <v>826</v>
      </c>
      <c r="K196" s="1181" t="s">
        <v>640</v>
      </c>
      <c r="L196" s="115"/>
    </row>
    <row r="197" spans="1:13" s="1159" customFormat="1">
      <c r="A197" s="1191"/>
      <c r="B197" s="1138"/>
      <c r="C197" s="1144" t="s">
        <v>109</v>
      </c>
      <c r="D197" s="1308" t="s">
        <v>108</v>
      </c>
      <c r="E197" s="1309"/>
      <c r="F197" s="1309"/>
      <c r="G197" s="1309"/>
      <c r="H197" s="1309"/>
      <c r="I197" s="1309"/>
      <c r="J197" s="1309"/>
      <c r="K197" s="1309"/>
      <c r="L197" s="1309"/>
      <c r="M197" s="1158"/>
    </row>
    <row r="198" spans="1:13" ht="252">
      <c r="A198" s="115">
        <v>67</v>
      </c>
      <c r="B198" s="1131" t="s">
        <v>108</v>
      </c>
      <c r="C198" s="800" t="s">
        <v>109</v>
      </c>
      <c r="D198" s="115" t="s">
        <v>269</v>
      </c>
      <c r="E198" s="800" t="s">
        <v>455</v>
      </c>
      <c r="F198" s="115" t="s">
        <v>264</v>
      </c>
      <c r="G198" s="820" t="s">
        <v>454</v>
      </c>
      <c r="H198" s="115" t="s">
        <v>397</v>
      </c>
      <c r="I198" s="1130" t="s">
        <v>4</v>
      </c>
      <c r="J198" s="1197" t="s">
        <v>827</v>
      </c>
      <c r="K198" s="1181" t="s">
        <v>640</v>
      </c>
      <c r="L198" s="1178"/>
    </row>
    <row r="199" spans="1:13">
      <c r="A199" s="1178"/>
      <c r="B199" s="1174"/>
      <c r="C199" s="102" t="s">
        <v>535</v>
      </c>
      <c r="D199" s="1299" t="s">
        <v>828</v>
      </c>
      <c r="E199" s="1300"/>
      <c r="F199" s="1300"/>
      <c r="G199" s="1300"/>
      <c r="H199" s="1300"/>
      <c r="I199" s="1300"/>
      <c r="J199" s="1300"/>
      <c r="K199" s="1300"/>
      <c r="L199" s="1300"/>
    </row>
    <row r="200" spans="1:13" s="682" customFormat="1" ht="31.5">
      <c r="A200" s="115"/>
      <c r="B200" s="1142"/>
      <c r="C200" s="1198" t="s">
        <v>7</v>
      </c>
      <c r="D200" s="1199" t="s">
        <v>829</v>
      </c>
      <c r="E200" s="1174"/>
      <c r="F200" s="1175"/>
      <c r="G200" s="1175"/>
      <c r="H200" s="1175"/>
      <c r="I200" s="1175"/>
      <c r="J200" s="1200"/>
      <c r="K200" s="1175"/>
      <c r="L200" s="1175"/>
      <c r="M200" s="1177"/>
    </row>
    <row r="201" spans="1:13" s="1164" customFormat="1" ht="110.25">
      <c r="A201" s="115">
        <v>68</v>
      </c>
      <c r="B201" s="1133" t="s">
        <v>829</v>
      </c>
      <c r="C201" s="1201" t="s">
        <v>31</v>
      </c>
      <c r="D201" s="1202" t="s">
        <v>10</v>
      </c>
      <c r="E201" s="1203" t="s">
        <v>547</v>
      </c>
      <c r="F201" s="1202" t="s">
        <v>189</v>
      </c>
      <c r="G201" s="1204" t="s">
        <v>427</v>
      </c>
      <c r="H201" s="1202" t="s">
        <v>189</v>
      </c>
      <c r="I201" s="1130" t="s">
        <v>4</v>
      </c>
      <c r="J201" s="1132" t="s">
        <v>830</v>
      </c>
      <c r="K201" s="1181" t="s">
        <v>640</v>
      </c>
      <c r="L201" s="1205"/>
      <c r="M201" s="1163"/>
    </row>
    <row r="202" spans="1:13" s="1164" customFormat="1">
      <c r="A202" s="1181"/>
      <c r="B202" s="1141"/>
      <c r="C202" s="1206" t="s">
        <v>254</v>
      </c>
      <c r="D202" s="1207" t="s">
        <v>831</v>
      </c>
      <c r="E202" s="1208"/>
      <c r="F202" s="1209"/>
      <c r="G202" s="1209"/>
      <c r="H202" s="1209"/>
      <c r="I202" s="1209"/>
      <c r="J202" s="1210"/>
      <c r="K202" s="1209"/>
      <c r="L202" s="1209"/>
      <c r="M202" s="1163"/>
    </row>
    <row r="203" spans="1:13" ht="31.5">
      <c r="A203" s="1290">
        <v>69</v>
      </c>
      <c r="B203" s="1136" t="s">
        <v>57</v>
      </c>
      <c r="C203" s="1303" t="s">
        <v>58</v>
      </c>
      <c r="D203" s="1321" t="s">
        <v>59</v>
      </c>
      <c r="E203" s="1303" t="s">
        <v>429</v>
      </c>
      <c r="F203" s="1285" t="s">
        <v>153</v>
      </c>
      <c r="G203" s="1297" t="s">
        <v>430</v>
      </c>
      <c r="H203" s="1285" t="s">
        <v>346</v>
      </c>
      <c r="I203" s="1285" t="s">
        <v>4</v>
      </c>
      <c r="J203" s="1197" t="s">
        <v>832</v>
      </c>
      <c r="K203" s="1211" t="s">
        <v>833</v>
      </c>
      <c r="L203" s="1212"/>
    </row>
    <row r="204" spans="1:13" ht="31.5">
      <c r="A204" s="1291"/>
      <c r="B204" s="1137"/>
      <c r="C204" s="1304"/>
      <c r="D204" s="1322"/>
      <c r="E204" s="1304"/>
      <c r="F204" s="1286"/>
      <c r="G204" s="1298"/>
      <c r="H204" s="1286"/>
      <c r="I204" s="1286"/>
      <c r="J204" s="1197" t="s">
        <v>834</v>
      </c>
      <c r="K204" s="1211" t="s">
        <v>640</v>
      </c>
      <c r="L204" s="1212"/>
    </row>
    <row r="205" spans="1:13" ht="31.5">
      <c r="A205" s="1301"/>
      <c r="B205" s="1137"/>
      <c r="C205" s="1305"/>
      <c r="D205" s="1323"/>
      <c r="E205" s="1305"/>
      <c r="F205" s="1289"/>
      <c r="G205" s="1302"/>
      <c r="H205" s="1289"/>
      <c r="I205" s="1289"/>
      <c r="J205" s="222" t="s">
        <v>835</v>
      </c>
      <c r="K205" s="1211" t="s">
        <v>640</v>
      </c>
      <c r="L205" s="1212"/>
    </row>
    <row r="206" spans="1:13" ht="31.5">
      <c r="A206" s="1290">
        <v>70</v>
      </c>
      <c r="B206" s="1137"/>
      <c r="C206" s="1303" t="s">
        <v>60</v>
      </c>
      <c r="D206" s="1321" t="s">
        <v>61</v>
      </c>
      <c r="E206" s="1303" t="s">
        <v>431</v>
      </c>
      <c r="F206" s="1285" t="s">
        <v>380</v>
      </c>
      <c r="G206" s="1297" t="s">
        <v>432</v>
      </c>
      <c r="H206" s="1285" t="s">
        <v>345</v>
      </c>
      <c r="I206" s="1285" t="s">
        <v>4</v>
      </c>
      <c r="J206" s="222" t="s">
        <v>836</v>
      </c>
      <c r="K206" s="1211" t="s">
        <v>640</v>
      </c>
      <c r="L206" s="1212" t="s">
        <v>837</v>
      </c>
    </row>
    <row r="207" spans="1:13" ht="31.5">
      <c r="A207" s="1291"/>
      <c r="B207" s="1137"/>
      <c r="C207" s="1304"/>
      <c r="D207" s="1322"/>
      <c r="E207" s="1304"/>
      <c r="F207" s="1286"/>
      <c r="G207" s="1298"/>
      <c r="H207" s="1286"/>
      <c r="I207" s="1286"/>
      <c r="J207" s="222" t="s">
        <v>838</v>
      </c>
      <c r="K207" s="1211" t="s">
        <v>640</v>
      </c>
      <c r="L207" s="1212"/>
    </row>
    <row r="208" spans="1:13" ht="31.5">
      <c r="A208" s="1301"/>
      <c r="B208" s="1131"/>
      <c r="C208" s="1305"/>
      <c r="D208" s="1323"/>
      <c r="E208" s="1305"/>
      <c r="F208" s="1289"/>
      <c r="G208" s="1302"/>
      <c r="H208" s="1289"/>
      <c r="I208" s="1289"/>
      <c r="J208" s="222" t="s">
        <v>835</v>
      </c>
      <c r="K208" s="1211" t="s">
        <v>640</v>
      </c>
      <c r="L208" s="1212"/>
    </row>
    <row r="209" spans="1:13">
      <c r="A209" s="1179"/>
      <c r="B209" s="1137"/>
      <c r="C209" s="1143" t="s">
        <v>256</v>
      </c>
      <c r="D209" s="1310" t="s">
        <v>839</v>
      </c>
      <c r="E209" s="1311"/>
      <c r="F209" s="1311"/>
      <c r="G209" s="1311"/>
      <c r="H209" s="1311"/>
      <c r="I209" s="1311"/>
      <c r="J209" s="1311"/>
      <c r="K209" s="1311"/>
      <c r="L209" s="1311"/>
    </row>
    <row r="210" spans="1:13" s="1214" customFormat="1" ht="47.25">
      <c r="A210" s="1312">
        <v>71</v>
      </c>
      <c r="B210" s="1213" t="s">
        <v>76</v>
      </c>
      <c r="C210" s="1315" t="s">
        <v>77</v>
      </c>
      <c r="D210" s="1318" t="s">
        <v>262</v>
      </c>
      <c r="E210" s="1303" t="s">
        <v>435</v>
      </c>
      <c r="F210" s="1285" t="s">
        <v>414</v>
      </c>
      <c r="G210" s="1297" t="s">
        <v>436</v>
      </c>
      <c r="H210" s="1290" t="s">
        <v>332</v>
      </c>
      <c r="I210" s="1285" t="s">
        <v>4</v>
      </c>
      <c r="J210" s="1132" t="s">
        <v>840</v>
      </c>
      <c r="K210" s="1211" t="s">
        <v>635</v>
      </c>
      <c r="L210" s="1178"/>
      <c r="M210" s="1177"/>
    </row>
    <row r="211" spans="1:13" s="1214" customFormat="1" ht="31.5">
      <c r="A211" s="1313"/>
      <c r="B211" s="1215"/>
      <c r="C211" s="1316"/>
      <c r="D211" s="1319"/>
      <c r="E211" s="1304"/>
      <c r="F211" s="1286"/>
      <c r="G211" s="1298"/>
      <c r="H211" s="1291"/>
      <c r="I211" s="1286"/>
      <c r="J211" s="1169" t="s">
        <v>841</v>
      </c>
      <c r="K211" s="1211" t="s">
        <v>635</v>
      </c>
      <c r="L211" s="1178"/>
      <c r="M211" s="1177"/>
    </row>
    <row r="212" spans="1:13" s="1214" customFormat="1" ht="31.5">
      <c r="A212" s="1314"/>
      <c r="B212" s="1215"/>
      <c r="C212" s="1316"/>
      <c r="D212" s="1319"/>
      <c r="E212" s="1304"/>
      <c r="F212" s="1286"/>
      <c r="G212" s="1302"/>
      <c r="H212" s="1301"/>
      <c r="I212" s="1289"/>
      <c r="J212" s="1132" t="s">
        <v>842</v>
      </c>
      <c r="K212" s="1211" t="s">
        <v>640</v>
      </c>
      <c r="L212" s="1178"/>
      <c r="M212" s="1177"/>
    </row>
    <row r="213" spans="1:13" s="1147" customFormat="1" ht="31.5">
      <c r="A213" s="1312">
        <v>72</v>
      </c>
      <c r="B213" s="1215"/>
      <c r="C213" s="1316"/>
      <c r="D213" s="1319"/>
      <c r="E213" s="1304"/>
      <c r="F213" s="1286"/>
      <c r="G213" s="1297" t="s">
        <v>437</v>
      </c>
      <c r="H213" s="1290" t="s">
        <v>333</v>
      </c>
      <c r="I213" s="1285" t="s">
        <v>4</v>
      </c>
      <c r="J213" s="1197" t="s">
        <v>843</v>
      </c>
      <c r="K213" s="1211" t="s">
        <v>640</v>
      </c>
      <c r="L213" s="1178"/>
      <c r="M213" s="1182"/>
    </row>
    <row r="214" spans="1:13" s="1147" customFormat="1" ht="31.5">
      <c r="A214" s="1313"/>
      <c r="B214" s="1215"/>
      <c r="C214" s="1316"/>
      <c r="D214" s="1319"/>
      <c r="E214" s="1304"/>
      <c r="F214" s="1286"/>
      <c r="G214" s="1298"/>
      <c r="H214" s="1291"/>
      <c r="I214" s="1286"/>
      <c r="J214" s="1197" t="s">
        <v>844</v>
      </c>
      <c r="K214" s="1211" t="s">
        <v>845</v>
      </c>
      <c r="L214" s="1184"/>
      <c r="M214" s="1182"/>
    </row>
    <row r="215" spans="1:13" s="1147" customFormat="1" ht="31.5">
      <c r="A215" s="1313"/>
      <c r="B215" s="1215"/>
      <c r="C215" s="1316"/>
      <c r="D215" s="1319"/>
      <c r="E215" s="1304"/>
      <c r="F215" s="1286"/>
      <c r="G215" s="1298"/>
      <c r="H215" s="1291"/>
      <c r="I215" s="1286"/>
      <c r="J215" s="1197" t="s">
        <v>846</v>
      </c>
      <c r="K215" s="1211" t="s">
        <v>847</v>
      </c>
      <c r="L215" s="1184"/>
      <c r="M215" s="1182"/>
    </row>
    <row r="216" spans="1:13" s="1147" customFormat="1" ht="47.25">
      <c r="A216" s="1314"/>
      <c r="B216" s="1215"/>
      <c r="C216" s="1317"/>
      <c r="D216" s="1320"/>
      <c r="E216" s="1305"/>
      <c r="F216" s="1289"/>
      <c r="G216" s="1302"/>
      <c r="H216" s="1301"/>
      <c r="I216" s="1289"/>
      <c r="J216" s="1189" t="s">
        <v>848</v>
      </c>
      <c r="K216" s="1211" t="s">
        <v>640</v>
      </c>
      <c r="L216" s="1184"/>
      <c r="M216" s="1182"/>
    </row>
    <row r="217" spans="1:13" s="1147" customFormat="1" ht="63">
      <c r="A217" s="1216">
        <v>73</v>
      </c>
      <c r="B217" s="1217"/>
      <c r="C217" s="1198" t="s">
        <v>88</v>
      </c>
      <c r="D217" s="1218" t="s">
        <v>849</v>
      </c>
      <c r="E217" s="608" t="s">
        <v>591</v>
      </c>
      <c r="F217" s="1219" t="s">
        <v>592</v>
      </c>
      <c r="G217" s="1193" t="s">
        <v>593</v>
      </c>
      <c r="H217" s="1219" t="s">
        <v>592</v>
      </c>
      <c r="I217" s="1130" t="s">
        <v>4</v>
      </c>
      <c r="J217" s="1189" t="s">
        <v>850</v>
      </c>
      <c r="K217" s="115" t="s">
        <v>635</v>
      </c>
      <c r="L217" s="1220"/>
      <c r="M217" s="1182"/>
    </row>
    <row r="218" spans="1:13" s="1147" customFormat="1">
      <c r="A218" s="1221"/>
      <c r="B218" s="1217"/>
      <c r="C218" s="1198" t="s">
        <v>851</v>
      </c>
      <c r="D218" s="1222" t="s">
        <v>852</v>
      </c>
      <c r="E218" s="1208"/>
      <c r="F218" s="1208"/>
      <c r="G218" s="1209"/>
      <c r="H218" s="1208"/>
      <c r="I218" s="1208"/>
      <c r="J218" s="1223"/>
      <c r="K218" s="1208"/>
      <c r="L218" s="1208"/>
      <c r="M218" s="1182"/>
    </row>
    <row r="219" spans="1:13" ht="47.25">
      <c r="A219" s="1290">
        <v>74</v>
      </c>
      <c r="B219" s="1131" t="s">
        <v>105</v>
      </c>
      <c r="C219" s="1303" t="s">
        <v>106</v>
      </c>
      <c r="D219" s="1283" t="s">
        <v>107</v>
      </c>
      <c r="E219" s="1303" t="s">
        <v>491</v>
      </c>
      <c r="F219" s="1285" t="s">
        <v>344</v>
      </c>
      <c r="G219" s="1306" t="s">
        <v>453</v>
      </c>
      <c r="H219" s="1290" t="s">
        <v>344</v>
      </c>
      <c r="I219" s="1224" t="s">
        <v>853</v>
      </c>
      <c r="J219" s="82" t="s">
        <v>854</v>
      </c>
      <c r="K219" s="1211" t="s">
        <v>640</v>
      </c>
      <c r="L219" s="1212" t="s">
        <v>837</v>
      </c>
    </row>
    <row r="220" spans="1:13" ht="47.25">
      <c r="A220" s="1301"/>
      <c r="B220" s="1131"/>
      <c r="C220" s="1305"/>
      <c r="D220" s="1295"/>
      <c r="E220" s="1305"/>
      <c r="F220" s="1289"/>
      <c r="G220" s="1307"/>
      <c r="H220" s="1301"/>
      <c r="I220" s="1224" t="s">
        <v>4</v>
      </c>
      <c r="J220" s="82" t="s">
        <v>855</v>
      </c>
      <c r="K220" s="1211" t="s">
        <v>640</v>
      </c>
      <c r="L220" s="1212"/>
    </row>
    <row r="221" spans="1:13">
      <c r="A221" s="1181"/>
      <c r="B221" s="1136"/>
      <c r="C221" s="1195" t="s">
        <v>856</v>
      </c>
      <c r="D221" s="1308" t="s">
        <v>857</v>
      </c>
      <c r="E221" s="1309"/>
      <c r="F221" s="1309"/>
      <c r="G221" s="1309"/>
      <c r="H221" s="1309"/>
      <c r="I221" s="1309"/>
      <c r="J221" s="1309"/>
      <c r="K221" s="1309"/>
      <c r="L221" s="1309"/>
    </row>
    <row r="222" spans="1:13" ht="47.25">
      <c r="A222" s="1290">
        <v>75</v>
      </c>
      <c r="B222" s="1136" t="s">
        <v>111</v>
      </c>
      <c r="C222" s="1303" t="s">
        <v>112</v>
      </c>
      <c r="D222" s="1283" t="s">
        <v>113</v>
      </c>
      <c r="E222" s="1287" t="s">
        <v>456</v>
      </c>
      <c r="F222" s="1283" t="s">
        <v>393</v>
      </c>
      <c r="G222" s="1297" t="s">
        <v>457</v>
      </c>
      <c r="H222" s="1290" t="s">
        <v>195</v>
      </c>
      <c r="I222" s="125" t="s">
        <v>858</v>
      </c>
      <c r="J222" s="1197" t="s">
        <v>859</v>
      </c>
      <c r="K222" s="1211" t="s">
        <v>654</v>
      </c>
      <c r="L222" s="1212" t="s">
        <v>860</v>
      </c>
    </row>
    <row r="223" spans="1:13" ht="31.5">
      <c r="A223" s="1301"/>
      <c r="B223" s="1137"/>
      <c r="C223" s="1304"/>
      <c r="D223" s="1284"/>
      <c r="E223" s="1288"/>
      <c r="F223" s="1295"/>
      <c r="G223" s="1302"/>
      <c r="H223" s="1301"/>
      <c r="I223" s="172" t="s">
        <v>4</v>
      </c>
      <c r="J223" s="1197" t="s">
        <v>861</v>
      </c>
      <c r="K223" s="1211" t="s">
        <v>640</v>
      </c>
      <c r="L223" s="1212"/>
    </row>
    <row r="224" spans="1:13" ht="94.5">
      <c r="A224" s="115">
        <v>76</v>
      </c>
      <c r="B224" s="1137"/>
      <c r="C224" s="1305"/>
      <c r="D224" s="1284"/>
      <c r="E224" s="102" t="s">
        <v>604</v>
      </c>
      <c r="F224" s="1130" t="s">
        <v>114</v>
      </c>
      <c r="G224" s="1142" t="s">
        <v>524</v>
      </c>
      <c r="H224" s="1130" t="s">
        <v>114</v>
      </c>
      <c r="I224" s="125" t="s">
        <v>862</v>
      </c>
      <c r="J224" s="1197" t="s">
        <v>863</v>
      </c>
      <c r="K224" s="1211" t="s">
        <v>635</v>
      </c>
      <c r="L224" s="1212" t="s">
        <v>864</v>
      </c>
    </row>
    <row r="225" spans="1:12">
      <c r="A225" s="1290">
        <v>77</v>
      </c>
      <c r="B225" s="1137"/>
      <c r="C225" s="1303" t="s">
        <v>115</v>
      </c>
      <c r="D225" s="1283" t="s">
        <v>116</v>
      </c>
      <c r="E225" s="1287" t="s">
        <v>458</v>
      </c>
      <c r="F225" s="1283" t="s">
        <v>394</v>
      </c>
      <c r="G225" s="1297" t="s">
        <v>459</v>
      </c>
      <c r="H225" s="1290" t="s">
        <v>194</v>
      </c>
      <c r="I225" s="172" t="s">
        <v>606</v>
      </c>
      <c r="J225" s="1225" t="s">
        <v>865</v>
      </c>
      <c r="K225" s="1211" t="s">
        <v>635</v>
      </c>
      <c r="L225" s="1212" t="s">
        <v>837</v>
      </c>
    </row>
    <row r="226" spans="1:12" ht="31.5">
      <c r="A226" s="1301"/>
      <c r="B226" s="1137"/>
      <c r="C226" s="1304"/>
      <c r="D226" s="1284"/>
      <c r="E226" s="1288"/>
      <c r="F226" s="1295"/>
      <c r="G226" s="1302"/>
      <c r="H226" s="1301"/>
      <c r="I226" s="125" t="s">
        <v>4</v>
      </c>
      <c r="J226" s="1197" t="s">
        <v>866</v>
      </c>
      <c r="K226" s="1211" t="s">
        <v>640</v>
      </c>
      <c r="L226" s="1212"/>
    </row>
    <row r="227" spans="1:12" ht="94.5">
      <c r="A227" s="115">
        <v>78</v>
      </c>
      <c r="B227" s="1138"/>
      <c r="C227" s="1305"/>
      <c r="D227" s="1295"/>
      <c r="E227" s="102" t="s">
        <v>612</v>
      </c>
      <c r="F227" s="115" t="s">
        <v>117</v>
      </c>
      <c r="G227" s="1142" t="s">
        <v>485</v>
      </c>
      <c r="H227" s="115" t="s">
        <v>117</v>
      </c>
      <c r="I227" s="125" t="s">
        <v>862</v>
      </c>
      <c r="J227" s="1197" t="s">
        <v>867</v>
      </c>
      <c r="K227" s="1211" t="s">
        <v>635</v>
      </c>
      <c r="L227" s="1212" t="s">
        <v>864</v>
      </c>
    </row>
    <row r="228" spans="1:12" ht="78.75">
      <c r="A228" s="115">
        <v>80</v>
      </c>
      <c r="B228" s="1134"/>
      <c r="C228" s="1303" t="s">
        <v>119</v>
      </c>
      <c r="D228" s="1283" t="s">
        <v>120</v>
      </c>
      <c r="E228" s="1303" t="s">
        <v>428</v>
      </c>
      <c r="F228" s="235"/>
      <c r="G228" s="1142" t="s">
        <v>471</v>
      </c>
      <c r="H228" s="1191" t="s">
        <v>121</v>
      </c>
      <c r="I228" s="125" t="s">
        <v>606</v>
      </c>
      <c r="J228" s="1197" t="s">
        <v>888</v>
      </c>
      <c r="K228" s="1211"/>
      <c r="L228" s="1184"/>
    </row>
    <row r="229" spans="1:12" ht="31.5">
      <c r="A229" s="1290">
        <v>81</v>
      </c>
      <c r="B229" s="1134"/>
      <c r="C229" s="1304"/>
      <c r="D229" s="1284"/>
      <c r="E229" s="1304"/>
      <c r="F229" s="235"/>
      <c r="G229" s="1297" t="s">
        <v>460</v>
      </c>
      <c r="H229" s="1290" t="s">
        <v>617</v>
      </c>
      <c r="I229" s="1285" t="s">
        <v>4</v>
      </c>
      <c r="J229" s="1197" t="s">
        <v>868</v>
      </c>
      <c r="K229" s="1211" t="s">
        <v>635</v>
      </c>
      <c r="L229" s="1178"/>
    </row>
    <row r="230" spans="1:12" ht="31.5">
      <c r="A230" s="1301"/>
      <c r="B230" s="1134"/>
      <c r="C230" s="1305"/>
      <c r="D230" s="1295"/>
      <c r="E230" s="1305"/>
      <c r="F230" s="235"/>
      <c r="G230" s="1298"/>
      <c r="H230" s="1291"/>
      <c r="I230" s="1286"/>
      <c r="J230" s="1197" t="s">
        <v>869</v>
      </c>
      <c r="K230" s="1211" t="s">
        <v>640</v>
      </c>
      <c r="L230" s="1178"/>
    </row>
    <row r="231" spans="1:12">
      <c r="A231" s="1226"/>
      <c r="B231" s="1227"/>
      <c r="C231" s="1299" t="s">
        <v>870</v>
      </c>
      <c r="D231" s="1300"/>
      <c r="E231" s="1300"/>
      <c r="F231" s="1300"/>
      <c r="G231" s="1300"/>
      <c r="H231" s="1300"/>
      <c r="I231" s="1300"/>
      <c r="J231" s="1300"/>
      <c r="K231" s="1300"/>
      <c r="L231" s="1300"/>
    </row>
    <row r="232" spans="1:12" ht="47.25">
      <c r="A232" s="1290">
        <v>82</v>
      </c>
      <c r="B232" s="1228"/>
      <c r="C232" s="1292" t="s">
        <v>141</v>
      </c>
      <c r="D232" s="1283" t="s">
        <v>142</v>
      </c>
      <c r="E232" s="1287" t="s">
        <v>465</v>
      </c>
      <c r="F232" s="1283" t="s">
        <v>142</v>
      </c>
      <c r="G232" s="1297" t="s">
        <v>472</v>
      </c>
      <c r="H232" s="1283" t="s">
        <v>142</v>
      </c>
      <c r="I232" s="1285"/>
      <c r="J232" s="887" t="s">
        <v>871</v>
      </c>
      <c r="K232" s="1211" t="s">
        <v>872</v>
      </c>
      <c r="L232" s="1229"/>
    </row>
    <row r="233" spans="1:12" ht="31.5">
      <c r="A233" s="1291"/>
      <c r="B233" s="1228"/>
      <c r="C233" s="1293"/>
      <c r="D233" s="1284"/>
      <c r="E233" s="1296"/>
      <c r="F233" s="1284"/>
      <c r="G233" s="1298"/>
      <c r="H233" s="1284"/>
      <c r="I233" s="1286"/>
      <c r="J233" s="1027" t="s">
        <v>873</v>
      </c>
      <c r="K233" s="1211" t="s">
        <v>874</v>
      </c>
      <c r="L233" s="1229"/>
    </row>
    <row r="234" spans="1:12" ht="47.25">
      <c r="A234" s="1291"/>
      <c r="B234" s="1228"/>
      <c r="C234" s="1293"/>
      <c r="D234" s="1284"/>
      <c r="E234" s="1296"/>
      <c r="F234" s="1284"/>
      <c r="G234" s="1298"/>
      <c r="H234" s="1284"/>
      <c r="I234" s="1286"/>
      <c r="J234" s="1027" t="s">
        <v>875</v>
      </c>
      <c r="K234" s="1211" t="s">
        <v>876</v>
      </c>
      <c r="L234" s="1229"/>
    </row>
    <row r="235" spans="1:12" ht="31.5">
      <c r="A235" s="1301"/>
      <c r="B235" s="1228"/>
      <c r="C235" s="1294"/>
      <c r="D235" s="1295"/>
      <c r="E235" s="1288"/>
      <c r="F235" s="1295"/>
      <c r="G235" s="1302"/>
      <c r="H235" s="1295"/>
      <c r="I235" s="1289"/>
      <c r="J235" s="887" t="s">
        <v>877</v>
      </c>
      <c r="K235" s="1211" t="s">
        <v>635</v>
      </c>
      <c r="L235" s="1230"/>
    </row>
    <row r="236" spans="1:12">
      <c r="A236" s="1290">
        <v>83</v>
      </c>
      <c r="B236" s="1228"/>
      <c r="C236" s="1292" t="s">
        <v>143</v>
      </c>
      <c r="D236" s="1283" t="s">
        <v>144</v>
      </c>
      <c r="E236" s="1287" t="s">
        <v>466</v>
      </c>
      <c r="F236" s="1283" t="s">
        <v>144</v>
      </c>
      <c r="G236" s="1297" t="s">
        <v>473</v>
      </c>
      <c r="H236" s="1283" t="s">
        <v>144</v>
      </c>
      <c r="I236" s="1285"/>
      <c r="J236" s="1027" t="s">
        <v>878</v>
      </c>
      <c r="K236" s="1211" t="s">
        <v>872</v>
      </c>
      <c r="L236" s="1231"/>
    </row>
    <row r="237" spans="1:12" ht="31.5">
      <c r="A237" s="1291"/>
      <c r="B237" s="1228"/>
      <c r="C237" s="1293"/>
      <c r="D237" s="1284"/>
      <c r="E237" s="1296"/>
      <c r="F237" s="1284"/>
      <c r="G237" s="1298"/>
      <c r="H237" s="1284"/>
      <c r="I237" s="1286"/>
      <c r="J237" s="1027" t="s">
        <v>879</v>
      </c>
      <c r="K237" s="1211" t="s">
        <v>876</v>
      </c>
      <c r="L237" s="1231"/>
    </row>
    <row r="238" spans="1:12" ht="31.5">
      <c r="A238" s="1291"/>
      <c r="B238" s="1228"/>
      <c r="C238" s="1294"/>
      <c r="D238" s="1295"/>
      <c r="E238" s="1288"/>
      <c r="F238" s="1295"/>
      <c r="G238" s="1298"/>
      <c r="H238" s="1284"/>
      <c r="I238" s="1286"/>
      <c r="J238" s="1027" t="s">
        <v>880</v>
      </c>
      <c r="K238" s="1211" t="s">
        <v>635</v>
      </c>
      <c r="L238" s="1231"/>
    </row>
    <row r="239" spans="1:12" ht="31.5">
      <c r="A239" s="1232">
        <v>84</v>
      </c>
      <c r="B239" s="515"/>
      <c r="C239" s="1287" t="s">
        <v>31</v>
      </c>
      <c r="D239" s="1285" t="s">
        <v>146</v>
      </c>
      <c r="E239" s="1287" t="s">
        <v>467</v>
      </c>
      <c r="F239" s="1285" t="s">
        <v>146</v>
      </c>
      <c r="G239" s="1142" t="s">
        <v>427</v>
      </c>
      <c r="H239" s="115" t="s">
        <v>540</v>
      </c>
      <c r="I239" s="125" t="s">
        <v>608</v>
      </c>
      <c r="J239" s="1197" t="s">
        <v>881</v>
      </c>
      <c r="K239" s="1211"/>
      <c r="L239" s="813"/>
    </row>
    <row r="240" spans="1:12" ht="31.5">
      <c r="A240" s="1232">
        <v>85</v>
      </c>
      <c r="B240" s="515"/>
      <c r="C240" s="1288"/>
      <c r="D240" s="1289"/>
      <c r="E240" s="1288"/>
      <c r="F240" s="1289"/>
      <c r="G240" s="1142" t="s">
        <v>882</v>
      </c>
      <c r="H240" s="115" t="s">
        <v>883</v>
      </c>
      <c r="I240" s="125" t="s">
        <v>608</v>
      </c>
      <c r="J240" s="1197" t="s">
        <v>884</v>
      </c>
      <c r="K240" s="1211"/>
      <c r="L240" s="813"/>
    </row>
    <row r="241" spans="1:16" ht="63">
      <c r="A241" s="1233">
        <v>86</v>
      </c>
      <c r="B241" s="1234"/>
      <c r="C241" s="1139" t="s">
        <v>885</v>
      </c>
      <c r="D241" s="1235" t="s">
        <v>148</v>
      </c>
      <c r="E241" s="1139" t="s">
        <v>886</v>
      </c>
      <c r="F241" s="1235" t="s">
        <v>148</v>
      </c>
      <c r="G241" s="1236" t="s">
        <v>469</v>
      </c>
      <c r="H241" s="1189" t="s">
        <v>148</v>
      </c>
      <c r="I241" s="176" t="s">
        <v>608</v>
      </c>
      <c r="J241" s="1197" t="s">
        <v>887</v>
      </c>
      <c r="K241" s="223"/>
      <c r="L241" s="223"/>
      <c r="M241" s="1237"/>
      <c r="N241" s="1238"/>
      <c r="O241" s="1238"/>
      <c r="P241" s="1238"/>
    </row>
    <row r="242" spans="1:16" s="1159" customFormat="1">
      <c r="A242" s="85"/>
      <c r="B242" s="1239" t="s">
        <v>417</v>
      </c>
      <c r="C242" s="1240"/>
      <c r="D242" s="1239"/>
      <c r="E242" s="1240"/>
      <c r="F242" s="1239"/>
      <c r="H242" s="1241" t="s">
        <v>418</v>
      </c>
      <c r="I242" s="1241"/>
      <c r="J242" s="1242"/>
      <c r="K242" s="1241"/>
      <c r="L242" s="1241"/>
      <c r="M242" s="1158"/>
    </row>
  </sheetData>
  <mergeCells count="387">
    <mergeCell ref="A1:L1"/>
    <mergeCell ref="D5:L5"/>
    <mergeCell ref="D7:L7"/>
    <mergeCell ref="A9:A10"/>
    <mergeCell ref="C9:C10"/>
    <mergeCell ref="D9:D10"/>
    <mergeCell ref="E9:E10"/>
    <mergeCell ref="F9:F10"/>
    <mergeCell ref="G9:G10"/>
    <mergeCell ref="H9:H10"/>
    <mergeCell ref="I9:I10"/>
    <mergeCell ref="A11:A12"/>
    <mergeCell ref="C11:C12"/>
    <mergeCell ref="D11:D12"/>
    <mergeCell ref="E11:E12"/>
    <mergeCell ref="F11:F12"/>
    <mergeCell ref="G11:G12"/>
    <mergeCell ref="H11:H12"/>
    <mergeCell ref="I11:I12"/>
    <mergeCell ref="G19:G22"/>
    <mergeCell ref="H19:H22"/>
    <mergeCell ref="I19:I22"/>
    <mergeCell ref="A23:A24"/>
    <mergeCell ref="G23:G24"/>
    <mergeCell ref="H23:H24"/>
    <mergeCell ref="I23:I24"/>
    <mergeCell ref="D13:L13"/>
    <mergeCell ref="A14:A18"/>
    <mergeCell ref="C14:C42"/>
    <mergeCell ref="D14:D42"/>
    <mergeCell ref="E14:E27"/>
    <mergeCell ref="F14:F27"/>
    <mergeCell ref="G14:G18"/>
    <mergeCell ref="H14:H18"/>
    <mergeCell ref="I14:I18"/>
    <mergeCell ref="A19:A22"/>
    <mergeCell ref="E33:E35"/>
    <mergeCell ref="F33:F35"/>
    <mergeCell ref="A34:A35"/>
    <mergeCell ref="G34:G35"/>
    <mergeCell ref="H34:H35"/>
    <mergeCell ref="I34:I35"/>
    <mergeCell ref="A26:A27"/>
    <mergeCell ref="G26:G27"/>
    <mergeCell ref="H26:H27"/>
    <mergeCell ref="I26:I27"/>
    <mergeCell ref="A28:A32"/>
    <mergeCell ref="E28:E32"/>
    <mergeCell ref="F28:F32"/>
    <mergeCell ref="G28:G32"/>
    <mergeCell ref="H28:H32"/>
    <mergeCell ref="I28:I32"/>
    <mergeCell ref="A36:A37"/>
    <mergeCell ref="E36:E42"/>
    <mergeCell ref="F36:F42"/>
    <mergeCell ref="G36:G37"/>
    <mergeCell ref="H36:H37"/>
    <mergeCell ref="I36:I37"/>
    <mergeCell ref="A38:A39"/>
    <mergeCell ref="G38:G39"/>
    <mergeCell ref="H38:H39"/>
    <mergeCell ref="I38:I39"/>
    <mergeCell ref="H43:H46"/>
    <mergeCell ref="I43:I46"/>
    <mergeCell ref="A47:A51"/>
    <mergeCell ref="G47:G51"/>
    <mergeCell ref="H47:H51"/>
    <mergeCell ref="I47:I51"/>
    <mergeCell ref="A40:A42"/>
    <mergeCell ref="G40:G42"/>
    <mergeCell ref="H40:H42"/>
    <mergeCell ref="I40:I42"/>
    <mergeCell ref="A43:A46"/>
    <mergeCell ref="C43:C65"/>
    <mergeCell ref="D43:D65"/>
    <mergeCell ref="E43:E51"/>
    <mergeCell ref="F43:F51"/>
    <mergeCell ref="G43:G46"/>
    <mergeCell ref="E56:E58"/>
    <mergeCell ref="F56:F58"/>
    <mergeCell ref="A57:A58"/>
    <mergeCell ref="G57:G58"/>
    <mergeCell ref="H57:H58"/>
    <mergeCell ref="I57:I58"/>
    <mergeCell ref="A52:A53"/>
    <mergeCell ref="E52:E55"/>
    <mergeCell ref="F52:F55"/>
    <mergeCell ref="G52:G53"/>
    <mergeCell ref="H52:H53"/>
    <mergeCell ref="I52:I53"/>
    <mergeCell ref="A54:A55"/>
    <mergeCell ref="G54:G55"/>
    <mergeCell ref="H54:H55"/>
    <mergeCell ref="I54:I55"/>
    <mergeCell ref="A62:A65"/>
    <mergeCell ref="E62:E65"/>
    <mergeCell ref="F62:F65"/>
    <mergeCell ref="G62:G65"/>
    <mergeCell ref="H62:H65"/>
    <mergeCell ref="I62:I65"/>
    <mergeCell ref="A59:A61"/>
    <mergeCell ref="E59:E61"/>
    <mergeCell ref="F59:F61"/>
    <mergeCell ref="G59:G61"/>
    <mergeCell ref="H59:H61"/>
    <mergeCell ref="I59:I61"/>
    <mergeCell ref="H66:H70"/>
    <mergeCell ref="I66:I70"/>
    <mergeCell ref="A71:A72"/>
    <mergeCell ref="G71:G72"/>
    <mergeCell ref="H71:H72"/>
    <mergeCell ref="I71:I72"/>
    <mergeCell ref="A66:A70"/>
    <mergeCell ref="C66:C110"/>
    <mergeCell ref="D66:D110"/>
    <mergeCell ref="E66:E72"/>
    <mergeCell ref="F66:F72"/>
    <mergeCell ref="G66:G70"/>
    <mergeCell ref="A73:A74"/>
    <mergeCell ref="E73:E90"/>
    <mergeCell ref="F73:F90"/>
    <mergeCell ref="G73:G74"/>
    <mergeCell ref="A81:A83"/>
    <mergeCell ref="G81:G83"/>
    <mergeCell ref="H81:H83"/>
    <mergeCell ref="I81:I83"/>
    <mergeCell ref="A84:A86"/>
    <mergeCell ref="G84:G86"/>
    <mergeCell ref="H84:H86"/>
    <mergeCell ref="I84:I86"/>
    <mergeCell ref="H73:H74"/>
    <mergeCell ref="I73:I74"/>
    <mergeCell ref="A75:A80"/>
    <mergeCell ref="G75:G80"/>
    <mergeCell ref="H75:H80"/>
    <mergeCell ref="I75:I80"/>
    <mergeCell ref="A94:A97"/>
    <mergeCell ref="G94:G97"/>
    <mergeCell ref="H94:H97"/>
    <mergeCell ref="I94:I97"/>
    <mergeCell ref="A98:A99"/>
    <mergeCell ref="G98:G99"/>
    <mergeCell ref="H98:H99"/>
    <mergeCell ref="I98:I99"/>
    <mergeCell ref="A87:A90"/>
    <mergeCell ref="G87:G90"/>
    <mergeCell ref="H87:H90"/>
    <mergeCell ref="I87:I90"/>
    <mergeCell ref="A91:A93"/>
    <mergeCell ref="E91:E99"/>
    <mergeCell ref="F91:F99"/>
    <mergeCell ref="G91:G93"/>
    <mergeCell ref="H91:H93"/>
    <mergeCell ref="I91:I93"/>
    <mergeCell ref="E107:E110"/>
    <mergeCell ref="F107:F110"/>
    <mergeCell ref="A108:A110"/>
    <mergeCell ref="G108:G110"/>
    <mergeCell ref="H108:H110"/>
    <mergeCell ref="I108:I110"/>
    <mergeCell ref="A100:A106"/>
    <mergeCell ref="E100:E106"/>
    <mergeCell ref="F100:F106"/>
    <mergeCell ref="G100:G106"/>
    <mergeCell ref="H100:H106"/>
    <mergeCell ref="I100:I106"/>
    <mergeCell ref="H119:H120"/>
    <mergeCell ref="I119:I120"/>
    <mergeCell ref="A121:A122"/>
    <mergeCell ref="E121:E122"/>
    <mergeCell ref="F121:F122"/>
    <mergeCell ref="G121:G122"/>
    <mergeCell ref="H121:H122"/>
    <mergeCell ref="I121:I122"/>
    <mergeCell ref="H111:H112"/>
    <mergeCell ref="I111:I112"/>
    <mergeCell ref="A113:A117"/>
    <mergeCell ref="G113:G117"/>
    <mergeCell ref="H113:H117"/>
    <mergeCell ref="I113:I117"/>
    <mergeCell ref="A111:A112"/>
    <mergeCell ref="C111:C122"/>
    <mergeCell ref="D111:D122"/>
    <mergeCell ref="E111:E117"/>
    <mergeCell ref="F111:F117"/>
    <mergeCell ref="G111:G112"/>
    <mergeCell ref="E118:E120"/>
    <mergeCell ref="F118:F120"/>
    <mergeCell ref="A119:A120"/>
    <mergeCell ref="G119:G120"/>
    <mergeCell ref="H123:H126"/>
    <mergeCell ref="I123:I126"/>
    <mergeCell ref="A127:A129"/>
    <mergeCell ref="G127:G129"/>
    <mergeCell ref="H127:H129"/>
    <mergeCell ref="I127:I129"/>
    <mergeCell ref="A123:A126"/>
    <mergeCell ref="C123:C154"/>
    <mergeCell ref="D123:D154"/>
    <mergeCell ref="E123:E134"/>
    <mergeCell ref="F123:F134"/>
    <mergeCell ref="G123:G126"/>
    <mergeCell ref="A130:A132"/>
    <mergeCell ref="G130:G132"/>
    <mergeCell ref="A135:A137"/>
    <mergeCell ref="E135:E140"/>
    <mergeCell ref="F135:F140"/>
    <mergeCell ref="G135:G137"/>
    <mergeCell ref="H135:H137"/>
    <mergeCell ref="I135:I137"/>
    <mergeCell ref="A138:A140"/>
    <mergeCell ref="G138:G140"/>
    <mergeCell ref="H138:H140"/>
    <mergeCell ref="I138:I140"/>
    <mergeCell ref="H130:H132"/>
    <mergeCell ref="I130:I132"/>
    <mergeCell ref="A133:A134"/>
    <mergeCell ref="G133:G134"/>
    <mergeCell ref="H133:H134"/>
    <mergeCell ref="I133:I134"/>
    <mergeCell ref="A141:A144"/>
    <mergeCell ref="E141:E148"/>
    <mergeCell ref="F141:F148"/>
    <mergeCell ref="G141:G144"/>
    <mergeCell ref="H141:H144"/>
    <mergeCell ref="I141:I144"/>
    <mergeCell ref="A145:A148"/>
    <mergeCell ref="G145:G148"/>
    <mergeCell ref="H145:H148"/>
    <mergeCell ref="I145:I148"/>
    <mergeCell ref="A152:A154"/>
    <mergeCell ref="E152:E154"/>
    <mergeCell ref="F152:F154"/>
    <mergeCell ref="G152:G154"/>
    <mergeCell ref="H152:H154"/>
    <mergeCell ref="I152:I154"/>
    <mergeCell ref="E149:E151"/>
    <mergeCell ref="F149:F151"/>
    <mergeCell ref="A150:A151"/>
    <mergeCell ref="G150:G151"/>
    <mergeCell ref="H150:H151"/>
    <mergeCell ref="I150:I151"/>
    <mergeCell ref="H167:H169"/>
    <mergeCell ref="I167:I169"/>
    <mergeCell ref="A170:A171"/>
    <mergeCell ref="E170:E171"/>
    <mergeCell ref="F170:F171"/>
    <mergeCell ref="G170:G171"/>
    <mergeCell ref="H170:H171"/>
    <mergeCell ref="I170:I171"/>
    <mergeCell ref="H155:H159"/>
    <mergeCell ref="I155:I159"/>
    <mergeCell ref="A163:A166"/>
    <mergeCell ref="E163:E169"/>
    <mergeCell ref="F163:F169"/>
    <mergeCell ref="G163:G166"/>
    <mergeCell ref="H163:H166"/>
    <mergeCell ref="I163:I166"/>
    <mergeCell ref="A167:A169"/>
    <mergeCell ref="G167:G169"/>
    <mergeCell ref="A155:A159"/>
    <mergeCell ref="C155:C171"/>
    <mergeCell ref="D155:D171"/>
    <mergeCell ref="E155:E161"/>
    <mergeCell ref="F155:F161"/>
    <mergeCell ref="G155:G159"/>
    <mergeCell ref="H172:H173"/>
    <mergeCell ref="I172:I173"/>
    <mergeCell ref="A174:A175"/>
    <mergeCell ref="G174:G175"/>
    <mergeCell ref="H174:H175"/>
    <mergeCell ref="I174:I175"/>
    <mergeCell ref="A172:A173"/>
    <mergeCell ref="C172:C196"/>
    <mergeCell ref="D172:D196"/>
    <mergeCell ref="E172:E182"/>
    <mergeCell ref="F172:F182"/>
    <mergeCell ref="G172:G173"/>
    <mergeCell ref="A176:A177"/>
    <mergeCell ref="G176:G177"/>
    <mergeCell ref="A183:A185"/>
    <mergeCell ref="E183:E189"/>
    <mergeCell ref="F183:F189"/>
    <mergeCell ref="G183:G185"/>
    <mergeCell ref="H183:H185"/>
    <mergeCell ref="I183:I185"/>
    <mergeCell ref="A187:A189"/>
    <mergeCell ref="G187:G189"/>
    <mergeCell ref="H187:H189"/>
    <mergeCell ref="I187:I189"/>
    <mergeCell ref="H176:H177"/>
    <mergeCell ref="I176:I177"/>
    <mergeCell ref="A178:A182"/>
    <mergeCell ref="G178:G182"/>
    <mergeCell ref="H178:H182"/>
    <mergeCell ref="I178:I182"/>
    <mergeCell ref="A190:A192"/>
    <mergeCell ref="E190:E196"/>
    <mergeCell ref="F190:F196"/>
    <mergeCell ref="G190:G192"/>
    <mergeCell ref="H190:H192"/>
    <mergeCell ref="I190:I192"/>
    <mergeCell ref="A193:A196"/>
    <mergeCell ref="G193:G196"/>
    <mergeCell ref="H193:H196"/>
    <mergeCell ref="I193:I196"/>
    <mergeCell ref="D197:L197"/>
    <mergeCell ref="D199:L199"/>
    <mergeCell ref="A203:A205"/>
    <mergeCell ref="C203:C205"/>
    <mergeCell ref="D203:D205"/>
    <mergeCell ref="E203:E205"/>
    <mergeCell ref="F203:F205"/>
    <mergeCell ref="G203:G205"/>
    <mergeCell ref="H203:H205"/>
    <mergeCell ref="I203:I205"/>
    <mergeCell ref="H206:H208"/>
    <mergeCell ref="I206:I208"/>
    <mergeCell ref="D209:L209"/>
    <mergeCell ref="A210:A212"/>
    <mergeCell ref="C210:C216"/>
    <mergeCell ref="D210:D216"/>
    <mergeCell ref="E210:E216"/>
    <mergeCell ref="F210:F216"/>
    <mergeCell ref="G210:G212"/>
    <mergeCell ref="H210:H212"/>
    <mergeCell ref="A206:A208"/>
    <mergeCell ref="C206:C208"/>
    <mergeCell ref="D206:D208"/>
    <mergeCell ref="E206:E208"/>
    <mergeCell ref="F206:F208"/>
    <mergeCell ref="G206:G208"/>
    <mergeCell ref="I210:I212"/>
    <mergeCell ref="A213:A216"/>
    <mergeCell ref="G213:G216"/>
    <mergeCell ref="H213:H216"/>
    <mergeCell ref="I213:I216"/>
    <mergeCell ref="A219:A220"/>
    <mergeCell ref="C219:C220"/>
    <mergeCell ref="D219:D220"/>
    <mergeCell ref="E219:E220"/>
    <mergeCell ref="F219:F220"/>
    <mergeCell ref="G219:G220"/>
    <mergeCell ref="H219:H220"/>
    <mergeCell ref="D221:L221"/>
    <mergeCell ref="A222:A223"/>
    <mergeCell ref="C222:C224"/>
    <mergeCell ref="D222:D224"/>
    <mergeCell ref="E222:E223"/>
    <mergeCell ref="F222:F223"/>
    <mergeCell ref="G222:G223"/>
    <mergeCell ref="H222:H223"/>
    <mergeCell ref="H225:H226"/>
    <mergeCell ref="C228:C230"/>
    <mergeCell ref="D228:D230"/>
    <mergeCell ref="E228:E230"/>
    <mergeCell ref="A229:A230"/>
    <mergeCell ref="G229:G230"/>
    <mergeCell ref="H229:H230"/>
    <mergeCell ref="A225:A226"/>
    <mergeCell ref="C225:C227"/>
    <mergeCell ref="D225:D227"/>
    <mergeCell ref="E225:E226"/>
    <mergeCell ref="F225:F226"/>
    <mergeCell ref="G225:G226"/>
    <mergeCell ref="I229:I230"/>
    <mergeCell ref="C231:L231"/>
    <mergeCell ref="A232:A235"/>
    <mergeCell ref="C232:C235"/>
    <mergeCell ref="D232:D235"/>
    <mergeCell ref="E232:E235"/>
    <mergeCell ref="F232:F235"/>
    <mergeCell ref="G232:G235"/>
    <mergeCell ref="H232:H235"/>
    <mergeCell ref="I232:I235"/>
    <mergeCell ref="H236:H238"/>
    <mergeCell ref="I236:I238"/>
    <mergeCell ref="C239:C240"/>
    <mergeCell ref="D239:D240"/>
    <mergeCell ref="E239:E240"/>
    <mergeCell ref="F239:F240"/>
    <mergeCell ref="A236:A238"/>
    <mergeCell ref="C236:C238"/>
    <mergeCell ref="D236:D238"/>
    <mergeCell ref="E236:E238"/>
    <mergeCell ref="F236:F238"/>
    <mergeCell ref="G236:G2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65"/>
  <sheetViews>
    <sheetView topLeftCell="A49" zoomScale="70" zoomScaleNormal="70" workbookViewId="0">
      <selection activeCell="K52" sqref="K52:L52"/>
    </sheetView>
  </sheetViews>
  <sheetFormatPr defaultColWidth="8" defaultRowHeight="15.75"/>
  <cols>
    <col min="1" max="1" width="7.125" style="441" customWidth="1"/>
    <col min="2" max="2" width="5.125" style="443" customWidth="1"/>
    <col min="3" max="3" width="8.25" style="437" customWidth="1"/>
    <col min="4" max="4" width="7.5" style="437" customWidth="1"/>
    <col min="5" max="5" width="6" style="147" customWidth="1"/>
    <col min="6" max="6" width="19" style="148" customWidth="1"/>
    <col min="7" max="7" width="8.125" style="148" customWidth="1"/>
    <col min="8" max="8" width="20.25" style="148" customWidth="1"/>
    <col min="9" max="9" width="8.375" style="148" customWidth="1"/>
    <col min="10" max="10" width="21.875" style="148" customWidth="1"/>
    <col min="11" max="11" width="6" style="103" customWidth="1"/>
    <col min="12" max="12" width="6.625" style="103" customWidth="1"/>
    <col min="13" max="13" width="7.5" style="98" customWidth="1"/>
    <col min="14" max="15" width="8.375" style="149" customWidth="1"/>
    <col min="16" max="16" width="6" style="100" customWidth="1"/>
    <col min="17" max="17" width="7.75" style="100" customWidth="1"/>
    <col min="18" max="18" width="6.875" style="150" customWidth="1"/>
    <col min="19" max="19" width="8.75" style="99" customWidth="1"/>
    <col min="20" max="20" width="5.875" style="99" customWidth="1"/>
    <col min="21" max="21" width="6.875" style="99" customWidth="1"/>
    <col min="22" max="22" width="7.125" style="99" customWidth="1"/>
    <col min="23" max="23" width="7.75" style="99" customWidth="1"/>
    <col min="24" max="16384" width="8" style="98"/>
  </cols>
  <sheetData>
    <row r="1" spans="1:25" s="289" customFormat="1" ht="44.25" customHeight="1">
      <c r="A1" s="1368" t="s">
        <v>210</v>
      </c>
      <c r="B1" s="1368"/>
      <c r="C1" s="1368"/>
      <c r="D1" s="1368"/>
      <c r="E1" s="1368"/>
      <c r="F1" s="1368"/>
      <c r="G1" s="1369"/>
      <c r="H1" s="97" t="s">
        <v>204</v>
      </c>
      <c r="I1" s="1373" t="s">
        <v>213</v>
      </c>
      <c r="J1" s="1373"/>
      <c r="K1" s="1373"/>
      <c r="L1" s="1373"/>
      <c r="M1" s="1373"/>
      <c r="N1" s="1373"/>
      <c r="O1" s="1373"/>
      <c r="P1" s="1373"/>
      <c r="Q1" s="1373"/>
      <c r="R1" s="1374"/>
      <c r="S1" s="1375" t="s">
        <v>124</v>
      </c>
      <c r="T1" s="1376"/>
      <c r="U1" s="1376"/>
      <c r="V1" s="1376"/>
      <c r="W1" s="1377"/>
    </row>
    <row r="2" spans="1:25" s="289" customFormat="1" ht="36" customHeight="1">
      <c r="A2" s="1370"/>
      <c r="B2" s="1370"/>
      <c r="C2" s="1370"/>
      <c r="D2" s="1370"/>
      <c r="E2" s="1370"/>
      <c r="F2" s="1370"/>
      <c r="G2" s="1371"/>
      <c r="H2" s="97" t="s">
        <v>212</v>
      </c>
      <c r="I2" s="1373"/>
      <c r="J2" s="1373"/>
      <c r="K2" s="1373"/>
      <c r="L2" s="1373"/>
      <c r="M2" s="1378" t="s">
        <v>125</v>
      </c>
      <c r="N2" s="1379"/>
      <c r="O2" s="1379"/>
      <c r="P2" s="1379"/>
      <c r="Q2" s="1379"/>
      <c r="R2" s="1380"/>
      <c r="S2" s="1375" t="s">
        <v>211</v>
      </c>
      <c r="T2" s="1376"/>
      <c r="U2" s="1376"/>
      <c r="V2" s="1376"/>
      <c r="W2" s="827" t="str">
        <f>IF(W62&gt;105,"A",IF(AND(W62&gt;100,W62&lt;=105),"B",IF(AND(W62&gt;=95,W62&lt;=100),"C",IF(AND(W62&gt;=90,W62&lt;95),"D",IF(W62&lt;90,"E",0)))))</f>
        <v>D</v>
      </c>
    </row>
    <row r="3" spans="1:25" s="99" customFormat="1" ht="34.5" customHeight="1">
      <c r="A3" s="1372" t="s">
        <v>198</v>
      </c>
      <c r="B3" s="1372" t="s">
        <v>199</v>
      </c>
      <c r="C3" s="1372" t="s">
        <v>258</v>
      </c>
      <c r="D3" s="1372" t="s">
        <v>594</v>
      </c>
      <c r="E3" s="1354" t="s">
        <v>126</v>
      </c>
      <c r="F3" s="1354"/>
      <c r="G3" s="1354" t="s">
        <v>127</v>
      </c>
      <c r="H3" s="1354"/>
      <c r="I3" s="1354" t="s">
        <v>128</v>
      </c>
      <c r="J3" s="1354"/>
      <c r="K3" s="1354" t="s">
        <v>5</v>
      </c>
      <c r="L3" s="1354"/>
      <c r="M3" s="1354" t="s">
        <v>129</v>
      </c>
      <c r="N3" s="1354" t="s">
        <v>595</v>
      </c>
      <c r="O3" s="1259" t="s">
        <v>596</v>
      </c>
      <c r="P3" s="1354" t="s">
        <v>6</v>
      </c>
      <c r="Q3" s="1354"/>
      <c r="R3" s="1354"/>
      <c r="S3" s="1354"/>
      <c r="T3" s="1354"/>
      <c r="U3" s="1354"/>
      <c r="V3" s="1354"/>
      <c r="W3" s="1354"/>
    </row>
    <row r="4" spans="1:25" s="100" customFormat="1" ht="27.6" customHeight="1">
      <c r="A4" s="1372"/>
      <c r="B4" s="1372"/>
      <c r="C4" s="1372"/>
      <c r="D4" s="1372"/>
      <c r="E4" s="1354"/>
      <c r="F4" s="1354"/>
      <c r="G4" s="1354"/>
      <c r="H4" s="1354"/>
      <c r="I4" s="1354"/>
      <c r="J4" s="1354"/>
      <c r="K4" s="1354" t="s">
        <v>130</v>
      </c>
      <c r="L4" s="1366" t="s">
        <v>131</v>
      </c>
      <c r="M4" s="1354"/>
      <c r="N4" s="1354"/>
      <c r="O4" s="1259"/>
      <c r="P4" s="1354"/>
      <c r="Q4" s="1354"/>
      <c r="R4" s="1354"/>
      <c r="S4" s="1354"/>
      <c r="T4" s="1354"/>
      <c r="U4" s="1354"/>
      <c r="V4" s="1354"/>
      <c r="W4" s="1354"/>
    </row>
    <row r="5" spans="1:25" s="99" customFormat="1" ht="27.6" customHeight="1">
      <c r="A5" s="1372"/>
      <c r="B5" s="1372"/>
      <c r="C5" s="1372"/>
      <c r="D5" s="1372"/>
      <c r="E5" s="1367" t="s">
        <v>205</v>
      </c>
      <c r="F5" s="1354" t="s">
        <v>203</v>
      </c>
      <c r="G5" s="1354" t="s">
        <v>206</v>
      </c>
      <c r="H5" s="1354" t="s">
        <v>203</v>
      </c>
      <c r="I5" s="1354" t="s">
        <v>207</v>
      </c>
      <c r="J5" s="1354" t="s">
        <v>203</v>
      </c>
      <c r="K5" s="1354"/>
      <c r="L5" s="1366"/>
      <c r="M5" s="1354"/>
      <c r="N5" s="1354"/>
      <c r="O5" s="1259"/>
      <c r="P5" s="1354" t="s">
        <v>132</v>
      </c>
      <c r="Q5" s="1354"/>
      <c r="R5" s="1354"/>
      <c r="S5" s="1354"/>
      <c r="T5" s="1354" t="s">
        <v>209</v>
      </c>
      <c r="U5" s="1354"/>
      <c r="V5" s="1354"/>
      <c r="W5" s="1354"/>
    </row>
    <row r="6" spans="1:25" s="99" customFormat="1" ht="64.5" customHeight="1">
      <c r="A6" s="1372"/>
      <c r="B6" s="1372"/>
      <c r="C6" s="1372"/>
      <c r="D6" s="1372"/>
      <c r="E6" s="1367"/>
      <c r="F6" s="1354"/>
      <c r="G6" s="1354"/>
      <c r="H6" s="1354"/>
      <c r="I6" s="1354"/>
      <c r="J6" s="1354"/>
      <c r="K6" s="1354"/>
      <c r="L6" s="1366"/>
      <c r="M6" s="1354"/>
      <c r="N6" s="1354"/>
      <c r="O6" s="1259"/>
      <c r="P6" s="963" t="s">
        <v>3</v>
      </c>
      <c r="Q6" s="963" t="s">
        <v>183</v>
      </c>
      <c r="R6" s="102" t="s">
        <v>133</v>
      </c>
      <c r="S6" s="102" t="s">
        <v>134</v>
      </c>
      <c r="T6" s="102" t="s">
        <v>3</v>
      </c>
      <c r="U6" s="963" t="s">
        <v>183</v>
      </c>
      <c r="V6" s="102" t="s">
        <v>133</v>
      </c>
      <c r="W6" s="102" t="s">
        <v>134</v>
      </c>
    </row>
    <row r="7" spans="1:25" s="103" customFormat="1">
      <c r="A7" s="706">
        <v>1</v>
      </c>
      <c r="B7" s="707">
        <v>2</v>
      </c>
      <c r="C7" s="706">
        <v>3</v>
      </c>
      <c r="D7" s="707">
        <v>4</v>
      </c>
      <c r="E7" s="706">
        <v>5</v>
      </c>
      <c r="F7" s="707">
        <v>6</v>
      </c>
      <c r="G7" s="706">
        <v>7</v>
      </c>
      <c r="H7" s="707">
        <v>8</v>
      </c>
      <c r="I7" s="706">
        <v>9</v>
      </c>
      <c r="J7" s="707">
        <v>10</v>
      </c>
      <c r="K7" s="706">
        <v>11</v>
      </c>
      <c r="L7" s="707">
        <v>12</v>
      </c>
      <c r="M7" s="706">
        <v>13</v>
      </c>
      <c r="N7" s="707">
        <v>14</v>
      </c>
      <c r="O7" s="706">
        <v>15</v>
      </c>
      <c r="P7" s="707">
        <v>16</v>
      </c>
      <c r="Q7" s="706">
        <v>17</v>
      </c>
      <c r="R7" s="707">
        <v>18</v>
      </c>
      <c r="S7" s="706">
        <v>19</v>
      </c>
      <c r="T7" s="707">
        <v>20</v>
      </c>
      <c r="U7" s="706">
        <v>21</v>
      </c>
      <c r="V7" s="707">
        <v>22</v>
      </c>
      <c r="W7" s="706">
        <v>23</v>
      </c>
    </row>
    <row r="8" spans="1:25" s="103" customFormat="1" ht="65.25" customHeight="1">
      <c r="A8" s="823" t="s">
        <v>506</v>
      </c>
      <c r="B8" s="823" t="s">
        <v>507</v>
      </c>
      <c r="C8" s="823" t="s">
        <v>508</v>
      </c>
      <c r="D8" s="823" t="s">
        <v>509</v>
      </c>
      <c r="E8" s="824"/>
      <c r="F8" s="824"/>
      <c r="G8" s="824"/>
      <c r="H8" s="824"/>
      <c r="I8" s="824"/>
      <c r="J8" s="824"/>
      <c r="K8" s="825" t="s">
        <v>0</v>
      </c>
      <c r="L8" s="826" t="s">
        <v>254</v>
      </c>
      <c r="M8" s="825" t="s">
        <v>504</v>
      </c>
      <c r="N8" s="826" t="s">
        <v>597</v>
      </c>
      <c r="O8" s="826" t="s">
        <v>598</v>
      </c>
      <c r="P8" s="826" t="s">
        <v>500</v>
      </c>
      <c r="Q8" s="826" t="s">
        <v>501</v>
      </c>
      <c r="R8" s="826" t="s">
        <v>502</v>
      </c>
      <c r="S8" s="826" t="s">
        <v>503</v>
      </c>
      <c r="T8" s="826" t="s">
        <v>500</v>
      </c>
      <c r="U8" s="826" t="s">
        <v>501</v>
      </c>
      <c r="V8" s="826" t="s">
        <v>502</v>
      </c>
      <c r="W8" s="826" t="s">
        <v>503</v>
      </c>
    </row>
    <row r="9" spans="1:25" ht="39.950000000000003" customHeight="1">
      <c r="A9" s="685"/>
      <c r="B9" s="685"/>
      <c r="C9" s="988"/>
      <c r="D9" s="988"/>
      <c r="E9" s="989" t="s">
        <v>135</v>
      </c>
      <c r="F9" s="1362" t="s">
        <v>274</v>
      </c>
      <c r="G9" s="1362"/>
      <c r="H9" s="1362"/>
      <c r="I9" s="1362"/>
      <c r="J9" s="1362"/>
      <c r="K9" s="1362"/>
      <c r="L9" s="1362"/>
      <c r="M9" s="1362"/>
      <c r="N9" s="990"/>
      <c r="O9" s="990"/>
      <c r="P9" s="991"/>
      <c r="Q9" s="991"/>
      <c r="R9" s="992"/>
      <c r="S9" s="993">
        <f>S10+S19+S41</f>
        <v>84.999999999999986</v>
      </c>
      <c r="T9" s="993"/>
      <c r="U9" s="993"/>
      <c r="V9" s="993"/>
      <c r="W9" s="993">
        <f>W10+W19+W41</f>
        <v>84.999999999999986</v>
      </c>
    </row>
    <row r="10" spans="1:25" s="158" customFormat="1" ht="39.950000000000003" customHeight="1">
      <c r="A10" s="1350">
        <v>0.85</v>
      </c>
      <c r="B10" s="1357">
        <v>0</v>
      </c>
      <c r="C10" s="994"/>
      <c r="D10" s="994"/>
      <c r="E10" s="995" t="s">
        <v>136</v>
      </c>
      <c r="F10" s="996" t="s">
        <v>277</v>
      </c>
      <c r="G10" s="996"/>
      <c r="H10" s="996"/>
      <c r="I10" s="996"/>
      <c r="J10" s="996"/>
      <c r="K10" s="995"/>
      <c r="L10" s="995"/>
      <c r="M10" s="996"/>
      <c r="N10" s="997"/>
      <c r="O10" s="998"/>
      <c r="P10" s="695"/>
      <c r="Q10" s="695"/>
      <c r="R10" s="696"/>
      <c r="S10" s="697">
        <f>S11+S13+S15+S17</f>
        <v>0</v>
      </c>
      <c r="T10" s="697"/>
      <c r="U10" s="697"/>
      <c r="V10" s="697"/>
      <c r="W10" s="697">
        <f>W11+W13+W15+W17</f>
        <v>0</v>
      </c>
    </row>
    <row r="11" spans="1:25" s="158" customFormat="1" ht="39.950000000000003" customHeight="1">
      <c r="A11" s="1350"/>
      <c r="B11" s="1357"/>
      <c r="C11" s="1356">
        <v>0</v>
      </c>
      <c r="D11" s="702"/>
      <c r="E11" s="1000" t="s">
        <v>200</v>
      </c>
      <c r="F11" s="1001" t="s">
        <v>279</v>
      </c>
      <c r="G11" s="1001"/>
      <c r="H11" s="1001"/>
      <c r="I11" s="1001"/>
      <c r="J11" s="1001"/>
      <c r="K11" s="1000"/>
      <c r="L11" s="1000"/>
      <c r="M11" s="1001"/>
      <c r="N11" s="1002"/>
      <c r="O11" s="1003"/>
      <c r="P11" s="107"/>
      <c r="Q11" s="107"/>
      <c r="R11" s="108"/>
      <c r="S11" s="254">
        <f>S12</f>
        <v>0</v>
      </c>
      <c r="T11" s="107"/>
      <c r="U11" s="107"/>
      <c r="V11" s="108"/>
      <c r="W11" s="254">
        <f>W12</f>
        <v>0</v>
      </c>
    </row>
    <row r="12" spans="1:25" s="116" customFormat="1" ht="24" customHeight="1">
      <c r="A12" s="1350"/>
      <c r="B12" s="1357"/>
      <c r="C12" s="1356"/>
      <c r="D12" s="702"/>
      <c r="E12" s="109"/>
      <c r="F12" s="111"/>
      <c r="G12" s="111"/>
      <c r="H12" s="111"/>
      <c r="I12" s="111"/>
      <c r="J12" s="111"/>
      <c r="K12" s="515"/>
      <c r="L12" s="515"/>
      <c r="M12" s="111"/>
      <c r="N12" s="113">
        <v>0</v>
      </c>
      <c r="O12" s="1004"/>
      <c r="P12" s="114"/>
      <c r="Q12" s="114"/>
      <c r="R12" s="115">
        <v>0</v>
      </c>
      <c r="S12" s="121">
        <f>$A$9*$B$9*$C$11*N12*R12</f>
        <v>0</v>
      </c>
      <c r="T12" s="114"/>
      <c r="U12" s="114"/>
      <c r="V12" s="115">
        <v>0</v>
      </c>
      <c r="W12" s="121">
        <f>$A$9*$B$9*C11*V12</f>
        <v>0</v>
      </c>
    </row>
    <row r="13" spans="1:25" ht="39.950000000000003" customHeight="1">
      <c r="A13" s="1350"/>
      <c r="B13" s="1357"/>
      <c r="C13" s="1356">
        <v>0</v>
      </c>
      <c r="D13" s="702"/>
      <c r="E13" s="1000" t="s">
        <v>7</v>
      </c>
      <c r="F13" s="1001" t="s">
        <v>280</v>
      </c>
      <c r="G13" s="1001"/>
      <c r="H13" s="1001"/>
      <c r="I13" s="1001"/>
      <c r="J13" s="1001"/>
      <c r="K13" s="1000"/>
      <c r="L13" s="1000"/>
      <c r="M13" s="1001"/>
      <c r="N13" s="1005"/>
      <c r="O13" s="1006"/>
      <c r="P13" s="107"/>
      <c r="Q13" s="107"/>
      <c r="R13" s="108"/>
      <c r="S13" s="446">
        <f>S14</f>
        <v>0</v>
      </c>
      <c r="T13" s="107"/>
      <c r="U13" s="107"/>
      <c r="V13" s="108"/>
      <c r="W13" s="446">
        <f>W14</f>
        <v>0</v>
      </c>
    </row>
    <row r="14" spans="1:25" s="363" customFormat="1" ht="20.25" customHeight="1">
      <c r="A14" s="1350"/>
      <c r="B14" s="1357"/>
      <c r="C14" s="1356"/>
      <c r="D14" s="702"/>
      <c r="E14" s="92" t="s">
        <v>31</v>
      </c>
      <c r="F14" s="117"/>
      <c r="G14" s="531"/>
      <c r="H14" s="223"/>
      <c r="I14" s="1007"/>
      <c r="J14" s="223"/>
      <c r="K14" s="119"/>
      <c r="L14" s="960"/>
      <c r="M14" s="119"/>
      <c r="N14" s="120"/>
      <c r="O14" s="885"/>
      <c r="P14" s="118"/>
      <c r="Q14" s="718"/>
      <c r="R14" s="118"/>
      <c r="S14" s="263"/>
      <c r="T14" s="114"/>
      <c r="U14" s="718"/>
      <c r="V14" s="118"/>
      <c r="W14" s="263"/>
      <c r="Y14" s="363" t="s">
        <v>7</v>
      </c>
    </row>
    <row r="15" spans="1:25" ht="39.950000000000003" customHeight="1">
      <c r="A15" s="1350"/>
      <c r="B15" s="1357"/>
      <c r="C15" s="1356">
        <v>0</v>
      </c>
      <c r="D15" s="702"/>
      <c r="E15" s="1000" t="s">
        <v>202</v>
      </c>
      <c r="F15" s="1001" t="s">
        <v>281</v>
      </c>
      <c r="G15" s="1001"/>
      <c r="H15" s="1001"/>
      <c r="I15" s="1001"/>
      <c r="J15" s="1001"/>
      <c r="K15" s="1000"/>
      <c r="L15" s="1000"/>
      <c r="M15" s="1001"/>
      <c r="N15" s="1002"/>
      <c r="O15" s="1003"/>
      <c r="P15" s="107"/>
      <c r="Q15" s="107"/>
      <c r="R15" s="164"/>
      <c r="S15" s="864">
        <f>S16</f>
        <v>0</v>
      </c>
      <c r="T15" s="107"/>
      <c r="U15" s="107"/>
      <c r="V15" s="866"/>
      <c r="W15" s="864">
        <f>W16</f>
        <v>0</v>
      </c>
    </row>
    <row r="16" spans="1:25" s="363" customFormat="1" ht="24" customHeight="1">
      <c r="A16" s="1350"/>
      <c r="B16" s="1357"/>
      <c r="C16" s="1356"/>
      <c r="D16" s="702"/>
      <c r="E16" s="958" t="s">
        <v>37</v>
      </c>
      <c r="F16" s="349"/>
      <c r="G16" s="602"/>
      <c r="H16" s="349"/>
      <c r="I16" s="970"/>
      <c r="J16" s="435"/>
      <c r="K16" s="119"/>
      <c r="L16" s="372"/>
      <c r="M16" s="372"/>
      <c r="N16" s="361"/>
      <c r="O16" s="1008"/>
      <c r="P16" s="365"/>
      <c r="Q16" s="718"/>
      <c r="R16" s="118"/>
      <c r="S16" s="436"/>
      <c r="T16" s="365"/>
      <c r="U16" s="718"/>
      <c r="V16" s="118"/>
      <c r="W16" s="436"/>
    </row>
    <row r="17" spans="1:26">
      <c r="A17" s="1350"/>
      <c r="B17" s="1357"/>
      <c r="C17" s="1356">
        <v>0</v>
      </c>
      <c r="D17" s="702"/>
      <c r="E17" s="1000" t="s">
        <v>201</v>
      </c>
      <c r="F17" s="1001" t="s">
        <v>282</v>
      </c>
      <c r="G17" s="1001"/>
      <c r="H17" s="1001"/>
      <c r="I17" s="1001"/>
      <c r="J17" s="1001"/>
      <c r="K17" s="1000"/>
      <c r="L17" s="1000"/>
      <c r="M17" s="1001"/>
      <c r="N17" s="1002">
        <v>0</v>
      </c>
      <c r="O17" s="1003"/>
      <c r="P17" s="107"/>
      <c r="Q17" s="107"/>
      <c r="R17" s="164"/>
      <c r="S17" s="165">
        <f>S18</f>
        <v>0</v>
      </c>
      <c r="T17" s="107"/>
      <c r="U17" s="107"/>
      <c r="V17" s="164"/>
      <c r="W17" s="165">
        <f>W18</f>
        <v>0</v>
      </c>
    </row>
    <row r="18" spans="1:26" s="491" customFormat="1">
      <c r="A18" s="1350"/>
      <c r="B18" s="1357"/>
      <c r="C18" s="1363"/>
      <c r="D18" s="1009"/>
      <c r="E18" s="92"/>
      <c r="F18" s="115"/>
      <c r="G18" s="115"/>
      <c r="H18" s="115"/>
      <c r="I18" s="115"/>
      <c r="J18" s="115"/>
      <c r="K18" s="123"/>
      <c r="L18" s="123"/>
      <c r="M18" s="123"/>
      <c r="N18" s="113">
        <v>0</v>
      </c>
      <c r="O18" s="1004"/>
      <c r="P18" s="118"/>
      <c r="Q18" s="118"/>
      <c r="R18" s="118">
        <v>0</v>
      </c>
      <c r="S18" s="436">
        <f>$A$9*$B$9*C17*N18*R18</f>
        <v>0</v>
      </c>
      <c r="T18" s="125"/>
      <c r="U18" s="114"/>
      <c r="V18" s="118">
        <v>0</v>
      </c>
      <c r="W18" s="121">
        <f>$A$9*$B$9*C17*V18</f>
        <v>0</v>
      </c>
    </row>
    <row r="19" spans="1:26" s="158" customFormat="1">
      <c r="A19" s="1350"/>
      <c r="B19" s="1357">
        <v>0.87</v>
      </c>
      <c r="C19" s="739"/>
      <c r="D19" s="705"/>
      <c r="E19" s="995" t="s">
        <v>137</v>
      </c>
      <c r="F19" s="996" t="s">
        <v>278</v>
      </c>
      <c r="G19" s="996"/>
      <c r="H19" s="996"/>
      <c r="I19" s="996"/>
      <c r="J19" s="996"/>
      <c r="K19" s="995"/>
      <c r="L19" s="995"/>
      <c r="M19" s="996"/>
      <c r="N19" s="997"/>
      <c r="O19" s="998"/>
      <c r="P19" s="695"/>
      <c r="Q19" s="695"/>
      <c r="R19" s="696"/>
      <c r="S19" s="700">
        <f>SUM(S21:S40)</f>
        <v>73.949999999999989</v>
      </c>
      <c r="T19" s="700"/>
      <c r="U19" s="700"/>
      <c r="V19" s="700"/>
      <c r="W19" s="700">
        <f>SUM(W21:W40)</f>
        <v>73.949999999999989</v>
      </c>
    </row>
    <row r="20" spans="1:26" s="158" customFormat="1">
      <c r="A20" s="1350"/>
      <c r="B20" s="1357"/>
      <c r="C20" s="702"/>
      <c r="D20" s="914"/>
      <c r="E20" s="1010"/>
      <c r="F20" s="1011" t="s">
        <v>260</v>
      </c>
      <c r="G20" s="1011"/>
      <c r="H20" s="1011"/>
      <c r="I20" s="1011"/>
      <c r="J20" s="1011"/>
      <c r="K20" s="1010"/>
      <c r="L20" s="1010"/>
      <c r="M20" s="1011"/>
      <c r="N20" s="1012"/>
      <c r="O20" s="1013"/>
      <c r="P20" s="324"/>
      <c r="Q20" s="324"/>
      <c r="R20" s="325"/>
      <c r="S20" s="584"/>
      <c r="T20" s="584"/>
      <c r="U20" s="584"/>
      <c r="V20" s="584"/>
      <c r="W20" s="584"/>
      <c r="Z20" s="119">
        <f>100-P33*Q33</f>
        <v>100</v>
      </c>
    </row>
    <row r="21" spans="1:26" s="828" customFormat="1" ht="23.25">
      <c r="A21" s="1350"/>
      <c r="B21" s="1357"/>
      <c r="C21" s="702">
        <v>0</v>
      </c>
      <c r="D21" s="914"/>
      <c r="E21" s="304"/>
      <c r="F21" s="81"/>
      <c r="G21" s="77"/>
      <c r="H21" s="435"/>
      <c r="I21" s="224"/>
      <c r="J21" s="81"/>
      <c r="K21" s="119"/>
      <c r="L21" s="119"/>
      <c r="M21" s="81"/>
      <c r="N21" s="181"/>
      <c r="O21" s="1014"/>
      <c r="P21" s="119"/>
      <c r="Q21" s="718"/>
      <c r="R21" s="119"/>
      <c r="S21" s="209"/>
      <c r="T21" s="119"/>
      <c r="U21" s="718"/>
      <c r="V21" s="119"/>
      <c r="W21" s="370"/>
    </row>
    <row r="22" spans="1:26" s="162" customFormat="1">
      <c r="A22" s="1350"/>
      <c r="B22" s="1357"/>
      <c r="C22" s="702"/>
      <c r="D22" s="702"/>
      <c r="E22" s="536"/>
      <c r="F22" s="1358" t="s">
        <v>283</v>
      </c>
      <c r="G22" s="1358"/>
      <c r="H22" s="1358"/>
      <c r="I22" s="1358"/>
      <c r="J22" s="1358"/>
      <c r="K22" s="529"/>
      <c r="L22" s="529"/>
      <c r="M22" s="521"/>
      <c r="N22" s="310"/>
      <c r="O22" s="1015"/>
      <c r="P22" s="529"/>
      <c r="Q22" s="310"/>
      <c r="R22" s="529"/>
      <c r="S22" s="552"/>
      <c r="T22" s="529"/>
      <c r="U22" s="310"/>
      <c r="V22" s="529"/>
      <c r="W22" s="329"/>
    </row>
    <row r="23" spans="1:26" s="162" customFormat="1" ht="78.75">
      <c r="A23" s="1350"/>
      <c r="B23" s="1357"/>
      <c r="C23" s="702">
        <v>0</v>
      </c>
      <c r="D23" s="702">
        <v>0</v>
      </c>
      <c r="E23" s="899" t="s">
        <v>67</v>
      </c>
      <c r="F23" s="1016" t="s">
        <v>68</v>
      </c>
      <c r="G23" s="1017" t="s">
        <v>510</v>
      </c>
      <c r="H23" s="1016" t="s">
        <v>266</v>
      </c>
      <c r="I23" s="897" t="s">
        <v>515</v>
      </c>
      <c r="J23" s="895" t="s">
        <v>320</v>
      </c>
      <c r="K23" s="898" t="s">
        <v>4</v>
      </c>
      <c r="L23" s="898">
        <v>0</v>
      </c>
      <c r="M23" s="895" t="s">
        <v>154</v>
      </c>
      <c r="N23" s="1018">
        <v>1</v>
      </c>
      <c r="O23" s="1019">
        <f>N23*D23*$C$23*$B$19*$A$10</f>
        <v>0</v>
      </c>
      <c r="P23" s="898">
        <v>0</v>
      </c>
      <c r="Q23" s="1020">
        <v>10</v>
      </c>
      <c r="R23" s="898">
        <f>100-P23*Q23</f>
        <v>100</v>
      </c>
      <c r="S23" s="1021">
        <f>O23*R23</f>
        <v>0</v>
      </c>
      <c r="T23" s="898">
        <v>0</v>
      </c>
      <c r="U23" s="1020">
        <v>10</v>
      </c>
      <c r="V23" s="898">
        <f>100-T23*U23</f>
        <v>100</v>
      </c>
      <c r="W23" s="1022">
        <f>O23*V23</f>
        <v>0</v>
      </c>
      <c r="X23" s="162">
        <v>1</v>
      </c>
    </row>
    <row r="24" spans="1:26" s="162" customFormat="1" ht="236.25">
      <c r="A24" s="1350"/>
      <c r="B24" s="1357"/>
      <c r="C24" s="961">
        <v>0.1</v>
      </c>
      <c r="D24" s="702">
        <v>1</v>
      </c>
      <c r="E24" s="304" t="s">
        <v>69</v>
      </c>
      <c r="F24" s="186" t="s">
        <v>328</v>
      </c>
      <c r="G24" s="92" t="s">
        <v>433</v>
      </c>
      <c r="H24" s="81" t="s">
        <v>369</v>
      </c>
      <c r="I24" s="224" t="s">
        <v>434</v>
      </c>
      <c r="J24" s="81" t="s">
        <v>369</v>
      </c>
      <c r="K24" s="119" t="s">
        <v>4</v>
      </c>
      <c r="L24" s="119">
        <v>0</v>
      </c>
      <c r="M24" s="81" t="s">
        <v>2</v>
      </c>
      <c r="N24" s="181">
        <v>1</v>
      </c>
      <c r="O24" s="1014">
        <f>$A$10*$B$19*C24*D24*N24</f>
        <v>7.3950000000000002E-2</v>
      </c>
      <c r="P24" s="119">
        <v>0</v>
      </c>
      <c r="Q24" s="718">
        <v>10</v>
      </c>
      <c r="R24" s="119">
        <f>100-P24*Q24</f>
        <v>100</v>
      </c>
      <c r="S24" s="209">
        <f>O24*R24</f>
        <v>7.3950000000000005</v>
      </c>
      <c r="T24" s="119">
        <v>0</v>
      </c>
      <c r="U24" s="718">
        <v>10</v>
      </c>
      <c r="V24" s="119">
        <f>100-T24*U24</f>
        <v>100</v>
      </c>
      <c r="W24" s="261">
        <f>O24*V24</f>
        <v>7.3950000000000005</v>
      </c>
      <c r="X24" s="162">
        <v>2</v>
      </c>
    </row>
    <row r="25" spans="1:26" s="162" customFormat="1">
      <c r="A25" s="1350"/>
      <c r="B25" s="1357"/>
      <c r="C25" s="702"/>
      <c r="D25" s="702"/>
      <c r="E25" s="536"/>
      <c r="F25" s="1359" t="s">
        <v>284</v>
      </c>
      <c r="G25" s="1359"/>
      <c r="H25" s="1359"/>
      <c r="I25" s="1359"/>
      <c r="J25" s="1359"/>
      <c r="K25" s="529"/>
      <c r="L25" s="529"/>
      <c r="M25" s="521"/>
      <c r="N25" s="310"/>
      <c r="O25" s="1015"/>
      <c r="P25" s="529"/>
      <c r="Q25" s="310"/>
      <c r="R25" s="529"/>
      <c r="S25" s="552"/>
      <c r="T25" s="529"/>
      <c r="U25" s="310"/>
      <c r="V25" s="529"/>
      <c r="W25" s="552"/>
    </row>
    <row r="26" spans="1:26" s="162" customFormat="1" ht="63">
      <c r="A26" s="1350"/>
      <c r="B26" s="1357"/>
      <c r="C26" s="702">
        <v>0.1</v>
      </c>
      <c r="D26" s="914">
        <v>1</v>
      </c>
      <c r="E26" s="331" t="s">
        <v>77</v>
      </c>
      <c r="F26" s="350" t="s">
        <v>262</v>
      </c>
      <c r="G26" s="304" t="s">
        <v>445</v>
      </c>
      <c r="H26" s="82" t="s">
        <v>79</v>
      </c>
      <c r="I26" s="1072" t="s">
        <v>447</v>
      </c>
      <c r="J26" s="1016" t="s">
        <v>79</v>
      </c>
      <c r="K26" s="119" t="s">
        <v>4</v>
      </c>
      <c r="L26" s="119">
        <v>0</v>
      </c>
      <c r="M26" s="81" t="s">
        <v>2</v>
      </c>
      <c r="N26" s="181">
        <v>1</v>
      </c>
      <c r="O26" s="1014">
        <f>N26*D26*C26*B19*A10</f>
        <v>7.3950000000000002E-2</v>
      </c>
      <c r="P26" s="119">
        <v>0</v>
      </c>
      <c r="Q26" s="829">
        <v>10</v>
      </c>
      <c r="R26" s="119">
        <f>100-P26*Q26</f>
        <v>100</v>
      </c>
      <c r="S26" s="209">
        <f t="shared" ref="S26:S35" si="0">O26*R26</f>
        <v>7.3950000000000005</v>
      </c>
      <c r="T26" s="119">
        <v>0</v>
      </c>
      <c r="U26" s="829">
        <v>10</v>
      </c>
      <c r="V26" s="119">
        <f>100-T26*U26</f>
        <v>100</v>
      </c>
      <c r="W26" s="209">
        <f t="shared" ref="W26:W35" si="1">O26*V26</f>
        <v>7.3950000000000005</v>
      </c>
      <c r="X26" s="162">
        <v>3</v>
      </c>
    </row>
    <row r="27" spans="1:26" s="162" customFormat="1" ht="78.75">
      <c r="A27" s="1350"/>
      <c r="B27" s="1357"/>
      <c r="C27" s="1356">
        <v>0.15</v>
      </c>
      <c r="D27" s="702">
        <v>0.5</v>
      </c>
      <c r="E27" s="1259" t="s">
        <v>81</v>
      </c>
      <c r="F27" s="1262" t="s">
        <v>82</v>
      </c>
      <c r="G27" s="304" t="s">
        <v>488</v>
      </c>
      <c r="H27" s="82" t="s">
        <v>370</v>
      </c>
      <c r="I27" s="1030" t="s">
        <v>516</v>
      </c>
      <c r="J27" s="81" t="s">
        <v>359</v>
      </c>
      <c r="K27" s="119" t="s">
        <v>4</v>
      </c>
      <c r="L27" s="119">
        <v>0</v>
      </c>
      <c r="M27" s="81" t="s">
        <v>2</v>
      </c>
      <c r="N27" s="181">
        <v>1</v>
      </c>
      <c r="O27" s="1014">
        <f>N27*D27*$C$27*$B$19*$A$10</f>
        <v>5.5462499999999998E-2</v>
      </c>
      <c r="P27" s="119">
        <v>0</v>
      </c>
      <c r="Q27" s="718">
        <v>10</v>
      </c>
      <c r="R27" s="119">
        <f t="shared" ref="R27:R35" si="2">100-P27*Q27</f>
        <v>100</v>
      </c>
      <c r="S27" s="209">
        <f t="shared" si="0"/>
        <v>5.5462499999999997</v>
      </c>
      <c r="T27" s="119">
        <v>0</v>
      </c>
      <c r="U27" s="718">
        <v>10</v>
      </c>
      <c r="V27" s="119">
        <f t="shared" ref="V27:V35" si="3">100-T27*U27</f>
        <v>100</v>
      </c>
      <c r="W27" s="209">
        <f t="shared" si="1"/>
        <v>5.5462499999999997</v>
      </c>
      <c r="X27" s="162">
        <v>4</v>
      </c>
    </row>
    <row r="28" spans="1:26" s="162" customFormat="1" ht="63">
      <c r="A28" s="1350"/>
      <c r="B28" s="1357"/>
      <c r="C28" s="1356"/>
      <c r="D28" s="702">
        <v>0.5</v>
      </c>
      <c r="E28" s="1259"/>
      <c r="F28" s="1262"/>
      <c r="G28" s="304" t="s">
        <v>494</v>
      </c>
      <c r="H28" s="82" t="s">
        <v>84</v>
      </c>
      <c r="I28" s="1072" t="s">
        <v>496</v>
      </c>
      <c r="J28" s="1016" t="s">
        <v>84</v>
      </c>
      <c r="K28" s="119" t="s">
        <v>4</v>
      </c>
      <c r="L28" s="119">
        <v>0</v>
      </c>
      <c r="M28" s="81" t="s">
        <v>2</v>
      </c>
      <c r="N28" s="181">
        <v>1</v>
      </c>
      <c r="O28" s="1014">
        <f>N28*D28*$C$27*$B$19*$A$10</f>
        <v>5.5462499999999998E-2</v>
      </c>
      <c r="P28" s="119">
        <v>0</v>
      </c>
      <c r="Q28" s="718">
        <v>10</v>
      </c>
      <c r="R28" s="119">
        <f>100-P28*Q28</f>
        <v>100</v>
      </c>
      <c r="S28" s="209">
        <f t="shared" si="0"/>
        <v>5.5462499999999997</v>
      </c>
      <c r="T28" s="119">
        <v>0</v>
      </c>
      <c r="U28" s="718">
        <v>10</v>
      </c>
      <c r="V28" s="119">
        <f>100-T28*U28</f>
        <v>100</v>
      </c>
      <c r="W28" s="209">
        <f t="shared" si="1"/>
        <v>5.5462499999999997</v>
      </c>
      <c r="X28" s="162">
        <v>5</v>
      </c>
    </row>
    <row r="29" spans="1:26" s="162" customFormat="1" ht="110.25">
      <c r="A29" s="1350"/>
      <c r="B29" s="1357"/>
      <c r="C29" s="1356">
        <v>0.15</v>
      </c>
      <c r="D29" s="702">
        <v>0.6</v>
      </c>
      <c r="E29" s="1259" t="s">
        <v>85</v>
      </c>
      <c r="F29" s="1364" t="s">
        <v>86</v>
      </c>
      <c r="G29" s="331" t="s">
        <v>479</v>
      </c>
      <c r="H29" s="82" t="s">
        <v>367</v>
      </c>
      <c r="I29" s="1072" t="s">
        <v>517</v>
      </c>
      <c r="J29" s="81" t="s">
        <v>360</v>
      </c>
      <c r="K29" s="119" t="s">
        <v>4</v>
      </c>
      <c r="L29" s="119">
        <v>0</v>
      </c>
      <c r="M29" s="81" t="s">
        <v>2</v>
      </c>
      <c r="N29" s="181">
        <v>1</v>
      </c>
      <c r="O29" s="1014">
        <f>N29*D29*$C$29*$B$19*$A$10</f>
        <v>6.6554999999999989E-2</v>
      </c>
      <c r="P29" s="119">
        <v>0</v>
      </c>
      <c r="Q29" s="718">
        <v>10</v>
      </c>
      <c r="R29" s="119">
        <f t="shared" si="2"/>
        <v>100</v>
      </c>
      <c r="S29" s="209">
        <f t="shared" si="0"/>
        <v>6.6554999999999991</v>
      </c>
      <c r="T29" s="119">
        <v>0</v>
      </c>
      <c r="U29" s="718">
        <v>10</v>
      </c>
      <c r="V29" s="119">
        <f t="shared" si="3"/>
        <v>100</v>
      </c>
      <c r="W29" s="209">
        <f t="shared" si="1"/>
        <v>6.6554999999999991</v>
      </c>
      <c r="X29" s="162">
        <v>6</v>
      </c>
    </row>
    <row r="30" spans="1:26" s="162" customFormat="1" ht="63">
      <c r="A30" s="1350"/>
      <c r="B30" s="1357"/>
      <c r="C30" s="1356"/>
      <c r="D30" s="702">
        <v>0.4</v>
      </c>
      <c r="E30" s="1259"/>
      <c r="F30" s="1365"/>
      <c r="G30" s="331" t="s">
        <v>451</v>
      </c>
      <c r="H30" s="81" t="s">
        <v>374</v>
      </c>
      <c r="I30" s="1072" t="s">
        <v>452</v>
      </c>
      <c r="J30" s="81" t="s">
        <v>371</v>
      </c>
      <c r="K30" s="119" t="s">
        <v>4</v>
      </c>
      <c r="L30" s="119">
        <v>0</v>
      </c>
      <c r="M30" s="81" t="s">
        <v>2</v>
      </c>
      <c r="N30" s="181">
        <v>1</v>
      </c>
      <c r="O30" s="1014">
        <f>N30*D30*$C$29*$B$19*$A$10</f>
        <v>4.4369999999999993E-2</v>
      </c>
      <c r="P30" s="119">
        <v>0</v>
      </c>
      <c r="Q30" s="718">
        <v>10</v>
      </c>
      <c r="R30" s="119">
        <f t="shared" si="2"/>
        <v>100</v>
      </c>
      <c r="S30" s="209">
        <f t="shared" si="0"/>
        <v>4.4369999999999994</v>
      </c>
      <c r="T30" s="119">
        <v>0</v>
      </c>
      <c r="U30" s="718">
        <v>10</v>
      </c>
      <c r="V30" s="119">
        <f t="shared" si="3"/>
        <v>100</v>
      </c>
      <c r="W30" s="209">
        <f t="shared" si="1"/>
        <v>4.4369999999999994</v>
      </c>
      <c r="X30" s="162">
        <v>7</v>
      </c>
    </row>
    <row r="31" spans="1:26" s="162" customFormat="1" ht="63">
      <c r="A31" s="1350"/>
      <c r="B31" s="1357"/>
      <c r="C31" s="1356">
        <v>0.15</v>
      </c>
      <c r="D31" s="702">
        <v>0.5</v>
      </c>
      <c r="E31" s="1259" t="s">
        <v>88</v>
      </c>
      <c r="F31" s="1262" t="s">
        <v>89</v>
      </c>
      <c r="G31" s="304" t="s">
        <v>511</v>
      </c>
      <c r="H31" s="82" t="s">
        <v>373</v>
      </c>
      <c r="I31" s="1108" t="s">
        <v>519</v>
      </c>
      <c r="J31" s="1016" t="s">
        <v>599</v>
      </c>
      <c r="K31" s="119" t="s">
        <v>4</v>
      </c>
      <c r="L31" s="119">
        <v>0</v>
      </c>
      <c r="M31" s="81" t="s">
        <v>2</v>
      </c>
      <c r="N31" s="181">
        <v>1</v>
      </c>
      <c r="O31" s="1014">
        <f>N31*D31*$C$31*$B$19*$A$10</f>
        <v>5.5462499999999998E-2</v>
      </c>
      <c r="P31" s="119">
        <v>0</v>
      </c>
      <c r="Q31" s="718">
        <v>10</v>
      </c>
      <c r="R31" s="119">
        <f t="shared" si="2"/>
        <v>100</v>
      </c>
      <c r="S31" s="209">
        <f t="shared" si="0"/>
        <v>5.5462499999999997</v>
      </c>
      <c r="T31" s="119">
        <v>0</v>
      </c>
      <c r="U31" s="718">
        <v>10</v>
      </c>
      <c r="V31" s="119">
        <f t="shared" si="3"/>
        <v>100</v>
      </c>
      <c r="W31" s="209">
        <f t="shared" si="1"/>
        <v>5.5462499999999997</v>
      </c>
      <c r="X31" s="162">
        <v>8</v>
      </c>
    </row>
    <row r="32" spans="1:26" s="162" customFormat="1" ht="78.75">
      <c r="A32" s="1350"/>
      <c r="B32" s="1357"/>
      <c r="C32" s="1356"/>
      <c r="D32" s="702">
        <v>0.5</v>
      </c>
      <c r="E32" s="1259"/>
      <c r="F32" s="1262"/>
      <c r="G32" s="304" t="s">
        <v>512</v>
      </c>
      <c r="H32" s="82" t="s">
        <v>385</v>
      </c>
      <c r="I32" s="1072" t="s">
        <v>557</v>
      </c>
      <c r="J32" s="1016" t="s">
        <v>385</v>
      </c>
      <c r="K32" s="119" t="s">
        <v>4</v>
      </c>
      <c r="L32" s="119">
        <v>0</v>
      </c>
      <c r="M32" s="81" t="s">
        <v>2</v>
      </c>
      <c r="N32" s="181">
        <v>1</v>
      </c>
      <c r="O32" s="1014">
        <f>N32*D32*$C$31*$B$19*$A$10</f>
        <v>5.5462499999999998E-2</v>
      </c>
      <c r="P32" s="119">
        <v>0</v>
      </c>
      <c r="Q32" s="718">
        <v>10</v>
      </c>
      <c r="R32" s="119">
        <f>100-P32*Q32</f>
        <v>100</v>
      </c>
      <c r="S32" s="209">
        <f t="shared" si="0"/>
        <v>5.5462499999999997</v>
      </c>
      <c r="T32" s="119">
        <v>0</v>
      </c>
      <c r="U32" s="718">
        <v>10</v>
      </c>
      <c r="V32" s="119">
        <f>100-T32*U32</f>
        <v>100</v>
      </c>
      <c r="W32" s="209">
        <f t="shared" si="1"/>
        <v>5.5462499999999997</v>
      </c>
      <c r="X32" s="162">
        <v>9</v>
      </c>
    </row>
    <row r="33" spans="1:24" s="162" customFormat="1" ht="78.75">
      <c r="A33" s="1350"/>
      <c r="B33" s="1357"/>
      <c r="C33" s="1356">
        <v>0.15</v>
      </c>
      <c r="D33" s="702">
        <v>0.5</v>
      </c>
      <c r="E33" s="1259" t="s">
        <v>92</v>
      </c>
      <c r="F33" s="1262" t="s">
        <v>93</v>
      </c>
      <c r="G33" s="304" t="s">
        <v>513</v>
      </c>
      <c r="H33" s="82" t="s">
        <v>365</v>
      </c>
      <c r="I33" s="1030" t="s">
        <v>521</v>
      </c>
      <c r="J33" s="435" t="s">
        <v>364</v>
      </c>
      <c r="K33" s="119" t="s">
        <v>4</v>
      </c>
      <c r="L33" s="119">
        <v>0</v>
      </c>
      <c r="M33" s="81" t="s">
        <v>2</v>
      </c>
      <c r="N33" s="181">
        <v>1</v>
      </c>
      <c r="O33" s="1014">
        <f>N33*D33*$C$33*$B$19*A$10</f>
        <v>5.5462499999999998E-2</v>
      </c>
      <c r="P33" s="119">
        <v>0</v>
      </c>
      <c r="Q33" s="718">
        <v>10</v>
      </c>
      <c r="S33" s="209">
        <f>O33*Z20</f>
        <v>5.5462499999999997</v>
      </c>
      <c r="T33" s="119">
        <v>0</v>
      </c>
      <c r="U33" s="718">
        <v>10</v>
      </c>
      <c r="V33" s="119">
        <f t="shared" si="3"/>
        <v>100</v>
      </c>
      <c r="W33" s="209">
        <f t="shared" si="1"/>
        <v>5.5462499999999997</v>
      </c>
      <c r="X33" s="162">
        <v>10</v>
      </c>
    </row>
    <row r="34" spans="1:24" s="162" customFormat="1" ht="78.75">
      <c r="A34" s="1350"/>
      <c r="B34" s="1357"/>
      <c r="C34" s="1356"/>
      <c r="D34" s="702">
        <v>0.5</v>
      </c>
      <c r="E34" s="1259"/>
      <c r="F34" s="1262"/>
      <c r="G34" s="304" t="s">
        <v>514</v>
      </c>
      <c r="H34" s="82" t="s">
        <v>96</v>
      </c>
      <c r="I34" s="1072" t="s">
        <v>573</v>
      </c>
      <c r="J34" s="1016" t="s">
        <v>96</v>
      </c>
      <c r="K34" s="119" t="s">
        <v>4</v>
      </c>
      <c r="L34" s="119">
        <v>0</v>
      </c>
      <c r="M34" s="81" t="s">
        <v>2</v>
      </c>
      <c r="N34" s="181">
        <v>1</v>
      </c>
      <c r="O34" s="1014">
        <f>N34*D34*$C$33*$B$19*A$10</f>
        <v>5.5462499999999998E-2</v>
      </c>
      <c r="P34" s="119">
        <v>0</v>
      </c>
      <c r="Q34" s="718">
        <v>10</v>
      </c>
      <c r="R34" s="119">
        <f>100-P34*Q34</f>
        <v>100</v>
      </c>
      <c r="S34" s="209">
        <f t="shared" si="0"/>
        <v>5.5462499999999997</v>
      </c>
      <c r="T34" s="119">
        <v>0</v>
      </c>
      <c r="U34" s="718">
        <v>10</v>
      </c>
      <c r="V34" s="119">
        <f>100-T34*U34</f>
        <v>100</v>
      </c>
      <c r="W34" s="209">
        <f t="shared" si="1"/>
        <v>5.5462499999999997</v>
      </c>
      <c r="X34" s="162">
        <v>11</v>
      </c>
    </row>
    <row r="35" spans="1:24" s="162" customFormat="1" ht="78.75">
      <c r="A35" s="1350"/>
      <c r="B35" s="1357"/>
      <c r="C35" s="702">
        <v>0.1</v>
      </c>
      <c r="D35" s="914">
        <v>1</v>
      </c>
      <c r="E35" s="304" t="s">
        <v>102</v>
      </c>
      <c r="F35" s="435" t="s">
        <v>267</v>
      </c>
      <c r="G35" s="304" t="s">
        <v>492</v>
      </c>
      <c r="H35" s="82" t="s">
        <v>377</v>
      </c>
      <c r="I35" s="1072" t="s">
        <v>523</v>
      </c>
      <c r="J35" s="81" t="s">
        <v>378</v>
      </c>
      <c r="K35" s="119" t="s">
        <v>4</v>
      </c>
      <c r="L35" s="119">
        <v>0</v>
      </c>
      <c r="M35" s="81" t="s">
        <v>2</v>
      </c>
      <c r="N35" s="181">
        <v>1</v>
      </c>
      <c r="O35" s="1014">
        <f>N35*D35*C35*B19*A10</f>
        <v>7.3950000000000002E-2</v>
      </c>
      <c r="P35" s="119">
        <v>0</v>
      </c>
      <c r="Q35" s="718">
        <v>10</v>
      </c>
      <c r="R35" s="119">
        <f t="shared" si="2"/>
        <v>100</v>
      </c>
      <c r="S35" s="209">
        <f t="shared" si="0"/>
        <v>7.3950000000000005</v>
      </c>
      <c r="T35" s="119">
        <v>0</v>
      </c>
      <c r="U35" s="718">
        <v>10</v>
      </c>
      <c r="V35" s="119">
        <f t="shared" si="3"/>
        <v>100</v>
      </c>
      <c r="W35" s="209">
        <f t="shared" si="1"/>
        <v>7.3950000000000005</v>
      </c>
      <c r="X35" s="162">
        <v>12</v>
      </c>
    </row>
    <row r="36" spans="1:24" s="162" customFormat="1">
      <c r="A36" s="1350"/>
      <c r="B36" s="1357"/>
      <c r="C36" s="702"/>
      <c r="D36" s="702"/>
      <c r="E36" s="536"/>
      <c r="F36" s="1358" t="s">
        <v>285</v>
      </c>
      <c r="G36" s="1358"/>
      <c r="H36" s="1358"/>
      <c r="I36" s="1358"/>
      <c r="J36" s="1358"/>
      <c r="K36" s="529"/>
      <c r="L36" s="529"/>
      <c r="M36" s="521"/>
      <c r="N36" s="310"/>
      <c r="O36" s="1015"/>
      <c r="P36" s="529"/>
      <c r="Q36" s="310"/>
      <c r="R36" s="529"/>
      <c r="S36" s="552"/>
      <c r="T36" s="529"/>
      <c r="U36" s="310"/>
      <c r="V36" s="529"/>
      <c r="W36" s="552"/>
    </row>
    <row r="37" spans="1:24" s="162" customFormat="1" ht="42" customHeight="1">
      <c r="A37" s="1350"/>
      <c r="B37" s="1357"/>
      <c r="C37" s="702">
        <v>0</v>
      </c>
      <c r="D37" s="702"/>
      <c r="E37" s="77"/>
      <c r="F37" s="82"/>
      <c r="G37" s="77"/>
      <c r="H37" s="82"/>
      <c r="I37" s="224"/>
      <c r="J37" s="81"/>
      <c r="K37" s="119"/>
      <c r="L37" s="119"/>
      <c r="M37" s="81"/>
      <c r="N37" s="181"/>
      <c r="O37" s="1014"/>
      <c r="P37" s="119"/>
      <c r="Q37" s="718"/>
      <c r="R37" s="119"/>
      <c r="S37" s="209"/>
      <c r="T37" s="119"/>
      <c r="U37" s="718"/>
      <c r="V37" s="119"/>
      <c r="W37" s="209"/>
    </row>
    <row r="38" spans="1:24" s="162" customFormat="1">
      <c r="A38" s="1350"/>
      <c r="B38" s="1357"/>
      <c r="C38" s="702"/>
      <c r="D38" s="702"/>
      <c r="E38" s="324"/>
      <c r="F38" s="1359" t="s">
        <v>286</v>
      </c>
      <c r="G38" s="1359"/>
      <c r="H38" s="1359"/>
      <c r="I38" s="1359"/>
      <c r="J38" s="1359"/>
      <c r="K38" s="1024"/>
      <c r="L38" s="529"/>
      <c r="M38" s="521"/>
      <c r="N38" s="310"/>
      <c r="O38" s="1015"/>
      <c r="P38" s="529"/>
      <c r="Q38" s="310"/>
      <c r="R38" s="529"/>
      <c r="S38" s="552"/>
      <c r="T38" s="529"/>
      <c r="U38" s="310"/>
      <c r="V38" s="529"/>
      <c r="W38" s="552"/>
    </row>
    <row r="39" spans="1:24" s="162" customFormat="1" ht="220.5">
      <c r="A39" s="1350"/>
      <c r="B39" s="1357"/>
      <c r="C39" s="702">
        <v>0.1</v>
      </c>
      <c r="D39" s="702">
        <v>1</v>
      </c>
      <c r="E39" s="77" t="s">
        <v>109</v>
      </c>
      <c r="F39" s="81" t="s">
        <v>110</v>
      </c>
      <c r="G39" s="77" t="s">
        <v>455</v>
      </c>
      <c r="H39" s="81" t="s">
        <v>264</v>
      </c>
      <c r="I39" s="224" t="s">
        <v>454</v>
      </c>
      <c r="J39" s="81" t="s">
        <v>400</v>
      </c>
      <c r="K39" s="119" t="s">
        <v>4</v>
      </c>
      <c r="L39" s="119">
        <v>0</v>
      </c>
      <c r="M39" s="895" t="s">
        <v>2</v>
      </c>
      <c r="N39" s="181">
        <v>1</v>
      </c>
      <c r="O39" s="1014">
        <f>N39*D39*C39*B19*A10</f>
        <v>7.3950000000000002E-2</v>
      </c>
      <c r="P39" s="119">
        <v>0</v>
      </c>
      <c r="Q39" s="718">
        <v>10</v>
      </c>
      <c r="R39" s="119">
        <f>100-P39*Q39</f>
        <v>100</v>
      </c>
      <c r="S39" s="209">
        <f>O39*R39</f>
        <v>7.3950000000000005</v>
      </c>
      <c r="T39" s="119">
        <v>0</v>
      </c>
      <c r="U39" s="718">
        <v>10</v>
      </c>
      <c r="V39" s="119">
        <f>100-T39*U39</f>
        <v>100</v>
      </c>
      <c r="W39" s="209">
        <f>O39*V39</f>
        <v>7.3950000000000005</v>
      </c>
      <c r="X39" s="162">
        <v>13</v>
      </c>
    </row>
    <row r="40" spans="1:24" s="162" customFormat="1" ht="21" customHeight="1">
      <c r="A40" s="1350"/>
      <c r="B40" s="739"/>
      <c r="C40" s="1080">
        <f>SUM(C21:C39)</f>
        <v>1</v>
      </c>
      <c r="D40" s="871"/>
      <c r="E40" s="959"/>
      <c r="F40" s="968"/>
      <c r="G40" s="958"/>
      <c r="H40" s="894"/>
      <c r="I40" s="224"/>
      <c r="J40" s="81"/>
      <c r="K40" s="119"/>
      <c r="L40" s="119"/>
      <c r="M40" s="81"/>
      <c r="N40" s="181"/>
      <c r="O40" s="1014"/>
      <c r="P40" s="119"/>
      <c r="Q40" s="718"/>
      <c r="R40" s="119"/>
      <c r="S40" s="209"/>
      <c r="T40" s="119"/>
      <c r="U40" s="718"/>
      <c r="V40" s="119"/>
      <c r="W40" s="209"/>
    </row>
    <row r="41" spans="1:24" s="162" customFormat="1">
      <c r="A41" s="1350"/>
      <c r="B41" s="1357">
        <v>0.13</v>
      </c>
      <c r="C41" s="739"/>
      <c r="D41" s="705"/>
      <c r="E41" s="995" t="s">
        <v>535</v>
      </c>
      <c r="F41" s="996" t="s">
        <v>536</v>
      </c>
      <c r="G41" s="996"/>
      <c r="H41" s="996"/>
      <c r="I41" s="996"/>
      <c r="J41" s="996"/>
      <c r="K41" s="995"/>
      <c r="L41" s="995"/>
      <c r="M41" s="996"/>
      <c r="N41" s="997"/>
      <c r="O41" s="998"/>
      <c r="P41" s="695"/>
      <c r="Q41" s="695"/>
      <c r="R41" s="696"/>
      <c r="S41" s="700">
        <f>SUM(S42:S53)</f>
        <v>11.05</v>
      </c>
      <c r="T41" s="700"/>
      <c r="U41" s="700"/>
      <c r="V41" s="700"/>
      <c r="W41" s="700">
        <f>SUM(W42:W53)</f>
        <v>11.05</v>
      </c>
    </row>
    <row r="42" spans="1:24" s="162" customFormat="1" ht="110.25">
      <c r="A42" s="1350"/>
      <c r="B42" s="1357"/>
      <c r="C42" s="702">
        <v>0.09</v>
      </c>
      <c r="D42" s="702">
        <v>1</v>
      </c>
      <c r="E42" s="92" t="s">
        <v>31</v>
      </c>
      <c r="F42" s="117" t="s">
        <v>10</v>
      </c>
      <c r="G42" s="117" t="s">
        <v>547</v>
      </c>
      <c r="H42" s="223" t="s">
        <v>189</v>
      </c>
      <c r="I42" s="1025" t="s">
        <v>427</v>
      </c>
      <c r="J42" s="223" t="s">
        <v>189</v>
      </c>
      <c r="K42" s="119" t="s">
        <v>4</v>
      </c>
      <c r="L42" s="119">
        <v>0</v>
      </c>
      <c r="M42" s="81" t="s">
        <v>2</v>
      </c>
      <c r="N42" s="120">
        <v>1</v>
      </c>
      <c r="O42" s="885">
        <f>N42*D42*C42*$B$41*$A$10</f>
        <v>9.9450000000000007E-3</v>
      </c>
      <c r="P42" s="114">
        <v>0</v>
      </c>
      <c r="Q42" s="114">
        <v>10</v>
      </c>
      <c r="R42" s="1026">
        <f>100-P42*Q42</f>
        <v>100</v>
      </c>
      <c r="S42" s="263">
        <f>R42*O42</f>
        <v>0.99450000000000005</v>
      </c>
      <c r="T42" s="114">
        <v>0</v>
      </c>
      <c r="U42" s="114">
        <v>10</v>
      </c>
      <c r="V42" s="1026">
        <f>100-T42*U42</f>
        <v>100</v>
      </c>
      <c r="W42" s="263">
        <f>V42*O42</f>
        <v>0.99450000000000005</v>
      </c>
      <c r="X42" s="162">
        <v>14</v>
      </c>
    </row>
    <row r="43" spans="1:24" s="162" customFormat="1" ht="47.25">
      <c r="A43" s="1350"/>
      <c r="B43" s="1357"/>
      <c r="C43" s="702">
        <v>0.06</v>
      </c>
      <c r="D43" s="702">
        <v>1</v>
      </c>
      <c r="E43" s="886" t="s">
        <v>58</v>
      </c>
      <c r="F43" s="887" t="s">
        <v>59</v>
      </c>
      <c r="G43" s="888" t="s">
        <v>429</v>
      </c>
      <c r="H43" s="1027" t="s">
        <v>527</v>
      </c>
      <c r="I43" s="963" t="s">
        <v>430</v>
      </c>
      <c r="J43" s="115" t="s">
        <v>528</v>
      </c>
      <c r="K43" s="119" t="s">
        <v>4</v>
      </c>
      <c r="L43" s="119">
        <v>0</v>
      </c>
      <c r="M43" s="81" t="s">
        <v>2</v>
      </c>
      <c r="N43" s="113">
        <v>1</v>
      </c>
      <c r="O43" s="885">
        <f t="shared" ref="O43:O47" si="4">N43*D43*C43*$B$41*$A$10</f>
        <v>6.6299999999999996E-3</v>
      </c>
      <c r="P43" s="114">
        <v>0</v>
      </c>
      <c r="Q43" s="114">
        <v>10</v>
      </c>
      <c r="R43" s="1026">
        <f t="shared" ref="R43:R53" si="5">100-P43*Q43</f>
        <v>100</v>
      </c>
      <c r="S43" s="263">
        <f t="shared" ref="S43:S53" si="6">R43*O43</f>
        <v>0.66299999999999992</v>
      </c>
      <c r="T43" s="114">
        <v>0</v>
      </c>
      <c r="U43" s="114">
        <v>10</v>
      </c>
      <c r="V43" s="1026">
        <f t="shared" ref="V43:V53" si="7">100-T43*U43</f>
        <v>100</v>
      </c>
      <c r="W43" s="263">
        <f t="shared" ref="W43:W53" si="8">V43*O43</f>
        <v>0.66299999999999992</v>
      </c>
      <c r="X43" s="162">
        <v>15</v>
      </c>
    </row>
    <row r="44" spans="1:24" s="162" customFormat="1" ht="63">
      <c r="A44" s="1350"/>
      <c r="B44" s="1357"/>
      <c r="C44" s="702">
        <v>0.06</v>
      </c>
      <c r="D44" s="702">
        <v>1</v>
      </c>
      <c r="E44" s="886" t="s">
        <v>60</v>
      </c>
      <c r="F44" s="887" t="s">
        <v>61</v>
      </c>
      <c r="G44" s="888" t="s">
        <v>431</v>
      </c>
      <c r="H44" s="115" t="s">
        <v>529</v>
      </c>
      <c r="I44" s="963" t="s">
        <v>432</v>
      </c>
      <c r="J44" s="115" t="s">
        <v>530</v>
      </c>
      <c r="K44" s="119" t="s">
        <v>4</v>
      </c>
      <c r="L44" s="119">
        <v>0</v>
      </c>
      <c r="M44" s="81" t="s">
        <v>2</v>
      </c>
      <c r="N44" s="113">
        <v>1</v>
      </c>
      <c r="O44" s="885">
        <f t="shared" si="4"/>
        <v>6.6299999999999996E-3</v>
      </c>
      <c r="P44" s="114">
        <v>0</v>
      </c>
      <c r="Q44" s="114">
        <v>10</v>
      </c>
      <c r="R44" s="1026">
        <f t="shared" si="5"/>
        <v>100</v>
      </c>
      <c r="S44" s="263">
        <f t="shared" si="6"/>
        <v>0.66299999999999992</v>
      </c>
      <c r="T44" s="114">
        <v>0</v>
      </c>
      <c r="U44" s="114">
        <v>10</v>
      </c>
      <c r="V44" s="1026">
        <f t="shared" si="7"/>
        <v>100</v>
      </c>
      <c r="W44" s="263">
        <f t="shared" si="8"/>
        <v>0.66299999999999992</v>
      </c>
      <c r="X44" s="162">
        <v>16</v>
      </c>
    </row>
    <row r="45" spans="1:24" s="162" customFormat="1" ht="126">
      <c r="A45" s="1350"/>
      <c r="B45" s="1357"/>
      <c r="C45" s="702">
        <v>0.09</v>
      </c>
      <c r="D45" s="702">
        <v>1</v>
      </c>
      <c r="E45" s="339" t="s">
        <v>77</v>
      </c>
      <c r="F45" s="339" t="s">
        <v>78</v>
      </c>
      <c r="G45" s="339" t="s">
        <v>435</v>
      </c>
      <c r="H45" s="339" t="s">
        <v>531</v>
      </c>
      <c r="I45" s="92" t="s">
        <v>437</v>
      </c>
      <c r="J45" s="435" t="s">
        <v>333</v>
      </c>
      <c r="K45" s="119" t="s">
        <v>4</v>
      </c>
      <c r="L45" s="119">
        <v>0</v>
      </c>
      <c r="M45" s="81" t="s">
        <v>2</v>
      </c>
      <c r="N45" s="113">
        <v>1</v>
      </c>
      <c r="O45" s="885">
        <f>N45*D45*C45*$B$41*$A$10</f>
        <v>9.9450000000000007E-3</v>
      </c>
      <c r="P45" s="114">
        <v>0</v>
      </c>
      <c r="Q45" s="114">
        <v>10</v>
      </c>
      <c r="R45" s="1026">
        <f t="shared" si="5"/>
        <v>100</v>
      </c>
      <c r="S45" s="263">
        <f t="shared" si="6"/>
        <v>0.99450000000000005</v>
      </c>
      <c r="T45" s="114">
        <v>0</v>
      </c>
      <c r="U45" s="114">
        <v>10</v>
      </c>
      <c r="V45" s="1026">
        <f t="shared" si="7"/>
        <v>100</v>
      </c>
      <c r="W45" s="263">
        <f t="shared" si="8"/>
        <v>0.99450000000000005</v>
      </c>
      <c r="X45" s="162">
        <v>17</v>
      </c>
    </row>
    <row r="46" spans="1:24" s="162" customFormat="1" ht="63.75" customHeight="1">
      <c r="A46" s="1350"/>
      <c r="B46" s="1357"/>
      <c r="C46" s="1028">
        <v>0.08</v>
      </c>
      <c r="D46" s="1028">
        <v>1</v>
      </c>
      <c r="E46" s="1029" t="s">
        <v>88</v>
      </c>
      <c r="F46" s="1029" t="s">
        <v>89</v>
      </c>
      <c r="G46" s="1030" t="s">
        <v>591</v>
      </c>
      <c r="H46" s="957" t="s">
        <v>592</v>
      </c>
      <c r="I46" s="917" t="s">
        <v>593</v>
      </c>
      <c r="J46" s="957" t="s">
        <v>592</v>
      </c>
      <c r="K46" s="898" t="s">
        <v>600</v>
      </c>
      <c r="L46" s="898">
        <v>1</v>
      </c>
      <c r="M46" s="895" t="s">
        <v>2</v>
      </c>
      <c r="N46" s="1103">
        <v>1</v>
      </c>
      <c r="O46" s="1104">
        <f t="shared" si="4"/>
        <v>8.8400000000000006E-3</v>
      </c>
      <c r="P46" s="1105">
        <v>1</v>
      </c>
      <c r="Q46" s="1105">
        <f>P46/L46</f>
        <v>1</v>
      </c>
      <c r="R46" s="1106">
        <f>P46/L46*100</f>
        <v>100</v>
      </c>
      <c r="S46" s="1107">
        <f>R46*O46</f>
        <v>0.88400000000000012</v>
      </c>
      <c r="T46" s="1105">
        <v>1</v>
      </c>
      <c r="U46" s="1105">
        <f>T46/L46</f>
        <v>1</v>
      </c>
      <c r="V46" s="1106">
        <f>T46/L46*100</f>
        <v>100</v>
      </c>
      <c r="W46" s="1107">
        <f>V46*O46</f>
        <v>0.88400000000000012</v>
      </c>
      <c r="X46" s="162">
        <v>18</v>
      </c>
    </row>
    <row r="47" spans="1:24" s="162" customFormat="1" ht="94.5">
      <c r="A47" s="1350"/>
      <c r="B47" s="1357"/>
      <c r="C47" s="702">
        <v>0.18</v>
      </c>
      <c r="D47" s="702">
        <v>1</v>
      </c>
      <c r="E47" s="968" t="s">
        <v>106</v>
      </c>
      <c r="F47" s="968" t="s">
        <v>107</v>
      </c>
      <c r="G47" s="968" t="s">
        <v>491</v>
      </c>
      <c r="H47" s="968" t="s">
        <v>107</v>
      </c>
      <c r="I47" s="92" t="s">
        <v>453</v>
      </c>
      <c r="J47" s="895" t="s">
        <v>601</v>
      </c>
      <c r="K47" s="898" t="s">
        <v>602</v>
      </c>
      <c r="L47" s="898">
        <v>6</v>
      </c>
      <c r="M47" s="895" t="s">
        <v>2</v>
      </c>
      <c r="N47" s="1103">
        <v>1</v>
      </c>
      <c r="O47" s="1104">
        <f t="shared" si="4"/>
        <v>1.9890000000000001E-2</v>
      </c>
      <c r="P47" s="1105">
        <v>6</v>
      </c>
      <c r="Q47" s="1105">
        <f>P47/L47</f>
        <v>1</v>
      </c>
      <c r="R47" s="1106">
        <f>P47/L47*100</f>
        <v>100</v>
      </c>
      <c r="S47" s="1107">
        <f t="shared" si="6"/>
        <v>1.9890000000000001</v>
      </c>
      <c r="T47" s="1105">
        <v>6</v>
      </c>
      <c r="U47" s="1105">
        <f>T47/L47</f>
        <v>1</v>
      </c>
      <c r="V47" s="1106">
        <f>T47/L47*100</f>
        <v>100</v>
      </c>
      <c r="W47" s="1107">
        <f t="shared" si="8"/>
        <v>1.9890000000000001</v>
      </c>
      <c r="X47" s="162">
        <v>19</v>
      </c>
    </row>
    <row r="48" spans="1:24" s="162" customFormat="1" ht="94.5">
      <c r="A48" s="1350"/>
      <c r="B48" s="1357"/>
      <c r="C48" s="1356">
        <v>0.18</v>
      </c>
      <c r="D48" s="702">
        <v>0.7</v>
      </c>
      <c r="E48" s="1261" t="s">
        <v>112</v>
      </c>
      <c r="F48" s="1261" t="s">
        <v>113</v>
      </c>
      <c r="G48" s="339" t="s">
        <v>456</v>
      </c>
      <c r="H48" s="339" t="s">
        <v>532</v>
      </c>
      <c r="I48" s="81" t="s">
        <v>457</v>
      </c>
      <c r="J48" s="82" t="s">
        <v>537</v>
      </c>
      <c r="K48" s="898" t="s">
        <v>603</v>
      </c>
      <c r="L48" s="119">
        <v>0</v>
      </c>
      <c r="M48" s="81" t="s">
        <v>2</v>
      </c>
      <c r="N48" s="113">
        <v>1</v>
      </c>
      <c r="O48" s="885">
        <f>N48*D48*$C$48*$B$41*$A$10</f>
        <v>1.3923000000000001E-2</v>
      </c>
      <c r="P48" s="114">
        <v>0</v>
      </c>
      <c r="Q48" s="114">
        <v>10</v>
      </c>
      <c r="R48" s="1026">
        <f t="shared" si="5"/>
        <v>100</v>
      </c>
      <c r="S48" s="263">
        <f t="shared" si="6"/>
        <v>1.3923000000000001</v>
      </c>
      <c r="T48" s="114">
        <v>0</v>
      </c>
      <c r="U48" s="114">
        <v>10</v>
      </c>
      <c r="V48" s="1026">
        <f t="shared" si="7"/>
        <v>100</v>
      </c>
      <c r="W48" s="263">
        <f t="shared" si="8"/>
        <v>1.3923000000000001</v>
      </c>
      <c r="X48" s="162">
        <v>20</v>
      </c>
    </row>
    <row r="49" spans="1:24" s="162" customFormat="1" ht="78.75">
      <c r="A49" s="1350"/>
      <c r="B49" s="1357"/>
      <c r="C49" s="1356"/>
      <c r="D49" s="702">
        <v>0.3</v>
      </c>
      <c r="E49" s="1261"/>
      <c r="F49" s="1261"/>
      <c r="G49" s="350" t="s">
        <v>604</v>
      </c>
      <c r="H49" s="81" t="s">
        <v>114</v>
      </c>
      <c r="I49" s="81" t="s">
        <v>524</v>
      </c>
      <c r="J49" s="81" t="s">
        <v>114</v>
      </c>
      <c r="K49" s="898" t="s">
        <v>605</v>
      </c>
      <c r="L49" s="119">
        <v>0</v>
      </c>
      <c r="M49" s="81" t="s">
        <v>2</v>
      </c>
      <c r="N49" s="113">
        <v>1</v>
      </c>
      <c r="O49" s="885">
        <f>N49*D49*$C$48*$B$41*$A$10</f>
        <v>5.9670000000000001E-3</v>
      </c>
      <c r="P49" s="114">
        <v>0</v>
      </c>
      <c r="Q49" s="114">
        <v>10</v>
      </c>
      <c r="R49" s="1026">
        <f t="shared" si="5"/>
        <v>100</v>
      </c>
      <c r="S49" s="263">
        <f t="shared" si="6"/>
        <v>0.59670000000000001</v>
      </c>
      <c r="T49" s="114">
        <v>0</v>
      </c>
      <c r="U49" s="114">
        <v>10</v>
      </c>
      <c r="V49" s="1026">
        <f t="shared" si="7"/>
        <v>100</v>
      </c>
      <c r="W49" s="263">
        <f t="shared" si="8"/>
        <v>0.59670000000000001</v>
      </c>
      <c r="X49" s="162">
        <v>21</v>
      </c>
    </row>
    <row r="50" spans="1:24" s="162" customFormat="1" ht="78.75">
      <c r="A50" s="1350"/>
      <c r="B50" s="1357"/>
      <c r="C50" s="1356">
        <v>0.18</v>
      </c>
      <c r="D50" s="702">
        <v>0.7</v>
      </c>
      <c r="E50" s="1261" t="s">
        <v>115</v>
      </c>
      <c r="F50" s="1261" t="s">
        <v>116</v>
      </c>
      <c r="G50" s="339" t="s">
        <v>458</v>
      </c>
      <c r="H50" s="339" t="s">
        <v>533</v>
      </c>
      <c r="I50" s="224" t="s">
        <v>459</v>
      </c>
      <c r="J50" s="339" t="s">
        <v>538</v>
      </c>
      <c r="K50" s="898" t="s">
        <v>606</v>
      </c>
      <c r="L50" s="1031" t="s">
        <v>607</v>
      </c>
      <c r="M50" s="81" t="s">
        <v>2</v>
      </c>
      <c r="N50" s="113">
        <v>1</v>
      </c>
      <c r="O50" s="885">
        <f>N50*D50*$C$50*$B$41*$A$10</f>
        <v>1.3923000000000001E-2</v>
      </c>
      <c r="P50" s="114">
        <v>0</v>
      </c>
      <c r="Q50" s="114">
        <v>10</v>
      </c>
      <c r="R50" s="1026">
        <v>100</v>
      </c>
      <c r="S50" s="263">
        <f t="shared" si="6"/>
        <v>1.3923000000000001</v>
      </c>
      <c r="T50" s="114">
        <v>0</v>
      </c>
      <c r="U50" s="114">
        <v>10</v>
      </c>
      <c r="V50" s="1026">
        <f t="shared" si="7"/>
        <v>100</v>
      </c>
      <c r="W50" s="263">
        <f t="shared" si="8"/>
        <v>1.3923000000000001</v>
      </c>
      <c r="X50" s="162">
        <v>22</v>
      </c>
    </row>
    <row r="51" spans="1:24" s="162" customFormat="1" ht="78.75">
      <c r="A51" s="1350"/>
      <c r="B51" s="1357"/>
      <c r="C51" s="1356"/>
      <c r="D51" s="702">
        <v>0.3</v>
      </c>
      <c r="E51" s="1261"/>
      <c r="F51" s="1261"/>
      <c r="G51" s="331" t="s">
        <v>612</v>
      </c>
      <c r="H51" s="81" t="s">
        <v>117</v>
      </c>
      <c r="I51" s="224" t="s">
        <v>485</v>
      </c>
      <c r="J51" s="81" t="s">
        <v>117</v>
      </c>
      <c r="K51" s="898" t="s">
        <v>605</v>
      </c>
      <c r="L51" s="898">
        <v>1</v>
      </c>
      <c r="M51" s="895" t="s">
        <v>2</v>
      </c>
      <c r="N51" s="1103">
        <v>1</v>
      </c>
      <c r="O51" s="1104">
        <f>N51*D51*$C$50*$B$41*$A$10</f>
        <v>5.9670000000000001E-3</v>
      </c>
      <c r="P51" s="1105">
        <v>1</v>
      </c>
      <c r="Q51" s="1105">
        <f>P51/L51</f>
        <v>1</v>
      </c>
      <c r="R51" s="1106">
        <f>P51/L51*100</f>
        <v>100</v>
      </c>
      <c r="S51" s="1107">
        <f t="shared" si="6"/>
        <v>0.59670000000000001</v>
      </c>
      <c r="T51" s="1105">
        <v>1</v>
      </c>
      <c r="U51" s="1105">
        <f>T51/L51</f>
        <v>1</v>
      </c>
      <c r="V51" s="1106">
        <f>T51/L51*100</f>
        <v>100</v>
      </c>
      <c r="W51" s="1107">
        <f t="shared" si="8"/>
        <v>0.59670000000000001</v>
      </c>
      <c r="X51" s="162">
        <v>23</v>
      </c>
    </row>
    <row r="52" spans="1:24" s="162" customFormat="1" ht="96" customHeight="1">
      <c r="A52" s="1350"/>
      <c r="B52" s="1357"/>
      <c r="C52" s="1360">
        <v>0.08</v>
      </c>
      <c r="D52" s="1360">
        <v>1</v>
      </c>
      <c r="E52" s="1348" t="s">
        <v>119</v>
      </c>
      <c r="F52" s="1283" t="s">
        <v>120</v>
      </c>
      <c r="G52" s="1271" t="s">
        <v>428</v>
      </c>
      <c r="H52" s="1283" t="s">
        <v>534</v>
      </c>
      <c r="I52" s="1118" t="s">
        <v>471</v>
      </c>
      <c r="J52" s="1119" t="s">
        <v>121</v>
      </c>
      <c r="K52" s="898" t="s">
        <v>606</v>
      </c>
      <c r="L52" s="1031"/>
      <c r="M52" s="895" t="s">
        <v>2</v>
      </c>
      <c r="N52" s="1103">
        <v>0.5</v>
      </c>
      <c r="O52" s="1104">
        <f>$A$10*$B$41*$C$52*$D$52*N52</f>
        <v>4.4200000000000003E-3</v>
      </c>
      <c r="P52" s="1105">
        <v>0</v>
      </c>
      <c r="Q52" s="1105">
        <v>10</v>
      </c>
      <c r="R52" s="1106">
        <v>100</v>
      </c>
      <c r="S52" s="1107">
        <f t="shared" si="6"/>
        <v>0.44200000000000006</v>
      </c>
      <c r="T52" s="1105">
        <v>0</v>
      </c>
      <c r="U52" s="1105">
        <v>10</v>
      </c>
      <c r="V52" s="1106">
        <v>100</v>
      </c>
      <c r="W52" s="1107">
        <f t="shared" si="8"/>
        <v>0.44200000000000006</v>
      </c>
      <c r="X52" s="162">
        <v>24</v>
      </c>
    </row>
    <row r="53" spans="1:24" s="162" customFormat="1" ht="75.75" customHeight="1">
      <c r="A53" s="1350"/>
      <c r="B53" s="1357"/>
      <c r="C53" s="1361"/>
      <c r="D53" s="1361"/>
      <c r="E53" s="1349"/>
      <c r="F53" s="1295"/>
      <c r="G53" s="1272"/>
      <c r="H53" s="1295"/>
      <c r="I53" s="1123" t="s">
        <v>460</v>
      </c>
      <c r="J53" s="1124" t="s">
        <v>617</v>
      </c>
      <c r="K53" s="898" t="s">
        <v>4</v>
      </c>
      <c r="L53" s="898">
        <v>0</v>
      </c>
      <c r="M53" s="81" t="s">
        <v>2</v>
      </c>
      <c r="N53" s="113">
        <v>0.5</v>
      </c>
      <c r="O53" s="1104">
        <f>$A$10*$B$41*$C$52*$D$52*N53</f>
        <v>4.4200000000000003E-3</v>
      </c>
      <c r="P53" s="114">
        <v>0</v>
      </c>
      <c r="Q53" s="114">
        <v>10</v>
      </c>
      <c r="R53" s="1026">
        <f t="shared" si="5"/>
        <v>100</v>
      </c>
      <c r="S53" s="263">
        <f t="shared" si="6"/>
        <v>0.44200000000000006</v>
      </c>
      <c r="T53" s="114">
        <v>0</v>
      </c>
      <c r="U53" s="114">
        <v>10</v>
      </c>
      <c r="V53" s="1026">
        <f t="shared" si="7"/>
        <v>100</v>
      </c>
      <c r="W53" s="263">
        <f t="shared" si="8"/>
        <v>0.44200000000000006</v>
      </c>
      <c r="X53" s="162">
        <v>25</v>
      </c>
    </row>
    <row r="54" spans="1:24" s="162" customFormat="1" ht="21.75" customHeight="1">
      <c r="A54" s="941"/>
      <c r="B54" s="941"/>
      <c r="C54" s="871">
        <f>SUM(C41:C52)</f>
        <v>0.99999999999999989</v>
      </c>
      <c r="D54" s="871"/>
      <c r="E54" s="959"/>
      <c r="F54" s="161"/>
      <c r="G54" s="161"/>
      <c r="H54" s="161"/>
      <c r="I54" s="1125"/>
      <c r="J54" s="1126"/>
      <c r="K54" s="217"/>
      <c r="L54" s="217"/>
      <c r="M54" s="161"/>
      <c r="N54" s="154"/>
      <c r="O54" s="1032"/>
      <c r="P54" s="155"/>
      <c r="Q54" s="155"/>
      <c r="R54" s="155"/>
      <c r="S54" s="210"/>
      <c r="T54" s="155"/>
      <c r="U54" s="155"/>
      <c r="V54" s="369"/>
      <c r="W54" s="436"/>
    </row>
    <row r="55" spans="1:24" s="99" customFormat="1">
      <c r="A55" s="685"/>
      <c r="B55" s="685"/>
      <c r="C55" s="988"/>
      <c r="D55" s="988"/>
      <c r="E55" s="991" t="s">
        <v>139</v>
      </c>
      <c r="F55" s="1347" t="s">
        <v>275</v>
      </c>
      <c r="G55" s="1347"/>
      <c r="H55" s="1347"/>
      <c r="I55" s="1347"/>
      <c r="J55" s="1347"/>
      <c r="K55" s="1347"/>
      <c r="L55" s="1347"/>
      <c r="M55" s="1347"/>
      <c r="N55" s="1033">
        <v>0.15</v>
      </c>
      <c r="O55" s="1034"/>
      <c r="P55" s="1035"/>
      <c r="Q55" s="1035"/>
      <c r="R55" s="1035"/>
      <c r="S55" s="1036">
        <f>S56+S57</f>
        <v>15</v>
      </c>
      <c r="T55" s="1036"/>
      <c r="U55" s="1036"/>
      <c r="V55" s="1036"/>
      <c r="W55" s="1036">
        <f>W56+W57</f>
        <v>9</v>
      </c>
    </row>
    <row r="56" spans="1:24" s="99" customFormat="1" ht="47.25">
      <c r="A56" s="1350">
        <v>0.15</v>
      </c>
      <c r="B56" s="705">
        <v>0.7</v>
      </c>
      <c r="C56" s="704">
        <v>1</v>
      </c>
      <c r="D56" s="704">
        <v>1</v>
      </c>
      <c r="E56" s="820" t="s">
        <v>141</v>
      </c>
      <c r="F56" s="813" t="s">
        <v>142</v>
      </c>
      <c r="G56" s="304" t="s">
        <v>465</v>
      </c>
      <c r="H56" s="813" t="s">
        <v>142</v>
      </c>
      <c r="I56" s="606" t="s">
        <v>472</v>
      </c>
      <c r="J56" s="813" t="s">
        <v>142</v>
      </c>
      <c r="K56" s="119"/>
      <c r="L56" s="119">
        <v>0</v>
      </c>
      <c r="M56" s="498" t="s">
        <v>2</v>
      </c>
      <c r="N56" s="133">
        <v>1</v>
      </c>
      <c r="O56" s="1037">
        <f>N56*D56*C56*B56*$A$56</f>
        <v>0.105</v>
      </c>
      <c r="P56" s="498">
        <v>0</v>
      </c>
      <c r="Q56" s="498"/>
      <c r="R56" s="119">
        <f>100-P56*Q56</f>
        <v>100</v>
      </c>
      <c r="S56" s="263">
        <f>$A$56*B56*C56*N56*R56</f>
        <v>10.5</v>
      </c>
      <c r="T56" s="498">
        <v>0</v>
      </c>
      <c r="U56" s="498"/>
      <c r="V56" s="119">
        <f>100-T56*U56</f>
        <v>100</v>
      </c>
      <c r="W56" s="263">
        <f>$A$56*B57*C57*N57*V57</f>
        <v>4.5</v>
      </c>
      <c r="X56" s="99">
        <v>26</v>
      </c>
    </row>
    <row r="57" spans="1:24" s="99" customFormat="1" ht="35.25">
      <c r="A57" s="1350"/>
      <c r="B57" s="705">
        <v>0.3</v>
      </c>
      <c r="C57" s="704">
        <v>1</v>
      </c>
      <c r="D57" s="704">
        <v>1</v>
      </c>
      <c r="E57" s="820" t="s">
        <v>143</v>
      </c>
      <c r="F57" s="813" t="s">
        <v>144</v>
      </c>
      <c r="G57" s="304" t="s">
        <v>466</v>
      </c>
      <c r="H57" s="813" t="s">
        <v>144</v>
      </c>
      <c r="I57" s="606" t="s">
        <v>473</v>
      </c>
      <c r="J57" s="813" t="s">
        <v>144</v>
      </c>
      <c r="K57" s="119"/>
      <c r="L57" s="119">
        <v>0</v>
      </c>
      <c r="M57" s="498" t="s">
        <v>2</v>
      </c>
      <c r="N57" s="133">
        <v>1</v>
      </c>
      <c r="O57" s="1037">
        <f>N57*D57*C57*B57*$A$56</f>
        <v>4.4999999999999998E-2</v>
      </c>
      <c r="P57" s="498">
        <v>0</v>
      </c>
      <c r="Q57" s="498"/>
      <c r="R57" s="119">
        <f>100-P57*Q57</f>
        <v>100</v>
      </c>
      <c r="S57" s="263">
        <f>$A$56*B57*C57*N57*R57</f>
        <v>4.5</v>
      </c>
      <c r="T57" s="498">
        <v>0</v>
      </c>
      <c r="U57" s="498"/>
      <c r="V57" s="119">
        <f>100-T57*U57</f>
        <v>100</v>
      </c>
      <c r="W57" s="263">
        <f>$A$56*B57*C57*N57*V57</f>
        <v>4.5</v>
      </c>
      <c r="X57" s="99">
        <v>27</v>
      </c>
    </row>
    <row r="58" spans="1:24" s="99" customFormat="1">
      <c r="A58" s="1038"/>
      <c r="B58" s="1039"/>
      <c r="C58" s="1040"/>
      <c r="D58" s="1040"/>
      <c r="E58" s="571" t="s">
        <v>7</v>
      </c>
      <c r="F58" s="1351" t="s">
        <v>276</v>
      </c>
      <c r="G58" s="1351"/>
      <c r="H58" s="1351"/>
      <c r="I58" s="1351"/>
      <c r="J58" s="1351"/>
      <c r="K58" s="1351"/>
      <c r="L58" s="1351"/>
      <c r="M58" s="1351"/>
      <c r="N58" s="572"/>
      <c r="O58" s="572"/>
      <c r="P58" s="590"/>
      <c r="Q58" s="590"/>
      <c r="R58" s="591"/>
      <c r="S58" s="592">
        <f>S59+S61</f>
        <v>0</v>
      </c>
      <c r="T58" s="592"/>
      <c r="U58" s="592"/>
      <c r="V58" s="592"/>
      <c r="W58" s="592">
        <f>W59+W61</f>
        <v>0</v>
      </c>
    </row>
    <row r="59" spans="1:24" s="99" customFormat="1" ht="31.5">
      <c r="A59" s="1038"/>
      <c r="B59" s="1039"/>
      <c r="C59" s="1040"/>
      <c r="D59" s="1040"/>
      <c r="E59" s="1352" t="s">
        <v>145</v>
      </c>
      <c r="F59" s="1353" t="s">
        <v>146</v>
      </c>
      <c r="G59" s="1354" t="s">
        <v>467</v>
      </c>
      <c r="H59" s="1355" t="s">
        <v>146</v>
      </c>
      <c r="I59" s="606" t="s">
        <v>541</v>
      </c>
      <c r="J59" s="830" t="s">
        <v>540</v>
      </c>
      <c r="K59" s="125" t="s">
        <v>608</v>
      </c>
      <c r="L59" s="127"/>
      <c r="M59" s="498" t="s">
        <v>2</v>
      </c>
      <c r="N59" s="133"/>
      <c r="O59" s="133"/>
      <c r="P59" s="114">
        <v>0</v>
      </c>
      <c r="Q59" s="114">
        <v>2</v>
      </c>
      <c r="R59" s="114">
        <f>P59*Q59</f>
        <v>0</v>
      </c>
      <c r="S59" s="1042">
        <f>R59</f>
        <v>0</v>
      </c>
      <c r="T59" s="114">
        <v>0</v>
      </c>
      <c r="U59" s="114">
        <v>2</v>
      </c>
      <c r="V59" s="114">
        <f>T59*U59</f>
        <v>0</v>
      </c>
      <c r="W59" s="1042">
        <f>V59</f>
        <v>0</v>
      </c>
      <c r="X59" s="99">
        <v>28</v>
      </c>
    </row>
    <row r="60" spans="1:24" s="99" customFormat="1" ht="31.5">
      <c r="A60" s="1038"/>
      <c r="B60" s="1039"/>
      <c r="C60" s="1040"/>
      <c r="D60" s="1040"/>
      <c r="E60" s="1352"/>
      <c r="F60" s="1353"/>
      <c r="G60" s="1354"/>
      <c r="H60" s="1355"/>
      <c r="I60" s="606" t="s">
        <v>542</v>
      </c>
      <c r="J60" s="830" t="s">
        <v>347</v>
      </c>
      <c r="K60" s="125" t="s">
        <v>608</v>
      </c>
      <c r="L60" s="127"/>
      <c r="M60" s="498" t="s">
        <v>2</v>
      </c>
      <c r="N60" s="133"/>
      <c r="O60" s="133"/>
      <c r="P60" s="114">
        <v>0</v>
      </c>
      <c r="Q60" s="114">
        <v>0.5</v>
      </c>
      <c r="R60" s="114">
        <f>P60*Q60</f>
        <v>0</v>
      </c>
      <c r="S60" s="1042">
        <f>R60</f>
        <v>0</v>
      </c>
      <c r="T60" s="114">
        <v>0</v>
      </c>
      <c r="U60" s="114">
        <v>0.5</v>
      </c>
      <c r="V60" s="114">
        <f>T60*U60</f>
        <v>0</v>
      </c>
      <c r="W60" s="1042">
        <f>V60</f>
        <v>0</v>
      </c>
      <c r="X60" s="99">
        <v>29</v>
      </c>
    </row>
    <row r="61" spans="1:24" ht="63">
      <c r="A61" s="1043"/>
      <c r="B61" s="1044"/>
      <c r="C61" s="1045"/>
      <c r="D61" s="1045"/>
      <c r="E61" s="1046" t="s">
        <v>147</v>
      </c>
      <c r="F61" s="1117" t="s">
        <v>148</v>
      </c>
      <c r="G61" s="970" t="s">
        <v>470</v>
      </c>
      <c r="H61" s="156" t="s">
        <v>148</v>
      </c>
      <c r="I61" s="838" t="s">
        <v>543</v>
      </c>
      <c r="J61" s="156" t="s">
        <v>148</v>
      </c>
      <c r="K61" s="125" t="s">
        <v>608</v>
      </c>
      <c r="L61" s="136"/>
      <c r="M61" s="155" t="s">
        <v>2</v>
      </c>
      <c r="N61" s="133"/>
      <c r="O61" s="133"/>
      <c r="P61" s="114">
        <v>0</v>
      </c>
      <c r="Q61" s="114">
        <v>0.2</v>
      </c>
      <c r="R61" s="114">
        <f>P61*Q61</f>
        <v>0</v>
      </c>
      <c r="S61" s="1042">
        <f>R61</f>
        <v>0</v>
      </c>
      <c r="T61" s="114">
        <v>0</v>
      </c>
      <c r="U61" s="114">
        <v>0.5</v>
      </c>
      <c r="V61" s="114">
        <v>0</v>
      </c>
      <c r="W61" s="1042">
        <f>V61</f>
        <v>0</v>
      </c>
      <c r="X61" s="98">
        <v>30</v>
      </c>
    </row>
    <row r="62" spans="1:24" s="153" customFormat="1" ht="18.75">
      <c r="A62" s="1039"/>
      <c r="B62" s="1039"/>
      <c r="C62" s="1040"/>
      <c r="D62" s="1040"/>
      <c r="E62" s="1343" t="s">
        <v>149</v>
      </c>
      <c r="F62" s="1343"/>
      <c r="G62" s="1343"/>
      <c r="H62" s="1343"/>
      <c r="I62" s="1343"/>
      <c r="J62" s="1343"/>
      <c r="K62" s="1343"/>
      <c r="L62" s="1343"/>
      <c r="M62" s="1343"/>
      <c r="N62" s="1343"/>
      <c r="O62" s="1343"/>
      <c r="P62" s="1343"/>
      <c r="Q62" s="1343"/>
      <c r="R62" s="1343"/>
      <c r="S62" s="839">
        <f>S9+S55+S58</f>
        <v>99.999999999999986</v>
      </c>
      <c r="T62" s="840"/>
      <c r="U62" s="840"/>
      <c r="V62" s="840"/>
      <c r="W62" s="839">
        <f>W9+W55+W58</f>
        <v>93.999999999999986</v>
      </c>
    </row>
    <row r="63" spans="1:24" ht="18.75">
      <c r="A63" s="1043"/>
      <c r="B63" s="1044"/>
      <c r="C63" s="1045"/>
      <c r="D63" s="1045"/>
      <c r="E63" s="1344" t="s">
        <v>358</v>
      </c>
      <c r="F63" s="1344"/>
      <c r="G63" s="1344"/>
      <c r="H63" s="1344"/>
      <c r="I63" s="1344"/>
      <c r="J63" s="1344"/>
      <c r="K63" s="1344"/>
      <c r="L63" s="1344"/>
      <c r="M63" s="1344"/>
      <c r="N63" s="1344"/>
      <c r="O63" s="1344"/>
      <c r="P63" s="1344"/>
      <c r="Q63" s="1344"/>
      <c r="R63" s="1344"/>
      <c r="S63" s="841" t="str">
        <f>IF(S62&gt;105,"A",IF(AND(S62&gt;100,S62&lt;=105),"B",IF(AND(S62&gt;=95,S62&lt;=100),"C",IF(AND(S62&gt;=90,S62&lt;95),"D",IF(S62&lt;90,"E",0)))))</f>
        <v>C</v>
      </c>
      <c r="T63" s="842"/>
      <c r="U63" s="842"/>
      <c r="V63" s="842"/>
      <c r="W63" s="841" t="str">
        <f>IF(W62&gt;105,"A",IF(AND(W62&gt;100,W62&lt;=105),"B",IF(AND(W62&gt;=95,W62&lt;=100),"C",IF(AND(W62&gt;=90,W62&lt;95),"D",IF(W62&lt;90,"E",0)))))</f>
        <v>D</v>
      </c>
    </row>
    <row r="65" spans="1:23" s="152" customFormat="1">
      <c r="A65" s="443"/>
      <c r="B65" s="443"/>
      <c r="C65" s="437"/>
      <c r="D65" s="437"/>
      <c r="E65" s="147"/>
      <c r="F65" s="1345" t="s">
        <v>150</v>
      </c>
      <c r="G65" s="1345"/>
      <c r="H65" s="1345"/>
      <c r="I65" s="969"/>
      <c r="J65" s="969"/>
      <c r="K65" s="964"/>
      <c r="L65" s="964"/>
      <c r="M65" s="1346" t="s">
        <v>151</v>
      </c>
      <c r="N65" s="1346"/>
      <c r="O65" s="1346"/>
      <c r="P65" s="1346"/>
      <c r="Q65" s="1346"/>
      <c r="R65" s="1346"/>
      <c r="S65" s="1346"/>
      <c r="T65" s="153"/>
      <c r="U65" s="153"/>
      <c r="V65" s="153"/>
      <c r="W65" s="153"/>
    </row>
  </sheetData>
  <mergeCells count="76">
    <mergeCell ref="I1:R1"/>
    <mergeCell ref="S1:W1"/>
    <mergeCell ref="I2:L2"/>
    <mergeCell ref="M2:R2"/>
    <mergeCell ref="S2:V2"/>
    <mergeCell ref="E5:E6"/>
    <mergeCell ref="F5:F6"/>
    <mergeCell ref="G5:G6"/>
    <mergeCell ref="H5:H6"/>
    <mergeCell ref="A1:G2"/>
    <mergeCell ref="A3:A6"/>
    <mergeCell ref="B3:B6"/>
    <mergeCell ref="C3:C6"/>
    <mergeCell ref="D3:D6"/>
    <mergeCell ref="E3:F4"/>
    <mergeCell ref="G3:H4"/>
    <mergeCell ref="P3:W4"/>
    <mergeCell ref="K4:K6"/>
    <mergeCell ref="L4:L6"/>
    <mergeCell ref="I5:I6"/>
    <mergeCell ref="J5:J6"/>
    <mergeCell ref="I3:J4"/>
    <mergeCell ref="K3:L3"/>
    <mergeCell ref="M3:M6"/>
    <mergeCell ref="N3:N6"/>
    <mergeCell ref="O3:O6"/>
    <mergeCell ref="P5:S5"/>
    <mergeCell ref="T5:W5"/>
    <mergeCell ref="F9:M9"/>
    <mergeCell ref="A10:A53"/>
    <mergeCell ref="B10:B18"/>
    <mergeCell ref="C11:C12"/>
    <mergeCell ref="C13:C14"/>
    <mergeCell ref="C15:C16"/>
    <mergeCell ref="C17:C18"/>
    <mergeCell ref="B19:B39"/>
    <mergeCell ref="F22:J22"/>
    <mergeCell ref="F25:J25"/>
    <mergeCell ref="C27:C28"/>
    <mergeCell ref="E27:E28"/>
    <mergeCell ref="F27:F28"/>
    <mergeCell ref="C29:C30"/>
    <mergeCell ref="E29:E30"/>
    <mergeCell ref="F29:F30"/>
    <mergeCell ref="C31:C32"/>
    <mergeCell ref="E31:E32"/>
    <mergeCell ref="F31:F32"/>
    <mergeCell ref="B41:B53"/>
    <mergeCell ref="C48:C49"/>
    <mergeCell ref="E48:E49"/>
    <mergeCell ref="F48:F49"/>
    <mergeCell ref="C50:C51"/>
    <mergeCell ref="C33:C34"/>
    <mergeCell ref="E33:E34"/>
    <mergeCell ref="F33:F34"/>
    <mergeCell ref="F36:J36"/>
    <mergeCell ref="F38:J38"/>
    <mergeCell ref="C52:C53"/>
    <mergeCell ref="D52:D53"/>
    <mergeCell ref="A56:A57"/>
    <mergeCell ref="F58:M58"/>
    <mergeCell ref="E59:E60"/>
    <mergeCell ref="F59:F60"/>
    <mergeCell ref="G59:G60"/>
    <mergeCell ref="H59:H60"/>
    <mergeCell ref="E62:R62"/>
    <mergeCell ref="E63:R63"/>
    <mergeCell ref="F65:H65"/>
    <mergeCell ref="M65:S65"/>
    <mergeCell ref="E50:E51"/>
    <mergeCell ref="F50:F51"/>
    <mergeCell ref="F55:M55"/>
    <mergeCell ref="E52:E53"/>
    <mergeCell ref="F52:F53"/>
    <mergeCell ref="G52:G53"/>
    <mergeCell ref="H52:H53"/>
  </mergeCell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75"/>
  <sheetViews>
    <sheetView topLeftCell="A58" zoomScale="70" zoomScaleNormal="70" workbookViewId="0">
      <selection activeCell="K65" sqref="K65:K66"/>
    </sheetView>
  </sheetViews>
  <sheetFormatPr defaultColWidth="8" defaultRowHeight="15.75"/>
  <cols>
    <col min="1" max="1" width="5.5" style="465" customWidth="1"/>
    <col min="2" max="2" width="5.5" style="453" customWidth="1"/>
    <col min="3" max="3" width="9.875" style="458" customWidth="1"/>
    <col min="4" max="4" width="7.625" style="458" customWidth="1"/>
    <col min="5" max="5" width="7.375" style="147" customWidth="1"/>
    <col min="6" max="6" width="25.375" style="148" customWidth="1"/>
    <col min="7" max="7" width="10.25" style="148" customWidth="1"/>
    <col min="8" max="8" width="20.25" style="148" customWidth="1"/>
    <col min="9" max="9" width="8.875" style="148" customWidth="1"/>
    <col min="10" max="10" width="21.25" style="148" customWidth="1"/>
    <col min="11" max="11" width="6.75" style="98" customWidth="1"/>
    <col min="12" max="12" width="7.125" style="98" customWidth="1"/>
    <col min="13" max="13" width="7.25" style="98" customWidth="1"/>
    <col min="14" max="15" width="8" style="414" customWidth="1"/>
    <col min="16" max="16" width="6.875" style="100" customWidth="1"/>
    <col min="17" max="17" width="6.5" style="100" customWidth="1"/>
    <col min="18" max="18" width="5.625" style="150" customWidth="1"/>
    <col min="19" max="19" width="8" style="99" customWidth="1"/>
    <col min="20" max="20" width="7.5" style="99" customWidth="1"/>
    <col min="21" max="21" width="5.875" style="99" customWidth="1"/>
    <col min="22" max="22" width="6.875" style="99" customWidth="1"/>
    <col min="23" max="23" width="9.125" style="99" customWidth="1"/>
    <col min="24" max="16384" width="8" style="98"/>
  </cols>
  <sheetData>
    <row r="1" spans="1:23">
      <c r="A1" s="1368" t="s">
        <v>210</v>
      </c>
      <c r="B1" s="1368"/>
      <c r="C1" s="1368"/>
      <c r="D1" s="1368"/>
      <c r="E1" s="1368"/>
      <c r="F1" s="1368"/>
      <c r="G1" s="1369"/>
      <c r="H1" s="97" t="s">
        <v>223</v>
      </c>
      <c r="I1" s="1417" t="s">
        <v>229</v>
      </c>
      <c r="J1" s="1418"/>
      <c r="K1" s="1418"/>
      <c r="L1" s="1418"/>
      <c r="M1" s="1418"/>
      <c r="N1" s="1418"/>
      <c r="O1" s="1418"/>
      <c r="P1" s="1418"/>
      <c r="Q1" s="1418"/>
      <c r="R1" s="1419"/>
      <c r="S1" s="1375" t="s">
        <v>124</v>
      </c>
      <c r="T1" s="1376"/>
      <c r="U1" s="1376"/>
      <c r="V1" s="1376"/>
      <c r="W1" s="1377"/>
    </row>
    <row r="2" spans="1:23">
      <c r="A2" s="1370"/>
      <c r="B2" s="1370"/>
      <c r="C2" s="1370"/>
      <c r="D2" s="1370"/>
      <c r="E2" s="1370"/>
      <c r="F2" s="1370"/>
      <c r="G2" s="1371"/>
      <c r="H2" s="97" t="s">
        <v>228</v>
      </c>
      <c r="I2" s="295"/>
      <c r="J2" s="1373"/>
      <c r="K2" s="1373"/>
      <c r="L2" s="1373"/>
      <c r="M2" s="1378" t="s">
        <v>125</v>
      </c>
      <c r="N2" s="1379"/>
      <c r="O2" s="1379"/>
      <c r="P2" s="1379"/>
      <c r="Q2" s="1379"/>
      <c r="R2" s="1380"/>
      <c r="S2" s="1375" t="s">
        <v>155</v>
      </c>
      <c r="T2" s="1376"/>
      <c r="U2" s="1376"/>
      <c r="V2" s="1376"/>
      <c r="W2" s="841" t="str">
        <f>IF(W71&gt;105,"A",IF(AND(W71&gt;100,W71&lt;=105),"B",IF(AND(W71&gt;=95,W71&lt;=100),"C",IF(AND(W71&gt;=90,W71&lt;95),"D",IF(W71&lt;90,"E",0)))))</f>
        <v>C</v>
      </c>
    </row>
    <row r="3" spans="1:23" s="99" customFormat="1">
      <c r="A3" s="1401" t="s">
        <v>198</v>
      </c>
      <c r="B3" s="1401" t="s">
        <v>199</v>
      </c>
      <c r="C3" s="1401" t="s">
        <v>258</v>
      </c>
      <c r="D3" s="1401" t="s">
        <v>609</v>
      </c>
      <c r="E3" s="1354" t="s">
        <v>126</v>
      </c>
      <c r="F3" s="1354"/>
      <c r="G3" s="1354" t="s">
        <v>215</v>
      </c>
      <c r="H3" s="1354"/>
      <c r="I3" s="1354" t="s">
        <v>128</v>
      </c>
      <c r="J3" s="1354"/>
      <c r="K3" s="1404" t="s">
        <v>5</v>
      </c>
      <c r="L3" s="1406"/>
      <c r="M3" s="1424" t="s">
        <v>129</v>
      </c>
      <c r="N3" s="1407" t="s">
        <v>241</v>
      </c>
      <c r="O3" s="1263" t="s">
        <v>505</v>
      </c>
      <c r="P3" s="1436" t="s">
        <v>6</v>
      </c>
      <c r="Q3" s="1437"/>
      <c r="R3" s="1437"/>
      <c r="S3" s="1437"/>
      <c r="T3" s="1437"/>
      <c r="U3" s="1437"/>
      <c r="V3" s="1437"/>
      <c r="W3" s="1424"/>
    </row>
    <row r="4" spans="1:23" s="100" customFormat="1">
      <c r="A4" s="1402"/>
      <c r="B4" s="1402"/>
      <c r="C4" s="1402"/>
      <c r="D4" s="1402"/>
      <c r="E4" s="1389" t="s">
        <v>214</v>
      </c>
      <c r="F4" s="1408" t="s">
        <v>203</v>
      </c>
      <c r="G4" s="1389" t="s">
        <v>206</v>
      </c>
      <c r="H4" s="1408" t="s">
        <v>203</v>
      </c>
      <c r="I4" s="1389" t="s">
        <v>207</v>
      </c>
      <c r="J4" s="1408" t="s">
        <v>203</v>
      </c>
      <c r="K4" s="1407" t="s">
        <v>130</v>
      </c>
      <c r="L4" s="1407" t="s">
        <v>131</v>
      </c>
      <c r="M4" s="1425"/>
      <c r="N4" s="1408"/>
      <c r="O4" s="1264"/>
      <c r="P4" s="1438"/>
      <c r="Q4" s="1439"/>
      <c r="R4" s="1439"/>
      <c r="S4" s="1439"/>
      <c r="T4" s="1439"/>
      <c r="U4" s="1439"/>
      <c r="V4" s="1439"/>
      <c r="W4" s="1426"/>
    </row>
    <row r="5" spans="1:23" s="99" customFormat="1">
      <c r="A5" s="1402"/>
      <c r="B5" s="1402"/>
      <c r="C5" s="1402"/>
      <c r="D5" s="1402"/>
      <c r="E5" s="1389"/>
      <c r="F5" s="1408"/>
      <c r="G5" s="1389"/>
      <c r="H5" s="1408"/>
      <c r="I5" s="1389"/>
      <c r="J5" s="1408"/>
      <c r="K5" s="1408"/>
      <c r="L5" s="1408"/>
      <c r="M5" s="1425"/>
      <c r="N5" s="1408"/>
      <c r="O5" s="1264"/>
      <c r="P5" s="1354" t="s">
        <v>132</v>
      </c>
      <c r="Q5" s="1354"/>
      <c r="R5" s="1354"/>
      <c r="S5" s="1354"/>
      <c r="T5" s="1404" t="s">
        <v>391</v>
      </c>
      <c r="U5" s="1405"/>
      <c r="V5" s="1405"/>
      <c r="W5" s="1406"/>
    </row>
    <row r="6" spans="1:23" s="99" customFormat="1" ht="47.25">
      <c r="A6" s="1403"/>
      <c r="B6" s="1403"/>
      <c r="C6" s="1403"/>
      <c r="D6" s="1403"/>
      <c r="E6" s="1390"/>
      <c r="F6" s="1409"/>
      <c r="G6" s="1390"/>
      <c r="H6" s="1409"/>
      <c r="I6" s="1390"/>
      <c r="J6" s="1409"/>
      <c r="K6" s="1409"/>
      <c r="L6" s="1409"/>
      <c r="M6" s="1426"/>
      <c r="N6" s="1409"/>
      <c r="O6" s="1265"/>
      <c r="P6" s="101" t="s">
        <v>3</v>
      </c>
      <c r="Q6" s="101" t="s">
        <v>183</v>
      </c>
      <c r="R6" s="102" t="s">
        <v>133</v>
      </c>
      <c r="S6" s="102" t="s">
        <v>134</v>
      </c>
      <c r="T6" s="102" t="s">
        <v>3</v>
      </c>
      <c r="U6" s="101" t="s">
        <v>183</v>
      </c>
      <c r="V6" s="102" t="s">
        <v>133</v>
      </c>
      <c r="W6" s="102" t="s">
        <v>134</v>
      </c>
    </row>
    <row r="7" spans="1:23" s="103" customFormat="1">
      <c r="A7" s="618">
        <v>1</v>
      </c>
      <c r="B7" s="618">
        <v>2</v>
      </c>
      <c r="C7" s="620">
        <v>3</v>
      </c>
      <c r="D7" s="620"/>
      <c r="E7" s="288">
        <v>4</v>
      </c>
      <c r="F7" s="288">
        <v>5</v>
      </c>
      <c r="G7" s="288">
        <v>6</v>
      </c>
      <c r="H7" s="288">
        <v>7</v>
      </c>
      <c r="I7" s="288">
        <v>8</v>
      </c>
      <c r="J7" s="288">
        <v>9</v>
      </c>
      <c r="K7" s="288">
        <v>10</v>
      </c>
      <c r="L7" s="288">
        <v>11</v>
      </c>
      <c r="M7" s="288">
        <v>12</v>
      </c>
      <c r="N7" s="314">
        <v>13</v>
      </c>
      <c r="O7" s="288">
        <v>14</v>
      </c>
      <c r="P7" s="288">
        <v>15</v>
      </c>
      <c r="Q7" s="314">
        <v>16</v>
      </c>
      <c r="R7" s="288">
        <v>17</v>
      </c>
      <c r="S7" s="288">
        <v>18</v>
      </c>
      <c r="T7" s="314">
        <v>19</v>
      </c>
      <c r="U7" s="288">
        <v>20</v>
      </c>
      <c r="V7" s="288">
        <v>21</v>
      </c>
      <c r="W7" s="314">
        <v>22</v>
      </c>
    </row>
    <row r="8" spans="1:23" s="103" customFormat="1" ht="78.75">
      <c r="A8" s="823" t="s">
        <v>506</v>
      </c>
      <c r="B8" s="823" t="s">
        <v>507</v>
      </c>
      <c r="C8" s="823" t="s">
        <v>508</v>
      </c>
      <c r="D8" s="823" t="s">
        <v>509</v>
      </c>
      <c r="E8" s="824"/>
      <c r="F8" s="824"/>
      <c r="G8" s="824"/>
      <c r="H8" s="824"/>
      <c r="I8" s="824"/>
      <c r="J8" s="824"/>
      <c r="K8" s="825" t="s">
        <v>0</v>
      </c>
      <c r="L8" s="826" t="s">
        <v>254</v>
      </c>
      <c r="M8" s="825" t="s">
        <v>504</v>
      </c>
      <c r="N8" s="826" t="s">
        <v>597</v>
      </c>
      <c r="O8" s="826" t="s">
        <v>598</v>
      </c>
      <c r="P8" s="826" t="s">
        <v>500</v>
      </c>
      <c r="Q8" s="826" t="s">
        <v>501</v>
      </c>
      <c r="R8" s="826" t="s">
        <v>502</v>
      </c>
      <c r="S8" s="826" t="s">
        <v>503</v>
      </c>
      <c r="T8" s="826" t="s">
        <v>500</v>
      </c>
      <c r="U8" s="826" t="s">
        <v>501</v>
      </c>
      <c r="V8" s="826" t="s">
        <v>502</v>
      </c>
      <c r="W8" s="826" t="s">
        <v>503</v>
      </c>
    </row>
    <row r="9" spans="1:23">
      <c r="A9" s="847"/>
      <c r="B9" s="883"/>
      <c r="C9" s="883"/>
      <c r="D9" s="1047"/>
      <c r="E9" s="822" t="s">
        <v>135</v>
      </c>
      <c r="F9" s="1422" t="s">
        <v>289</v>
      </c>
      <c r="G9" s="1422"/>
      <c r="H9" s="1422"/>
      <c r="I9" s="1422"/>
      <c r="J9" s="1422"/>
      <c r="K9" s="1422"/>
      <c r="L9" s="1422"/>
      <c r="M9" s="1423"/>
      <c r="N9" s="311">
        <v>0.85</v>
      </c>
      <c r="O9" s="311"/>
      <c r="P9" s="166"/>
      <c r="Q9" s="166"/>
      <c r="R9" s="287"/>
      <c r="S9" s="848">
        <f>S10+S19+S50</f>
        <v>84.999999999999986</v>
      </c>
      <c r="T9" s="848"/>
      <c r="U9" s="848"/>
      <c r="V9" s="848"/>
      <c r="W9" s="848">
        <f>W10+W19+W50</f>
        <v>84.999999999999986</v>
      </c>
    </row>
    <row r="10" spans="1:23" s="158" customFormat="1">
      <c r="A10" s="1381">
        <v>0.85</v>
      </c>
      <c r="B10" s="726"/>
      <c r="C10" s="725"/>
      <c r="D10" s="1048"/>
      <c r="E10" s="690" t="s">
        <v>136</v>
      </c>
      <c r="F10" s="691" t="s">
        <v>291</v>
      </c>
      <c r="G10" s="692"/>
      <c r="H10" s="692"/>
      <c r="I10" s="692"/>
      <c r="J10" s="692"/>
      <c r="K10" s="692"/>
      <c r="L10" s="692"/>
      <c r="M10" s="693"/>
      <c r="N10" s="694"/>
      <c r="O10" s="694"/>
      <c r="P10" s="695"/>
      <c r="Q10" s="695"/>
      <c r="R10" s="696"/>
      <c r="S10" s="697">
        <f>S11+S13+S15+S17</f>
        <v>0</v>
      </c>
      <c r="T10" s="697"/>
      <c r="U10" s="697"/>
      <c r="V10" s="697"/>
      <c r="W10" s="697">
        <f>W11+W13+W15+W17</f>
        <v>0</v>
      </c>
    </row>
    <row r="11" spans="1:23" s="158" customFormat="1">
      <c r="A11" s="1381"/>
      <c r="B11" s="1391">
        <v>0</v>
      </c>
      <c r="C11" s="455"/>
      <c r="D11" s="1049"/>
      <c r="E11" s="215" t="s">
        <v>200</v>
      </c>
      <c r="F11" s="104" t="s">
        <v>293</v>
      </c>
      <c r="G11" s="105"/>
      <c r="H11" s="105"/>
      <c r="I11" s="105"/>
      <c r="J11" s="105"/>
      <c r="K11" s="105"/>
      <c r="L11" s="105"/>
      <c r="M11" s="106"/>
      <c r="N11" s="307">
        <v>0</v>
      </c>
      <c r="O11" s="307"/>
      <c r="P11" s="107"/>
      <c r="Q11" s="107"/>
      <c r="R11" s="108"/>
      <c r="S11" s="108">
        <f>S12</f>
        <v>0</v>
      </c>
      <c r="T11" s="107"/>
      <c r="U11" s="107"/>
      <c r="V11" s="108"/>
      <c r="W11" s="108">
        <v>0</v>
      </c>
    </row>
    <row r="12" spans="1:23" s="116" customFormat="1" ht="23.25">
      <c r="A12" s="1381"/>
      <c r="B12" s="1391"/>
      <c r="C12" s="459">
        <v>0</v>
      </c>
      <c r="D12" s="1050"/>
      <c r="E12" s="296">
        <v>1</v>
      </c>
      <c r="F12" s="110"/>
      <c r="G12" s="110"/>
      <c r="H12" s="111"/>
      <c r="I12" s="111"/>
      <c r="J12" s="111"/>
      <c r="K12" s="112"/>
      <c r="L12" s="111"/>
      <c r="M12" s="112"/>
      <c r="N12" s="361"/>
      <c r="O12" s="361"/>
      <c r="P12" s="114"/>
      <c r="Q12" s="114"/>
      <c r="R12" s="115"/>
      <c r="S12" s="115"/>
      <c r="T12" s="114"/>
      <c r="U12" s="114"/>
      <c r="V12" s="115"/>
      <c r="W12" s="115"/>
    </row>
    <row r="13" spans="1:23">
      <c r="A13" s="1381"/>
      <c r="B13" s="1391"/>
      <c r="C13" s="456"/>
      <c r="D13" s="1051"/>
      <c r="E13" s="215" t="s">
        <v>7</v>
      </c>
      <c r="F13" s="104" t="s">
        <v>280</v>
      </c>
      <c r="G13" s="105"/>
      <c r="H13" s="105"/>
      <c r="I13" s="105"/>
      <c r="J13" s="105"/>
      <c r="K13" s="105"/>
      <c r="L13" s="105"/>
      <c r="M13" s="105"/>
      <c r="N13" s="312">
        <v>1</v>
      </c>
      <c r="O13" s="312"/>
      <c r="P13" s="107"/>
      <c r="Q13" s="107"/>
      <c r="R13" s="108"/>
      <c r="S13" s="446">
        <f>S14</f>
        <v>0</v>
      </c>
      <c r="T13" s="107"/>
      <c r="U13" s="107"/>
      <c r="V13" s="108"/>
      <c r="W13" s="446">
        <f>W14</f>
        <v>0</v>
      </c>
    </row>
    <row r="14" spans="1:23" s="363" customFormat="1" ht="23.25">
      <c r="A14" s="1381"/>
      <c r="B14" s="1391"/>
      <c r="C14" s="459">
        <v>0</v>
      </c>
      <c r="D14" s="1050"/>
      <c r="E14" s="297" t="s">
        <v>31</v>
      </c>
      <c r="F14" s="117"/>
      <c r="G14" s="531"/>
      <c r="H14" s="253"/>
      <c r="I14" s="603"/>
      <c r="J14" s="253"/>
      <c r="K14" s="119"/>
      <c r="L14" s="873"/>
      <c r="M14" s="119"/>
      <c r="N14" s="366"/>
      <c r="O14" s="366"/>
      <c r="P14" s="118"/>
      <c r="Q14" s="732"/>
      <c r="R14" s="118"/>
      <c r="S14" s="263"/>
      <c r="T14" s="114"/>
      <c r="U14" s="732"/>
      <c r="V14" s="125"/>
      <c r="W14" s="263"/>
    </row>
    <row r="15" spans="1:23">
      <c r="A15" s="1381"/>
      <c r="B15" s="1391"/>
      <c r="C15" s="455"/>
      <c r="D15" s="1049"/>
      <c r="E15" s="215" t="s">
        <v>202</v>
      </c>
      <c r="F15" s="104" t="s">
        <v>281</v>
      </c>
      <c r="G15" s="105"/>
      <c r="H15" s="105"/>
      <c r="I15" s="105"/>
      <c r="J15" s="105"/>
      <c r="K15" s="105"/>
      <c r="L15" s="105"/>
      <c r="M15" s="106"/>
      <c r="N15" s="307">
        <v>0</v>
      </c>
      <c r="O15" s="307"/>
      <c r="P15" s="107"/>
      <c r="Q15" s="107"/>
      <c r="R15" s="313"/>
      <c r="S15" s="482">
        <f>S16</f>
        <v>0</v>
      </c>
      <c r="T15" s="107"/>
      <c r="U15" s="107"/>
      <c r="V15" s="867"/>
      <c r="W15" s="864">
        <f>W16</f>
        <v>0</v>
      </c>
    </row>
    <row r="16" spans="1:23" s="363" customFormat="1" ht="23.25">
      <c r="A16" s="1381"/>
      <c r="B16" s="1391"/>
      <c r="C16" s="459">
        <v>0</v>
      </c>
      <c r="D16" s="1050"/>
      <c r="E16" s="297" t="s">
        <v>37</v>
      </c>
      <c r="F16" s="349"/>
      <c r="G16" s="602"/>
      <c r="H16" s="349"/>
      <c r="I16" s="884"/>
      <c r="J16" s="435"/>
      <c r="K16" s="119"/>
      <c r="L16" s="372"/>
      <c r="M16" s="372"/>
      <c r="N16" s="361"/>
      <c r="O16" s="361"/>
      <c r="P16" s="118"/>
      <c r="Q16" s="732"/>
      <c r="R16" s="118"/>
      <c r="S16" s="121"/>
      <c r="T16" s="118"/>
      <c r="U16" s="732"/>
      <c r="V16" s="125"/>
      <c r="W16" s="121"/>
    </row>
    <row r="17" spans="1:24">
      <c r="A17" s="1381"/>
      <c r="B17" s="1391"/>
      <c r="C17" s="455"/>
      <c r="D17" s="1049"/>
      <c r="E17" s="215" t="s">
        <v>201</v>
      </c>
      <c r="F17" s="104" t="s">
        <v>282</v>
      </c>
      <c r="G17" s="105"/>
      <c r="H17" s="105"/>
      <c r="I17" s="105"/>
      <c r="J17" s="105"/>
      <c r="K17" s="105"/>
      <c r="L17" s="105"/>
      <c r="M17" s="106"/>
      <c r="N17" s="307">
        <v>0</v>
      </c>
      <c r="O17" s="307"/>
      <c r="P17" s="107"/>
      <c r="Q17" s="107"/>
      <c r="R17" s="164"/>
      <c r="S17" s="165">
        <f>S18</f>
        <v>0</v>
      </c>
      <c r="T17" s="107"/>
      <c r="U17" s="107"/>
      <c r="V17" s="164"/>
      <c r="W17" s="165">
        <f>W18</f>
        <v>0</v>
      </c>
    </row>
    <row r="18" spans="1:24" s="491" customFormat="1">
      <c r="A18" s="1381"/>
      <c r="B18" s="1392"/>
      <c r="C18" s="460"/>
      <c r="D18" s="1052"/>
      <c r="E18" s="298">
        <v>1</v>
      </c>
      <c r="F18" s="115"/>
      <c r="G18" s="115"/>
      <c r="H18" s="115"/>
      <c r="I18" s="115"/>
      <c r="J18" s="115"/>
      <c r="K18" s="123"/>
      <c r="L18" s="123"/>
      <c r="M18" s="123"/>
      <c r="N18" s="375"/>
      <c r="O18" s="375"/>
      <c r="P18" s="125"/>
      <c r="Q18" s="213"/>
      <c r="R18" s="118"/>
      <c r="S18" s="121"/>
      <c r="T18" s="125"/>
      <c r="U18" s="235"/>
      <c r="V18" s="125"/>
      <c r="W18" s="121"/>
    </row>
    <row r="19" spans="1:24">
      <c r="A19" s="1381"/>
      <c r="B19" s="726"/>
      <c r="C19" s="725"/>
      <c r="D19" s="1053"/>
      <c r="E19" s="727" t="s">
        <v>137</v>
      </c>
      <c r="F19" s="1412" t="s">
        <v>292</v>
      </c>
      <c r="G19" s="1413"/>
      <c r="H19" s="1413"/>
      <c r="I19" s="1413"/>
      <c r="J19" s="1413"/>
      <c r="K19" s="1413"/>
      <c r="L19" s="1413"/>
      <c r="M19" s="1414"/>
      <c r="N19" s="728"/>
      <c r="O19" s="728"/>
      <c r="P19" s="729"/>
      <c r="Q19" s="729"/>
      <c r="R19" s="730"/>
      <c r="S19" s="733">
        <f>SUM(S21:S48)</f>
        <v>73.949999999999989</v>
      </c>
      <c r="T19" s="733"/>
      <c r="U19" s="733"/>
      <c r="V19" s="733"/>
      <c r="W19" s="733">
        <f>SUM(W21:W48)</f>
        <v>73.949999999999989</v>
      </c>
    </row>
    <row r="20" spans="1:24">
      <c r="A20" s="1381"/>
      <c r="B20" s="1391">
        <v>0.87</v>
      </c>
      <c r="C20" s="722"/>
      <c r="D20" s="1054"/>
      <c r="E20" s="547"/>
      <c r="F20" s="1395" t="s">
        <v>294</v>
      </c>
      <c r="G20" s="1396"/>
      <c r="H20" s="1396"/>
      <c r="I20" s="1396"/>
      <c r="J20" s="1396"/>
      <c r="K20" s="1396"/>
      <c r="L20" s="1396"/>
      <c r="M20" s="1397"/>
      <c r="N20" s="527"/>
      <c r="O20" s="527"/>
      <c r="P20" s="559"/>
      <c r="Q20" s="559"/>
      <c r="R20" s="560"/>
      <c r="S20" s="576"/>
      <c r="T20" s="576"/>
      <c r="U20" s="576"/>
      <c r="V20" s="576"/>
      <c r="W20" s="576"/>
    </row>
    <row r="21" spans="1:24" s="162" customFormat="1" ht="23.25">
      <c r="A21" s="1381"/>
      <c r="B21" s="1391"/>
      <c r="C21" s="881">
        <v>0</v>
      </c>
      <c r="D21" s="967"/>
      <c r="E21" s="304"/>
      <c r="F21" s="80"/>
      <c r="G21" s="77"/>
      <c r="H21" s="435"/>
      <c r="I21" s="224"/>
      <c r="J21" s="81"/>
      <c r="K21" s="119"/>
      <c r="L21" s="81"/>
      <c r="M21" s="81"/>
      <c r="N21" s="335"/>
      <c r="O21" s="335"/>
      <c r="P21" s="119"/>
      <c r="Q21" s="718"/>
      <c r="R21" s="260"/>
      <c r="S21" s="261"/>
      <c r="T21" s="119"/>
      <c r="U21" s="718"/>
      <c r="V21" s="260"/>
      <c r="W21" s="261"/>
    </row>
    <row r="22" spans="1:24" s="162" customFormat="1">
      <c r="A22" s="1381"/>
      <c r="B22" s="1391"/>
      <c r="C22" s="882"/>
      <c r="D22" s="1055"/>
      <c r="E22" s="551"/>
      <c r="F22" s="1395" t="s">
        <v>283</v>
      </c>
      <c r="G22" s="1396"/>
      <c r="H22" s="1396"/>
      <c r="I22" s="1396"/>
      <c r="J22" s="1397"/>
      <c r="K22" s="577"/>
      <c r="L22" s="529"/>
      <c r="M22" s="529"/>
      <c r="N22" s="310"/>
      <c r="O22" s="310"/>
      <c r="P22" s="529"/>
      <c r="Q22" s="310"/>
      <c r="R22" s="578"/>
      <c r="S22" s="579"/>
      <c r="T22" s="529"/>
      <c r="U22" s="310"/>
      <c r="V22" s="578"/>
      <c r="W22" s="579"/>
    </row>
    <row r="23" spans="1:24" s="162" customFormat="1">
      <c r="A23" s="1381"/>
      <c r="B23" s="1391"/>
      <c r="C23" s="581"/>
      <c r="D23" s="1056"/>
      <c r="E23" s="300"/>
      <c r="F23" s="82"/>
      <c r="G23" s="182"/>
      <c r="H23" s="81"/>
      <c r="I23" s="224"/>
      <c r="J23" s="81"/>
      <c r="K23" s="172"/>
      <c r="L23" s="81"/>
      <c r="M23" s="119"/>
      <c r="N23" s="335"/>
      <c r="O23" s="335"/>
      <c r="P23" s="119"/>
      <c r="Q23" s="732"/>
      <c r="R23" s="260"/>
      <c r="S23" s="261"/>
      <c r="T23" s="119"/>
      <c r="U23" s="732"/>
      <c r="V23" s="260"/>
      <c r="W23" s="261"/>
    </row>
    <row r="24" spans="1:24" s="162" customFormat="1">
      <c r="A24" s="1381"/>
      <c r="B24" s="1391"/>
      <c r="C24" s="881"/>
      <c r="D24" s="1057"/>
      <c r="E24" s="580"/>
      <c r="F24" s="1398" t="s">
        <v>284</v>
      </c>
      <c r="G24" s="1399"/>
      <c r="H24" s="1399"/>
      <c r="I24" s="1399"/>
      <c r="J24" s="1400"/>
      <c r="K24" s="577"/>
      <c r="L24" s="530"/>
      <c r="M24" s="529"/>
      <c r="N24" s="310"/>
      <c r="O24" s="310"/>
      <c r="P24" s="529"/>
      <c r="Q24" s="310"/>
      <c r="R24" s="578"/>
      <c r="S24" s="579"/>
      <c r="T24" s="529"/>
      <c r="U24" s="310"/>
      <c r="V24" s="578"/>
      <c r="W24" s="579"/>
    </row>
    <row r="25" spans="1:24" s="162" customFormat="1" ht="126">
      <c r="A25" s="1381"/>
      <c r="B25" s="1391"/>
      <c r="C25" s="1382">
        <v>0.15</v>
      </c>
      <c r="D25" s="581">
        <v>0.5</v>
      </c>
      <c r="E25" s="1263" t="s">
        <v>77</v>
      </c>
      <c r="F25" s="1271" t="s">
        <v>78</v>
      </c>
      <c r="G25" s="878" t="s">
        <v>440</v>
      </c>
      <c r="H25" s="879" t="s">
        <v>415</v>
      </c>
      <c r="I25" s="92" t="s">
        <v>474</v>
      </c>
      <c r="J25" s="435" t="s">
        <v>368</v>
      </c>
      <c r="K25" s="172" t="s">
        <v>4</v>
      </c>
      <c r="L25" s="217">
        <v>0</v>
      </c>
      <c r="M25" s="119" t="s">
        <v>2</v>
      </c>
      <c r="N25" s="335">
        <v>1</v>
      </c>
      <c r="O25" s="335">
        <f>$A$10*$B$20*$C$25*D25*N25</f>
        <v>5.5462499999999991E-2</v>
      </c>
      <c r="P25" s="119">
        <v>0</v>
      </c>
      <c r="Q25" s="718">
        <v>10</v>
      </c>
      <c r="R25" s="260">
        <f>100-P25*Q25</f>
        <v>100</v>
      </c>
      <c r="S25" s="261">
        <f t="shared" ref="S25:S40" si="0">O25*R25</f>
        <v>5.5462499999999988</v>
      </c>
      <c r="T25" s="119">
        <v>0</v>
      </c>
      <c r="U25" s="718">
        <v>10</v>
      </c>
      <c r="V25" s="260">
        <f>100-T25*U25</f>
        <v>100</v>
      </c>
      <c r="W25" s="261">
        <f t="shared" ref="W25:W40" si="1">O25*V25</f>
        <v>5.5462499999999988</v>
      </c>
      <c r="X25" s="162">
        <v>1</v>
      </c>
    </row>
    <row r="26" spans="1:24" s="162" customFormat="1" ht="157.5">
      <c r="A26" s="1381"/>
      <c r="B26" s="1391"/>
      <c r="C26" s="1383"/>
      <c r="D26" s="581">
        <v>0.5</v>
      </c>
      <c r="E26" s="1265"/>
      <c r="F26" s="1272"/>
      <c r="G26" s="338" t="s">
        <v>445</v>
      </c>
      <c r="H26" s="679" t="s">
        <v>383</v>
      </c>
      <c r="I26" s="92" t="s">
        <v>446</v>
      </c>
      <c r="J26" s="81" t="s">
        <v>382</v>
      </c>
      <c r="K26" s="172" t="s">
        <v>4</v>
      </c>
      <c r="L26" s="217">
        <v>0</v>
      </c>
      <c r="M26" s="119" t="s">
        <v>2</v>
      </c>
      <c r="N26" s="335">
        <v>1</v>
      </c>
      <c r="O26" s="335">
        <f>$A$10*$B$20*$C$25*D26*N26</f>
        <v>5.5462499999999991E-2</v>
      </c>
      <c r="P26" s="119">
        <v>0</v>
      </c>
      <c r="Q26" s="718">
        <v>10</v>
      </c>
      <c r="R26" s="260">
        <f t="shared" ref="R26:R40" si="2">100-P26*Q26</f>
        <v>100</v>
      </c>
      <c r="S26" s="261">
        <f t="shared" si="0"/>
        <v>5.5462499999999988</v>
      </c>
      <c r="T26" s="119">
        <v>0</v>
      </c>
      <c r="U26" s="718">
        <v>10</v>
      </c>
      <c r="V26" s="260">
        <f t="shared" ref="V26:V40" si="3">100-T26*U26</f>
        <v>100</v>
      </c>
      <c r="W26" s="261">
        <f t="shared" si="1"/>
        <v>5.5462499999999988</v>
      </c>
      <c r="X26" s="162">
        <v>2</v>
      </c>
    </row>
    <row r="27" spans="1:24" s="162" customFormat="1" ht="110.25">
      <c r="A27" s="1381"/>
      <c r="B27" s="1391"/>
      <c r="C27" s="1388">
        <v>0.5</v>
      </c>
      <c r="D27" s="581">
        <v>0.15</v>
      </c>
      <c r="E27" s="1263" t="s">
        <v>81</v>
      </c>
      <c r="F27" s="1274" t="s">
        <v>82</v>
      </c>
      <c r="G27" s="331" t="s">
        <v>488</v>
      </c>
      <c r="H27" s="81" t="s">
        <v>370</v>
      </c>
      <c r="I27" s="227" t="s">
        <v>489</v>
      </c>
      <c r="J27" s="81" t="s">
        <v>83</v>
      </c>
      <c r="K27" s="172" t="s">
        <v>4</v>
      </c>
      <c r="L27" s="217">
        <v>0</v>
      </c>
      <c r="M27" s="119" t="s">
        <v>2</v>
      </c>
      <c r="N27" s="335">
        <v>1</v>
      </c>
      <c r="O27" s="335">
        <f>$A$10*$B$20*$C$27*D27*N27</f>
        <v>5.5462499999999991E-2</v>
      </c>
      <c r="P27" s="119">
        <v>0</v>
      </c>
      <c r="Q27" s="718">
        <v>10</v>
      </c>
      <c r="R27" s="260">
        <f t="shared" si="2"/>
        <v>100</v>
      </c>
      <c r="S27" s="261">
        <f t="shared" si="0"/>
        <v>5.5462499999999988</v>
      </c>
      <c r="T27" s="119">
        <v>0</v>
      </c>
      <c r="U27" s="718">
        <v>10</v>
      </c>
      <c r="V27" s="260">
        <f t="shared" si="3"/>
        <v>100</v>
      </c>
      <c r="W27" s="261">
        <f t="shared" si="1"/>
        <v>5.5462499999999988</v>
      </c>
      <c r="X27" s="162">
        <v>3</v>
      </c>
    </row>
    <row r="28" spans="1:24" s="162" customFormat="1" ht="94.5">
      <c r="A28" s="1381"/>
      <c r="B28" s="1391"/>
      <c r="C28" s="1393"/>
      <c r="D28" s="1386">
        <v>0.3</v>
      </c>
      <c r="E28" s="1264"/>
      <c r="F28" s="1276"/>
      <c r="G28" s="1420" t="s">
        <v>495</v>
      </c>
      <c r="H28" s="1274" t="s">
        <v>168</v>
      </c>
      <c r="I28" s="227" t="s">
        <v>498</v>
      </c>
      <c r="J28" s="81" t="s">
        <v>390</v>
      </c>
      <c r="K28" s="172" t="s">
        <v>4</v>
      </c>
      <c r="L28" s="217">
        <v>0</v>
      </c>
      <c r="M28" s="119" t="s">
        <v>2</v>
      </c>
      <c r="N28" s="335">
        <v>0.5</v>
      </c>
      <c r="O28" s="335">
        <f>$A$10*$B$20*$C$27*$D$28*N28</f>
        <v>5.5462499999999991E-2</v>
      </c>
      <c r="P28" s="119">
        <v>0</v>
      </c>
      <c r="Q28" s="718">
        <v>10</v>
      </c>
      <c r="R28" s="260">
        <f t="shared" si="2"/>
        <v>100</v>
      </c>
      <c r="S28" s="261">
        <f t="shared" si="0"/>
        <v>5.5462499999999988</v>
      </c>
      <c r="T28" s="119">
        <v>0</v>
      </c>
      <c r="U28" s="718">
        <v>10</v>
      </c>
      <c r="V28" s="260">
        <f t="shared" si="3"/>
        <v>100</v>
      </c>
      <c r="W28" s="261">
        <f t="shared" si="1"/>
        <v>5.5462499999999988</v>
      </c>
      <c r="X28" s="162">
        <v>4</v>
      </c>
    </row>
    <row r="29" spans="1:24" s="162" customFormat="1" ht="94.5">
      <c r="A29" s="1381"/>
      <c r="B29" s="1391"/>
      <c r="C29" s="1393"/>
      <c r="D29" s="1387"/>
      <c r="E29" s="1264"/>
      <c r="F29" s="1276"/>
      <c r="G29" s="1421"/>
      <c r="H29" s="1276"/>
      <c r="I29" s="227" t="s">
        <v>497</v>
      </c>
      <c r="J29" s="81" t="s">
        <v>156</v>
      </c>
      <c r="K29" s="172" t="s">
        <v>4</v>
      </c>
      <c r="L29" s="217">
        <v>0</v>
      </c>
      <c r="M29" s="119" t="s">
        <v>2</v>
      </c>
      <c r="N29" s="335">
        <v>0.5</v>
      </c>
      <c r="O29" s="335">
        <f>$A$10*$B$20*$C$27*$D$28*N29</f>
        <v>5.5462499999999991E-2</v>
      </c>
      <c r="P29" s="119">
        <v>0</v>
      </c>
      <c r="Q29" s="718">
        <v>10</v>
      </c>
      <c r="R29" s="260">
        <f t="shared" si="2"/>
        <v>100</v>
      </c>
      <c r="S29" s="261">
        <f t="shared" si="0"/>
        <v>5.5462499999999988</v>
      </c>
      <c r="T29" s="119">
        <v>0</v>
      </c>
      <c r="U29" s="718">
        <v>10</v>
      </c>
      <c r="V29" s="260">
        <f t="shared" si="3"/>
        <v>100</v>
      </c>
      <c r="W29" s="261">
        <f t="shared" si="1"/>
        <v>5.5462499999999988</v>
      </c>
      <c r="X29" s="162">
        <v>5</v>
      </c>
    </row>
    <row r="30" spans="1:24" s="162" customFormat="1" ht="157.5">
      <c r="A30" s="1381"/>
      <c r="B30" s="1391"/>
      <c r="C30" s="1393"/>
      <c r="D30" s="1386">
        <v>0.3</v>
      </c>
      <c r="E30" s="1264"/>
      <c r="F30" s="1276"/>
      <c r="G30" s="1263" t="s">
        <v>494</v>
      </c>
      <c r="H30" s="1262" t="s">
        <v>84</v>
      </c>
      <c r="I30" s="227" t="s">
        <v>493</v>
      </c>
      <c r="J30" s="81" t="s">
        <v>384</v>
      </c>
      <c r="K30" s="172"/>
      <c r="L30" s="217">
        <v>0</v>
      </c>
      <c r="M30" s="119"/>
      <c r="N30" s="335">
        <v>0.5</v>
      </c>
      <c r="O30" s="335">
        <f>$A$10*$B$20*$C$27*$D$30*N30</f>
        <v>5.5462499999999991E-2</v>
      </c>
      <c r="P30" s="119">
        <v>0</v>
      </c>
      <c r="Q30" s="718">
        <v>10</v>
      </c>
      <c r="R30" s="260">
        <f t="shared" si="2"/>
        <v>100</v>
      </c>
      <c r="S30" s="261">
        <f t="shared" si="0"/>
        <v>5.5462499999999988</v>
      </c>
      <c r="T30" s="119">
        <v>0</v>
      </c>
      <c r="U30" s="718">
        <v>10</v>
      </c>
      <c r="V30" s="260">
        <f t="shared" si="3"/>
        <v>100</v>
      </c>
      <c r="W30" s="261">
        <f t="shared" si="1"/>
        <v>5.5462499999999988</v>
      </c>
      <c r="X30" s="162">
        <v>6</v>
      </c>
    </row>
    <row r="31" spans="1:24" s="162" customFormat="1" ht="78.75">
      <c r="A31" s="1381"/>
      <c r="B31" s="1391"/>
      <c r="C31" s="1393"/>
      <c r="D31" s="1387"/>
      <c r="E31" s="1264"/>
      <c r="F31" s="1276"/>
      <c r="G31" s="1265"/>
      <c r="H31" s="1262"/>
      <c r="I31" s="227" t="s">
        <v>496</v>
      </c>
      <c r="J31" s="81" t="s">
        <v>169</v>
      </c>
      <c r="K31" s="172" t="s">
        <v>4</v>
      </c>
      <c r="L31" s="217">
        <v>0</v>
      </c>
      <c r="M31" s="119" t="s">
        <v>2</v>
      </c>
      <c r="N31" s="335">
        <v>0.5</v>
      </c>
      <c r="O31" s="335">
        <f>$A$10*$B$20*$C$27*$D$30*N31</f>
        <v>5.5462499999999991E-2</v>
      </c>
      <c r="P31" s="119">
        <v>0</v>
      </c>
      <c r="Q31" s="718">
        <v>10</v>
      </c>
      <c r="R31" s="260">
        <f t="shared" si="2"/>
        <v>100</v>
      </c>
      <c r="S31" s="261">
        <f t="shared" si="0"/>
        <v>5.5462499999999988</v>
      </c>
      <c r="T31" s="119">
        <v>0</v>
      </c>
      <c r="U31" s="718">
        <v>10</v>
      </c>
      <c r="V31" s="260">
        <f t="shared" si="3"/>
        <v>100</v>
      </c>
      <c r="W31" s="261">
        <f t="shared" si="1"/>
        <v>5.5462499999999988</v>
      </c>
      <c r="X31" s="162">
        <v>7</v>
      </c>
    </row>
    <row r="32" spans="1:24" s="162" customFormat="1" ht="94.5">
      <c r="A32" s="1381"/>
      <c r="B32" s="1391"/>
      <c r="C32" s="1393"/>
      <c r="D32" s="1062">
        <v>0.1</v>
      </c>
      <c r="E32" s="1264"/>
      <c r="F32" s="1276"/>
      <c r="G32" s="331" t="s">
        <v>475</v>
      </c>
      <c r="H32" s="81" t="s">
        <v>160</v>
      </c>
      <c r="I32" s="227" t="s">
        <v>476</v>
      </c>
      <c r="J32" s="81" t="s">
        <v>161</v>
      </c>
      <c r="K32" s="172" t="s">
        <v>4</v>
      </c>
      <c r="L32" s="217">
        <v>0</v>
      </c>
      <c r="M32" s="119" t="s">
        <v>2</v>
      </c>
      <c r="N32" s="335">
        <v>1</v>
      </c>
      <c r="O32" s="335">
        <f>$A$10*$B$20*$C$27*D32*N32</f>
        <v>3.6975000000000001E-2</v>
      </c>
      <c r="P32" s="119">
        <v>0</v>
      </c>
      <c r="Q32" s="718">
        <v>10</v>
      </c>
      <c r="R32" s="260">
        <f t="shared" si="2"/>
        <v>100</v>
      </c>
      <c r="S32" s="261">
        <f t="shared" si="0"/>
        <v>3.6975000000000002</v>
      </c>
      <c r="T32" s="119">
        <v>0</v>
      </c>
      <c r="U32" s="718">
        <v>10</v>
      </c>
      <c r="V32" s="260">
        <f t="shared" si="3"/>
        <v>100</v>
      </c>
      <c r="W32" s="261">
        <f t="shared" si="1"/>
        <v>3.6975000000000002</v>
      </c>
      <c r="X32" s="162">
        <v>8</v>
      </c>
    </row>
    <row r="33" spans="1:24" s="162" customFormat="1" ht="141.75">
      <c r="A33" s="1381"/>
      <c r="B33" s="1391"/>
      <c r="C33" s="1394"/>
      <c r="D33" s="1062">
        <v>0.15</v>
      </c>
      <c r="E33" s="1265"/>
      <c r="F33" s="1275"/>
      <c r="G33" s="331" t="s">
        <v>478</v>
      </c>
      <c r="H33" s="534" t="s">
        <v>44</v>
      </c>
      <c r="I33" s="227" t="s">
        <v>490</v>
      </c>
      <c r="J33" s="81" t="s">
        <v>44</v>
      </c>
      <c r="K33" s="172" t="s">
        <v>4</v>
      </c>
      <c r="L33" s="217">
        <v>0</v>
      </c>
      <c r="M33" s="119" t="s">
        <v>2</v>
      </c>
      <c r="N33" s="335">
        <v>1</v>
      </c>
      <c r="O33" s="335">
        <f>$A$10*$B$20*$C$27*D33*N33</f>
        <v>5.5462499999999991E-2</v>
      </c>
      <c r="P33" s="119">
        <v>0</v>
      </c>
      <c r="Q33" s="718">
        <v>10</v>
      </c>
      <c r="R33" s="260">
        <f t="shared" si="2"/>
        <v>100</v>
      </c>
      <c r="S33" s="261">
        <f t="shared" si="0"/>
        <v>5.5462499999999988</v>
      </c>
      <c r="T33" s="119">
        <v>0</v>
      </c>
      <c r="U33" s="718">
        <v>10</v>
      </c>
      <c r="V33" s="260">
        <f t="shared" si="3"/>
        <v>100</v>
      </c>
      <c r="W33" s="261">
        <f t="shared" si="1"/>
        <v>5.5462499999999988</v>
      </c>
      <c r="X33" s="162">
        <v>9</v>
      </c>
    </row>
    <row r="34" spans="1:24" s="162" customFormat="1" ht="94.5">
      <c r="A34" s="1381"/>
      <c r="B34" s="1391"/>
      <c r="C34" s="1388">
        <v>0.1</v>
      </c>
      <c r="D34" s="581">
        <v>0.2</v>
      </c>
      <c r="E34" s="1263" t="s">
        <v>85</v>
      </c>
      <c r="F34" s="1274" t="s">
        <v>263</v>
      </c>
      <c r="G34" s="628" t="s">
        <v>479</v>
      </c>
      <c r="H34" s="82" t="s">
        <v>367</v>
      </c>
      <c r="I34" s="92" t="s">
        <v>483</v>
      </c>
      <c r="J34" s="435" t="s">
        <v>361</v>
      </c>
      <c r="K34" s="172" t="s">
        <v>4</v>
      </c>
      <c r="L34" s="217">
        <v>0</v>
      </c>
      <c r="M34" s="119" t="s">
        <v>2</v>
      </c>
      <c r="N34" s="335">
        <v>1</v>
      </c>
      <c r="O34" s="335">
        <f>$A$10*$B$20*$C$34*D34*N34</f>
        <v>1.4790000000000001E-2</v>
      </c>
      <c r="P34" s="119">
        <v>0</v>
      </c>
      <c r="Q34" s="718">
        <v>10</v>
      </c>
      <c r="R34" s="260">
        <f t="shared" si="2"/>
        <v>100</v>
      </c>
      <c r="S34" s="261">
        <f t="shared" si="0"/>
        <v>1.4790000000000001</v>
      </c>
      <c r="T34" s="119">
        <v>0</v>
      </c>
      <c r="U34" s="718">
        <v>10</v>
      </c>
      <c r="V34" s="260">
        <f t="shared" si="3"/>
        <v>100</v>
      </c>
      <c r="W34" s="261">
        <f t="shared" si="1"/>
        <v>1.4790000000000001</v>
      </c>
      <c r="X34" s="162">
        <v>10</v>
      </c>
    </row>
    <row r="35" spans="1:24" s="162" customFormat="1" ht="94.5">
      <c r="A35" s="1381"/>
      <c r="B35" s="1391"/>
      <c r="C35" s="1393"/>
      <c r="D35" s="1062">
        <v>0.25</v>
      </c>
      <c r="E35" s="1264"/>
      <c r="F35" s="1276"/>
      <c r="G35" s="331" t="s">
        <v>477</v>
      </c>
      <c r="H35" s="678" t="s">
        <v>331</v>
      </c>
      <c r="I35" s="92" t="s">
        <v>482</v>
      </c>
      <c r="J35" s="666" t="s">
        <v>349</v>
      </c>
      <c r="K35" s="172" t="s">
        <v>4</v>
      </c>
      <c r="L35" s="217">
        <v>0</v>
      </c>
      <c r="M35" s="119" t="s">
        <v>2</v>
      </c>
      <c r="N35" s="335">
        <v>1</v>
      </c>
      <c r="O35" s="335">
        <f t="shared" ref="O35:O36" si="4">$A$10*$B$20*$C$34*D35*N35</f>
        <v>1.84875E-2</v>
      </c>
      <c r="P35" s="119">
        <v>0</v>
      </c>
      <c r="Q35" s="718">
        <v>10</v>
      </c>
      <c r="R35" s="260">
        <f t="shared" si="2"/>
        <v>100</v>
      </c>
      <c r="S35" s="261">
        <f t="shared" si="0"/>
        <v>1.8487500000000001</v>
      </c>
      <c r="T35" s="119">
        <v>0</v>
      </c>
      <c r="U35" s="718">
        <v>10</v>
      </c>
      <c r="V35" s="260">
        <f t="shared" si="3"/>
        <v>100</v>
      </c>
      <c r="W35" s="261">
        <f t="shared" si="1"/>
        <v>1.8487500000000001</v>
      </c>
      <c r="X35" s="162">
        <v>11</v>
      </c>
    </row>
    <row r="36" spans="1:24" s="162" customFormat="1" ht="173.25">
      <c r="A36" s="1381"/>
      <c r="B36" s="1391"/>
      <c r="C36" s="1393"/>
      <c r="D36" s="1062">
        <v>0.25</v>
      </c>
      <c r="E36" s="1264"/>
      <c r="F36" s="1276"/>
      <c r="G36" s="331" t="s">
        <v>480</v>
      </c>
      <c r="H36" s="81" t="s">
        <v>87</v>
      </c>
      <c r="I36" s="92" t="s">
        <v>481</v>
      </c>
      <c r="J36" s="435" t="s">
        <v>337</v>
      </c>
      <c r="K36" s="172" t="s">
        <v>4</v>
      </c>
      <c r="L36" s="217">
        <v>0</v>
      </c>
      <c r="M36" s="119" t="s">
        <v>2</v>
      </c>
      <c r="N36" s="335">
        <v>1</v>
      </c>
      <c r="O36" s="335">
        <f t="shared" si="4"/>
        <v>1.84875E-2</v>
      </c>
      <c r="P36" s="119">
        <v>0</v>
      </c>
      <c r="Q36" s="718">
        <v>10</v>
      </c>
      <c r="R36" s="260">
        <f t="shared" si="2"/>
        <v>100</v>
      </c>
      <c r="S36" s="261">
        <f t="shared" si="0"/>
        <v>1.8487500000000001</v>
      </c>
      <c r="T36" s="119">
        <v>0</v>
      </c>
      <c r="U36" s="718">
        <v>10</v>
      </c>
      <c r="V36" s="260">
        <f t="shared" si="3"/>
        <v>100</v>
      </c>
      <c r="W36" s="261">
        <f t="shared" si="1"/>
        <v>1.8487500000000001</v>
      </c>
      <c r="X36" s="162">
        <v>12</v>
      </c>
    </row>
    <row r="37" spans="1:24" s="162" customFormat="1" ht="63">
      <c r="A37" s="1381"/>
      <c r="B37" s="1391"/>
      <c r="C37" s="1394"/>
      <c r="D37" s="1062">
        <v>0.3</v>
      </c>
      <c r="E37" s="1265"/>
      <c r="F37" s="1275"/>
      <c r="G37" s="331" t="s">
        <v>451</v>
      </c>
      <c r="H37" s="87" t="s">
        <v>371</v>
      </c>
      <c r="I37" s="92" t="s">
        <v>452</v>
      </c>
      <c r="J37" s="534" t="s">
        <v>372</v>
      </c>
      <c r="K37" s="172" t="s">
        <v>4</v>
      </c>
      <c r="L37" s="217">
        <v>0</v>
      </c>
      <c r="M37" s="119" t="s">
        <v>2</v>
      </c>
      <c r="N37" s="335">
        <v>1</v>
      </c>
      <c r="O37" s="335">
        <f>$A$10*$B$20*$C$34*D37*N37</f>
        <v>2.2185E-2</v>
      </c>
      <c r="P37" s="119">
        <v>0</v>
      </c>
      <c r="Q37" s="718">
        <v>10</v>
      </c>
      <c r="R37" s="260">
        <f t="shared" si="2"/>
        <v>100</v>
      </c>
      <c r="S37" s="261">
        <f t="shared" si="0"/>
        <v>2.2185000000000001</v>
      </c>
      <c r="T37" s="119">
        <v>0</v>
      </c>
      <c r="U37" s="718">
        <v>10</v>
      </c>
      <c r="V37" s="260">
        <f t="shared" si="3"/>
        <v>100</v>
      </c>
      <c r="W37" s="261">
        <f t="shared" si="1"/>
        <v>2.2185000000000001</v>
      </c>
      <c r="X37" s="162">
        <v>13</v>
      </c>
    </row>
    <row r="38" spans="1:24" s="162" customFormat="1" ht="126">
      <c r="A38" s="1381"/>
      <c r="B38" s="1391"/>
      <c r="C38" s="1388">
        <v>0.1</v>
      </c>
      <c r="D38" s="1388">
        <v>1</v>
      </c>
      <c r="E38" s="1263" t="s">
        <v>98</v>
      </c>
      <c r="F38" s="1262" t="s">
        <v>265</v>
      </c>
      <c r="G38" s="1259" t="s">
        <v>499</v>
      </c>
      <c r="H38" s="1261" t="s">
        <v>375</v>
      </c>
      <c r="I38" s="876" t="s">
        <v>486</v>
      </c>
      <c r="J38" s="81" t="s">
        <v>376</v>
      </c>
      <c r="K38" s="172" t="s">
        <v>4</v>
      </c>
      <c r="L38" s="217">
        <v>0</v>
      </c>
      <c r="M38" s="119" t="s">
        <v>2</v>
      </c>
      <c r="N38" s="335">
        <v>0.5</v>
      </c>
      <c r="O38" s="335">
        <f>$A$10*$B$20*$C$38*$D$38*N38</f>
        <v>3.6975000000000001E-2</v>
      </c>
      <c r="P38" s="119">
        <v>0</v>
      </c>
      <c r="Q38" s="718">
        <v>10</v>
      </c>
      <c r="R38" s="260">
        <f t="shared" si="2"/>
        <v>100</v>
      </c>
      <c r="S38" s="261">
        <f t="shared" si="0"/>
        <v>3.6975000000000002</v>
      </c>
      <c r="T38" s="119">
        <v>0</v>
      </c>
      <c r="U38" s="718">
        <v>10</v>
      </c>
      <c r="V38" s="260">
        <f t="shared" si="3"/>
        <v>100</v>
      </c>
      <c r="W38" s="261">
        <f t="shared" si="1"/>
        <v>3.6975000000000002</v>
      </c>
      <c r="X38" s="162">
        <v>14</v>
      </c>
    </row>
    <row r="39" spans="1:24" s="162" customFormat="1" ht="189">
      <c r="A39" s="1381"/>
      <c r="B39" s="1391"/>
      <c r="C39" s="1383"/>
      <c r="D39" s="1383"/>
      <c r="E39" s="1265"/>
      <c r="F39" s="1262"/>
      <c r="G39" s="1259"/>
      <c r="H39" s="1261"/>
      <c r="I39" s="874" t="s">
        <v>487</v>
      </c>
      <c r="J39" s="81" t="s">
        <v>389</v>
      </c>
      <c r="K39" s="172" t="s">
        <v>4</v>
      </c>
      <c r="L39" s="217">
        <v>0</v>
      </c>
      <c r="M39" s="119" t="s">
        <v>2</v>
      </c>
      <c r="N39" s="335">
        <v>0.5</v>
      </c>
      <c r="O39" s="335">
        <f>$A$10*$B$20*$C$38*$D$38*N39</f>
        <v>3.6975000000000001E-2</v>
      </c>
      <c r="P39" s="119">
        <v>0</v>
      </c>
      <c r="Q39" s="718">
        <v>10</v>
      </c>
      <c r="R39" s="260">
        <f t="shared" si="2"/>
        <v>100</v>
      </c>
      <c r="S39" s="261">
        <f t="shared" si="0"/>
        <v>3.6975000000000002</v>
      </c>
      <c r="T39" s="119"/>
      <c r="U39" s="718">
        <v>10</v>
      </c>
      <c r="V39" s="260">
        <f t="shared" si="3"/>
        <v>100</v>
      </c>
      <c r="W39" s="261">
        <f t="shared" si="1"/>
        <v>3.6975000000000002</v>
      </c>
      <c r="X39" s="162">
        <v>15</v>
      </c>
    </row>
    <row r="40" spans="1:24" s="162" customFormat="1" ht="78.75">
      <c r="A40" s="1381"/>
      <c r="B40" s="1391"/>
      <c r="C40" s="581">
        <v>0.05</v>
      </c>
      <c r="D40" s="581">
        <v>1</v>
      </c>
      <c r="E40" s="304" t="s">
        <v>102</v>
      </c>
      <c r="F40" s="83" t="s">
        <v>103</v>
      </c>
      <c r="G40" s="305" t="s">
        <v>492</v>
      </c>
      <c r="H40" s="83" t="s">
        <v>377</v>
      </c>
      <c r="I40" s="518" t="s">
        <v>484</v>
      </c>
      <c r="J40" s="537" t="s">
        <v>157</v>
      </c>
      <c r="K40" s="172" t="s">
        <v>4</v>
      </c>
      <c r="L40" s="217">
        <v>0</v>
      </c>
      <c r="M40" s="119" t="s">
        <v>2</v>
      </c>
      <c r="N40" s="335">
        <v>1</v>
      </c>
      <c r="O40" s="335">
        <f>A10*B20*C40*D40*N40</f>
        <v>3.6975000000000001E-2</v>
      </c>
      <c r="P40" s="119">
        <v>0</v>
      </c>
      <c r="Q40" s="718">
        <v>10</v>
      </c>
      <c r="R40" s="260">
        <f t="shared" si="2"/>
        <v>100</v>
      </c>
      <c r="S40" s="261">
        <f t="shared" si="0"/>
        <v>3.6975000000000002</v>
      </c>
      <c r="T40" s="119">
        <v>0</v>
      </c>
      <c r="U40" s="718">
        <v>10</v>
      </c>
      <c r="V40" s="260">
        <f t="shared" si="3"/>
        <v>100</v>
      </c>
      <c r="W40" s="261">
        <f t="shared" si="1"/>
        <v>3.6975000000000002</v>
      </c>
      <c r="X40" s="162">
        <v>16</v>
      </c>
    </row>
    <row r="41" spans="1:24" s="162" customFormat="1">
      <c r="A41" s="1381"/>
      <c r="B41" s="1391"/>
      <c r="C41" s="581"/>
      <c r="D41" s="1058"/>
      <c r="E41" s="554"/>
      <c r="F41" s="1398" t="s">
        <v>285</v>
      </c>
      <c r="G41" s="1399"/>
      <c r="H41" s="1399"/>
      <c r="I41" s="1399"/>
      <c r="J41" s="1400"/>
      <c r="K41" s="577"/>
      <c r="L41" s="530"/>
      <c r="M41" s="529"/>
      <c r="N41" s="310"/>
      <c r="O41" s="310"/>
      <c r="P41" s="529"/>
      <c r="Q41" s="310"/>
      <c r="R41" s="578"/>
      <c r="S41" s="579"/>
      <c r="T41" s="529"/>
      <c r="U41" s="310"/>
      <c r="V41" s="578"/>
      <c r="W41" s="579"/>
    </row>
    <row r="42" spans="1:24" s="162" customFormat="1" ht="23.25">
      <c r="A42" s="1381"/>
      <c r="B42" s="1391"/>
      <c r="C42" s="581">
        <v>0</v>
      </c>
      <c r="D42" s="1058"/>
      <c r="E42" s="299" t="s">
        <v>106</v>
      </c>
      <c r="F42" s="82"/>
      <c r="G42" s="77"/>
      <c r="H42" s="82"/>
      <c r="I42" s="224"/>
      <c r="J42" s="81"/>
      <c r="K42" s="119"/>
      <c r="L42" s="81"/>
      <c r="M42" s="81"/>
      <c r="N42" s="335"/>
      <c r="O42" s="335"/>
      <c r="P42" s="119"/>
      <c r="Q42" s="732"/>
      <c r="R42" s="260"/>
      <c r="S42" s="261"/>
      <c r="T42" s="119"/>
      <c r="U42" s="732"/>
      <c r="V42" s="260"/>
      <c r="W42" s="261"/>
    </row>
    <row r="43" spans="1:24" s="162" customFormat="1">
      <c r="A43" s="1381"/>
      <c r="B43" s="1391"/>
      <c r="C43" s="581"/>
      <c r="D43" s="1058"/>
      <c r="E43" s="570"/>
      <c r="F43" s="1398" t="s">
        <v>286</v>
      </c>
      <c r="G43" s="1399"/>
      <c r="H43" s="1399"/>
      <c r="I43" s="1399"/>
      <c r="J43" s="1400"/>
      <c r="K43" s="558"/>
      <c r="L43" s="530"/>
      <c r="M43" s="529"/>
      <c r="N43" s="310"/>
      <c r="O43" s="310"/>
      <c r="P43" s="529"/>
      <c r="Q43" s="310"/>
      <c r="R43" s="578"/>
      <c r="S43" s="579"/>
      <c r="T43" s="529"/>
      <c r="U43" s="310"/>
      <c r="V43" s="578"/>
      <c r="W43" s="579"/>
    </row>
    <row r="44" spans="1:24" s="162" customFormat="1" ht="220.5">
      <c r="A44" s="1381"/>
      <c r="B44" s="1391"/>
      <c r="C44" s="581">
        <v>0.1</v>
      </c>
      <c r="D44" s="1058">
        <v>1</v>
      </c>
      <c r="E44" s="299" t="s">
        <v>109</v>
      </c>
      <c r="F44" s="81" t="s">
        <v>110</v>
      </c>
      <c r="G44" s="77" t="s">
        <v>455</v>
      </c>
      <c r="H44" s="81" t="s">
        <v>264</v>
      </c>
      <c r="I44" s="77" t="s">
        <v>454</v>
      </c>
      <c r="J44" s="81" t="s">
        <v>398</v>
      </c>
      <c r="K44" s="81" t="s">
        <v>4</v>
      </c>
      <c r="L44" s="81">
        <v>0</v>
      </c>
      <c r="M44" s="895" t="s">
        <v>2</v>
      </c>
      <c r="N44" s="335">
        <v>1</v>
      </c>
      <c r="O44" s="335">
        <f>A10*B20*C44*D44*N44</f>
        <v>7.3950000000000002E-2</v>
      </c>
      <c r="P44" s="119">
        <v>0</v>
      </c>
      <c r="Q44" s="732">
        <v>10</v>
      </c>
      <c r="R44" s="260">
        <f>100-O44*P44</f>
        <v>100</v>
      </c>
      <c r="S44" s="261">
        <f>O44*R44</f>
        <v>7.3950000000000005</v>
      </c>
      <c r="T44" s="119">
        <v>0</v>
      </c>
      <c r="U44" s="732">
        <v>10</v>
      </c>
      <c r="V44" s="260">
        <f>100-S44*T44</f>
        <v>100</v>
      </c>
      <c r="W44" s="261">
        <f>O44*V44</f>
        <v>7.3950000000000005</v>
      </c>
      <c r="X44" s="162">
        <v>17</v>
      </c>
    </row>
    <row r="45" spans="1:24" s="162" customFormat="1">
      <c r="A45" s="1381"/>
      <c r="B45" s="1391"/>
      <c r="C45" s="881"/>
      <c r="D45" s="1059"/>
      <c r="E45" s="582"/>
      <c r="F45" s="1395" t="s">
        <v>287</v>
      </c>
      <c r="G45" s="1396"/>
      <c r="H45" s="1396"/>
      <c r="I45" s="1396"/>
      <c r="J45" s="1397"/>
      <c r="K45" s="521"/>
      <c r="L45" s="521"/>
      <c r="M45" s="521"/>
      <c r="N45" s="310"/>
      <c r="O45" s="310"/>
      <c r="P45" s="529"/>
      <c r="Q45" s="310"/>
      <c r="R45" s="578"/>
      <c r="S45" s="579"/>
      <c r="T45" s="529"/>
      <c r="U45" s="310"/>
      <c r="V45" s="578"/>
      <c r="W45" s="579"/>
    </row>
    <row r="46" spans="1:24" s="162" customFormat="1">
      <c r="A46" s="1381"/>
      <c r="B46" s="1391"/>
      <c r="C46" s="881"/>
      <c r="D46" s="967"/>
      <c r="E46" s="877"/>
      <c r="F46" s="875"/>
      <c r="G46" s="628"/>
      <c r="H46" s="83"/>
      <c r="I46" s="518"/>
      <c r="J46" s="84"/>
      <c r="K46" s="81"/>
      <c r="L46" s="77"/>
      <c r="M46" s="119"/>
      <c r="N46" s="335"/>
      <c r="O46" s="335"/>
      <c r="P46" s="119"/>
      <c r="Q46" s="718"/>
      <c r="R46" s="260"/>
      <c r="S46" s="261"/>
      <c r="T46" s="119"/>
      <c r="U46" s="718"/>
      <c r="V46" s="260"/>
      <c r="W46" s="261"/>
    </row>
    <row r="47" spans="1:24" s="162" customFormat="1">
      <c r="A47" s="1381"/>
      <c r="B47" s="1391"/>
      <c r="C47" s="882"/>
      <c r="D47" s="1055"/>
      <c r="E47" s="583"/>
      <c r="F47" s="1398" t="s">
        <v>288</v>
      </c>
      <c r="G47" s="1399"/>
      <c r="H47" s="1399"/>
      <c r="I47" s="1399"/>
      <c r="J47" s="1400"/>
      <c r="K47" s="521"/>
      <c r="L47" s="530"/>
      <c r="M47" s="529"/>
      <c r="N47" s="310"/>
      <c r="O47" s="310"/>
      <c r="P47" s="529"/>
      <c r="Q47" s="310"/>
      <c r="R47" s="578"/>
      <c r="S47" s="579"/>
      <c r="T47" s="529"/>
      <c r="U47" s="310"/>
      <c r="V47" s="578"/>
      <c r="W47" s="579"/>
    </row>
    <row r="48" spans="1:24" s="162" customFormat="1">
      <c r="A48" s="1381"/>
      <c r="B48" s="1391"/>
      <c r="C48" s="881"/>
      <c r="D48" s="967"/>
      <c r="E48" s="877"/>
      <c r="F48" s="875"/>
      <c r="G48" s="872"/>
      <c r="H48" s="875"/>
      <c r="I48" s="533"/>
      <c r="J48" s="81"/>
      <c r="K48" s="81"/>
      <c r="L48" s="77"/>
      <c r="M48" s="119"/>
      <c r="N48" s="335"/>
      <c r="O48" s="335"/>
      <c r="P48" s="119"/>
      <c r="Q48" s="718"/>
      <c r="R48" s="260"/>
      <c r="S48" s="261"/>
      <c r="T48" s="119"/>
      <c r="U48" s="718"/>
      <c r="V48" s="260"/>
      <c r="W48" s="261"/>
    </row>
    <row r="49" spans="1:24" s="162" customFormat="1">
      <c r="A49" s="1381"/>
      <c r="B49" s="454"/>
      <c r="C49" s="870">
        <f>SUM(C21:C48)</f>
        <v>1</v>
      </c>
      <c r="D49" s="1060"/>
      <c r="E49" s="299"/>
      <c r="F49" s="161"/>
      <c r="G49" s="161"/>
      <c r="H49" s="161"/>
      <c r="I49" s="161"/>
      <c r="J49" s="161"/>
      <c r="K49" s="161"/>
      <c r="L49" s="161"/>
      <c r="M49" s="161"/>
      <c r="N49" s="416"/>
      <c r="O49" s="416"/>
      <c r="P49" s="155"/>
      <c r="Q49" s="155"/>
      <c r="R49" s="156"/>
      <c r="S49" s="157"/>
      <c r="T49" s="155"/>
      <c r="U49" s="155"/>
      <c r="V49" s="369"/>
      <c r="W49" s="436"/>
    </row>
    <row r="50" spans="1:24" s="162" customFormat="1">
      <c r="A50" s="1381"/>
      <c r="B50" s="1415">
        <v>0.13</v>
      </c>
      <c r="C50" s="889"/>
      <c r="D50" s="1061"/>
      <c r="E50" s="699" t="s">
        <v>535</v>
      </c>
      <c r="F50" s="691" t="s">
        <v>536</v>
      </c>
      <c r="G50" s="692"/>
      <c r="H50" s="692"/>
      <c r="I50" s="692"/>
      <c r="J50" s="692"/>
      <c r="K50" s="692"/>
      <c r="L50" s="692"/>
      <c r="M50" s="693"/>
      <c r="N50" s="890"/>
      <c r="O50" s="890"/>
      <c r="P50" s="891"/>
      <c r="Q50" s="891"/>
      <c r="R50" s="892"/>
      <c r="S50" s="893">
        <f>SUM(S51:S62)</f>
        <v>11.049999999999999</v>
      </c>
      <c r="T50" s="893"/>
      <c r="U50" s="893"/>
      <c r="V50" s="893"/>
      <c r="W50" s="893">
        <f>SUM(W51:W62)</f>
        <v>11.049999999999999</v>
      </c>
    </row>
    <row r="51" spans="1:24" s="162" customFormat="1" ht="78.75">
      <c r="A51" s="1381"/>
      <c r="B51" s="1416"/>
      <c r="C51" s="702">
        <v>0.1</v>
      </c>
      <c r="D51" s="702">
        <v>1</v>
      </c>
      <c r="E51" s="92" t="s">
        <v>31</v>
      </c>
      <c r="F51" s="117" t="s">
        <v>10</v>
      </c>
      <c r="G51" s="117" t="s">
        <v>32</v>
      </c>
      <c r="H51" s="253" t="s">
        <v>189</v>
      </c>
      <c r="I51" s="118" t="s">
        <v>217</v>
      </c>
      <c r="J51" s="253" t="s">
        <v>189</v>
      </c>
      <c r="K51" s="172" t="s">
        <v>4</v>
      </c>
      <c r="L51" s="119">
        <v>0</v>
      </c>
      <c r="M51" s="119" t="s">
        <v>2</v>
      </c>
      <c r="N51" s="120">
        <v>1</v>
      </c>
      <c r="O51" s="885">
        <f>$A$10*$B$50*C51*D51*N51</f>
        <v>1.1050000000000001E-2</v>
      </c>
      <c r="P51" s="114">
        <v>0</v>
      </c>
      <c r="Q51" s="114">
        <v>10</v>
      </c>
      <c r="R51" s="1026">
        <f>100-P51*Q51</f>
        <v>100</v>
      </c>
      <c r="S51" s="263">
        <f>R51*O51</f>
        <v>1.105</v>
      </c>
      <c r="T51" s="114">
        <v>0</v>
      </c>
      <c r="U51" s="114">
        <v>10</v>
      </c>
      <c r="V51" s="1026">
        <f>100-T51*U51</f>
        <v>100</v>
      </c>
      <c r="W51" s="263">
        <f>V51*O51</f>
        <v>1.105</v>
      </c>
      <c r="X51" s="162">
        <v>18</v>
      </c>
    </row>
    <row r="52" spans="1:24" s="162" customFormat="1" ht="47.25">
      <c r="A52" s="1381"/>
      <c r="B52" s="1416"/>
      <c r="C52" s="702">
        <v>7.0000000000000007E-2</v>
      </c>
      <c r="D52" s="702">
        <v>1</v>
      </c>
      <c r="E52" s="886" t="s">
        <v>58</v>
      </c>
      <c r="F52" s="887" t="s">
        <v>59</v>
      </c>
      <c r="G52" s="888" t="s">
        <v>429</v>
      </c>
      <c r="H52" s="887" t="s">
        <v>527</v>
      </c>
      <c r="I52" s="114" t="s">
        <v>430</v>
      </c>
      <c r="J52" s="81" t="s">
        <v>379</v>
      </c>
      <c r="K52" s="172" t="s">
        <v>4</v>
      </c>
      <c r="L52" s="119">
        <v>0</v>
      </c>
      <c r="M52" s="119" t="s">
        <v>2</v>
      </c>
      <c r="N52" s="124">
        <v>1</v>
      </c>
      <c r="O52" s="885">
        <f t="shared" ref="O52:O56" si="5">$A$10*$B$50*C52*D52*N52</f>
        <v>7.7350000000000006E-3</v>
      </c>
      <c r="P52" s="114">
        <v>0</v>
      </c>
      <c r="Q52" s="114">
        <v>10</v>
      </c>
      <c r="R52" s="1026">
        <f t="shared" ref="R52:R62" si="6">100-P52*Q52</f>
        <v>100</v>
      </c>
      <c r="S52" s="263">
        <f t="shared" ref="S52:S62" si="7">R52*O52</f>
        <v>0.77350000000000008</v>
      </c>
      <c r="T52" s="114">
        <v>0</v>
      </c>
      <c r="U52" s="114">
        <v>10</v>
      </c>
      <c r="V52" s="1026">
        <f t="shared" ref="V52:V62" si="8">100-T52*U52</f>
        <v>100</v>
      </c>
      <c r="W52" s="263">
        <f t="shared" ref="W52:W62" si="9">V52*O52</f>
        <v>0.77350000000000008</v>
      </c>
      <c r="X52" s="162">
        <v>19</v>
      </c>
    </row>
    <row r="53" spans="1:24" s="162" customFormat="1" ht="47.25">
      <c r="A53" s="1381"/>
      <c r="B53" s="1416"/>
      <c r="C53" s="702">
        <v>7.0000000000000007E-2</v>
      </c>
      <c r="D53" s="702">
        <v>1</v>
      </c>
      <c r="E53" s="886" t="s">
        <v>60</v>
      </c>
      <c r="F53" s="887" t="s">
        <v>61</v>
      </c>
      <c r="G53" s="888" t="s">
        <v>431</v>
      </c>
      <c r="H53" s="887" t="s">
        <v>529</v>
      </c>
      <c r="I53" s="114" t="s">
        <v>432</v>
      </c>
      <c r="J53" s="81" t="s">
        <v>381</v>
      </c>
      <c r="K53" s="172" t="s">
        <v>4</v>
      </c>
      <c r="L53" s="119">
        <v>0</v>
      </c>
      <c r="M53" s="119" t="s">
        <v>2</v>
      </c>
      <c r="N53" s="124">
        <v>1</v>
      </c>
      <c r="O53" s="885">
        <f t="shared" si="5"/>
        <v>7.7350000000000006E-3</v>
      </c>
      <c r="P53" s="114">
        <v>0</v>
      </c>
      <c r="Q53" s="114">
        <v>10</v>
      </c>
      <c r="R53" s="1026">
        <f t="shared" si="6"/>
        <v>100</v>
      </c>
      <c r="S53" s="263">
        <f t="shared" si="7"/>
        <v>0.77350000000000008</v>
      </c>
      <c r="T53" s="114">
        <v>0</v>
      </c>
      <c r="U53" s="114">
        <v>10</v>
      </c>
      <c r="V53" s="1026">
        <f t="shared" si="8"/>
        <v>100</v>
      </c>
      <c r="W53" s="263">
        <f t="shared" si="9"/>
        <v>0.77350000000000008</v>
      </c>
      <c r="X53" s="162">
        <v>20</v>
      </c>
    </row>
    <row r="54" spans="1:24" s="162" customFormat="1" ht="126">
      <c r="A54" s="1381"/>
      <c r="B54" s="1416"/>
      <c r="C54" s="702">
        <v>0.1</v>
      </c>
      <c r="D54" s="702">
        <v>1</v>
      </c>
      <c r="E54" s="339" t="s">
        <v>77</v>
      </c>
      <c r="F54" s="339" t="s">
        <v>78</v>
      </c>
      <c r="G54" s="339" t="s">
        <v>435</v>
      </c>
      <c r="H54" s="339" t="s">
        <v>531</v>
      </c>
      <c r="I54" s="79" t="s">
        <v>437</v>
      </c>
      <c r="J54" s="678" t="s">
        <v>333</v>
      </c>
      <c r="K54" s="172" t="s">
        <v>4</v>
      </c>
      <c r="L54" s="119">
        <v>0</v>
      </c>
      <c r="M54" s="119" t="s">
        <v>2</v>
      </c>
      <c r="N54" s="124">
        <v>1</v>
      </c>
      <c r="O54" s="885">
        <f t="shared" si="5"/>
        <v>1.1050000000000001E-2</v>
      </c>
      <c r="P54" s="114">
        <v>0</v>
      </c>
      <c r="Q54" s="114">
        <v>10</v>
      </c>
      <c r="R54" s="1026">
        <f t="shared" si="6"/>
        <v>100</v>
      </c>
      <c r="S54" s="263">
        <f t="shared" si="7"/>
        <v>1.105</v>
      </c>
      <c r="T54" s="114">
        <v>0</v>
      </c>
      <c r="U54" s="114">
        <v>10</v>
      </c>
      <c r="V54" s="1026">
        <f t="shared" si="8"/>
        <v>100</v>
      </c>
      <c r="W54" s="263">
        <f t="shared" si="9"/>
        <v>1.105</v>
      </c>
      <c r="X54" s="162">
        <v>21</v>
      </c>
    </row>
    <row r="55" spans="1:24" s="162" customFormat="1" ht="47.25">
      <c r="A55" s="1381"/>
      <c r="B55" s="1416"/>
      <c r="C55" s="1028">
        <v>0</v>
      </c>
      <c r="D55" s="961">
        <v>1</v>
      </c>
      <c r="E55" s="1029" t="s">
        <v>88</v>
      </c>
      <c r="F55" s="1029" t="s">
        <v>89</v>
      </c>
      <c r="G55" s="1030" t="s">
        <v>591</v>
      </c>
      <c r="H55" s="957" t="s">
        <v>592</v>
      </c>
      <c r="I55" s="917" t="s">
        <v>593</v>
      </c>
      <c r="J55" s="957" t="s">
        <v>592</v>
      </c>
      <c r="K55" s="898" t="s">
        <v>600</v>
      </c>
      <c r="L55" s="898">
        <v>0</v>
      </c>
      <c r="M55" s="81" t="s">
        <v>2</v>
      </c>
      <c r="N55" s="113">
        <v>1</v>
      </c>
      <c r="O55" s="885">
        <f t="shared" si="5"/>
        <v>0</v>
      </c>
      <c r="P55" s="114">
        <v>0</v>
      </c>
      <c r="Q55" s="114">
        <v>10</v>
      </c>
      <c r="R55" s="1026">
        <f t="shared" si="6"/>
        <v>100</v>
      </c>
      <c r="S55" s="263">
        <f>R55*O55</f>
        <v>0</v>
      </c>
      <c r="T55" s="114">
        <v>0</v>
      </c>
      <c r="U55" s="114">
        <v>10</v>
      </c>
      <c r="V55" s="1026">
        <f t="shared" si="8"/>
        <v>100</v>
      </c>
      <c r="W55" s="263">
        <f>V55*O55</f>
        <v>0</v>
      </c>
      <c r="X55" s="162">
        <v>22</v>
      </c>
    </row>
    <row r="56" spans="1:24" s="162" customFormat="1" ht="78.75">
      <c r="A56" s="1381"/>
      <c r="B56" s="1416"/>
      <c r="C56" s="702">
        <v>0.19</v>
      </c>
      <c r="D56" s="961">
        <v>1</v>
      </c>
      <c r="E56" s="875" t="s">
        <v>106</v>
      </c>
      <c r="F56" s="875" t="s">
        <v>107</v>
      </c>
      <c r="G56" s="875" t="s">
        <v>491</v>
      </c>
      <c r="H56" s="875" t="s">
        <v>107</v>
      </c>
      <c r="I56" s="79" t="s">
        <v>453</v>
      </c>
      <c r="J56" s="81" t="s">
        <v>344</v>
      </c>
      <c r="K56" s="172" t="s">
        <v>4</v>
      </c>
      <c r="L56" s="119">
        <v>0</v>
      </c>
      <c r="M56" s="119" t="s">
        <v>2</v>
      </c>
      <c r="N56" s="124">
        <v>1</v>
      </c>
      <c r="O56" s="885">
        <f t="shared" si="5"/>
        <v>2.0995E-2</v>
      </c>
      <c r="P56" s="114">
        <v>0</v>
      </c>
      <c r="Q56" s="114">
        <v>10</v>
      </c>
      <c r="R56" s="1026">
        <f t="shared" si="6"/>
        <v>100</v>
      </c>
      <c r="S56" s="263">
        <f t="shared" si="7"/>
        <v>2.0994999999999999</v>
      </c>
      <c r="T56" s="114">
        <v>0</v>
      </c>
      <c r="U56" s="114">
        <v>10</v>
      </c>
      <c r="V56" s="1026">
        <f t="shared" si="8"/>
        <v>100</v>
      </c>
      <c r="W56" s="263">
        <f t="shared" si="9"/>
        <v>2.0994999999999999</v>
      </c>
      <c r="X56" s="162">
        <v>23</v>
      </c>
    </row>
    <row r="57" spans="1:24" s="162" customFormat="1" ht="63">
      <c r="A57" s="1381"/>
      <c r="B57" s="1416"/>
      <c r="C57" s="1360">
        <v>0.19</v>
      </c>
      <c r="D57" s="1360">
        <v>1</v>
      </c>
      <c r="E57" s="1271" t="s">
        <v>112</v>
      </c>
      <c r="F57" s="1271" t="s">
        <v>113</v>
      </c>
      <c r="G57" s="1271" t="s">
        <v>456</v>
      </c>
      <c r="H57" s="1271" t="s">
        <v>532</v>
      </c>
      <c r="I57" s="224" t="s">
        <v>457</v>
      </c>
      <c r="J57" s="84" t="s">
        <v>395</v>
      </c>
      <c r="K57" s="172" t="s">
        <v>4</v>
      </c>
      <c r="L57" s="119">
        <v>0</v>
      </c>
      <c r="M57" s="119" t="s">
        <v>2</v>
      </c>
      <c r="N57" s="124">
        <v>0.7</v>
      </c>
      <c r="O57" s="885">
        <f>$A$10*$B$50*$C$57*$D$57*N57</f>
        <v>1.4696499999999999E-2</v>
      </c>
      <c r="P57" s="114">
        <v>0</v>
      </c>
      <c r="Q57" s="114">
        <v>10</v>
      </c>
      <c r="R57" s="1026">
        <f t="shared" si="6"/>
        <v>100</v>
      </c>
      <c r="S57" s="263">
        <f t="shared" si="7"/>
        <v>1.4696499999999999</v>
      </c>
      <c r="T57" s="114">
        <v>0</v>
      </c>
      <c r="U57" s="114">
        <v>10</v>
      </c>
      <c r="V57" s="1026">
        <f t="shared" si="8"/>
        <v>100</v>
      </c>
      <c r="W57" s="263">
        <f t="shared" si="9"/>
        <v>1.4696499999999999</v>
      </c>
      <c r="X57" s="162">
        <v>24</v>
      </c>
    </row>
    <row r="58" spans="1:24" s="162" customFormat="1" ht="78.75">
      <c r="A58" s="1381"/>
      <c r="B58" s="1416"/>
      <c r="C58" s="1361"/>
      <c r="D58" s="1361"/>
      <c r="E58" s="1272"/>
      <c r="F58" s="1272"/>
      <c r="G58" s="1272"/>
      <c r="H58" s="1272"/>
      <c r="I58" s="224" t="s">
        <v>524</v>
      </c>
      <c r="J58" s="81" t="s">
        <v>158</v>
      </c>
      <c r="K58" s="172" t="s">
        <v>4</v>
      </c>
      <c r="L58" s="119">
        <v>0</v>
      </c>
      <c r="M58" s="119" t="s">
        <v>2</v>
      </c>
      <c r="N58" s="124">
        <v>0.3</v>
      </c>
      <c r="O58" s="885">
        <f>$A$10*$B$50*$C$57*$D$57*N58</f>
        <v>6.2984999999999994E-3</v>
      </c>
      <c r="P58" s="114">
        <v>0</v>
      </c>
      <c r="Q58" s="114">
        <v>10</v>
      </c>
      <c r="R58" s="1026">
        <f t="shared" si="6"/>
        <v>100</v>
      </c>
      <c r="S58" s="263">
        <f t="shared" si="7"/>
        <v>0.62984999999999991</v>
      </c>
      <c r="T58" s="114">
        <v>0</v>
      </c>
      <c r="U58" s="114">
        <v>10</v>
      </c>
      <c r="V58" s="1026">
        <f t="shared" si="8"/>
        <v>100</v>
      </c>
      <c r="W58" s="263">
        <f t="shared" si="9"/>
        <v>0.62984999999999991</v>
      </c>
      <c r="X58" s="162">
        <v>25</v>
      </c>
    </row>
    <row r="59" spans="1:24" s="162" customFormat="1" ht="47.25">
      <c r="A59" s="1381"/>
      <c r="B59" s="1416"/>
      <c r="C59" s="1360">
        <v>0.19</v>
      </c>
      <c r="D59" s="1360">
        <v>1</v>
      </c>
      <c r="E59" s="1271" t="s">
        <v>115</v>
      </c>
      <c r="F59" s="1271" t="s">
        <v>116</v>
      </c>
      <c r="G59" s="1271" t="s">
        <v>458</v>
      </c>
      <c r="H59" s="1271" t="s">
        <v>533</v>
      </c>
      <c r="I59" s="224" t="s">
        <v>459</v>
      </c>
      <c r="J59" s="81" t="s">
        <v>396</v>
      </c>
      <c r="K59" s="172" t="s">
        <v>4</v>
      </c>
      <c r="L59" s="1031">
        <v>0</v>
      </c>
      <c r="M59" s="119" t="s">
        <v>2</v>
      </c>
      <c r="N59" s="124">
        <v>0.7</v>
      </c>
      <c r="O59" s="885">
        <f>$A$10*$B$50*$C$59*$D$59*N59</f>
        <v>1.4696499999999999E-2</v>
      </c>
      <c r="P59" s="114">
        <v>0</v>
      </c>
      <c r="Q59" s="114">
        <v>10</v>
      </c>
      <c r="R59" s="1026">
        <f t="shared" si="6"/>
        <v>100</v>
      </c>
      <c r="S59" s="263">
        <f t="shared" si="7"/>
        <v>1.4696499999999999</v>
      </c>
      <c r="T59" s="114">
        <v>0</v>
      </c>
      <c r="U59" s="114">
        <v>10</v>
      </c>
      <c r="V59" s="1026">
        <f t="shared" si="8"/>
        <v>100</v>
      </c>
      <c r="W59" s="263">
        <f t="shared" si="9"/>
        <v>1.4696499999999999</v>
      </c>
      <c r="X59" s="162">
        <v>26</v>
      </c>
    </row>
    <row r="60" spans="1:24" s="162" customFormat="1" ht="78.75">
      <c r="A60" s="1381"/>
      <c r="B60" s="1416"/>
      <c r="C60" s="1361"/>
      <c r="D60" s="1361"/>
      <c r="E60" s="1272"/>
      <c r="F60" s="1272"/>
      <c r="G60" s="1272"/>
      <c r="H60" s="1272"/>
      <c r="I60" s="224" t="s">
        <v>485</v>
      </c>
      <c r="J60" s="81" t="s">
        <v>159</v>
      </c>
      <c r="K60" s="172" t="s">
        <v>4</v>
      </c>
      <c r="L60" s="119">
        <v>0</v>
      </c>
      <c r="M60" s="119" t="s">
        <v>2</v>
      </c>
      <c r="N60" s="124">
        <v>0.3</v>
      </c>
      <c r="O60" s="885">
        <f>$A$10*$B$50*$C$59*$D$59*N60</f>
        <v>6.2984999999999994E-3</v>
      </c>
      <c r="P60" s="114">
        <v>0</v>
      </c>
      <c r="Q60" s="114">
        <v>10</v>
      </c>
      <c r="R60" s="1026">
        <f t="shared" si="6"/>
        <v>100</v>
      </c>
      <c r="S60" s="263">
        <f t="shared" si="7"/>
        <v>0.62984999999999991</v>
      </c>
      <c r="T60" s="114">
        <v>0</v>
      </c>
      <c r="U60" s="114">
        <v>10</v>
      </c>
      <c r="V60" s="1026">
        <f t="shared" si="8"/>
        <v>100</v>
      </c>
      <c r="W60" s="263">
        <f t="shared" si="9"/>
        <v>0.62984999999999991</v>
      </c>
      <c r="X60" s="162">
        <v>27</v>
      </c>
    </row>
    <row r="61" spans="1:24" s="162" customFormat="1" ht="78.75">
      <c r="A61" s="1381"/>
      <c r="B61" s="1416"/>
      <c r="C61" s="1360">
        <v>0.09</v>
      </c>
      <c r="D61" s="1360">
        <v>1</v>
      </c>
      <c r="E61" s="1348" t="s">
        <v>119</v>
      </c>
      <c r="F61" s="1283" t="s">
        <v>120</v>
      </c>
      <c r="G61" s="1271" t="s">
        <v>428</v>
      </c>
      <c r="H61" s="1283" t="s">
        <v>534</v>
      </c>
      <c r="I61" s="1118" t="s">
        <v>471</v>
      </c>
      <c r="J61" s="1119" t="s">
        <v>121</v>
      </c>
      <c r="K61" s="898" t="s">
        <v>606</v>
      </c>
      <c r="L61" s="1031"/>
      <c r="M61" s="895" t="s">
        <v>2</v>
      </c>
      <c r="N61" s="1103">
        <v>0.5</v>
      </c>
      <c r="O61" s="1104">
        <f>$A$10*$B$50*$C$61*$D$61*N61</f>
        <v>4.9724999999999995E-3</v>
      </c>
      <c r="P61" s="1105">
        <v>0</v>
      </c>
      <c r="Q61" s="1105">
        <v>10</v>
      </c>
      <c r="R61" s="1106">
        <v>100</v>
      </c>
      <c r="S61" s="1107">
        <f t="shared" si="7"/>
        <v>0.49724999999999997</v>
      </c>
      <c r="T61" s="1105">
        <v>0</v>
      </c>
      <c r="U61" s="1105">
        <v>10</v>
      </c>
      <c r="V61" s="1106">
        <v>100</v>
      </c>
      <c r="W61" s="1107">
        <f t="shared" si="9"/>
        <v>0.49724999999999997</v>
      </c>
      <c r="X61" s="162">
        <v>28</v>
      </c>
    </row>
    <row r="62" spans="1:24" s="162" customFormat="1" ht="63">
      <c r="A62" s="1381"/>
      <c r="B62" s="1416"/>
      <c r="C62" s="1384"/>
      <c r="D62" s="1384"/>
      <c r="E62" s="1385"/>
      <c r="F62" s="1284"/>
      <c r="G62" s="1277"/>
      <c r="H62" s="1284"/>
      <c r="I62" s="1123" t="s">
        <v>460</v>
      </c>
      <c r="J62" s="1124" t="s">
        <v>617</v>
      </c>
      <c r="K62" s="172" t="s">
        <v>4</v>
      </c>
      <c r="L62" s="119">
        <v>0</v>
      </c>
      <c r="M62" s="119" t="s">
        <v>2</v>
      </c>
      <c r="N62" s="124">
        <v>0.5</v>
      </c>
      <c r="O62" s="1104">
        <f>$A$10*$B$50*$C$61*$D$61*N62</f>
        <v>4.9724999999999995E-3</v>
      </c>
      <c r="P62" s="114">
        <v>0</v>
      </c>
      <c r="Q62" s="114">
        <v>10</v>
      </c>
      <c r="R62" s="1026">
        <f t="shared" si="6"/>
        <v>100</v>
      </c>
      <c r="S62" s="263">
        <f t="shared" si="7"/>
        <v>0.49724999999999997</v>
      </c>
      <c r="T62" s="114">
        <v>0</v>
      </c>
      <c r="U62" s="114">
        <v>10</v>
      </c>
      <c r="V62" s="1026">
        <f t="shared" si="8"/>
        <v>100</v>
      </c>
      <c r="W62" s="263">
        <f t="shared" si="9"/>
        <v>0.49724999999999997</v>
      </c>
      <c r="X62" s="162">
        <v>29</v>
      </c>
    </row>
    <row r="63" spans="1:24" s="162" customFormat="1">
      <c r="A63" s="941"/>
      <c r="B63" s="941"/>
      <c r="C63" s="1080">
        <f>SUM(C50:C62)</f>
        <v>0.99999999999999989</v>
      </c>
      <c r="D63" s="871"/>
      <c r="E63" s="1112"/>
      <c r="F63" s="161"/>
      <c r="G63" s="161"/>
      <c r="H63" s="161"/>
      <c r="I63" s="1125"/>
      <c r="J63" s="1126"/>
      <c r="K63" s="161"/>
      <c r="L63" s="161"/>
      <c r="M63" s="161"/>
      <c r="N63" s="154"/>
      <c r="O63" s="154"/>
      <c r="P63" s="155"/>
      <c r="Q63" s="155"/>
      <c r="R63" s="155"/>
      <c r="S63" s="210"/>
      <c r="T63" s="155"/>
      <c r="U63" s="155"/>
      <c r="V63" s="369"/>
      <c r="W63" s="436"/>
    </row>
    <row r="64" spans="1:24" s="99" customFormat="1">
      <c r="A64" s="721"/>
      <c r="B64" s="720"/>
      <c r="C64" s="720"/>
      <c r="D64" s="1047"/>
      <c r="E64" s="302" t="s">
        <v>139</v>
      </c>
      <c r="F64" s="1430" t="s">
        <v>290</v>
      </c>
      <c r="G64" s="1431"/>
      <c r="H64" s="1431"/>
      <c r="I64" s="1431"/>
      <c r="J64" s="1431"/>
      <c r="K64" s="1431"/>
      <c r="L64" s="1431"/>
      <c r="M64" s="1432"/>
      <c r="N64" s="309">
        <v>0.15</v>
      </c>
      <c r="O64" s="309"/>
      <c r="P64" s="495"/>
      <c r="Q64" s="495"/>
      <c r="R64" s="496"/>
      <c r="S64" s="168">
        <f>S65+S66</f>
        <v>15</v>
      </c>
      <c r="T64" s="168"/>
      <c r="U64" s="168"/>
      <c r="V64" s="168"/>
      <c r="W64" s="168">
        <f>W65+W66</f>
        <v>15</v>
      </c>
    </row>
    <row r="65" spans="1:24" s="99" customFormat="1" ht="35.25">
      <c r="A65" s="1410">
        <v>0.15</v>
      </c>
      <c r="B65" s="731">
        <v>0.7</v>
      </c>
      <c r="C65" s="581">
        <v>1</v>
      </c>
      <c r="D65" s="1059"/>
      <c r="E65" s="303" t="s">
        <v>141</v>
      </c>
      <c r="F65" s="304"/>
      <c r="G65" s="184" t="s">
        <v>141</v>
      </c>
      <c r="H65" s="132" t="s">
        <v>142</v>
      </c>
      <c r="I65" s="545" t="s">
        <v>218</v>
      </c>
      <c r="J65" s="132" t="s">
        <v>142</v>
      </c>
      <c r="K65" s="172"/>
      <c r="L65" s="127">
        <v>0</v>
      </c>
      <c r="M65" s="498" t="s">
        <v>2</v>
      </c>
      <c r="N65" s="335">
        <v>1</v>
      </c>
      <c r="O65" s="335"/>
      <c r="P65" s="498">
        <v>0</v>
      </c>
      <c r="Q65" s="498"/>
      <c r="R65" s="136">
        <f>100-P65*Q65</f>
        <v>100</v>
      </c>
      <c r="S65" s="490">
        <f>$A$65*B65*C65*N65*R65</f>
        <v>10.5</v>
      </c>
      <c r="T65" s="498">
        <v>0</v>
      </c>
      <c r="U65" s="498"/>
      <c r="V65" s="136">
        <f>100-T65*U65</f>
        <v>100</v>
      </c>
      <c r="W65" s="263">
        <f>$A$65*B65*C65*N65*V65</f>
        <v>10.5</v>
      </c>
      <c r="X65" s="99">
        <v>30</v>
      </c>
    </row>
    <row r="66" spans="1:24" s="99" customFormat="1" ht="35.25">
      <c r="A66" s="1411"/>
      <c r="B66" s="731">
        <v>0.3</v>
      </c>
      <c r="C66" s="581">
        <v>1</v>
      </c>
      <c r="D66" s="581"/>
      <c r="E66" s="303" t="s">
        <v>143</v>
      </c>
      <c r="F66" s="185"/>
      <c r="G66" s="185" t="s">
        <v>219</v>
      </c>
      <c r="H66" s="171" t="s">
        <v>144</v>
      </c>
      <c r="I66" s="544" t="s">
        <v>225</v>
      </c>
      <c r="J66" s="171" t="s">
        <v>144</v>
      </c>
      <c r="K66" s="172"/>
      <c r="L66" s="173">
        <v>0</v>
      </c>
      <c r="M66" s="499" t="s">
        <v>2</v>
      </c>
      <c r="N66" s="403">
        <v>1</v>
      </c>
      <c r="O66" s="403"/>
      <c r="P66" s="499">
        <v>0</v>
      </c>
      <c r="Q66" s="499"/>
      <c r="R66" s="136">
        <f>100-P66*Q66</f>
        <v>100</v>
      </c>
      <c r="S66" s="490">
        <f>$A$65*B66*C66*N66*R66</f>
        <v>4.5</v>
      </c>
      <c r="T66" s="499">
        <v>0</v>
      </c>
      <c r="U66" s="915"/>
      <c r="V66" s="136">
        <f>100-T66*U66</f>
        <v>100</v>
      </c>
      <c r="W66" s="263">
        <f>$A$65*B66*C66*N66*V66</f>
        <v>4.5</v>
      </c>
      <c r="X66" s="99">
        <v>31</v>
      </c>
    </row>
    <row r="67" spans="1:24" s="99" customFormat="1">
      <c r="A67" s="467"/>
      <c r="B67" s="468"/>
      <c r="C67" s="468"/>
      <c r="D67" s="468"/>
      <c r="E67" s="571" t="s">
        <v>7</v>
      </c>
      <c r="F67" s="1351" t="s">
        <v>152</v>
      </c>
      <c r="G67" s="1351"/>
      <c r="H67" s="1351"/>
      <c r="I67" s="1351"/>
      <c r="J67" s="1351"/>
      <c r="K67" s="1351"/>
      <c r="L67" s="1351"/>
      <c r="M67" s="1351"/>
      <c r="N67" s="572"/>
      <c r="O67" s="572"/>
      <c r="P67" s="590"/>
      <c r="Q67" s="590"/>
      <c r="R67" s="591"/>
      <c r="S67" s="592">
        <f>SUM(S68:S70)</f>
        <v>0</v>
      </c>
      <c r="T67" s="592"/>
      <c r="U67" s="592"/>
      <c r="V67" s="592"/>
      <c r="W67" s="592">
        <f>SUM(W68:W70)</f>
        <v>0</v>
      </c>
    </row>
    <row r="68" spans="1:24" s="99" customFormat="1" ht="31.5">
      <c r="A68" s="440"/>
      <c r="B68" s="444"/>
      <c r="C68" s="438"/>
      <c r="D68" s="438"/>
      <c r="E68" s="1440" t="s">
        <v>145</v>
      </c>
      <c r="F68" s="1285" t="s">
        <v>146</v>
      </c>
      <c r="G68" s="1287" t="s">
        <v>467</v>
      </c>
      <c r="H68" s="1442" t="s">
        <v>146</v>
      </c>
      <c r="I68" s="606" t="s">
        <v>427</v>
      </c>
      <c r="J68" s="830" t="s">
        <v>540</v>
      </c>
      <c r="K68" s="176" t="s">
        <v>590</v>
      </c>
      <c r="L68" s="177"/>
      <c r="M68" s="831" t="s">
        <v>2</v>
      </c>
      <c r="N68" s="178">
        <v>1</v>
      </c>
      <c r="O68" s="178"/>
      <c r="P68" s="831">
        <v>0</v>
      </c>
      <c r="Q68" s="831">
        <v>2</v>
      </c>
      <c r="R68" s="831">
        <f>P68*Q68</f>
        <v>0</v>
      </c>
      <c r="S68" s="832">
        <f>R68</f>
        <v>0</v>
      </c>
      <c r="T68" s="831">
        <v>0</v>
      </c>
      <c r="U68" s="831">
        <v>2</v>
      </c>
      <c r="V68" s="831">
        <f>T68*U68</f>
        <v>0</v>
      </c>
      <c r="W68" s="833">
        <f>V68</f>
        <v>0</v>
      </c>
      <c r="X68" s="99">
        <v>32</v>
      </c>
    </row>
    <row r="69" spans="1:24" s="99" customFormat="1" ht="31.5">
      <c r="A69" s="440"/>
      <c r="B69" s="444"/>
      <c r="C69" s="438"/>
      <c r="D69" s="438"/>
      <c r="E69" s="1441"/>
      <c r="F69" s="1289"/>
      <c r="G69" s="1288"/>
      <c r="H69" s="1443"/>
      <c r="I69" s="607" t="s">
        <v>468</v>
      </c>
      <c r="J69" s="834" t="s">
        <v>347</v>
      </c>
      <c r="K69" s="176" t="s">
        <v>590</v>
      </c>
      <c r="L69" s="177"/>
      <c r="M69" s="831" t="s">
        <v>2</v>
      </c>
      <c r="N69" s="178">
        <v>1</v>
      </c>
      <c r="O69" s="178"/>
      <c r="P69" s="831">
        <v>0</v>
      </c>
      <c r="Q69" s="831">
        <v>0.5</v>
      </c>
      <c r="R69" s="831">
        <f>P69*Q69</f>
        <v>0</v>
      </c>
      <c r="S69" s="835">
        <f>R69</f>
        <v>0</v>
      </c>
      <c r="T69" s="831">
        <v>0</v>
      </c>
      <c r="U69" s="831">
        <v>0.5</v>
      </c>
      <c r="V69" s="831">
        <f>T69*U69</f>
        <v>0</v>
      </c>
      <c r="W69" s="833">
        <f>V69</f>
        <v>0</v>
      </c>
      <c r="X69" s="99">
        <v>33</v>
      </c>
    </row>
    <row r="70" spans="1:24" ht="47.25">
      <c r="A70" s="441"/>
      <c r="B70" s="443"/>
      <c r="C70" s="437"/>
      <c r="D70" s="437"/>
      <c r="E70" s="687" t="s">
        <v>147</v>
      </c>
      <c r="F70" s="836" t="s">
        <v>148</v>
      </c>
      <c r="G70" s="909" t="s">
        <v>470</v>
      </c>
      <c r="H70" s="837" t="s">
        <v>148</v>
      </c>
      <c r="I70" s="838" t="s">
        <v>469</v>
      </c>
      <c r="J70" s="837" t="s">
        <v>148</v>
      </c>
      <c r="K70" s="176" t="s">
        <v>590</v>
      </c>
      <c r="L70" s="136"/>
      <c r="M70" s="155" t="s">
        <v>2</v>
      </c>
      <c r="N70" s="133">
        <v>1</v>
      </c>
      <c r="O70" s="133"/>
      <c r="P70" s="498">
        <v>0</v>
      </c>
      <c r="Q70" s="498">
        <v>0.2</v>
      </c>
      <c r="R70" s="831">
        <f>P70*Q70</f>
        <v>0</v>
      </c>
      <c r="S70" s="832">
        <f>R70</f>
        <v>0</v>
      </c>
      <c r="T70" s="498">
        <v>0</v>
      </c>
      <c r="U70" s="498">
        <v>0.2</v>
      </c>
      <c r="V70" s="831">
        <f>T70*U70</f>
        <v>0</v>
      </c>
      <c r="W70" s="832">
        <f>V70</f>
        <v>0</v>
      </c>
      <c r="X70" s="98">
        <v>34</v>
      </c>
    </row>
    <row r="71" spans="1:24" s="153" customFormat="1" ht="18.75">
      <c r="A71" s="444"/>
      <c r="B71" s="444"/>
      <c r="C71" s="438"/>
      <c r="D71" s="438"/>
      <c r="E71" s="1433" t="s">
        <v>149</v>
      </c>
      <c r="F71" s="1434"/>
      <c r="G71" s="1434"/>
      <c r="H71" s="1434"/>
      <c r="I71" s="1434"/>
      <c r="J71" s="1434"/>
      <c r="K71" s="1434"/>
      <c r="L71" s="1434"/>
      <c r="M71" s="1434"/>
      <c r="N71" s="1434"/>
      <c r="O71" s="1434"/>
      <c r="P71" s="1434"/>
      <c r="Q71" s="1434"/>
      <c r="R71" s="1435"/>
      <c r="S71" s="839">
        <f>S9+S64+S67</f>
        <v>99.999999999999986</v>
      </c>
      <c r="T71" s="840"/>
      <c r="U71" s="840"/>
      <c r="V71" s="840"/>
      <c r="W71" s="839">
        <f>W9+W64+W67</f>
        <v>99.999999999999986</v>
      </c>
    </row>
    <row r="72" spans="1:24" ht="18.75">
      <c r="A72" s="441"/>
      <c r="B72" s="443"/>
      <c r="C72" s="437"/>
      <c r="D72" s="437"/>
      <c r="E72" s="1427" t="s">
        <v>358</v>
      </c>
      <c r="F72" s="1428"/>
      <c r="G72" s="1428"/>
      <c r="H72" s="1428"/>
      <c r="I72" s="1428"/>
      <c r="J72" s="1428"/>
      <c r="K72" s="1428"/>
      <c r="L72" s="1428"/>
      <c r="M72" s="1428"/>
      <c r="N72" s="1428"/>
      <c r="O72" s="1428"/>
      <c r="P72" s="1428"/>
      <c r="Q72" s="1428"/>
      <c r="R72" s="1429"/>
      <c r="S72" s="841" t="str">
        <f>IF(S71&gt;105,"A",IF(AND(S71&gt;100,S71&lt;=105),"B",IF(AND(S71&gt;=95,S71&lt;=100),"C",IF(AND(S71&gt;=90,S71&lt;95),"D",IF(S71&lt;90,"E",0)))))</f>
        <v>C</v>
      </c>
      <c r="T72" s="842"/>
      <c r="U72" s="842"/>
      <c r="V72" s="842"/>
      <c r="W72" s="841" t="str">
        <f>IF(W71&gt;105,"A",IF(AND(W71&gt;100,W71&lt;=105),"B",IF(AND(W71&gt;=95,W71&lt;=100),"C",IF(AND(W71&gt;=90,W71&lt;95),"D",IF(W71&lt;90,"E",0)))))</f>
        <v>C</v>
      </c>
    </row>
    <row r="73" spans="1:24">
      <c r="E73" s="139"/>
      <c r="F73" s="500"/>
      <c r="G73" s="500"/>
      <c r="H73" s="501"/>
      <c r="I73" s="501"/>
      <c r="J73" s="142"/>
      <c r="K73" s="143"/>
      <c r="L73" s="143"/>
      <c r="M73" s="501"/>
      <c r="N73" s="409"/>
      <c r="O73" s="409"/>
      <c r="P73" s="503"/>
      <c r="Q73" s="503"/>
      <c r="R73" s="504"/>
    </row>
    <row r="75" spans="1:24" s="152" customFormat="1">
      <c r="A75" s="466"/>
      <c r="B75" s="457"/>
      <c r="C75" s="462"/>
      <c r="D75" s="462"/>
      <c r="E75" s="147"/>
      <c r="F75" s="1345" t="s">
        <v>150</v>
      </c>
      <c r="G75" s="1345"/>
      <c r="H75" s="1345"/>
      <c r="I75" s="290"/>
      <c r="J75" s="151"/>
      <c r="M75" s="1346" t="s">
        <v>151</v>
      </c>
      <c r="N75" s="1346"/>
      <c r="O75" s="1346"/>
      <c r="P75" s="1346"/>
      <c r="Q75" s="1346"/>
      <c r="R75" s="1346"/>
      <c r="S75" s="1346"/>
      <c r="T75" s="153"/>
      <c r="U75" s="153"/>
      <c r="V75" s="153"/>
      <c r="W75" s="153"/>
    </row>
  </sheetData>
  <mergeCells count="91">
    <mergeCell ref="G68:G69"/>
    <mergeCell ref="F38:F39"/>
    <mergeCell ref="G38:G39"/>
    <mergeCell ref="H38:H39"/>
    <mergeCell ref="E68:E69"/>
    <mergeCell ref="F68:F69"/>
    <mergeCell ref="F43:J43"/>
    <mergeCell ref="H68:H69"/>
    <mergeCell ref="F45:J45"/>
    <mergeCell ref="F75:H75"/>
    <mergeCell ref="K3:L3"/>
    <mergeCell ref="H30:H31"/>
    <mergeCell ref="E34:E37"/>
    <mergeCell ref="E72:R72"/>
    <mergeCell ref="M75:S75"/>
    <mergeCell ref="F64:M64"/>
    <mergeCell ref="F67:M67"/>
    <mergeCell ref="F47:J47"/>
    <mergeCell ref="E71:R71"/>
    <mergeCell ref="N3:N6"/>
    <mergeCell ref="P3:W4"/>
    <mergeCell ref="P5:S5"/>
    <mergeCell ref="E38:E39"/>
    <mergeCell ref="I3:J3"/>
    <mergeCell ref="O3:O6"/>
    <mergeCell ref="A3:A6"/>
    <mergeCell ref="B3:B6"/>
    <mergeCell ref="C3:C6"/>
    <mergeCell ref="F41:J41"/>
    <mergeCell ref="G28:G29"/>
    <mergeCell ref="H4:H6"/>
    <mergeCell ref="F9:M9"/>
    <mergeCell ref="F20:M20"/>
    <mergeCell ref="M3:M6"/>
    <mergeCell ref="E3:F3"/>
    <mergeCell ref="E4:E6"/>
    <mergeCell ref="J4:J6"/>
    <mergeCell ref="F27:F33"/>
    <mergeCell ref="L4:L6"/>
    <mergeCell ref="H28:H29"/>
    <mergeCell ref="C38:C39"/>
    <mergeCell ref="S1:W1"/>
    <mergeCell ref="J2:L2"/>
    <mergeCell ref="M2:R2"/>
    <mergeCell ref="A1:G2"/>
    <mergeCell ref="I1:R1"/>
    <mergeCell ref="S2:V2"/>
    <mergeCell ref="T5:W5"/>
    <mergeCell ref="K4:K6"/>
    <mergeCell ref="A65:A66"/>
    <mergeCell ref="F19:M19"/>
    <mergeCell ref="E27:E33"/>
    <mergeCell ref="F4:F6"/>
    <mergeCell ref="B50:B62"/>
    <mergeCell ref="C57:C58"/>
    <mergeCell ref="E57:E58"/>
    <mergeCell ref="F57:F58"/>
    <mergeCell ref="G57:G58"/>
    <mergeCell ref="H57:H58"/>
    <mergeCell ref="C59:C60"/>
    <mergeCell ref="E59:E60"/>
    <mergeCell ref="F59:F60"/>
    <mergeCell ref="G59:G60"/>
    <mergeCell ref="G3:H3"/>
    <mergeCell ref="G4:G6"/>
    <mergeCell ref="I4:I6"/>
    <mergeCell ref="B11:B18"/>
    <mergeCell ref="B20:B48"/>
    <mergeCell ref="C27:C33"/>
    <mergeCell ref="F22:J22"/>
    <mergeCell ref="F24:J24"/>
    <mergeCell ref="C34:C37"/>
    <mergeCell ref="F34:F37"/>
    <mergeCell ref="G30:G31"/>
    <mergeCell ref="D3:D6"/>
    <mergeCell ref="A10:A62"/>
    <mergeCell ref="C25:C26"/>
    <mergeCell ref="E25:E26"/>
    <mergeCell ref="F25:F26"/>
    <mergeCell ref="H59:H60"/>
    <mergeCell ref="C61:C62"/>
    <mergeCell ref="E61:E62"/>
    <mergeCell ref="F61:F62"/>
    <mergeCell ref="G61:G62"/>
    <mergeCell ref="H61:H62"/>
    <mergeCell ref="D28:D29"/>
    <mergeCell ref="D30:D31"/>
    <mergeCell ref="D38:D39"/>
    <mergeCell ref="D57:D58"/>
    <mergeCell ref="D59:D60"/>
    <mergeCell ref="D61:D62"/>
  </mergeCells>
  <phoneticPr fontId="43" type="noConversion"/>
  <pageMargins left="0" right="0" top="0.25" bottom="0.25" header="0" footer="0"/>
  <pageSetup paperSize="8"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69"/>
  <sheetViews>
    <sheetView topLeftCell="A55" zoomScale="70" zoomScaleNormal="70" workbookViewId="0">
      <selection activeCell="K59" sqref="K59:K60"/>
    </sheetView>
  </sheetViews>
  <sheetFormatPr defaultColWidth="8" defaultRowHeight="15.75"/>
  <cols>
    <col min="1" max="1" width="5.5" style="465" customWidth="1"/>
    <col min="2" max="2" width="5.5" style="473" customWidth="1"/>
    <col min="3" max="4" width="8.75" style="458" customWidth="1"/>
    <col min="5" max="5" width="8.75" style="147" customWidth="1"/>
    <col min="6" max="6" width="19.625" style="148" customWidth="1"/>
    <col min="7" max="7" width="9.125" style="148" customWidth="1"/>
    <col min="8" max="8" width="23.875" style="148" customWidth="1"/>
    <col min="9" max="9" width="10.5" style="151" customWidth="1"/>
    <col min="10" max="10" width="24" style="148" customWidth="1"/>
    <col min="11" max="11" width="6.375" style="98" customWidth="1"/>
    <col min="12" max="12" width="5.125" style="98" customWidth="1"/>
    <col min="13" max="13" width="7.25" style="98" customWidth="1"/>
    <col min="14" max="15" width="7.875" style="414" customWidth="1"/>
    <col min="16" max="16" width="5.625" style="100" customWidth="1"/>
    <col min="17" max="17" width="6.625" style="100" customWidth="1"/>
    <col min="18" max="18" width="7" style="150" customWidth="1"/>
    <col min="19" max="19" width="9.5" style="319" customWidth="1"/>
    <col min="20" max="20" width="5.375" style="99" customWidth="1"/>
    <col min="21" max="21" width="7.5" style="99" customWidth="1"/>
    <col min="22" max="22" width="6.25" style="99" customWidth="1"/>
    <col min="23" max="23" width="8.75" style="99" customWidth="1"/>
    <col min="24" max="16384" width="8" style="98"/>
  </cols>
  <sheetData>
    <row r="1" spans="1:26">
      <c r="A1" s="1368" t="s">
        <v>210</v>
      </c>
      <c r="B1" s="1368"/>
      <c r="C1" s="1368"/>
      <c r="D1" s="1368"/>
      <c r="E1" s="1368"/>
      <c r="F1" s="1368"/>
      <c r="G1" s="1369"/>
      <c r="H1" s="97" t="s">
        <v>223</v>
      </c>
      <c r="I1" s="1417" t="s">
        <v>251</v>
      </c>
      <c r="J1" s="1418"/>
      <c r="K1" s="1418"/>
      <c r="L1" s="1418"/>
      <c r="M1" s="1418"/>
      <c r="N1" s="1418"/>
      <c r="O1" s="1418"/>
      <c r="P1" s="1418"/>
      <c r="Q1" s="1418"/>
      <c r="R1" s="1419"/>
      <c r="S1" s="1375" t="s">
        <v>124</v>
      </c>
      <c r="T1" s="1376"/>
      <c r="U1" s="1376"/>
      <c r="V1" s="1376"/>
      <c r="W1" s="1377"/>
    </row>
    <row r="2" spans="1:26">
      <c r="A2" s="1370"/>
      <c r="B2" s="1370"/>
      <c r="C2" s="1370"/>
      <c r="D2" s="1370"/>
      <c r="E2" s="1370"/>
      <c r="F2" s="1370"/>
      <c r="G2" s="1371"/>
      <c r="H2" s="97" t="s">
        <v>224</v>
      </c>
      <c r="I2" s="1417"/>
      <c r="J2" s="1418"/>
      <c r="K2" s="1418"/>
      <c r="L2" s="1419"/>
      <c r="M2" s="1378" t="s">
        <v>125</v>
      </c>
      <c r="N2" s="1379"/>
      <c r="O2" s="1379"/>
      <c r="P2" s="1379"/>
      <c r="Q2" s="1379"/>
      <c r="R2" s="1380"/>
      <c r="S2" s="1375" t="s">
        <v>190</v>
      </c>
      <c r="T2" s="1376"/>
      <c r="U2" s="1376"/>
      <c r="V2" s="1376"/>
      <c r="W2" s="675" t="str">
        <f>IF(W65&gt;105,"A",IF(AND(W65&gt;100,W65&lt;=105),"B",IF(AND(W65&gt;=95,W65&lt;=100),"C",IF(AND(W65&gt;=90,W65&lt;95),"D",IF(W65&lt;90,"E",0)))))</f>
        <v>C</v>
      </c>
    </row>
    <row r="3" spans="1:26" s="99" customFormat="1">
      <c r="A3" s="1401" t="s">
        <v>198</v>
      </c>
      <c r="B3" s="1461" t="s">
        <v>199</v>
      </c>
      <c r="C3" s="1401" t="s">
        <v>258</v>
      </c>
      <c r="D3" s="1401" t="s">
        <v>611</v>
      </c>
      <c r="E3" s="1450" t="s">
        <v>126</v>
      </c>
      <c r="F3" s="1451"/>
      <c r="G3" s="1471" t="s">
        <v>215</v>
      </c>
      <c r="H3" s="1451"/>
      <c r="I3" s="1471" t="s">
        <v>216</v>
      </c>
      <c r="J3" s="1451"/>
      <c r="K3" s="1404" t="s">
        <v>5</v>
      </c>
      <c r="L3" s="1406"/>
      <c r="M3" s="1424" t="s">
        <v>129</v>
      </c>
      <c r="N3" s="1407" t="s">
        <v>610</v>
      </c>
      <c r="O3" s="1263" t="s">
        <v>505</v>
      </c>
      <c r="P3" s="1436" t="s">
        <v>6</v>
      </c>
      <c r="Q3" s="1437"/>
      <c r="R3" s="1437"/>
      <c r="S3" s="1437"/>
      <c r="T3" s="1437"/>
      <c r="U3" s="1437"/>
      <c r="V3" s="1437"/>
      <c r="W3" s="1424"/>
    </row>
    <row r="4" spans="1:26" s="100" customFormat="1">
      <c r="A4" s="1402"/>
      <c r="B4" s="1462"/>
      <c r="C4" s="1444"/>
      <c r="D4" s="1444"/>
      <c r="E4" s="1446" t="s">
        <v>214</v>
      </c>
      <c r="F4" s="1407" t="s">
        <v>203</v>
      </c>
      <c r="G4" s="1472" t="s">
        <v>206</v>
      </c>
      <c r="H4" s="1407" t="s">
        <v>203</v>
      </c>
      <c r="I4" s="1472" t="s">
        <v>207</v>
      </c>
      <c r="J4" s="1407" t="s">
        <v>203</v>
      </c>
      <c r="K4" s="1407" t="s">
        <v>130</v>
      </c>
      <c r="L4" s="1407" t="s">
        <v>131</v>
      </c>
      <c r="M4" s="1425"/>
      <c r="N4" s="1408"/>
      <c r="O4" s="1264"/>
      <c r="P4" s="1438"/>
      <c r="Q4" s="1439"/>
      <c r="R4" s="1439"/>
      <c r="S4" s="1439"/>
      <c r="T4" s="1439"/>
      <c r="U4" s="1439"/>
      <c r="V4" s="1439"/>
      <c r="W4" s="1426"/>
    </row>
    <row r="5" spans="1:26" s="99" customFormat="1">
      <c r="A5" s="1402"/>
      <c r="B5" s="1462"/>
      <c r="C5" s="1444"/>
      <c r="D5" s="1444"/>
      <c r="E5" s="1447"/>
      <c r="F5" s="1408"/>
      <c r="G5" s="1389"/>
      <c r="H5" s="1408"/>
      <c r="I5" s="1389"/>
      <c r="J5" s="1408"/>
      <c r="K5" s="1408"/>
      <c r="L5" s="1408"/>
      <c r="M5" s="1425"/>
      <c r="N5" s="1408"/>
      <c r="O5" s="1264"/>
      <c r="P5" s="1354" t="s">
        <v>132</v>
      </c>
      <c r="Q5" s="1354"/>
      <c r="R5" s="1354"/>
      <c r="S5" s="1354"/>
      <c r="T5" s="1404" t="s">
        <v>391</v>
      </c>
      <c r="U5" s="1405"/>
      <c r="V5" s="1405"/>
      <c r="W5" s="1406"/>
    </row>
    <row r="6" spans="1:26" s="99" customFormat="1" ht="31.5">
      <c r="A6" s="1403"/>
      <c r="B6" s="1463"/>
      <c r="C6" s="1445"/>
      <c r="D6" s="1445"/>
      <c r="E6" s="1448"/>
      <c r="F6" s="1409"/>
      <c r="G6" s="1390"/>
      <c r="H6" s="1409"/>
      <c r="I6" s="1390"/>
      <c r="J6" s="1409"/>
      <c r="K6" s="1409"/>
      <c r="L6" s="1409"/>
      <c r="M6" s="1426"/>
      <c r="N6" s="1409"/>
      <c r="O6" s="1265"/>
      <c r="P6" s="101" t="s">
        <v>3</v>
      </c>
      <c r="Q6" s="101" t="s">
        <v>183</v>
      </c>
      <c r="R6" s="102" t="s">
        <v>133</v>
      </c>
      <c r="S6" s="430" t="s">
        <v>134</v>
      </c>
      <c r="T6" s="102" t="s">
        <v>3</v>
      </c>
      <c r="U6" s="101" t="s">
        <v>184</v>
      </c>
      <c r="V6" s="102" t="s">
        <v>133</v>
      </c>
      <c r="W6" s="102" t="s">
        <v>134</v>
      </c>
    </row>
    <row r="7" spans="1:26" s="103" customFormat="1">
      <c r="A7" s="618">
        <v>1</v>
      </c>
      <c r="B7" s="619">
        <v>2</v>
      </c>
      <c r="C7" s="620">
        <v>3</v>
      </c>
      <c r="D7" s="620"/>
      <c r="E7" s="288">
        <v>4</v>
      </c>
      <c r="F7" s="288">
        <v>5</v>
      </c>
      <c r="G7" s="288">
        <v>6</v>
      </c>
      <c r="H7" s="288">
        <v>7</v>
      </c>
      <c r="I7" s="853">
        <v>8</v>
      </c>
      <c r="J7" s="288">
        <v>9</v>
      </c>
      <c r="K7" s="288">
        <v>10</v>
      </c>
      <c r="L7" s="288">
        <v>11</v>
      </c>
      <c r="M7" s="288">
        <v>12</v>
      </c>
      <c r="N7" s="314">
        <v>13</v>
      </c>
      <c r="O7" s="288">
        <v>14</v>
      </c>
      <c r="P7" s="288">
        <v>15</v>
      </c>
      <c r="Q7" s="314">
        <v>16</v>
      </c>
      <c r="R7" s="288">
        <v>17</v>
      </c>
      <c r="S7" s="288">
        <v>18</v>
      </c>
      <c r="T7" s="314">
        <v>19</v>
      </c>
      <c r="U7" s="288">
        <v>20</v>
      </c>
      <c r="V7" s="288">
        <v>21</v>
      </c>
      <c r="W7" s="314">
        <v>22</v>
      </c>
    </row>
    <row r="8" spans="1:26" s="103" customFormat="1" ht="78.75">
      <c r="A8" s="823" t="s">
        <v>506</v>
      </c>
      <c r="B8" s="823" t="s">
        <v>507</v>
      </c>
      <c r="C8" s="823" t="s">
        <v>508</v>
      </c>
      <c r="D8" s="823" t="s">
        <v>509</v>
      </c>
      <c r="E8" s="824"/>
      <c r="F8" s="824"/>
      <c r="G8" s="824"/>
      <c r="H8" s="824"/>
      <c r="I8" s="824"/>
      <c r="J8" s="824"/>
      <c r="K8" s="825" t="s">
        <v>0</v>
      </c>
      <c r="L8" s="826" t="s">
        <v>254</v>
      </c>
      <c r="M8" s="825" t="s">
        <v>504</v>
      </c>
      <c r="N8" s="826" t="s">
        <v>597</v>
      </c>
      <c r="O8" s="826" t="s">
        <v>598</v>
      </c>
      <c r="P8" s="826" t="s">
        <v>500</v>
      </c>
      <c r="Q8" s="826" t="s">
        <v>501</v>
      </c>
      <c r="R8" s="826" t="s">
        <v>502</v>
      </c>
      <c r="S8" s="826" t="s">
        <v>503</v>
      </c>
      <c r="T8" s="826" t="s">
        <v>500</v>
      </c>
      <c r="U8" s="826" t="s">
        <v>501</v>
      </c>
      <c r="V8" s="826" t="s">
        <v>502</v>
      </c>
      <c r="W8" s="826" t="s">
        <v>503</v>
      </c>
    </row>
    <row r="9" spans="1:26">
      <c r="A9" s="849"/>
      <c r="B9" s="850"/>
      <c r="C9" s="851"/>
      <c r="D9" s="1063"/>
      <c r="E9" s="822" t="s">
        <v>135</v>
      </c>
      <c r="F9" s="1422" t="s">
        <v>243</v>
      </c>
      <c r="G9" s="1422"/>
      <c r="H9" s="1422"/>
      <c r="I9" s="1422"/>
      <c r="J9" s="1422"/>
      <c r="K9" s="1422"/>
      <c r="L9" s="1422"/>
      <c r="M9" s="1423"/>
      <c r="N9" s="311">
        <v>0.85</v>
      </c>
      <c r="O9" s="311"/>
      <c r="P9" s="166"/>
      <c r="Q9" s="166"/>
      <c r="R9" s="287"/>
      <c r="S9" s="852">
        <f>S10+S19+S45</f>
        <v>84.999999999999986</v>
      </c>
      <c r="T9" s="852"/>
      <c r="U9" s="852"/>
      <c r="V9" s="852"/>
      <c r="W9" s="852">
        <f>W10+W19+W45</f>
        <v>84.999999999999986</v>
      </c>
    </row>
    <row r="10" spans="1:26" s="319" customFormat="1">
      <c r="A10" s="1381">
        <v>0.85</v>
      </c>
      <c r="B10" s="726"/>
      <c r="C10" s="725"/>
      <c r="D10" s="1048"/>
      <c r="E10" s="690" t="s">
        <v>136</v>
      </c>
      <c r="F10" s="691" t="s">
        <v>296</v>
      </c>
      <c r="G10" s="692"/>
      <c r="H10" s="692"/>
      <c r="I10" s="692"/>
      <c r="J10" s="692"/>
      <c r="K10" s="692"/>
      <c r="L10" s="692"/>
      <c r="M10" s="693"/>
      <c r="N10" s="695"/>
      <c r="O10" s="695"/>
      <c r="P10" s="695"/>
      <c r="Q10" s="695"/>
      <c r="R10" s="696"/>
      <c r="S10" s="734">
        <f>S11+S14+S15+S17</f>
        <v>0</v>
      </c>
      <c r="T10" s="735"/>
      <c r="U10" s="735"/>
      <c r="V10" s="735"/>
      <c r="W10" s="734">
        <f>W11+W14+W15+W17</f>
        <v>0</v>
      </c>
      <c r="X10" s="569"/>
    </row>
    <row r="11" spans="1:26" s="158" customFormat="1" ht="23.25">
      <c r="A11" s="1381"/>
      <c r="B11" s="1391">
        <v>0</v>
      </c>
      <c r="C11" s="581">
        <v>0</v>
      </c>
      <c r="D11" s="1064"/>
      <c r="E11" s="215" t="s">
        <v>200</v>
      </c>
      <c r="F11" s="218" t="s">
        <v>298</v>
      </c>
      <c r="G11" s="219"/>
      <c r="H11" s="219"/>
      <c r="I11" s="219"/>
      <c r="J11" s="219"/>
      <c r="K11" s="105"/>
      <c r="L11" s="105"/>
      <c r="M11" s="106"/>
      <c r="N11" s="307">
        <v>0</v>
      </c>
      <c r="O11" s="307"/>
      <c r="P11" s="107"/>
      <c r="Q11" s="107"/>
      <c r="R11" s="108"/>
      <c r="S11" s="348">
        <f>S12</f>
        <v>0</v>
      </c>
      <c r="T11" s="107"/>
      <c r="U11" s="107"/>
      <c r="V11" s="108"/>
      <c r="W11" s="108">
        <f>W12</f>
        <v>0</v>
      </c>
    </row>
    <row r="12" spans="1:26" s="116" customFormat="1">
      <c r="A12" s="1381"/>
      <c r="B12" s="1391"/>
      <c r="C12" s="461"/>
      <c r="D12" s="1065"/>
      <c r="E12" s="296"/>
      <c r="F12" s="220"/>
      <c r="G12" s="220"/>
      <c r="H12" s="221"/>
      <c r="I12" s="800"/>
      <c r="J12" s="221"/>
      <c r="K12" s="112"/>
      <c r="L12" s="111"/>
      <c r="M12" s="112"/>
      <c r="N12" s="361"/>
      <c r="O12" s="361"/>
      <c r="P12" s="114"/>
      <c r="Q12" s="114"/>
      <c r="R12" s="115"/>
      <c r="S12" s="436">
        <f>$N$10*$N$11*N12*R12</f>
        <v>0</v>
      </c>
      <c r="T12" s="114"/>
      <c r="U12" s="114"/>
      <c r="V12" s="115"/>
      <c r="W12" s="115"/>
    </row>
    <row r="13" spans="1:26">
      <c r="A13" s="1381"/>
      <c r="B13" s="1391"/>
      <c r="C13" s="748"/>
      <c r="D13" s="1066"/>
      <c r="E13" s="215" t="s">
        <v>7</v>
      </c>
      <c r="F13" s="218" t="s">
        <v>246</v>
      </c>
      <c r="G13" s="219"/>
      <c r="H13" s="219"/>
      <c r="I13" s="219"/>
      <c r="J13" s="219"/>
      <c r="K13" s="105"/>
      <c r="L13" s="105"/>
      <c r="M13" s="105"/>
      <c r="N13" s="308">
        <v>1</v>
      </c>
      <c r="O13" s="308"/>
      <c r="P13" s="107"/>
      <c r="Q13" s="107"/>
      <c r="R13" s="108"/>
      <c r="S13" s="326">
        <f>S14</f>
        <v>0</v>
      </c>
      <c r="T13" s="107"/>
      <c r="U13" s="107"/>
      <c r="V13" s="108"/>
      <c r="W13" s="255">
        <f>W14</f>
        <v>0</v>
      </c>
    </row>
    <row r="14" spans="1:26" s="122" customFormat="1" ht="23.25">
      <c r="A14" s="1381"/>
      <c r="B14" s="1391"/>
      <c r="C14" s="459">
        <v>0</v>
      </c>
      <c r="D14" s="1050"/>
      <c r="E14" s="297" t="s">
        <v>31</v>
      </c>
      <c r="F14" s="222"/>
      <c r="G14" s="589"/>
      <c r="H14" s="253"/>
      <c r="I14" s="603"/>
      <c r="J14" s="253"/>
      <c r="K14" s="119"/>
      <c r="L14" s="656"/>
      <c r="M14" s="119"/>
      <c r="N14" s="366"/>
      <c r="O14" s="366"/>
      <c r="P14" s="118"/>
      <c r="Q14" s="732"/>
      <c r="R14" s="155"/>
      <c r="S14" s="436"/>
      <c r="T14" s="118"/>
      <c r="U14" s="732"/>
      <c r="V14" s="119"/>
      <c r="W14" s="262"/>
      <c r="Y14" s="231"/>
      <c r="Z14" s="122" t="s">
        <v>222</v>
      </c>
    </row>
    <row r="15" spans="1:26">
      <c r="A15" s="1381"/>
      <c r="B15" s="1391"/>
      <c r="C15" s="748"/>
      <c r="D15" s="1066"/>
      <c r="E15" s="215" t="s">
        <v>202</v>
      </c>
      <c r="F15" s="218" t="s">
        <v>299</v>
      </c>
      <c r="G15" s="219"/>
      <c r="H15" s="219"/>
      <c r="I15" s="219"/>
      <c r="J15" s="219"/>
      <c r="K15" s="215"/>
      <c r="L15" s="215"/>
      <c r="M15" s="216"/>
      <c r="N15" s="307">
        <v>0</v>
      </c>
      <c r="O15" s="307"/>
      <c r="P15" s="107"/>
      <c r="Q15" s="107"/>
      <c r="R15" s="164"/>
      <c r="S15" s="863">
        <f>S16</f>
        <v>0</v>
      </c>
      <c r="T15" s="107"/>
      <c r="U15" s="107"/>
      <c r="V15" s="268"/>
      <c r="W15" s="264">
        <f>W16</f>
        <v>0</v>
      </c>
    </row>
    <row r="16" spans="1:26" s="163" customFormat="1" ht="23.25">
      <c r="A16" s="1381"/>
      <c r="B16" s="1391"/>
      <c r="C16" s="459">
        <v>0</v>
      </c>
      <c r="D16" s="1050"/>
      <c r="E16" s="297" t="s">
        <v>37</v>
      </c>
      <c r="F16" s="223"/>
      <c r="G16" s="532"/>
      <c r="H16" s="349"/>
      <c r="I16" s="817"/>
      <c r="J16" s="435"/>
      <c r="K16" s="119"/>
      <c r="L16" s="372"/>
      <c r="M16" s="372"/>
      <c r="N16" s="361"/>
      <c r="O16" s="361"/>
      <c r="P16" s="118"/>
      <c r="Q16" s="732"/>
      <c r="R16" s="155"/>
      <c r="S16" s="476"/>
      <c r="T16" s="118"/>
      <c r="U16" s="732"/>
      <c r="V16" s="119"/>
      <c r="W16" s="262"/>
    </row>
    <row r="17" spans="1:25" ht="23.25">
      <c r="A17" s="1381"/>
      <c r="B17" s="1391"/>
      <c r="C17" s="581">
        <v>0</v>
      </c>
      <c r="D17" s="1064"/>
      <c r="E17" s="215" t="s">
        <v>201</v>
      </c>
      <c r="F17" s="218" t="s">
        <v>250</v>
      </c>
      <c r="G17" s="219"/>
      <c r="H17" s="219"/>
      <c r="I17" s="219"/>
      <c r="J17" s="219"/>
      <c r="K17" s="215"/>
      <c r="L17" s="215"/>
      <c r="M17" s="216"/>
      <c r="N17" s="307">
        <v>0</v>
      </c>
      <c r="O17" s="307"/>
      <c r="P17" s="107"/>
      <c r="Q17" s="107"/>
      <c r="R17" s="164"/>
      <c r="S17" s="470">
        <f>S18</f>
        <v>0</v>
      </c>
      <c r="T17" s="107"/>
      <c r="U17" s="107"/>
      <c r="V17" s="164"/>
      <c r="W17" s="165">
        <f>W18</f>
        <v>0</v>
      </c>
    </row>
    <row r="18" spans="1:25" s="126" customFormat="1">
      <c r="A18" s="1381"/>
      <c r="B18" s="1392"/>
      <c r="C18" s="460"/>
      <c r="D18" s="1052"/>
      <c r="E18" s="298"/>
      <c r="F18" s="115"/>
      <c r="G18" s="115"/>
      <c r="H18" s="115"/>
      <c r="I18" s="102"/>
      <c r="J18" s="115"/>
      <c r="K18" s="123"/>
      <c r="L18" s="123"/>
      <c r="M18" s="123"/>
      <c r="N18" s="375"/>
      <c r="O18" s="375"/>
      <c r="P18" s="125"/>
      <c r="Q18" s="213"/>
      <c r="R18" s="155"/>
      <c r="S18" s="417"/>
      <c r="T18" s="118"/>
      <c r="U18" s="213"/>
      <c r="V18" s="155"/>
      <c r="W18" s="212"/>
    </row>
    <row r="19" spans="1:25" s="319" customFormat="1">
      <c r="A19" s="1381"/>
      <c r="B19" s="1456">
        <v>0.87</v>
      </c>
      <c r="C19" s="725"/>
      <c r="D19" s="1053"/>
      <c r="E19" s="727" t="s">
        <v>137</v>
      </c>
      <c r="F19" s="1480" t="s">
        <v>297</v>
      </c>
      <c r="G19" s="1481"/>
      <c r="H19" s="1481"/>
      <c r="I19" s="1481"/>
      <c r="J19" s="1481"/>
      <c r="K19" s="1481"/>
      <c r="L19" s="1481"/>
      <c r="M19" s="1482"/>
      <c r="N19" s="729"/>
      <c r="O19" s="729"/>
      <c r="P19" s="729"/>
      <c r="Q19" s="740"/>
      <c r="R19" s="740"/>
      <c r="S19" s="695">
        <f>SUM(S21:S43)</f>
        <v>73.949999999999989</v>
      </c>
      <c r="T19" s="740"/>
      <c r="U19" s="740"/>
      <c r="V19" s="741"/>
      <c r="W19" s="744">
        <f>SUM(W21:W43)</f>
        <v>73.949999999999989</v>
      </c>
      <c r="Y19" s="379">
        <f>S19+S10</f>
        <v>73.949999999999989</v>
      </c>
    </row>
    <row r="20" spans="1:25" s="420" customFormat="1">
      <c r="A20" s="1381"/>
      <c r="B20" s="1391"/>
      <c r="C20" s="1388"/>
      <c r="D20" s="967"/>
      <c r="E20" s="419" t="s">
        <v>254</v>
      </c>
      <c r="F20" s="1452" t="s">
        <v>255</v>
      </c>
      <c r="G20" s="1453"/>
      <c r="H20" s="1453"/>
      <c r="I20" s="1453"/>
      <c r="J20" s="1453"/>
      <c r="K20" s="1453"/>
      <c r="L20" s="1453"/>
      <c r="M20" s="1454"/>
      <c r="N20" s="708"/>
      <c r="O20" s="708"/>
      <c r="P20" s="709"/>
      <c r="Q20" s="710"/>
      <c r="R20" s="711"/>
      <c r="S20" s="712"/>
      <c r="T20" s="713"/>
      <c r="U20" s="710"/>
      <c r="V20" s="711"/>
      <c r="W20" s="714"/>
    </row>
    <row r="21" spans="1:25" s="162" customFormat="1">
      <c r="A21" s="1381"/>
      <c r="B21" s="1457"/>
      <c r="C21" s="1382"/>
      <c r="D21" s="965"/>
      <c r="E21" s="899"/>
      <c r="F21" s="916"/>
      <c r="G21" s="897"/>
      <c r="H21" s="896"/>
      <c r="I21" s="897"/>
      <c r="J21" s="895"/>
      <c r="K21" s="898"/>
      <c r="L21" s="895"/>
      <c r="M21" s="895"/>
      <c r="N21" s="900"/>
      <c r="O21" s="900"/>
      <c r="P21" s="898"/>
      <c r="Q21" s="917"/>
      <c r="R21" s="898"/>
      <c r="S21" s="918"/>
      <c r="T21" s="898"/>
      <c r="U21" s="898"/>
      <c r="V21" s="898"/>
      <c r="W21" s="210"/>
    </row>
    <row r="22" spans="1:25" s="162" customFormat="1">
      <c r="A22" s="1381"/>
      <c r="B22" s="1457"/>
      <c r="C22" s="742"/>
      <c r="D22" s="1056"/>
      <c r="E22" s="551"/>
      <c r="F22" s="1395" t="s">
        <v>300</v>
      </c>
      <c r="G22" s="1396"/>
      <c r="H22" s="1396"/>
      <c r="I22" s="1396"/>
      <c r="J22" s="1397"/>
      <c r="K22" s="529"/>
      <c r="L22" s="530"/>
      <c r="M22" s="529"/>
      <c r="N22" s="310"/>
      <c r="O22" s="310"/>
      <c r="P22" s="523"/>
      <c r="Q22" s="524"/>
      <c r="R22" s="523"/>
      <c r="S22" s="525"/>
      <c r="T22" s="523"/>
      <c r="U22" s="523"/>
      <c r="V22" s="523"/>
      <c r="W22" s="525"/>
    </row>
    <row r="23" spans="1:25" s="162" customFormat="1" ht="204.75">
      <c r="A23" s="1381"/>
      <c r="B23" s="1457"/>
      <c r="C23" s="581">
        <v>0.1</v>
      </c>
      <c r="D23" s="1056">
        <v>1</v>
      </c>
      <c r="E23" s="300" t="s">
        <v>69</v>
      </c>
      <c r="F23" s="186" t="s">
        <v>328</v>
      </c>
      <c r="G23" s="92" t="s">
        <v>433</v>
      </c>
      <c r="H23" s="81" t="s">
        <v>369</v>
      </c>
      <c r="I23" s="224" t="s">
        <v>434</v>
      </c>
      <c r="J23" s="81" t="s">
        <v>329</v>
      </c>
      <c r="K23" s="172" t="s">
        <v>4</v>
      </c>
      <c r="L23" s="217">
        <v>0</v>
      </c>
      <c r="M23" s="119" t="s">
        <v>2</v>
      </c>
      <c r="N23" s="335">
        <v>1</v>
      </c>
      <c r="O23" s="335">
        <f>A10*B19*C23*D23*N23</f>
        <v>7.3950000000000002E-2</v>
      </c>
      <c r="P23" s="155">
        <v>0</v>
      </c>
      <c r="Q23" s="743">
        <v>10</v>
      </c>
      <c r="R23" s="155">
        <f>100-P23*Q23</f>
        <v>100</v>
      </c>
      <c r="S23" s="381">
        <f>O23*R23</f>
        <v>7.3950000000000005</v>
      </c>
      <c r="T23" s="155">
        <v>0</v>
      </c>
      <c r="U23" s="743">
        <v>10</v>
      </c>
      <c r="V23" s="155">
        <f>100-T23*U23</f>
        <v>100</v>
      </c>
      <c r="W23" s="210">
        <f>O23*V23</f>
        <v>7.3950000000000005</v>
      </c>
      <c r="X23" s="162">
        <v>1</v>
      </c>
    </row>
    <row r="24" spans="1:25" s="116" customFormat="1">
      <c r="A24" s="1381"/>
      <c r="B24" s="1457"/>
      <c r="C24" s="724"/>
      <c r="D24" s="1067"/>
      <c r="E24" s="320" t="s">
        <v>256</v>
      </c>
      <c r="F24" s="1449" t="s">
        <v>257</v>
      </c>
      <c r="G24" s="1449"/>
      <c r="H24" s="1449"/>
      <c r="I24" s="1449"/>
      <c r="J24" s="1449"/>
      <c r="K24" s="1449"/>
      <c r="L24" s="1449"/>
      <c r="M24" s="1449"/>
      <c r="N24" s="745"/>
      <c r="O24" s="745"/>
      <c r="P24" s="709"/>
      <c r="Q24" s="709"/>
      <c r="R24" s="746"/>
      <c r="S24" s="712"/>
      <c r="T24" s="709"/>
      <c r="U24" s="710"/>
      <c r="V24" s="711"/>
      <c r="W24" s="747"/>
    </row>
    <row r="25" spans="1:25" s="162" customFormat="1" ht="126">
      <c r="A25" s="1381"/>
      <c r="B25" s="1457"/>
      <c r="C25" s="1388">
        <v>0.7</v>
      </c>
      <c r="D25" s="1388">
        <v>0.5</v>
      </c>
      <c r="E25" s="1263" t="s">
        <v>77</v>
      </c>
      <c r="F25" s="1271" t="s">
        <v>78</v>
      </c>
      <c r="G25" s="1266" t="s">
        <v>440</v>
      </c>
      <c r="H25" s="1274" t="s">
        <v>392</v>
      </c>
      <c r="I25" s="224" t="s">
        <v>438</v>
      </c>
      <c r="J25" s="81" t="s">
        <v>164</v>
      </c>
      <c r="K25" s="172" t="s">
        <v>4</v>
      </c>
      <c r="L25" s="217">
        <v>0</v>
      </c>
      <c r="M25" s="119" t="s">
        <v>2</v>
      </c>
      <c r="N25" s="335">
        <v>0.3</v>
      </c>
      <c r="O25" s="335">
        <f>$A$10*$B$19*$C$25*$D$25*N25</f>
        <v>7.7647499999999994E-2</v>
      </c>
      <c r="P25" s="155">
        <v>0</v>
      </c>
      <c r="Q25" s="743">
        <v>10</v>
      </c>
      <c r="R25" s="155">
        <f>100-P25*Q25</f>
        <v>100</v>
      </c>
      <c r="S25" s="381">
        <f t="shared" ref="S25:S33" si="0">O25*R25</f>
        <v>7.7647499999999994</v>
      </c>
      <c r="T25" s="155">
        <v>0</v>
      </c>
      <c r="U25" s="743">
        <v>10</v>
      </c>
      <c r="V25" s="155">
        <f>100-T25*U25</f>
        <v>100</v>
      </c>
      <c r="W25" s="210">
        <f t="shared" ref="W25:W35" si="1">O25*V25</f>
        <v>7.7647499999999994</v>
      </c>
      <c r="X25" s="162">
        <v>2</v>
      </c>
    </row>
    <row r="26" spans="1:25" s="162" customFormat="1" ht="110.25">
      <c r="A26" s="1381"/>
      <c r="B26" s="1457"/>
      <c r="C26" s="1382"/>
      <c r="D26" s="1382"/>
      <c r="E26" s="1264"/>
      <c r="F26" s="1277"/>
      <c r="G26" s="1270"/>
      <c r="H26" s="1276"/>
      <c r="I26" s="224" t="s">
        <v>439</v>
      </c>
      <c r="J26" s="81" t="s">
        <v>162</v>
      </c>
      <c r="K26" s="172" t="s">
        <v>4</v>
      </c>
      <c r="L26" s="217">
        <v>0</v>
      </c>
      <c r="M26" s="119" t="s">
        <v>2</v>
      </c>
      <c r="N26" s="335">
        <v>0.3</v>
      </c>
      <c r="O26" s="335">
        <f t="shared" ref="O26:O28" si="2">$A$10*$B$19*$C$25*$D$25*N26</f>
        <v>7.7647499999999994E-2</v>
      </c>
      <c r="P26" s="155">
        <v>0</v>
      </c>
      <c r="Q26" s="743">
        <v>10</v>
      </c>
      <c r="R26" s="155">
        <f t="shared" ref="R26:R35" si="3">100-P26*Q26</f>
        <v>100</v>
      </c>
      <c r="S26" s="381">
        <f t="shared" si="0"/>
        <v>7.7647499999999994</v>
      </c>
      <c r="T26" s="155">
        <v>0</v>
      </c>
      <c r="U26" s="743">
        <v>10</v>
      </c>
      <c r="V26" s="155">
        <f t="shared" ref="V26:V35" si="4">100-T26*U26</f>
        <v>100</v>
      </c>
      <c r="W26" s="210">
        <f t="shared" si="1"/>
        <v>7.7647499999999994</v>
      </c>
      <c r="X26" s="162">
        <v>3</v>
      </c>
    </row>
    <row r="27" spans="1:25" s="162" customFormat="1" ht="94.5">
      <c r="A27" s="1381"/>
      <c r="B27" s="1457"/>
      <c r="C27" s="1382"/>
      <c r="D27" s="1382"/>
      <c r="E27" s="1264"/>
      <c r="F27" s="1277"/>
      <c r="G27" s="1270"/>
      <c r="H27" s="1276"/>
      <c r="I27" s="224" t="s">
        <v>441</v>
      </c>
      <c r="J27" s="81" t="s">
        <v>336</v>
      </c>
      <c r="K27" s="172" t="s">
        <v>4</v>
      </c>
      <c r="L27" s="217">
        <v>0</v>
      </c>
      <c r="M27" s="119" t="s">
        <v>2</v>
      </c>
      <c r="N27" s="335">
        <v>0.3</v>
      </c>
      <c r="O27" s="335">
        <f t="shared" si="2"/>
        <v>7.7647499999999994E-2</v>
      </c>
      <c r="P27" s="155"/>
      <c r="Q27" s="743">
        <v>10</v>
      </c>
      <c r="R27" s="155">
        <f t="shared" si="3"/>
        <v>100</v>
      </c>
      <c r="S27" s="381">
        <f t="shared" si="0"/>
        <v>7.7647499999999994</v>
      </c>
      <c r="T27" s="155"/>
      <c r="U27" s="743">
        <v>10</v>
      </c>
      <c r="V27" s="155">
        <f t="shared" si="4"/>
        <v>100</v>
      </c>
      <c r="W27" s="210">
        <f t="shared" si="1"/>
        <v>7.7647499999999994</v>
      </c>
      <c r="X27" s="162">
        <v>4</v>
      </c>
    </row>
    <row r="28" spans="1:25" s="162" customFormat="1" ht="78.75">
      <c r="A28" s="1381"/>
      <c r="B28" s="1457"/>
      <c r="C28" s="1382"/>
      <c r="D28" s="1383"/>
      <c r="E28" s="1264"/>
      <c r="F28" s="1277"/>
      <c r="G28" s="1267"/>
      <c r="H28" s="1275"/>
      <c r="I28" s="224" t="s">
        <v>442</v>
      </c>
      <c r="J28" s="81" t="s">
        <v>163</v>
      </c>
      <c r="K28" s="172" t="s">
        <v>4</v>
      </c>
      <c r="L28" s="217">
        <v>0</v>
      </c>
      <c r="M28" s="119" t="s">
        <v>2</v>
      </c>
      <c r="N28" s="335">
        <v>0.1</v>
      </c>
      <c r="O28" s="335">
        <f t="shared" si="2"/>
        <v>2.5882499999999999E-2</v>
      </c>
      <c r="P28" s="155">
        <v>0</v>
      </c>
      <c r="Q28" s="743">
        <v>10</v>
      </c>
      <c r="R28" s="155">
        <f t="shared" si="3"/>
        <v>100</v>
      </c>
      <c r="S28" s="381">
        <f t="shared" si="0"/>
        <v>2.5882499999999999</v>
      </c>
      <c r="T28" s="155">
        <v>0</v>
      </c>
      <c r="U28" s="743">
        <v>10</v>
      </c>
      <c r="V28" s="155">
        <f t="shared" si="4"/>
        <v>100</v>
      </c>
      <c r="W28" s="210">
        <f t="shared" si="1"/>
        <v>2.5882499999999999</v>
      </c>
      <c r="X28" s="162">
        <v>5</v>
      </c>
    </row>
    <row r="29" spans="1:25" s="162" customFormat="1" ht="126">
      <c r="A29" s="1381"/>
      <c r="B29" s="1457"/>
      <c r="C29" s="1382"/>
      <c r="D29" s="581">
        <v>0.1</v>
      </c>
      <c r="E29" s="1264"/>
      <c r="F29" s="1277"/>
      <c r="G29" s="640" t="s">
        <v>444</v>
      </c>
      <c r="H29" s="81" t="s">
        <v>45</v>
      </c>
      <c r="I29" s="227" t="s">
        <v>443</v>
      </c>
      <c r="J29" s="81" t="s">
        <v>166</v>
      </c>
      <c r="K29" s="172" t="s">
        <v>4</v>
      </c>
      <c r="L29" s="217">
        <v>0</v>
      </c>
      <c r="M29" s="119" t="s">
        <v>2</v>
      </c>
      <c r="N29" s="335">
        <v>1</v>
      </c>
      <c r="O29" s="335">
        <f>A10*B19*C25*D29*N29</f>
        <v>5.1764999999999999E-2</v>
      </c>
      <c r="P29" s="155">
        <v>0</v>
      </c>
      <c r="Q29" s="743">
        <v>10</v>
      </c>
      <c r="R29" s="155">
        <f t="shared" si="3"/>
        <v>100</v>
      </c>
      <c r="S29" s="381">
        <f t="shared" si="0"/>
        <v>5.1764999999999999</v>
      </c>
      <c r="T29" s="155">
        <v>0</v>
      </c>
      <c r="U29" s="743">
        <v>10</v>
      </c>
      <c r="V29" s="155">
        <f t="shared" si="4"/>
        <v>100</v>
      </c>
      <c r="W29" s="210">
        <f t="shared" si="1"/>
        <v>5.1764999999999999</v>
      </c>
      <c r="X29" s="162">
        <v>6</v>
      </c>
    </row>
    <row r="30" spans="1:25" s="162" customFormat="1" ht="126">
      <c r="A30" s="1381"/>
      <c r="B30" s="1457"/>
      <c r="C30" s="1382"/>
      <c r="D30" s="1388">
        <v>0.3</v>
      </c>
      <c r="E30" s="1264"/>
      <c r="F30" s="1277"/>
      <c r="G30" s="1266" t="s">
        <v>445</v>
      </c>
      <c r="H30" s="1274" t="s">
        <v>79</v>
      </c>
      <c r="I30" s="227" t="s">
        <v>446</v>
      </c>
      <c r="J30" s="81" t="s">
        <v>382</v>
      </c>
      <c r="K30" s="172" t="s">
        <v>4</v>
      </c>
      <c r="L30" s="217">
        <v>0</v>
      </c>
      <c r="M30" s="119" t="s">
        <v>2</v>
      </c>
      <c r="N30" s="335">
        <v>0.5</v>
      </c>
      <c r="O30" s="335">
        <f>$A$10*$B$19*$C$25*$D$30*N30</f>
        <v>7.7647499999999994E-2</v>
      </c>
      <c r="P30" s="155">
        <v>0</v>
      </c>
      <c r="Q30" s="743">
        <v>10</v>
      </c>
      <c r="R30" s="155">
        <f t="shared" si="3"/>
        <v>100</v>
      </c>
      <c r="S30" s="381">
        <f t="shared" si="0"/>
        <v>7.7647499999999994</v>
      </c>
      <c r="T30" s="155">
        <v>0</v>
      </c>
      <c r="U30" s="743">
        <v>10</v>
      </c>
      <c r="V30" s="155">
        <f t="shared" si="4"/>
        <v>100</v>
      </c>
      <c r="W30" s="210">
        <f t="shared" si="1"/>
        <v>7.7647499999999994</v>
      </c>
      <c r="X30" s="162">
        <v>7</v>
      </c>
    </row>
    <row r="31" spans="1:25" s="162" customFormat="1" ht="78.75">
      <c r="A31" s="1381"/>
      <c r="B31" s="1457"/>
      <c r="C31" s="1382"/>
      <c r="D31" s="1383"/>
      <c r="E31" s="1264"/>
      <c r="F31" s="1277"/>
      <c r="G31" s="1267"/>
      <c r="H31" s="1275"/>
      <c r="I31" s="227" t="s">
        <v>447</v>
      </c>
      <c r="J31" s="81" t="s">
        <v>170</v>
      </c>
      <c r="K31" s="172" t="s">
        <v>4</v>
      </c>
      <c r="L31" s="217">
        <v>0</v>
      </c>
      <c r="M31" s="119" t="s">
        <v>2</v>
      </c>
      <c r="N31" s="335">
        <v>0.5</v>
      </c>
      <c r="O31" s="335">
        <f>$A$10*$B$19*$C$25*$D$30*N31</f>
        <v>7.7647499999999994E-2</v>
      </c>
      <c r="P31" s="155">
        <v>0</v>
      </c>
      <c r="Q31" s="743">
        <v>10</v>
      </c>
      <c r="R31" s="155">
        <f t="shared" si="3"/>
        <v>100</v>
      </c>
      <c r="S31" s="381">
        <f t="shared" si="0"/>
        <v>7.7647499999999994</v>
      </c>
      <c r="T31" s="155">
        <v>0</v>
      </c>
      <c r="U31" s="743">
        <v>10</v>
      </c>
      <c r="V31" s="155">
        <f t="shared" si="4"/>
        <v>100</v>
      </c>
      <c r="W31" s="210">
        <f t="shared" si="1"/>
        <v>7.7647499999999994</v>
      </c>
      <c r="X31" s="162">
        <v>8</v>
      </c>
    </row>
    <row r="32" spans="1:25" s="162" customFormat="1" ht="141.75">
      <c r="A32" s="1381"/>
      <c r="B32" s="1457"/>
      <c r="C32" s="1382"/>
      <c r="D32" s="1388">
        <v>0.1</v>
      </c>
      <c r="E32" s="1264"/>
      <c r="F32" s="1277"/>
      <c r="G32" s="1260" t="s">
        <v>449</v>
      </c>
      <c r="H32" s="1262" t="s">
        <v>80</v>
      </c>
      <c r="I32" s="227" t="s">
        <v>416</v>
      </c>
      <c r="J32" s="81" t="s">
        <v>165</v>
      </c>
      <c r="K32" s="172" t="s">
        <v>4</v>
      </c>
      <c r="L32" s="217">
        <v>0</v>
      </c>
      <c r="M32" s="119" t="s">
        <v>2</v>
      </c>
      <c r="N32" s="335">
        <v>0.4</v>
      </c>
      <c r="O32" s="335">
        <f>$A$10*$B$19*$C$25*$D$32*N32</f>
        <v>2.0706000000000002E-2</v>
      </c>
      <c r="P32" s="155">
        <v>0</v>
      </c>
      <c r="Q32" s="743">
        <v>10</v>
      </c>
      <c r="R32" s="155">
        <f t="shared" si="3"/>
        <v>100</v>
      </c>
      <c r="S32" s="381">
        <f t="shared" si="0"/>
        <v>2.0706000000000002</v>
      </c>
      <c r="T32" s="155">
        <v>0</v>
      </c>
      <c r="U32" s="743">
        <v>10</v>
      </c>
      <c r="V32" s="155">
        <f t="shared" si="4"/>
        <v>100</v>
      </c>
      <c r="W32" s="210">
        <f t="shared" si="1"/>
        <v>2.0706000000000002</v>
      </c>
      <c r="X32" s="162">
        <v>9</v>
      </c>
    </row>
    <row r="33" spans="1:24" s="162" customFormat="1" ht="141.75">
      <c r="A33" s="1381"/>
      <c r="B33" s="1457"/>
      <c r="C33" s="1382"/>
      <c r="D33" s="1382"/>
      <c r="E33" s="1264"/>
      <c r="F33" s="1277"/>
      <c r="G33" s="1260"/>
      <c r="H33" s="1262"/>
      <c r="I33" s="227" t="s">
        <v>448</v>
      </c>
      <c r="J33" s="81" t="s">
        <v>401</v>
      </c>
      <c r="K33" s="172" t="s">
        <v>4</v>
      </c>
      <c r="L33" s="217">
        <v>0</v>
      </c>
      <c r="M33" s="119" t="s">
        <v>2</v>
      </c>
      <c r="N33" s="335">
        <v>0.3</v>
      </c>
      <c r="O33" s="335">
        <f t="shared" ref="O33:O34" si="5">$A$10*$B$19*$C$25*$D$32*N33</f>
        <v>1.5529499999999998E-2</v>
      </c>
      <c r="P33" s="155">
        <v>0</v>
      </c>
      <c r="Q33" s="743">
        <v>10</v>
      </c>
      <c r="R33" s="155">
        <f t="shared" si="3"/>
        <v>100</v>
      </c>
      <c r="S33" s="381">
        <f t="shared" si="0"/>
        <v>1.5529499999999998</v>
      </c>
      <c r="T33" s="155">
        <v>0</v>
      </c>
      <c r="U33" s="743">
        <v>10</v>
      </c>
      <c r="V33" s="155">
        <f t="shared" si="4"/>
        <v>100</v>
      </c>
      <c r="W33" s="210">
        <f t="shared" si="1"/>
        <v>1.5529499999999998</v>
      </c>
      <c r="X33" s="162">
        <v>10</v>
      </c>
    </row>
    <row r="34" spans="1:24" s="162" customFormat="1" ht="63">
      <c r="A34" s="1381"/>
      <c r="B34" s="1457"/>
      <c r="C34" s="1383"/>
      <c r="D34" s="1383"/>
      <c r="E34" s="1265"/>
      <c r="F34" s="1272"/>
      <c r="G34" s="1260"/>
      <c r="H34" s="1262"/>
      <c r="I34" s="227" t="s">
        <v>450</v>
      </c>
      <c r="J34" s="81" t="s">
        <v>413</v>
      </c>
      <c r="K34" s="172" t="s">
        <v>4</v>
      </c>
      <c r="L34" s="217">
        <v>0</v>
      </c>
      <c r="M34" s="119" t="s">
        <v>2</v>
      </c>
      <c r="N34" s="335">
        <v>0.3</v>
      </c>
      <c r="O34" s="335">
        <f t="shared" si="5"/>
        <v>1.5529499999999998E-2</v>
      </c>
      <c r="P34" s="155">
        <v>0</v>
      </c>
      <c r="Q34" s="743">
        <v>10</v>
      </c>
      <c r="R34" s="155">
        <f t="shared" si="3"/>
        <v>100</v>
      </c>
      <c r="S34" s="381">
        <f>O34*R34</f>
        <v>1.5529499999999998</v>
      </c>
      <c r="T34" s="155">
        <v>0</v>
      </c>
      <c r="U34" s="743">
        <v>10</v>
      </c>
      <c r="V34" s="155">
        <f t="shared" si="4"/>
        <v>100</v>
      </c>
      <c r="W34" s="210">
        <f t="shared" si="1"/>
        <v>1.5529499999999998</v>
      </c>
      <c r="X34" s="162">
        <v>11</v>
      </c>
    </row>
    <row r="35" spans="1:24" s="162" customFormat="1" ht="47.25">
      <c r="A35" s="1381"/>
      <c r="B35" s="1457"/>
      <c r="C35" s="581">
        <v>0.1</v>
      </c>
      <c r="D35" s="966">
        <v>1</v>
      </c>
      <c r="E35" s="184" t="s">
        <v>85</v>
      </c>
      <c r="F35" s="350" t="s">
        <v>263</v>
      </c>
      <c r="G35" s="816" t="s">
        <v>451</v>
      </c>
      <c r="H35" s="657" t="s">
        <v>371</v>
      </c>
      <c r="I35" s="227" t="s">
        <v>452</v>
      </c>
      <c r="J35" s="81" t="s">
        <v>167</v>
      </c>
      <c r="K35" s="172" t="s">
        <v>4</v>
      </c>
      <c r="L35" s="217">
        <v>0</v>
      </c>
      <c r="M35" s="119" t="s">
        <v>2</v>
      </c>
      <c r="N35" s="335">
        <v>1</v>
      </c>
      <c r="O35" s="335">
        <f>A10*B19*C35*D35*N35</f>
        <v>7.3950000000000002E-2</v>
      </c>
      <c r="P35" s="155">
        <v>0</v>
      </c>
      <c r="Q35" s="743">
        <v>10</v>
      </c>
      <c r="R35" s="155">
        <f t="shared" si="3"/>
        <v>100</v>
      </c>
      <c r="S35" s="381">
        <f>O35*R35</f>
        <v>7.3950000000000005</v>
      </c>
      <c r="T35" s="155">
        <v>0</v>
      </c>
      <c r="U35" s="743">
        <v>10</v>
      </c>
      <c r="V35" s="155">
        <f t="shared" si="4"/>
        <v>100</v>
      </c>
      <c r="W35" s="210">
        <f t="shared" si="1"/>
        <v>7.3950000000000005</v>
      </c>
      <c r="X35" s="162">
        <v>12</v>
      </c>
    </row>
    <row r="36" spans="1:24" s="162" customFormat="1">
      <c r="A36" s="1381"/>
      <c r="B36" s="1457"/>
      <c r="C36" s="581"/>
      <c r="D36" s="1056"/>
      <c r="E36" s="551"/>
      <c r="F36" s="1458" t="s">
        <v>301</v>
      </c>
      <c r="G36" s="1459"/>
      <c r="H36" s="1459"/>
      <c r="I36" s="1459"/>
      <c r="J36" s="1460"/>
      <c r="K36" s="529"/>
      <c r="L36" s="530"/>
      <c r="M36" s="529"/>
      <c r="N36" s="310"/>
      <c r="O36" s="310"/>
      <c r="P36" s="523"/>
      <c r="Q36" s="524"/>
      <c r="R36" s="523"/>
      <c r="S36" s="525"/>
      <c r="T36" s="523"/>
      <c r="U36" s="523"/>
      <c r="V36" s="523"/>
      <c r="W36" s="525"/>
    </row>
    <row r="37" spans="1:24" s="162" customFormat="1">
      <c r="A37" s="1381"/>
      <c r="B37" s="1457"/>
      <c r="C37" s="919"/>
      <c r="D37" s="1068"/>
      <c r="E37" s="920"/>
      <c r="F37" s="921"/>
      <c r="G37" s="922"/>
      <c r="H37" s="923"/>
      <c r="I37" s="924"/>
      <c r="J37" s="925"/>
      <c r="K37" s="926"/>
      <c r="L37" s="925"/>
      <c r="M37" s="925"/>
      <c r="N37" s="927"/>
      <c r="O37" s="927"/>
      <c r="P37" s="926"/>
      <c r="Q37" s="928"/>
      <c r="R37" s="926"/>
      <c r="S37" s="929"/>
      <c r="T37" s="926"/>
      <c r="U37" s="926"/>
      <c r="V37" s="926"/>
      <c r="W37" s="930"/>
    </row>
    <row r="38" spans="1:24" s="162" customFormat="1">
      <c r="A38" s="1381"/>
      <c r="B38" s="1457"/>
      <c r="C38" s="581"/>
      <c r="D38" s="581"/>
      <c r="E38" s="324"/>
      <c r="F38" s="1398" t="s">
        <v>302</v>
      </c>
      <c r="G38" s="1399"/>
      <c r="H38" s="1399"/>
      <c r="I38" s="1399"/>
      <c r="J38" s="1400"/>
      <c r="K38" s="558"/>
      <c r="L38" s="530"/>
      <c r="M38" s="529"/>
      <c r="N38" s="310"/>
      <c r="O38" s="310"/>
      <c r="P38" s="523"/>
      <c r="Q38" s="524"/>
      <c r="R38" s="523"/>
      <c r="S38" s="567"/>
      <c r="T38" s="523"/>
      <c r="U38" s="523"/>
      <c r="V38" s="523"/>
      <c r="W38" s="525"/>
    </row>
    <row r="39" spans="1:24" s="162" customFormat="1" ht="189">
      <c r="A39" s="1381"/>
      <c r="B39" s="1457"/>
      <c r="C39" s="581">
        <v>0.1</v>
      </c>
      <c r="D39" s="1058">
        <v>1</v>
      </c>
      <c r="E39" s="299" t="s">
        <v>109</v>
      </c>
      <c r="F39" s="81" t="s">
        <v>110</v>
      </c>
      <c r="G39" s="224" t="s">
        <v>455</v>
      </c>
      <c r="H39" s="81" t="s">
        <v>264</v>
      </c>
      <c r="I39" s="224" t="s">
        <v>454</v>
      </c>
      <c r="J39" s="81" t="s">
        <v>399</v>
      </c>
      <c r="K39" s="172" t="s">
        <v>4</v>
      </c>
      <c r="L39" s="81">
        <v>0</v>
      </c>
      <c r="M39" s="895" t="s">
        <v>2</v>
      </c>
      <c r="N39" s="335">
        <v>1</v>
      </c>
      <c r="O39" s="335">
        <f>A10*B19*C39*D39*N39</f>
        <v>7.3950000000000002E-2</v>
      </c>
      <c r="P39" s="155">
        <v>0</v>
      </c>
      <c r="Q39" s="743">
        <v>10</v>
      </c>
      <c r="R39" s="155">
        <f>100-P39*Q39</f>
        <v>100</v>
      </c>
      <c r="S39" s="381">
        <f>O39*R39</f>
        <v>7.3950000000000005</v>
      </c>
      <c r="T39" s="155">
        <v>0</v>
      </c>
      <c r="U39" s="155">
        <v>10</v>
      </c>
      <c r="V39" s="155">
        <f>100-T39*U39</f>
        <v>100</v>
      </c>
      <c r="W39" s="210">
        <f>O39*V39</f>
        <v>7.3950000000000005</v>
      </c>
      <c r="X39" s="162">
        <v>13</v>
      </c>
    </row>
    <row r="40" spans="1:24" s="162" customFormat="1">
      <c r="A40" s="1381"/>
      <c r="B40" s="1457"/>
      <c r="C40" s="724"/>
      <c r="D40" s="1059"/>
      <c r="E40" s="570"/>
      <c r="F40" s="1398" t="s">
        <v>302</v>
      </c>
      <c r="G40" s="1399"/>
      <c r="H40" s="1399"/>
      <c r="I40" s="1399"/>
      <c r="J40" s="1400"/>
      <c r="K40" s="521"/>
      <c r="L40" s="521"/>
      <c r="M40" s="521"/>
      <c r="N40" s="310"/>
      <c r="O40" s="310"/>
      <c r="P40" s="523"/>
      <c r="Q40" s="524"/>
      <c r="R40" s="523"/>
      <c r="S40" s="525"/>
      <c r="T40" s="523"/>
      <c r="U40" s="523"/>
      <c r="V40" s="523"/>
      <c r="W40" s="525"/>
    </row>
    <row r="41" spans="1:24" s="162" customFormat="1">
      <c r="A41" s="1381"/>
      <c r="B41" s="1457"/>
      <c r="C41" s="931"/>
      <c r="D41" s="931"/>
      <c r="E41" s="932"/>
      <c r="F41" s="933"/>
      <c r="G41" s="934"/>
      <c r="H41" s="935"/>
      <c r="I41" s="936"/>
      <c r="J41" s="937"/>
      <c r="K41" s="926"/>
      <c r="L41" s="938"/>
      <c r="M41" s="926"/>
      <c r="N41" s="927"/>
      <c r="O41" s="927"/>
      <c r="P41" s="926"/>
      <c r="Q41" s="928"/>
      <c r="R41" s="926"/>
      <c r="S41" s="929"/>
      <c r="T41" s="926"/>
      <c r="U41" s="926"/>
      <c r="V41" s="926"/>
      <c r="W41" s="930"/>
    </row>
    <row r="42" spans="1:24" s="162" customFormat="1">
      <c r="A42" s="1381"/>
      <c r="B42" s="1457"/>
      <c r="C42" s="742"/>
      <c r="D42" s="1056"/>
      <c r="E42" s="554"/>
      <c r="F42" s="1398" t="s">
        <v>303</v>
      </c>
      <c r="G42" s="1399"/>
      <c r="H42" s="1399"/>
      <c r="I42" s="1399"/>
      <c r="J42" s="1400"/>
      <c r="K42" s="529"/>
      <c r="L42" s="530"/>
      <c r="M42" s="529"/>
      <c r="N42" s="310"/>
      <c r="O42" s="310"/>
      <c r="P42" s="523"/>
      <c r="Q42" s="524"/>
      <c r="R42" s="523"/>
      <c r="S42" s="525"/>
      <c r="T42" s="523"/>
      <c r="U42" s="523"/>
      <c r="V42" s="523"/>
      <c r="W42" s="525"/>
    </row>
    <row r="43" spans="1:24" s="162" customFormat="1">
      <c r="A43" s="1381"/>
      <c r="B43" s="1457"/>
      <c r="C43" s="931"/>
      <c r="D43" s="931"/>
      <c r="E43" s="942"/>
      <c r="F43" s="935"/>
      <c r="G43" s="939"/>
      <c r="H43" s="940"/>
      <c r="I43" s="924"/>
      <c r="J43" s="925"/>
      <c r="K43" s="926"/>
      <c r="L43" s="938"/>
      <c r="M43" s="926"/>
      <c r="N43" s="927"/>
      <c r="O43" s="927"/>
      <c r="P43" s="926"/>
      <c r="Q43" s="928"/>
      <c r="R43" s="926"/>
      <c r="S43" s="929"/>
      <c r="T43" s="926"/>
      <c r="U43" s="926"/>
      <c r="V43" s="926"/>
      <c r="W43" s="929"/>
    </row>
    <row r="44" spans="1:24" s="162" customFormat="1">
      <c r="A44" s="1381"/>
      <c r="B44" s="889"/>
      <c r="C44" s="869">
        <f>SUM(C19:C43)</f>
        <v>0.99999999999999989</v>
      </c>
      <c r="D44" s="1069"/>
      <c r="E44" s="301"/>
      <c r="F44" s="238"/>
      <c r="G44" s="293"/>
      <c r="H44" s="239"/>
      <c r="I44" s="293"/>
      <c r="J44" s="240"/>
      <c r="K44" s="241"/>
      <c r="L44" s="242"/>
      <c r="M44" s="243"/>
      <c r="N44" s="389"/>
      <c r="O44" s="389"/>
      <c r="P44" s="244"/>
      <c r="Q44" s="245"/>
      <c r="R44" s="244"/>
      <c r="S44" s="393"/>
      <c r="T44" s="244"/>
      <c r="U44" s="244"/>
      <c r="V44" s="244"/>
      <c r="W44" s="246"/>
    </row>
    <row r="45" spans="1:24" s="162" customFormat="1">
      <c r="A45" s="1381"/>
      <c r="B45" s="1415">
        <v>0.13</v>
      </c>
      <c r="C45" s="889"/>
      <c r="D45" s="1061"/>
      <c r="E45" s="699" t="s">
        <v>535</v>
      </c>
      <c r="F45" s="691" t="s">
        <v>536</v>
      </c>
      <c r="G45" s="692"/>
      <c r="H45" s="692"/>
      <c r="I45" s="692"/>
      <c r="J45" s="692"/>
      <c r="K45" s="692"/>
      <c r="L45" s="692"/>
      <c r="M45" s="693"/>
      <c r="N45" s="890"/>
      <c r="O45" s="890"/>
      <c r="P45" s="891"/>
      <c r="Q45" s="891"/>
      <c r="R45" s="892"/>
      <c r="S45" s="893">
        <f>SUM(S46:S56)</f>
        <v>11.049999999999999</v>
      </c>
      <c r="T45" s="893"/>
      <c r="U45" s="893"/>
      <c r="V45" s="893"/>
      <c r="W45" s="893">
        <f>SUM(W46:W56)</f>
        <v>11.049999999999999</v>
      </c>
    </row>
    <row r="46" spans="1:24" s="162" customFormat="1" ht="110.25">
      <c r="A46" s="1381"/>
      <c r="B46" s="1416"/>
      <c r="C46" s="702">
        <v>0.1</v>
      </c>
      <c r="D46" s="702">
        <v>1</v>
      </c>
      <c r="E46" s="92" t="s">
        <v>31</v>
      </c>
      <c r="F46" s="117" t="s">
        <v>10</v>
      </c>
      <c r="G46" s="117" t="s">
        <v>32</v>
      </c>
      <c r="H46" s="253" t="s">
        <v>189</v>
      </c>
      <c r="I46" s="118" t="s">
        <v>217</v>
      </c>
      <c r="J46" s="253" t="s">
        <v>189</v>
      </c>
      <c r="K46" s="172" t="s">
        <v>4</v>
      </c>
      <c r="L46" s="119">
        <v>0</v>
      </c>
      <c r="M46" s="119" t="s">
        <v>2</v>
      </c>
      <c r="N46" s="120">
        <v>1</v>
      </c>
      <c r="O46" s="885">
        <f>$A$10*$B$45*C46*D46*N46</f>
        <v>1.1050000000000001E-2</v>
      </c>
      <c r="P46" s="114">
        <v>0</v>
      </c>
      <c r="Q46" s="114">
        <v>10</v>
      </c>
      <c r="R46" s="1026">
        <f>100-P46*Q46</f>
        <v>100</v>
      </c>
      <c r="S46" s="263">
        <f>R46*O46</f>
        <v>1.105</v>
      </c>
      <c r="T46" s="114">
        <v>0</v>
      </c>
      <c r="U46" s="114">
        <v>10</v>
      </c>
      <c r="V46" s="1026">
        <f>100-T46*U46</f>
        <v>100</v>
      </c>
      <c r="W46" s="263">
        <f>V46*O46</f>
        <v>1.105</v>
      </c>
      <c r="X46" s="162">
        <v>14</v>
      </c>
    </row>
    <row r="47" spans="1:24" s="162" customFormat="1" ht="47.25">
      <c r="A47" s="1381"/>
      <c r="B47" s="1416"/>
      <c r="C47" s="702">
        <v>7.0000000000000007E-2</v>
      </c>
      <c r="D47" s="702">
        <v>1</v>
      </c>
      <c r="E47" s="886" t="s">
        <v>58</v>
      </c>
      <c r="F47" s="887" t="s">
        <v>59</v>
      </c>
      <c r="G47" s="888" t="s">
        <v>429</v>
      </c>
      <c r="H47" s="887" t="s">
        <v>527</v>
      </c>
      <c r="I47" s="114" t="s">
        <v>430</v>
      </c>
      <c r="J47" s="1023" t="s">
        <v>379</v>
      </c>
      <c r="K47" s="172" t="s">
        <v>4</v>
      </c>
      <c r="L47" s="119">
        <v>0</v>
      </c>
      <c r="M47" s="119" t="s">
        <v>2</v>
      </c>
      <c r="N47" s="124">
        <v>1</v>
      </c>
      <c r="O47" s="885">
        <f t="shared" ref="O47:O48" si="6">$A$10*$B$45*C47*D47*N47</f>
        <v>7.7350000000000006E-3</v>
      </c>
      <c r="P47" s="114">
        <v>0</v>
      </c>
      <c r="Q47" s="114">
        <v>10</v>
      </c>
      <c r="R47" s="1026">
        <f t="shared" ref="R47:R56" si="7">100-P47*Q47</f>
        <v>100</v>
      </c>
      <c r="S47" s="263">
        <f t="shared" ref="S47:S56" si="8">R47*O47</f>
        <v>0.77350000000000008</v>
      </c>
      <c r="T47" s="114">
        <v>0</v>
      </c>
      <c r="U47" s="114">
        <v>10</v>
      </c>
      <c r="V47" s="1026">
        <f t="shared" ref="V47:V56" si="9">100-T47*U47</f>
        <v>100</v>
      </c>
      <c r="W47" s="263">
        <f t="shared" ref="W47:W56" si="10">V47*O47</f>
        <v>0.77350000000000008</v>
      </c>
      <c r="X47" s="162">
        <v>15</v>
      </c>
    </row>
    <row r="48" spans="1:24" s="162" customFormat="1" ht="63">
      <c r="A48" s="1381"/>
      <c r="B48" s="1416"/>
      <c r="C48" s="702">
        <v>7.0000000000000007E-2</v>
      </c>
      <c r="D48" s="702">
        <v>1</v>
      </c>
      <c r="E48" s="886" t="s">
        <v>60</v>
      </c>
      <c r="F48" s="887" t="s">
        <v>61</v>
      </c>
      <c r="G48" s="888" t="s">
        <v>431</v>
      </c>
      <c r="H48" s="887" t="s">
        <v>529</v>
      </c>
      <c r="I48" s="114" t="s">
        <v>432</v>
      </c>
      <c r="J48" s="1023" t="s">
        <v>381</v>
      </c>
      <c r="K48" s="172" t="s">
        <v>4</v>
      </c>
      <c r="L48" s="119">
        <v>0</v>
      </c>
      <c r="M48" s="119" t="s">
        <v>2</v>
      </c>
      <c r="N48" s="124">
        <v>1</v>
      </c>
      <c r="O48" s="885">
        <f t="shared" si="6"/>
        <v>7.7350000000000006E-3</v>
      </c>
      <c r="P48" s="114">
        <v>0</v>
      </c>
      <c r="Q48" s="114">
        <v>10</v>
      </c>
      <c r="R48" s="1026">
        <f t="shared" si="7"/>
        <v>100</v>
      </c>
      <c r="S48" s="263">
        <f t="shared" si="8"/>
        <v>0.77350000000000008</v>
      </c>
      <c r="T48" s="114">
        <v>0</v>
      </c>
      <c r="U48" s="114">
        <v>10</v>
      </c>
      <c r="V48" s="1026">
        <f t="shared" si="9"/>
        <v>100</v>
      </c>
      <c r="W48" s="263">
        <f t="shared" si="10"/>
        <v>0.77350000000000008</v>
      </c>
      <c r="X48" s="162">
        <v>16</v>
      </c>
    </row>
    <row r="49" spans="1:24" s="162" customFormat="1" ht="63">
      <c r="A49" s="1381"/>
      <c r="B49" s="1416"/>
      <c r="C49" s="1360">
        <v>0.1</v>
      </c>
      <c r="D49" s="1360">
        <v>1</v>
      </c>
      <c r="E49" s="1271" t="s">
        <v>77</v>
      </c>
      <c r="F49" s="1271" t="s">
        <v>78</v>
      </c>
      <c r="G49" s="1271" t="s">
        <v>435</v>
      </c>
      <c r="H49" s="1271" t="s">
        <v>531</v>
      </c>
      <c r="I49" s="224" t="s">
        <v>436</v>
      </c>
      <c r="J49" s="1023" t="s">
        <v>332</v>
      </c>
      <c r="K49" s="172" t="s">
        <v>4</v>
      </c>
      <c r="L49" s="119">
        <v>0</v>
      </c>
      <c r="M49" s="119" t="s">
        <v>2</v>
      </c>
      <c r="N49" s="124">
        <v>0.5</v>
      </c>
      <c r="O49" s="885">
        <f>$A$10*$B$45*$C$49*$D$49*N49</f>
        <v>5.5250000000000004E-3</v>
      </c>
      <c r="P49" s="114">
        <v>0</v>
      </c>
      <c r="Q49" s="114">
        <v>10</v>
      </c>
      <c r="R49" s="1026">
        <f t="shared" si="7"/>
        <v>100</v>
      </c>
      <c r="S49" s="263">
        <f t="shared" si="8"/>
        <v>0.55249999999999999</v>
      </c>
      <c r="T49" s="114">
        <v>0</v>
      </c>
      <c r="U49" s="114">
        <v>10</v>
      </c>
      <c r="V49" s="1026">
        <f t="shared" si="9"/>
        <v>100</v>
      </c>
      <c r="W49" s="263">
        <f t="shared" si="10"/>
        <v>0.55249999999999999</v>
      </c>
      <c r="X49" s="162">
        <v>17</v>
      </c>
    </row>
    <row r="50" spans="1:24" s="162" customFormat="1" ht="110.25">
      <c r="A50" s="1381"/>
      <c r="B50" s="1416"/>
      <c r="C50" s="1361"/>
      <c r="D50" s="1361"/>
      <c r="E50" s="1272"/>
      <c r="F50" s="1272"/>
      <c r="G50" s="1272"/>
      <c r="H50" s="1272"/>
      <c r="I50" s="224" t="s">
        <v>437</v>
      </c>
      <c r="J50" s="1023" t="s">
        <v>333</v>
      </c>
      <c r="K50" s="172" t="s">
        <v>4</v>
      </c>
      <c r="L50" s="119">
        <v>0</v>
      </c>
      <c r="M50" s="119" t="s">
        <v>2</v>
      </c>
      <c r="N50" s="124">
        <v>0.5</v>
      </c>
      <c r="O50" s="885">
        <f>$A$10*$B$45*$C$49*$D$49*N50</f>
        <v>5.5250000000000004E-3</v>
      </c>
      <c r="P50" s="114">
        <v>0</v>
      </c>
      <c r="Q50" s="1105">
        <v>10</v>
      </c>
      <c r="R50" s="1026">
        <f t="shared" si="7"/>
        <v>100</v>
      </c>
      <c r="S50" s="263">
        <f t="shared" si="8"/>
        <v>0.55249999999999999</v>
      </c>
      <c r="T50" s="114">
        <v>0</v>
      </c>
      <c r="U50" s="114">
        <v>10</v>
      </c>
      <c r="V50" s="1026">
        <f t="shared" si="9"/>
        <v>100</v>
      </c>
      <c r="W50" s="263">
        <f t="shared" si="10"/>
        <v>0.55249999999999999</v>
      </c>
      <c r="X50" s="162">
        <v>18</v>
      </c>
    </row>
    <row r="51" spans="1:24" s="162" customFormat="1" ht="47.25">
      <c r="A51" s="1381"/>
      <c r="B51" s="1416"/>
      <c r="C51" s="962">
        <v>0</v>
      </c>
      <c r="D51" s="962">
        <v>1</v>
      </c>
      <c r="E51" s="1029" t="s">
        <v>88</v>
      </c>
      <c r="F51" s="1029" t="s">
        <v>89</v>
      </c>
      <c r="G51" s="1030" t="s">
        <v>591</v>
      </c>
      <c r="H51" s="957" t="s">
        <v>592</v>
      </c>
      <c r="I51" s="917" t="s">
        <v>593</v>
      </c>
      <c r="J51" s="957" t="s">
        <v>592</v>
      </c>
      <c r="K51" s="898" t="s">
        <v>600</v>
      </c>
      <c r="L51" s="898">
        <v>0</v>
      </c>
      <c r="M51" s="81" t="s">
        <v>2</v>
      </c>
      <c r="N51" s="113">
        <v>1</v>
      </c>
      <c r="O51" s="885">
        <f>$A$10*$B$45*C51*D51*N51</f>
        <v>0</v>
      </c>
      <c r="P51" s="114">
        <v>0</v>
      </c>
      <c r="Q51" s="114">
        <v>10</v>
      </c>
      <c r="R51" s="1026">
        <f t="shared" si="7"/>
        <v>100</v>
      </c>
      <c r="S51" s="263">
        <f>R51*O51</f>
        <v>0</v>
      </c>
      <c r="T51" s="114">
        <v>0</v>
      </c>
      <c r="U51" s="114">
        <v>10</v>
      </c>
      <c r="V51" s="1026">
        <f t="shared" si="9"/>
        <v>100</v>
      </c>
      <c r="W51" s="263">
        <f>V51*O51</f>
        <v>0</v>
      </c>
      <c r="X51" s="162">
        <v>19</v>
      </c>
    </row>
    <row r="52" spans="1:24" s="162" customFormat="1" ht="78.75">
      <c r="A52" s="1381"/>
      <c r="B52" s="1416"/>
      <c r="C52" s="880">
        <v>0.19</v>
      </c>
      <c r="D52" s="961">
        <v>1</v>
      </c>
      <c r="E52" s="875" t="s">
        <v>106</v>
      </c>
      <c r="F52" s="875" t="s">
        <v>107</v>
      </c>
      <c r="G52" s="875" t="s">
        <v>491</v>
      </c>
      <c r="H52" s="875" t="s">
        <v>107</v>
      </c>
      <c r="I52" s="79" t="s">
        <v>453</v>
      </c>
      <c r="J52" s="81" t="s">
        <v>344</v>
      </c>
      <c r="K52" s="172" t="s">
        <v>4</v>
      </c>
      <c r="L52" s="119">
        <v>0</v>
      </c>
      <c r="M52" s="119" t="s">
        <v>2</v>
      </c>
      <c r="N52" s="124">
        <v>1</v>
      </c>
      <c r="O52" s="885">
        <f t="shared" ref="O52:O53" si="11">$A$10*$B$45*C52*D52*N52</f>
        <v>2.0995E-2</v>
      </c>
      <c r="P52" s="114">
        <v>0</v>
      </c>
      <c r="Q52" s="114">
        <v>10</v>
      </c>
      <c r="R52" s="1026">
        <f t="shared" si="7"/>
        <v>100</v>
      </c>
      <c r="S52" s="263">
        <f t="shared" si="8"/>
        <v>2.0994999999999999</v>
      </c>
      <c r="T52" s="114">
        <v>0</v>
      </c>
      <c r="U52" s="114">
        <v>10</v>
      </c>
      <c r="V52" s="1026">
        <f t="shared" si="9"/>
        <v>100</v>
      </c>
      <c r="W52" s="263">
        <f t="shared" si="10"/>
        <v>2.0994999999999999</v>
      </c>
      <c r="X52" s="162">
        <v>20</v>
      </c>
    </row>
    <row r="53" spans="1:24" s="162" customFormat="1" ht="94.5">
      <c r="A53" s="1381"/>
      <c r="B53" s="1416"/>
      <c r="C53" s="880">
        <v>0.19</v>
      </c>
      <c r="D53" s="961">
        <v>1</v>
      </c>
      <c r="E53" s="875" t="s">
        <v>112</v>
      </c>
      <c r="F53" s="875" t="s">
        <v>113</v>
      </c>
      <c r="G53" s="875" t="s">
        <v>456</v>
      </c>
      <c r="H53" s="875" t="s">
        <v>532</v>
      </c>
      <c r="I53" s="224" t="s">
        <v>457</v>
      </c>
      <c r="J53" s="84" t="s">
        <v>395</v>
      </c>
      <c r="K53" s="172" t="s">
        <v>4</v>
      </c>
      <c r="L53" s="119">
        <v>0</v>
      </c>
      <c r="M53" s="119" t="s">
        <v>2</v>
      </c>
      <c r="N53" s="124">
        <v>1</v>
      </c>
      <c r="O53" s="885">
        <f t="shared" si="11"/>
        <v>2.0995E-2</v>
      </c>
      <c r="P53" s="114">
        <v>0</v>
      </c>
      <c r="Q53" s="114">
        <v>10</v>
      </c>
      <c r="R53" s="1026">
        <f t="shared" si="7"/>
        <v>100</v>
      </c>
      <c r="S53" s="263">
        <f t="shared" si="8"/>
        <v>2.0994999999999999</v>
      </c>
      <c r="T53" s="114">
        <v>0</v>
      </c>
      <c r="U53" s="114">
        <v>10</v>
      </c>
      <c r="V53" s="1026">
        <f t="shared" si="9"/>
        <v>100</v>
      </c>
      <c r="W53" s="263">
        <f t="shared" si="10"/>
        <v>2.0994999999999999</v>
      </c>
      <c r="X53" s="162">
        <v>21</v>
      </c>
    </row>
    <row r="54" spans="1:24" s="162" customFormat="1" ht="63">
      <c r="A54" s="1381"/>
      <c r="B54" s="1416"/>
      <c r="C54" s="880">
        <v>0.19</v>
      </c>
      <c r="D54" s="961">
        <v>1</v>
      </c>
      <c r="E54" s="875" t="s">
        <v>115</v>
      </c>
      <c r="F54" s="875" t="s">
        <v>116</v>
      </c>
      <c r="G54" s="875" t="s">
        <v>458</v>
      </c>
      <c r="H54" s="875" t="s">
        <v>533</v>
      </c>
      <c r="I54" s="224" t="s">
        <v>459</v>
      </c>
      <c r="J54" s="81" t="s">
        <v>396</v>
      </c>
      <c r="K54" s="172" t="s">
        <v>4</v>
      </c>
      <c r="L54" s="1031">
        <v>0</v>
      </c>
      <c r="M54" s="119" t="s">
        <v>2</v>
      </c>
      <c r="N54" s="124">
        <v>1</v>
      </c>
      <c r="O54" s="885">
        <f>$A$10*$B$45*C54*D54*N54</f>
        <v>2.0995E-2</v>
      </c>
      <c r="P54" s="114">
        <v>0</v>
      </c>
      <c r="Q54" s="114">
        <v>10</v>
      </c>
      <c r="R54" s="1026">
        <f t="shared" si="7"/>
        <v>100</v>
      </c>
      <c r="S54" s="263">
        <f t="shared" si="8"/>
        <v>2.0994999999999999</v>
      </c>
      <c r="T54" s="114">
        <v>0</v>
      </c>
      <c r="U54" s="114">
        <v>10</v>
      </c>
      <c r="V54" s="1026">
        <f t="shared" si="9"/>
        <v>100</v>
      </c>
      <c r="W54" s="263">
        <f t="shared" si="10"/>
        <v>2.0994999999999999</v>
      </c>
      <c r="X54" s="162">
        <v>22</v>
      </c>
    </row>
    <row r="55" spans="1:24" s="162" customFormat="1" ht="78.75">
      <c r="A55" s="1381"/>
      <c r="B55" s="1416"/>
      <c r="C55" s="1360">
        <v>0.09</v>
      </c>
      <c r="D55" s="1360">
        <v>1</v>
      </c>
      <c r="E55" s="1348" t="s">
        <v>119</v>
      </c>
      <c r="F55" s="1283" t="s">
        <v>120</v>
      </c>
      <c r="G55" s="1271" t="s">
        <v>428</v>
      </c>
      <c r="H55" s="1283" t="s">
        <v>534</v>
      </c>
      <c r="I55" s="1118" t="s">
        <v>471</v>
      </c>
      <c r="J55" s="1119" t="s">
        <v>121</v>
      </c>
      <c r="K55" s="898" t="s">
        <v>606</v>
      </c>
      <c r="L55" s="1031"/>
      <c r="M55" s="895" t="s">
        <v>2</v>
      </c>
      <c r="N55" s="1103">
        <v>0.5</v>
      </c>
      <c r="O55" s="1104">
        <f>$A$10*$B$45*$C$55*$D$55*N55</f>
        <v>4.9724999999999995E-3</v>
      </c>
      <c r="P55" s="1105">
        <v>0</v>
      </c>
      <c r="Q55" s="1105">
        <v>10</v>
      </c>
      <c r="R55" s="1106">
        <v>100</v>
      </c>
      <c r="S55" s="1107">
        <f t="shared" si="8"/>
        <v>0.49724999999999997</v>
      </c>
      <c r="T55" s="1105">
        <v>0</v>
      </c>
      <c r="U55" s="1105">
        <v>10</v>
      </c>
      <c r="V55" s="1106">
        <v>100</v>
      </c>
      <c r="W55" s="1107">
        <f t="shared" si="10"/>
        <v>0.49724999999999997</v>
      </c>
      <c r="X55" s="162">
        <v>23</v>
      </c>
    </row>
    <row r="56" spans="1:24" s="162" customFormat="1" ht="63">
      <c r="A56" s="1381"/>
      <c r="B56" s="1416"/>
      <c r="C56" s="1384"/>
      <c r="D56" s="1361"/>
      <c r="E56" s="1385"/>
      <c r="F56" s="1284"/>
      <c r="G56" s="1277"/>
      <c r="H56" s="1284"/>
      <c r="I56" s="1123" t="s">
        <v>460</v>
      </c>
      <c r="J56" s="1124" t="s">
        <v>617</v>
      </c>
      <c r="K56" s="172" t="s">
        <v>4</v>
      </c>
      <c r="L56" s="119">
        <v>0</v>
      </c>
      <c r="M56" s="119" t="s">
        <v>2</v>
      </c>
      <c r="N56" s="124">
        <v>0.5</v>
      </c>
      <c r="O56" s="1104">
        <f>$A$10*$B$45*$C$55*$D$55*N56</f>
        <v>4.9724999999999995E-3</v>
      </c>
      <c r="P56" s="114">
        <v>0</v>
      </c>
      <c r="Q56" s="114">
        <v>10</v>
      </c>
      <c r="R56" s="1026">
        <f t="shared" si="7"/>
        <v>100</v>
      </c>
      <c r="S56" s="263">
        <f t="shared" si="8"/>
        <v>0.49724999999999997</v>
      </c>
      <c r="T56" s="114">
        <v>0</v>
      </c>
      <c r="U56" s="114">
        <v>10</v>
      </c>
      <c r="V56" s="1026">
        <f t="shared" si="9"/>
        <v>100</v>
      </c>
      <c r="W56" s="263">
        <f t="shared" si="10"/>
        <v>0.49724999999999997</v>
      </c>
      <c r="X56" s="162">
        <v>24</v>
      </c>
    </row>
    <row r="57" spans="1:24" s="162" customFormat="1">
      <c r="A57" s="1455"/>
      <c r="B57" s="941"/>
      <c r="C57" s="871">
        <f>SUM(C45:C56)</f>
        <v>0.99999999999999989</v>
      </c>
      <c r="D57" s="871"/>
      <c r="E57" s="907"/>
      <c r="F57" s="161"/>
      <c r="G57" s="161"/>
      <c r="H57" s="161"/>
      <c r="I57" s="161"/>
      <c r="J57" s="161"/>
      <c r="K57" s="161"/>
      <c r="L57" s="161"/>
      <c r="M57" s="224"/>
      <c r="N57" s="1070"/>
      <c r="O57" s="1070"/>
      <c r="P57" s="119"/>
      <c r="Q57" s="119"/>
      <c r="R57" s="119"/>
      <c r="S57" s="209"/>
      <c r="T57" s="119"/>
      <c r="U57" s="119"/>
      <c r="V57" s="1071"/>
      <c r="W57" s="370"/>
    </row>
    <row r="58" spans="1:24" s="99" customFormat="1">
      <c r="A58" s="719"/>
      <c r="B58" s="721"/>
      <c r="C58" s="720"/>
      <c r="D58" s="1047"/>
      <c r="E58" s="302" t="s">
        <v>139</v>
      </c>
      <c r="F58" s="1465" t="s">
        <v>295</v>
      </c>
      <c r="G58" s="1466"/>
      <c r="H58" s="1466"/>
      <c r="I58" s="1466"/>
      <c r="J58" s="1466"/>
      <c r="K58" s="1466"/>
      <c r="L58" s="1466"/>
      <c r="M58" s="1467"/>
      <c r="N58" s="309">
        <v>0.15</v>
      </c>
      <c r="O58" s="309"/>
      <c r="P58" s="167"/>
      <c r="Q58" s="167"/>
      <c r="R58" s="167"/>
      <c r="S58" s="475">
        <f>S59+S60</f>
        <v>15</v>
      </c>
      <c r="T58" s="167"/>
      <c r="U58" s="167"/>
      <c r="V58" s="169"/>
      <c r="W58" s="211">
        <f>W59+W60</f>
        <v>15</v>
      </c>
    </row>
    <row r="59" spans="1:24" s="99" customFormat="1" ht="35.25">
      <c r="A59" s="1381">
        <v>0.15</v>
      </c>
      <c r="B59" s="736">
        <v>0.7</v>
      </c>
      <c r="C59" s="581">
        <v>1</v>
      </c>
      <c r="D59" s="1059"/>
      <c r="E59" s="303" t="s">
        <v>463</v>
      </c>
      <c r="F59" s="228"/>
      <c r="G59" s="294" t="s">
        <v>465</v>
      </c>
      <c r="H59" s="132" t="s">
        <v>142</v>
      </c>
      <c r="I59" s="545" t="s">
        <v>461</v>
      </c>
      <c r="J59" s="132" t="s">
        <v>142</v>
      </c>
      <c r="K59" s="172"/>
      <c r="L59" s="127">
        <v>0</v>
      </c>
      <c r="M59" s="128" t="s">
        <v>2</v>
      </c>
      <c r="N59" s="335">
        <v>1</v>
      </c>
      <c r="O59" s="335"/>
      <c r="P59" s="128">
        <v>0</v>
      </c>
      <c r="Q59" s="159"/>
      <c r="R59" s="159">
        <v>100</v>
      </c>
      <c r="S59" s="476">
        <f>$A$59*B59*C59*N59*R59</f>
        <v>10.5</v>
      </c>
      <c r="T59" s="272">
        <v>0</v>
      </c>
      <c r="U59" s="272"/>
      <c r="V59" s="273">
        <v>100</v>
      </c>
      <c r="W59" s="262">
        <f>$A$59*B59*C59*N59*V59</f>
        <v>10.5</v>
      </c>
      <c r="X59" s="99">
        <v>25</v>
      </c>
    </row>
    <row r="60" spans="1:24" s="99" customFormat="1" ht="35.25">
      <c r="A60" s="1455"/>
      <c r="B60" s="736">
        <v>0.3</v>
      </c>
      <c r="C60" s="581">
        <v>1</v>
      </c>
      <c r="D60" s="581"/>
      <c r="E60" s="303" t="s">
        <v>464</v>
      </c>
      <c r="F60" s="229"/>
      <c r="G60" s="229" t="s">
        <v>466</v>
      </c>
      <c r="H60" s="171" t="s">
        <v>144</v>
      </c>
      <c r="I60" s="544" t="s">
        <v>462</v>
      </c>
      <c r="J60" s="171" t="s">
        <v>144</v>
      </c>
      <c r="K60" s="172"/>
      <c r="L60" s="173">
        <v>0</v>
      </c>
      <c r="M60" s="174" t="s">
        <v>2</v>
      </c>
      <c r="N60" s="403">
        <v>1</v>
      </c>
      <c r="O60" s="403"/>
      <c r="P60" s="174">
        <v>0</v>
      </c>
      <c r="Q60" s="214"/>
      <c r="R60" s="159">
        <v>100</v>
      </c>
      <c r="S60" s="476">
        <f>$A$59*B60*C60*N60*R60</f>
        <v>4.5</v>
      </c>
      <c r="T60" s="266">
        <v>0</v>
      </c>
      <c r="U60" s="267"/>
      <c r="V60" s="273">
        <v>100</v>
      </c>
      <c r="W60" s="262">
        <f>$A$59*B60*C60*N60*V60</f>
        <v>4.5</v>
      </c>
      <c r="X60" s="99">
        <v>26</v>
      </c>
    </row>
    <row r="61" spans="1:24" s="99" customFormat="1">
      <c r="A61" s="467"/>
      <c r="B61" s="738"/>
      <c r="C61" s="468"/>
      <c r="D61" s="468"/>
      <c r="E61" s="737" t="s">
        <v>7</v>
      </c>
      <c r="F61" s="1468" t="s">
        <v>152</v>
      </c>
      <c r="G61" s="1469"/>
      <c r="H61" s="1469"/>
      <c r="I61" s="1469"/>
      <c r="J61" s="1469"/>
      <c r="K61" s="1469"/>
      <c r="L61" s="1469"/>
      <c r="M61" s="1470"/>
      <c r="N61" s="572"/>
      <c r="O61" s="572"/>
      <c r="P61" s="573"/>
      <c r="Q61" s="573"/>
      <c r="R61" s="574"/>
      <c r="S61" s="575">
        <f>SUM(S62:S64)</f>
        <v>0</v>
      </c>
      <c r="T61" s="575"/>
      <c r="U61" s="575"/>
      <c r="V61" s="575"/>
      <c r="W61" s="575">
        <f>SUM(W62:W64)</f>
        <v>0</v>
      </c>
    </row>
    <row r="62" spans="1:24" s="99" customFormat="1" ht="31.5">
      <c r="A62" s="440"/>
      <c r="B62" s="444"/>
      <c r="C62" s="438"/>
      <c r="D62" s="438"/>
      <c r="E62" s="1440" t="s">
        <v>145</v>
      </c>
      <c r="F62" s="1476" t="s">
        <v>146</v>
      </c>
      <c r="G62" s="1478" t="s">
        <v>467</v>
      </c>
      <c r="H62" s="1483" t="s">
        <v>146</v>
      </c>
      <c r="I62" s="642" t="s">
        <v>427</v>
      </c>
      <c r="J62" s="129" t="s">
        <v>540</v>
      </c>
      <c r="K62" s="176" t="s">
        <v>590</v>
      </c>
      <c r="L62" s="177"/>
      <c r="M62" s="159" t="s">
        <v>2</v>
      </c>
      <c r="N62" s="178">
        <v>1</v>
      </c>
      <c r="O62" s="178"/>
      <c r="P62" s="159">
        <v>0</v>
      </c>
      <c r="Q62" s="159">
        <v>2</v>
      </c>
      <c r="R62" s="159">
        <f>P62*Q62</f>
        <v>0</v>
      </c>
      <c r="S62" s="134">
        <f>R62</f>
        <v>0</v>
      </c>
      <c r="T62" s="159">
        <v>0</v>
      </c>
      <c r="U62" s="159">
        <v>2</v>
      </c>
      <c r="V62" s="159">
        <f>T62*U62</f>
        <v>0</v>
      </c>
      <c r="W62" s="180">
        <f>V62</f>
        <v>0</v>
      </c>
      <c r="X62" s="99">
        <v>27</v>
      </c>
    </row>
    <row r="63" spans="1:24" s="99" customFormat="1" ht="31.5">
      <c r="A63" s="440"/>
      <c r="B63" s="444"/>
      <c r="C63" s="438"/>
      <c r="D63" s="438"/>
      <c r="E63" s="1441"/>
      <c r="F63" s="1477"/>
      <c r="G63" s="1479"/>
      <c r="H63" s="1484"/>
      <c r="I63" s="611" t="s">
        <v>468</v>
      </c>
      <c r="J63" s="160" t="s">
        <v>347</v>
      </c>
      <c r="K63" s="176" t="s">
        <v>590</v>
      </c>
      <c r="L63" s="177"/>
      <c r="M63" s="159" t="s">
        <v>2</v>
      </c>
      <c r="N63" s="178">
        <v>1</v>
      </c>
      <c r="O63" s="178"/>
      <c r="P63" s="159">
        <v>0</v>
      </c>
      <c r="Q63" s="159">
        <v>0.5</v>
      </c>
      <c r="R63" s="159">
        <f>P63*Q63</f>
        <v>0</v>
      </c>
      <c r="S63" s="179">
        <f>R63</f>
        <v>0</v>
      </c>
      <c r="T63" s="159">
        <v>0</v>
      </c>
      <c r="U63" s="159">
        <v>0.5</v>
      </c>
      <c r="V63" s="159">
        <f>T63*U63</f>
        <v>0</v>
      </c>
      <c r="W63" s="180">
        <f>V63</f>
        <v>0</v>
      </c>
      <c r="X63" s="99">
        <v>28</v>
      </c>
    </row>
    <row r="64" spans="1:24" ht="47.25">
      <c r="A64" s="441"/>
      <c r="B64" s="443"/>
      <c r="C64" s="437"/>
      <c r="D64" s="437"/>
      <c r="E64" s="686" t="s">
        <v>147</v>
      </c>
      <c r="F64" s="600" t="s">
        <v>148</v>
      </c>
      <c r="G64" s="306" t="s">
        <v>470</v>
      </c>
      <c r="H64" s="135" t="s">
        <v>148</v>
      </c>
      <c r="I64" s="612" t="s">
        <v>469</v>
      </c>
      <c r="J64" s="135" t="s">
        <v>148</v>
      </c>
      <c r="K64" s="176" t="s">
        <v>590</v>
      </c>
      <c r="L64" s="136"/>
      <c r="M64" s="137" t="s">
        <v>2</v>
      </c>
      <c r="N64" s="133">
        <v>1</v>
      </c>
      <c r="O64" s="133"/>
      <c r="P64" s="128">
        <v>0</v>
      </c>
      <c r="Q64" s="128">
        <v>0.2</v>
      </c>
      <c r="R64" s="159">
        <f>P64*Q64</f>
        <v>0</v>
      </c>
      <c r="S64" s="134">
        <f>R64</f>
        <v>0</v>
      </c>
      <c r="T64" s="128">
        <v>0</v>
      </c>
      <c r="U64" s="128">
        <v>0.2</v>
      </c>
      <c r="V64" s="159">
        <f>T64*U64</f>
        <v>0</v>
      </c>
      <c r="W64" s="134">
        <f>V64</f>
        <v>0</v>
      </c>
      <c r="X64" s="98">
        <v>29</v>
      </c>
    </row>
    <row r="65" spans="1:23" s="138" customFormat="1" ht="18.75">
      <c r="A65" s="442"/>
      <c r="B65" s="445"/>
      <c r="C65" s="439"/>
      <c r="D65" s="439"/>
      <c r="E65" s="1473" t="s">
        <v>149</v>
      </c>
      <c r="F65" s="1474"/>
      <c r="G65" s="1474"/>
      <c r="H65" s="1474"/>
      <c r="I65" s="1474"/>
      <c r="J65" s="1474"/>
      <c r="K65" s="1474"/>
      <c r="L65" s="1474"/>
      <c r="M65" s="1474"/>
      <c r="N65" s="1474"/>
      <c r="O65" s="1474"/>
      <c r="P65" s="1474"/>
      <c r="Q65" s="1474"/>
      <c r="R65" s="1475"/>
      <c r="S65" s="673">
        <f>S9+S58+S61</f>
        <v>99.999999999999986</v>
      </c>
      <c r="T65" s="674"/>
      <c r="U65" s="674"/>
      <c r="V65" s="674"/>
      <c r="W65" s="673">
        <f>W9+W58+W61</f>
        <v>99.999999999999986</v>
      </c>
    </row>
    <row r="66" spans="1:23" ht="18.75">
      <c r="A66" s="441"/>
      <c r="B66" s="443"/>
      <c r="C66" s="437"/>
      <c r="D66" s="437"/>
      <c r="E66" s="1427" t="s">
        <v>358</v>
      </c>
      <c r="F66" s="1428"/>
      <c r="G66" s="1428"/>
      <c r="H66" s="1428"/>
      <c r="I66" s="1428"/>
      <c r="J66" s="1428"/>
      <c r="K66" s="1428"/>
      <c r="L66" s="1428"/>
      <c r="M66" s="1428"/>
      <c r="N66" s="1428"/>
      <c r="O66" s="1428"/>
      <c r="P66" s="1428"/>
      <c r="Q66" s="1428"/>
      <c r="R66" s="1429"/>
      <c r="S66" s="675" t="str">
        <f>IF(S65&gt;105,"A",IF(AND(S65&gt;100,S65&lt;=105),"B",IF(AND(S65&gt;=95,S65&lt;=100),"C",IF(AND(S65&gt;=90,S65&lt;95),"D",IF(S65&lt;90,"E",0)))))</f>
        <v>C</v>
      </c>
      <c r="T66" s="676"/>
      <c r="U66" s="676"/>
      <c r="V66" s="676"/>
      <c r="W66" s="675" t="str">
        <f>IF(W65&gt;105,"A",IF(AND(W65&gt;100,W65&lt;=105),"B",IF(AND(W65&gt;=95,W65&lt;=100),"C",IF(AND(W65&gt;=90,W65&lt;95),"D",IF(W65&lt;90,"E",0)))))</f>
        <v>C</v>
      </c>
    </row>
    <row r="67" spans="1:23">
      <c r="E67" s="139"/>
      <c r="F67" s="140"/>
      <c r="G67" s="140"/>
      <c r="H67" s="140"/>
      <c r="I67" s="146"/>
      <c r="J67" s="230"/>
      <c r="K67" s="143"/>
      <c r="L67" s="143"/>
      <c r="M67" s="141"/>
      <c r="N67" s="409"/>
      <c r="O67" s="409"/>
      <c r="P67" s="144"/>
      <c r="Q67" s="144"/>
      <c r="R67" s="145"/>
    </row>
    <row r="69" spans="1:23" s="152" customFormat="1">
      <c r="A69" s="466"/>
      <c r="B69" s="474"/>
      <c r="C69" s="462"/>
      <c r="D69" s="462"/>
      <c r="E69" s="147"/>
      <c r="F69" s="1464" t="s">
        <v>150</v>
      </c>
      <c r="G69" s="1464"/>
      <c r="H69" s="1464"/>
      <c r="I69" s="151"/>
      <c r="J69" s="151"/>
      <c r="M69" s="1346" t="s">
        <v>151</v>
      </c>
      <c r="N69" s="1346"/>
      <c r="O69" s="1346"/>
      <c r="P69" s="1346"/>
      <c r="Q69" s="1346"/>
      <c r="R69" s="1346"/>
      <c r="S69" s="1346"/>
      <c r="T69" s="153"/>
      <c r="U69" s="153"/>
      <c r="V69" s="153"/>
      <c r="W69" s="153"/>
    </row>
  </sheetData>
  <mergeCells count="77">
    <mergeCell ref="I2:L2"/>
    <mergeCell ref="E66:R66"/>
    <mergeCell ref="E55:E56"/>
    <mergeCell ref="F55:F56"/>
    <mergeCell ref="G55:G56"/>
    <mergeCell ref="H55:H56"/>
    <mergeCell ref="E65:R65"/>
    <mergeCell ref="E62:E63"/>
    <mergeCell ref="F62:F63"/>
    <mergeCell ref="G62:G63"/>
    <mergeCell ref="F22:J22"/>
    <mergeCell ref="N3:N6"/>
    <mergeCell ref="F19:M19"/>
    <mergeCell ref="O3:O6"/>
    <mergeCell ref="H62:H63"/>
    <mergeCell ref="G49:G50"/>
    <mergeCell ref="P3:W4"/>
    <mergeCell ref="G3:H3"/>
    <mergeCell ref="G4:G6"/>
    <mergeCell ref="H4:H6"/>
    <mergeCell ref="I3:J3"/>
    <mergeCell ref="I4:I6"/>
    <mergeCell ref="F69:H69"/>
    <mergeCell ref="M69:S69"/>
    <mergeCell ref="F38:J38"/>
    <mergeCell ref="F40:J40"/>
    <mergeCell ref="G30:G31"/>
    <mergeCell ref="H30:H31"/>
    <mergeCell ref="H32:H34"/>
    <mergeCell ref="F25:F34"/>
    <mergeCell ref="F58:M58"/>
    <mergeCell ref="F61:M61"/>
    <mergeCell ref="H49:H50"/>
    <mergeCell ref="F49:F50"/>
    <mergeCell ref="A59:A60"/>
    <mergeCell ref="S1:W1"/>
    <mergeCell ref="M2:R2"/>
    <mergeCell ref="L4:L6"/>
    <mergeCell ref="P5:S5"/>
    <mergeCell ref="T5:W5"/>
    <mergeCell ref="F36:J36"/>
    <mergeCell ref="H25:H28"/>
    <mergeCell ref="K4:K6"/>
    <mergeCell ref="F4:F6"/>
    <mergeCell ref="J4:J6"/>
    <mergeCell ref="I1:R1"/>
    <mergeCell ref="A1:G2"/>
    <mergeCell ref="B3:B6"/>
    <mergeCell ref="G25:G28"/>
    <mergeCell ref="S2:V2"/>
    <mergeCell ref="A3:A6"/>
    <mergeCell ref="K3:L3"/>
    <mergeCell ref="M3:M6"/>
    <mergeCell ref="E3:F3"/>
    <mergeCell ref="E25:E34"/>
    <mergeCell ref="F20:M20"/>
    <mergeCell ref="F9:M9"/>
    <mergeCell ref="A10:A57"/>
    <mergeCell ref="C55:C56"/>
    <mergeCell ref="B11:B18"/>
    <mergeCell ref="B45:B56"/>
    <mergeCell ref="B19:B43"/>
    <mergeCell ref="C20:C21"/>
    <mergeCell ref="C25:C34"/>
    <mergeCell ref="C49:C50"/>
    <mergeCell ref="E49:E50"/>
    <mergeCell ref="D55:D56"/>
    <mergeCell ref="F42:J42"/>
    <mergeCell ref="C3:C6"/>
    <mergeCell ref="E4:E6"/>
    <mergeCell ref="F24:M24"/>
    <mergeCell ref="G32:G34"/>
    <mergeCell ref="D25:D28"/>
    <mergeCell ref="D30:D31"/>
    <mergeCell ref="D32:D34"/>
    <mergeCell ref="D49:D50"/>
    <mergeCell ref="D3:D6"/>
  </mergeCells>
  <phoneticPr fontId="43" type="noConversion"/>
  <pageMargins left="0" right="0" top="0.25" bottom="0" header="0" footer="0"/>
  <pageSetup paperSize="8"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63"/>
  <sheetViews>
    <sheetView topLeftCell="A49" zoomScale="70" zoomScaleNormal="70" workbookViewId="0">
      <selection activeCell="K53" sqref="K53:K54"/>
    </sheetView>
  </sheetViews>
  <sheetFormatPr defaultColWidth="8" defaultRowHeight="15.75"/>
  <cols>
    <col min="1" max="1" width="5.875" style="485" customWidth="1"/>
    <col min="2" max="2" width="5.875" style="486" customWidth="1"/>
    <col min="3" max="3" width="9.125" style="484" customWidth="1"/>
    <col min="4" max="4" width="7.75" style="484" customWidth="1"/>
    <col min="5" max="5" width="6" style="413" customWidth="1"/>
    <col min="6" max="6" width="23.375" style="412" customWidth="1"/>
    <col min="7" max="7" width="8.75" style="412" customWidth="1"/>
    <col min="8" max="8" width="24.875" style="412" customWidth="1"/>
    <col min="9" max="9" width="11.375" style="412" customWidth="1"/>
    <col min="10" max="10" width="22.125" style="412" customWidth="1"/>
    <col min="11" max="11" width="6" style="319" customWidth="1"/>
    <col min="12" max="12" width="5.125" style="319" customWidth="1"/>
    <col min="13" max="13" width="7.25" style="319" customWidth="1"/>
    <col min="14" max="15" width="7.5" style="414" customWidth="1"/>
    <col min="16" max="17" width="7.75" style="354" customWidth="1"/>
    <col min="18" max="18" width="8.25" style="412" customWidth="1"/>
    <col min="19" max="19" width="9.125" style="404" customWidth="1"/>
    <col min="20" max="20" width="4.625" style="319" customWidth="1"/>
    <col min="21" max="21" width="6.125" style="319" customWidth="1"/>
    <col min="22" max="22" width="8" style="319"/>
    <col min="23" max="23" width="8.375" style="319" customWidth="1"/>
    <col min="24" max="16384" width="8" style="319"/>
  </cols>
  <sheetData>
    <row r="1" spans="1:24">
      <c r="A1" s="1485" t="s">
        <v>210</v>
      </c>
      <c r="B1" s="1485"/>
      <c r="C1" s="1485"/>
      <c r="D1" s="1485"/>
      <c r="E1" s="1485"/>
      <c r="F1" s="1485"/>
      <c r="G1" s="1486"/>
      <c r="H1" s="352" t="s">
        <v>204</v>
      </c>
      <c r="I1" s="1489" t="s">
        <v>239</v>
      </c>
      <c r="J1" s="1490"/>
      <c r="K1" s="1490"/>
      <c r="L1" s="1490"/>
      <c r="M1" s="1490"/>
      <c r="N1" s="1490"/>
      <c r="O1" s="1490"/>
      <c r="P1" s="1490"/>
      <c r="Q1" s="1490"/>
      <c r="R1" s="1491"/>
      <c r="S1" s="1492" t="s">
        <v>124</v>
      </c>
      <c r="T1" s="1493"/>
      <c r="U1" s="1493"/>
      <c r="V1" s="1493"/>
      <c r="W1" s="1494"/>
    </row>
    <row r="2" spans="1:24">
      <c r="A2" s="1487"/>
      <c r="B2" s="1487"/>
      <c r="C2" s="1487"/>
      <c r="D2" s="1487"/>
      <c r="E2" s="1487"/>
      <c r="F2" s="1487"/>
      <c r="G2" s="1488"/>
      <c r="H2" s="352" t="s">
        <v>224</v>
      </c>
      <c r="I2" s="353"/>
      <c r="J2" s="1495"/>
      <c r="K2" s="1495"/>
      <c r="L2" s="1496"/>
      <c r="M2" s="1497" t="s">
        <v>125</v>
      </c>
      <c r="N2" s="1498"/>
      <c r="O2" s="1498"/>
      <c r="P2" s="1498"/>
      <c r="Q2" s="1498"/>
      <c r="R2" s="1499"/>
      <c r="S2" s="1492" t="s">
        <v>261</v>
      </c>
      <c r="T2" s="1493"/>
      <c r="U2" s="1493"/>
      <c r="V2" s="1494"/>
      <c r="W2" s="675" t="str">
        <f>IF(W59&gt;105,"A",IF(AND(W59&gt;100,W59&lt;=105),"B",IF(AND(W59&gt;=95,W59&lt;=100),"C",IF(AND(W59&gt;=90,W59&lt;95),"D",IF(W59&lt;90,"E",0)))))</f>
        <v>C</v>
      </c>
    </row>
    <row r="3" spans="1:24">
      <c r="A3" s="1461" t="s">
        <v>198</v>
      </c>
      <c r="B3" s="1461" t="s">
        <v>199</v>
      </c>
      <c r="C3" s="1461" t="s">
        <v>240</v>
      </c>
      <c r="D3" s="1461" t="s">
        <v>611</v>
      </c>
      <c r="E3" s="1260" t="s">
        <v>126</v>
      </c>
      <c r="F3" s="1260"/>
      <c r="G3" s="1503" t="s">
        <v>127</v>
      </c>
      <c r="H3" s="1505"/>
      <c r="I3" s="1503" t="s">
        <v>128</v>
      </c>
      <c r="J3" s="1505"/>
      <c r="K3" s="1502" t="s">
        <v>5</v>
      </c>
      <c r="L3" s="1496"/>
      <c r="M3" s="1263" t="s">
        <v>129</v>
      </c>
      <c r="N3" s="1407" t="s">
        <v>241</v>
      </c>
      <c r="O3" s="1263" t="s">
        <v>505</v>
      </c>
      <c r="P3" s="1503" t="s">
        <v>6</v>
      </c>
      <c r="Q3" s="1504"/>
      <c r="R3" s="1504"/>
      <c r="S3" s="1504"/>
      <c r="T3" s="1504"/>
      <c r="U3" s="1504"/>
      <c r="V3" s="1504"/>
      <c r="W3" s="1505"/>
    </row>
    <row r="4" spans="1:24" s="354" customFormat="1">
      <c r="A4" s="1462"/>
      <c r="B4" s="1462"/>
      <c r="C4" s="1514"/>
      <c r="D4" s="1514"/>
      <c r="E4" s="1270" t="s">
        <v>214</v>
      </c>
      <c r="F4" s="1264" t="s">
        <v>242</v>
      </c>
      <c r="G4" s="1259" t="s">
        <v>206</v>
      </c>
      <c r="H4" s="1263" t="s">
        <v>242</v>
      </c>
      <c r="I4" s="1259" t="s">
        <v>207</v>
      </c>
      <c r="J4" s="1263" t="s">
        <v>242</v>
      </c>
      <c r="K4" s="1263" t="s">
        <v>130</v>
      </c>
      <c r="L4" s="1263" t="s">
        <v>131</v>
      </c>
      <c r="M4" s="1264"/>
      <c r="N4" s="1408"/>
      <c r="O4" s="1264"/>
      <c r="P4" s="1506"/>
      <c r="Q4" s="1507"/>
      <c r="R4" s="1507"/>
      <c r="S4" s="1507"/>
      <c r="T4" s="1507"/>
      <c r="U4" s="1507"/>
      <c r="V4" s="1507"/>
      <c r="W4" s="1508"/>
    </row>
    <row r="5" spans="1:24">
      <c r="A5" s="1462"/>
      <c r="B5" s="1462"/>
      <c r="C5" s="1514"/>
      <c r="D5" s="1514"/>
      <c r="E5" s="1270"/>
      <c r="F5" s="1264"/>
      <c r="G5" s="1259"/>
      <c r="H5" s="1264"/>
      <c r="I5" s="1259"/>
      <c r="J5" s="1264"/>
      <c r="K5" s="1264"/>
      <c r="L5" s="1264"/>
      <c r="M5" s="1264"/>
      <c r="N5" s="1408"/>
      <c r="O5" s="1264"/>
      <c r="P5" s="1502" t="s">
        <v>132</v>
      </c>
      <c r="Q5" s="1495"/>
      <c r="R5" s="1495"/>
      <c r="S5" s="1496"/>
      <c r="T5" s="1404" t="s">
        <v>391</v>
      </c>
      <c r="U5" s="1405"/>
      <c r="V5" s="1405"/>
      <c r="W5" s="1406"/>
    </row>
    <row r="6" spans="1:24" ht="31.5">
      <c r="A6" s="1463"/>
      <c r="B6" s="1463"/>
      <c r="C6" s="1515"/>
      <c r="D6" s="1515"/>
      <c r="E6" s="1267"/>
      <c r="F6" s="1265"/>
      <c r="G6" s="1259"/>
      <c r="H6" s="1265"/>
      <c r="I6" s="1259"/>
      <c r="J6" s="1265"/>
      <c r="K6" s="1265"/>
      <c r="L6" s="1265"/>
      <c r="M6" s="1265"/>
      <c r="N6" s="1409"/>
      <c r="O6" s="1265"/>
      <c r="P6" s="422" t="s">
        <v>3</v>
      </c>
      <c r="Q6" s="422" t="s">
        <v>183</v>
      </c>
      <c r="R6" s="422" t="s">
        <v>133</v>
      </c>
      <c r="S6" s="422" t="s">
        <v>134</v>
      </c>
      <c r="T6" s="430" t="s">
        <v>3</v>
      </c>
      <c r="U6" s="422" t="s">
        <v>184</v>
      </c>
      <c r="V6" s="430" t="s">
        <v>133</v>
      </c>
      <c r="W6" s="422" t="s">
        <v>134</v>
      </c>
    </row>
    <row r="7" spans="1:24" s="354" customFormat="1">
      <c r="A7" s="621">
        <v>1</v>
      </c>
      <c r="B7" s="622">
        <v>2</v>
      </c>
      <c r="C7" s="623">
        <v>3</v>
      </c>
      <c r="D7" s="623"/>
      <c r="E7" s="314">
        <v>4</v>
      </c>
      <c r="F7" s="314">
        <v>5</v>
      </c>
      <c r="G7" s="314">
        <v>6</v>
      </c>
      <c r="H7" s="314">
        <v>7</v>
      </c>
      <c r="I7" s="314">
        <v>8</v>
      </c>
      <c r="J7" s="314">
        <v>9</v>
      </c>
      <c r="K7" s="314">
        <v>10</v>
      </c>
      <c r="L7" s="314">
        <v>11</v>
      </c>
      <c r="M7" s="314">
        <v>12</v>
      </c>
      <c r="N7" s="314">
        <v>13</v>
      </c>
      <c r="O7" s="314"/>
      <c r="P7" s="314">
        <v>14</v>
      </c>
      <c r="Q7" s="314">
        <v>15</v>
      </c>
      <c r="R7" s="314">
        <v>16</v>
      </c>
      <c r="S7" s="355">
        <v>17</v>
      </c>
      <c r="T7" s="314">
        <v>18</v>
      </c>
      <c r="U7" s="314">
        <v>19</v>
      </c>
      <c r="V7" s="314">
        <v>20</v>
      </c>
      <c r="W7" s="314">
        <v>21</v>
      </c>
    </row>
    <row r="8" spans="1:24" s="354" customFormat="1" ht="78.75">
      <c r="A8" s="823" t="s">
        <v>506</v>
      </c>
      <c r="B8" s="823" t="s">
        <v>507</v>
      </c>
      <c r="C8" s="823" t="s">
        <v>508</v>
      </c>
      <c r="D8" s="823" t="s">
        <v>509</v>
      </c>
      <c r="E8" s="824"/>
      <c r="F8" s="824"/>
      <c r="G8" s="824"/>
      <c r="H8" s="824"/>
      <c r="I8" s="824"/>
      <c r="J8" s="824"/>
      <c r="K8" s="825" t="s">
        <v>0</v>
      </c>
      <c r="L8" s="826" t="s">
        <v>254</v>
      </c>
      <c r="M8" s="825" t="s">
        <v>504</v>
      </c>
      <c r="N8" s="826" t="s">
        <v>597</v>
      </c>
      <c r="O8" s="826" t="s">
        <v>598</v>
      </c>
      <c r="P8" s="826" t="s">
        <v>500</v>
      </c>
      <c r="Q8" s="826" t="s">
        <v>501</v>
      </c>
      <c r="R8" s="826" t="s">
        <v>502</v>
      </c>
      <c r="S8" s="826" t="s">
        <v>503</v>
      </c>
      <c r="T8" s="826" t="s">
        <v>500</v>
      </c>
      <c r="U8" s="826" t="s">
        <v>501</v>
      </c>
      <c r="V8" s="826" t="s">
        <v>502</v>
      </c>
      <c r="W8" s="826" t="s">
        <v>503</v>
      </c>
    </row>
    <row r="9" spans="1:24">
      <c r="A9" s="821"/>
      <c r="B9" s="854"/>
      <c r="C9" s="844"/>
      <c r="D9" s="979"/>
      <c r="E9" s="855" t="s">
        <v>135</v>
      </c>
      <c r="F9" s="1512" t="s">
        <v>243</v>
      </c>
      <c r="G9" s="1512"/>
      <c r="H9" s="1512"/>
      <c r="I9" s="1512"/>
      <c r="J9" s="1512"/>
      <c r="K9" s="1512"/>
      <c r="L9" s="1512"/>
      <c r="M9" s="1513"/>
      <c r="N9" s="311">
        <v>0.85</v>
      </c>
      <c r="O9" s="311"/>
      <c r="P9" s="345"/>
      <c r="Q9" s="345"/>
      <c r="R9" s="856"/>
      <c r="S9" s="852">
        <f>S10+S19+S40</f>
        <v>84.999999999999986</v>
      </c>
      <c r="T9" s="852"/>
      <c r="U9" s="852"/>
      <c r="V9" s="852"/>
      <c r="W9" s="852">
        <f>W10+W19+W40</f>
        <v>84.999999999999986</v>
      </c>
    </row>
    <row r="10" spans="1:24">
      <c r="A10" s="1523">
        <v>0.85</v>
      </c>
      <c r="B10" s="698"/>
      <c r="C10" s="725"/>
      <c r="D10" s="1073"/>
      <c r="E10" s="699" t="s">
        <v>136</v>
      </c>
      <c r="F10" s="691" t="s">
        <v>244</v>
      </c>
      <c r="G10" s="692"/>
      <c r="H10" s="692"/>
      <c r="I10" s="692"/>
      <c r="J10" s="692"/>
      <c r="K10" s="692"/>
      <c r="L10" s="692"/>
      <c r="M10" s="693"/>
      <c r="N10" s="694"/>
      <c r="O10" s="694"/>
      <c r="P10" s="695"/>
      <c r="Q10" s="695"/>
      <c r="R10" s="696"/>
      <c r="S10" s="734">
        <f>S11+S13+S15+S17</f>
        <v>0</v>
      </c>
      <c r="T10" s="695"/>
      <c r="U10" s="695"/>
      <c r="V10" s="696"/>
      <c r="W10" s="734">
        <f>W12+W14+W16+W18</f>
        <v>0</v>
      </c>
    </row>
    <row r="11" spans="1:24">
      <c r="A11" s="1523"/>
      <c r="B11" s="1416">
        <v>0</v>
      </c>
      <c r="C11" s="748"/>
      <c r="D11" s="1074"/>
      <c r="E11" s="320" t="s">
        <v>200</v>
      </c>
      <c r="F11" s="478" t="s">
        <v>245</v>
      </c>
      <c r="G11" s="479"/>
      <c r="H11" s="479"/>
      <c r="I11" s="479"/>
      <c r="J11" s="479"/>
      <c r="K11" s="322"/>
      <c r="L11" s="322"/>
      <c r="M11" s="323"/>
      <c r="N11" s="307">
        <v>0</v>
      </c>
      <c r="O11" s="307"/>
      <c r="P11" s="324"/>
      <c r="Q11" s="324"/>
      <c r="R11" s="325"/>
      <c r="S11" s="325"/>
      <c r="T11" s="324"/>
      <c r="U11" s="324"/>
      <c r="V11" s="325"/>
      <c r="W11" s="325"/>
    </row>
    <row r="12" spans="1:24" s="363" customFormat="1" ht="23.25">
      <c r="A12" s="1523"/>
      <c r="B12" s="1416"/>
      <c r="C12" s="702">
        <v>0</v>
      </c>
      <c r="D12" s="999"/>
      <c r="E12" s="356"/>
      <c r="F12" s="357"/>
      <c r="G12" s="357"/>
      <c r="H12" s="358"/>
      <c r="I12" s="358"/>
      <c r="J12" s="358"/>
      <c r="K12" s="359"/>
      <c r="L12" s="360"/>
      <c r="M12" s="359"/>
      <c r="N12" s="361"/>
      <c r="O12" s="361"/>
      <c r="P12" s="334"/>
      <c r="Q12" s="334"/>
      <c r="R12" s="429"/>
      <c r="S12" s="362">
        <f>$N$10*$N$11*N12*R12</f>
        <v>0</v>
      </c>
      <c r="T12" s="334"/>
      <c r="U12" s="334"/>
      <c r="V12" s="429"/>
      <c r="W12" s="429"/>
    </row>
    <row r="13" spans="1:24">
      <c r="A13" s="1523"/>
      <c r="B13" s="1416"/>
      <c r="C13" s="748"/>
      <c r="D13" s="1074"/>
      <c r="E13" s="320" t="s">
        <v>7</v>
      </c>
      <c r="F13" s="478" t="s">
        <v>246</v>
      </c>
      <c r="G13" s="479"/>
      <c r="H13" s="479"/>
      <c r="I13" s="479"/>
      <c r="J13" s="479"/>
      <c r="K13" s="322"/>
      <c r="L13" s="322"/>
      <c r="M13" s="322"/>
      <c r="N13" s="308">
        <v>0</v>
      </c>
      <c r="O13" s="308"/>
      <c r="P13" s="324"/>
      <c r="Q13" s="324"/>
      <c r="R13" s="325"/>
      <c r="S13" s="508">
        <f>S14</f>
        <v>0</v>
      </c>
      <c r="T13" s="324"/>
      <c r="U13" s="324"/>
      <c r="V13" s="325"/>
      <c r="W13" s="508">
        <f>W14</f>
        <v>0</v>
      </c>
    </row>
    <row r="14" spans="1:24" s="368" customFormat="1" ht="23.25">
      <c r="A14" s="1523"/>
      <c r="B14" s="1416"/>
      <c r="C14" s="702">
        <v>0</v>
      </c>
      <c r="D14" s="999"/>
      <c r="E14" s="428" t="s">
        <v>31</v>
      </c>
      <c r="F14" s="364"/>
      <c r="G14" s="589"/>
      <c r="H14" s="253"/>
      <c r="I14" s="603"/>
      <c r="J14" s="253"/>
      <c r="K14" s="119"/>
      <c r="L14" s="656"/>
      <c r="M14" s="671"/>
      <c r="N14" s="366"/>
      <c r="O14" s="366"/>
      <c r="P14" s="365"/>
      <c r="Q14" s="758"/>
      <c r="R14" s="343"/>
      <c r="S14" s="418"/>
      <c r="T14" s="365"/>
      <c r="U14" s="758"/>
      <c r="V14" s="334"/>
      <c r="W14" s="418"/>
      <c r="X14" s="367"/>
    </row>
    <row r="15" spans="1:24">
      <c r="A15" s="1523"/>
      <c r="B15" s="1416"/>
      <c r="C15" s="748"/>
      <c r="D15" s="1074"/>
      <c r="E15" s="320" t="s">
        <v>247</v>
      </c>
      <c r="F15" s="478" t="s">
        <v>248</v>
      </c>
      <c r="G15" s="479"/>
      <c r="H15" s="479"/>
      <c r="I15" s="479"/>
      <c r="J15" s="479"/>
      <c r="K15" s="480"/>
      <c r="L15" s="480"/>
      <c r="M15" s="481"/>
      <c r="N15" s="307">
        <v>0</v>
      </c>
      <c r="O15" s="307"/>
      <c r="P15" s="324"/>
      <c r="Q15" s="324"/>
      <c r="R15" s="327"/>
      <c r="S15" s="482">
        <f>S16</f>
        <v>0</v>
      </c>
      <c r="T15" s="324"/>
      <c r="U15" s="324"/>
      <c r="V15" s="328"/>
      <c r="W15" s="329">
        <f>W16</f>
        <v>0</v>
      </c>
    </row>
    <row r="16" spans="1:24" s="374" customFormat="1" ht="23.25">
      <c r="A16" s="1523"/>
      <c r="B16" s="1416"/>
      <c r="C16" s="702">
        <v>0</v>
      </c>
      <c r="D16" s="999"/>
      <c r="E16" s="428" t="s">
        <v>249</v>
      </c>
      <c r="F16" s="371"/>
      <c r="G16" s="532"/>
      <c r="H16" s="349"/>
      <c r="I16" s="817"/>
      <c r="J16" s="435"/>
      <c r="K16" s="119"/>
      <c r="L16" s="372"/>
      <c r="M16" s="372"/>
      <c r="N16" s="361"/>
      <c r="O16" s="361"/>
      <c r="P16" s="365"/>
      <c r="Q16" s="758"/>
      <c r="R16" s="343"/>
      <c r="S16" s="376"/>
      <c r="T16" s="365"/>
      <c r="U16" s="758"/>
      <c r="V16" s="334"/>
      <c r="W16" s="476"/>
    </row>
    <row r="17" spans="1:24">
      <c r="A17" s="1523"/>
      <c r="B17" s="1416"/>
      <c r="C17" s="748"/>
      <c r="D17" s="1074"/>
      <c r="E17" s="320" t="s">
        <v>201</v>
      </c>
      <c r="F17" s="478" t="s">
        <v>250</v>
      </c>
      <c r="G17" s="479"/>
      <c r="H17" s="479"/>
      <c r="I17" s="479"/>
      <c r="J17" s="479"/>
      <c r="K17" s="480"/>
      <c r="L17" s="480"/>
      <c r="M17" s="481"/>
      <c r="N17" s="307">
        <v>0</v>
      </c>
      <c r="O17" s="307"/>
      <c r="P17" s="324"/>
      <c r="Q17" s="324"/>
      <c r="R17" s="327"/>
      <c r="S17" s="482">
        <f>S18</f>
        <v>0</v>
      </c>
      <c r="T17" s="324"/>
      <c r="U17" s="324"/>
      <c r="V17" s="328"/>
      <c r="W17" s="329">
        <f>W18</f>
        <v>0</v>
      </c>
    </row>
    <row r="18" spans="1:24" s="378" customFormat="1" ht="28.5">
      <c r="A18" s="1523"/>
      <c r="B18" s="1416"/>
      <c r="C18" s="757">
        <v>0</v>
      </c>
      <c r="D18" s="1075"/>
      <c r="E18" s="423">
        <v>1</v>
      </c>
      <c r="F18" s="429"/>
      <c r="G18" s="429"/>
      <c r="H18" s="429"/>
      <c r="I18" s="429"/>
      <c r="J18" s="429"/>
      <c r="K18" s="372"/>
      <c r="L18" s="372"/>
      <c r="M18" s="372"/>
      <c r="N18" s="375"/>
      <c r="O18" s="375"/>
      <c r="P18" s="372"/>
      <c r="Q18" s="373"/>
      <c r="R18" s="343"/>
      <c r="S18" s="376">
        <v>0</v>
      </c>
      <c r="T18" s="365"/>
      <c r="U18" s="373"/>
      <c r="V18" s="334"/>
      <c r="W18" s="377">
        <v>0</v>
      </c>
    </row>
    <row r="19" spans="1:24">
      <c r="A19" s="1523"/>
      <c r="B19" s="1415">
        <v>0.87</v>
      </c>
      <c r="C19" s="725"/>
      <c r="D19" s="1076"/>
      <c r="E19" s="750" t="s">
        <v>137</v>
      </c>
      <c r="F19" s="1480" t="s">
        <v>138</v>
      </c>
      <c r="G19" s="1481"/>
      <c r="H19" s="1481"/>
      <c r="I19" s="1481"/>
      <c r="J19" s="1481"/>
      <c r="K19" s="1481"/>
      <c r="L19" s="1481"/>
      <c r="M19" s="1482"/>
      <c r="N19" s="728"/>
      <c r="O19" s="728"/>
      <c r="P19" s="729"/>
      <c r="Q19" s="729"/>
      <c r="R19" s="729"/>
      <c r="S19" s="751">
        <f>SUM(S21:S38)</f>
        <v>73.949999999999989</v>
      </c>
      <c r="T19" s="729"/>
      <c r="U19" s="729"/>
      <c r="V19" s="752"/>
      <c r="W19" s="751">
        <f>SUM(W21:W38)</f>
        <v>73.949999999999989</v>
      </c>
      <c r="X19" s="379"/>
    </row>
    <row r="20" spans="1:24">
      <c r="A20" s="1523"/>
      <c r="B20" s="1416"/>
      <c r="C20" s="722"/>
      <c r="D20" s="1077"/>
      <c r="E20" s="526"/>
      <c r="F20" s="1395" t="s">
        <v>304</v>
      </c>
      <c r="G20" s="1396"/>
      <c r="H20" s="1396"/>
      <c r="I20" s="1396"/>
      <c r="J20" s="1396"/>
      <c r="K20" s="1396"/>
      <c r="L20" s="1396"/>
      <c r="M20" s="1397"/>
      <c r="N20" s="527"/>
      <c r="O20" s="527"/>
      <c r="P20" s="559"/>
      <c r="Q20" s="559"/>
      <c r="R20" s="559"/>
      <c r="S20" s="565"/>
      <c r="T20" s="559"/>
      <c r="U20" s="559"/>
      <c r="V20" s="566"/>
      <c r="W20" s="565"/>
      <c r="X20" s="379"/>
    </row>
    <row r="21" spans="1:24" s="337" customFormat="1">
      <c r="A21" s="1523"/>
      <c r="B21" s="1416"/>
      <c r="C21" s="911"/>
      <c r="D21" s="977"/>
      <c r="E21" s="331"/>
      <c r="F21" s="435"/>
      <c r="G21" s="817"/>
      <c r="H21" s="435"/>
      <c r="I21" s="224"/>
      <c r="J21" s="81"/>
      <c r="K21" s="119"/>
      <c r="L21" s="81"/>
      <c r="M21" s="81"/>
      <c r="N21" s="335"/>
      <c r="O21" s="335"/>
      <c r="P21" s="343"/>
      <c r="Q21" s="759"/>
      <c r="R21" s="343"/>
      <c r="S21" s="336"/>
      <c r="T21" s="343"/>
      <c r="U21" s="759"/>
      <c r="V21" s="343"/>
      <c r="W21" s="381"/>
    </row>
    <row r="22" spans="1:24" s="337" customFormat="1">
      <c r="A22" s="1523"/>
      <c r="B22" s="1416"/>
      <c r="C22" s="723"/>
      <c r="D22" s="981"/>
      <c r="E22" s="520"/>
      <c r="F22" s="1509" t="s">
        <v>305</v>
      </c>
      <c r="G22" s="1510"/>
      <c r="H22" s="1510"/>
      <c r="I22" s="1510"/>
      <c r="J22" s="1511"/>
      <c r="K22" s="529"/>
      <c r="L22" s="530"/>
      <c r="M22" s="529"/>
      <c r="N22" s="310"/>
      <c r="O22" s="310"/>
      <c r="P22" s="523"/>
      <c r="Q22" s="524"/>
      <c r="R22" s="523"/>
      <c r="S22" s="567"/>
      <c r="T22" s="523"/>
      <c r="U22" s="523"/>
      <c r="V22" s="523"/>
      <c r="W22" s="525"/>
    </row>
    <row r="23" spans="1:24" s="337" customFormat="1" ht="189">
      <c r="A23" s="1523"/>
      <c r="B23" s="1416"/>
      <c r="C23" s="702">
        <v>0.1</v>
      </c>
      <c r="D23" s="975">
        <v>1</v>
      </c>
      <c r="E23" s="338" t="s">
        <v>69</v>
      </c>
      <c r="F23" s="186" t="s">
        <v>328</v>
      </c>
      <c r="G23" s="92" t="s">
        <v>433</v>
      </c>
      <c r="H23" s="81" t="s">
        <v>369</v>
      </c>
      <c r="I23" s="224" t="s">
        <v>434</v>
      </c>
      <c r="J23" s="81" t="s">
        <v>329</v>
      </c>
      <c r="K23" s="172" t="s">
        <v>4</v>
      </c>
      <c r="L23" s="380">
        <v>0</v>
      </c>
      <c r="M23" s="334" t="s">
        <v>2</v>
      </c>
      <c r="N23" s="335">
        <v>1</v>
      </c>
      <c r="O23" s="335">
        <f>A10*B19*C23*D23*N23</f>
        <v>7.3950000000000002E-2</v>
      </c>
      <c r="P23" s="343">
        <v>0</v>
      </c>
      <c r="Q23" s="758">
        <v>10</v>
      </c>
      <c r="R23" s="343">
        <f>100-P23*Q23</f>
        <v>100</v>
      </c>
      <c r="S23" s="336">
        <f>O23*R23</f>
        <v>7.3950000000000005</v>
      </c>
      <c r="T23" s="343">
        <v>0</v>
      </c>
      <c r="U23" s="758">
        <v>10</v>
      </c>
      <c r="V23" s="343">
        <f>100-T23*U23</f>
        <v>100</v>
      </c>
      <c r="W23" s="381">
        <f>O23*V23</f>
        <v>7.3950000000000005</v>
      </c>
      <c r="X23" s="337">
        <v>1</v>
      </c>
    </row>
    <row r="24" spans="1:24" s="337" customFormat="1">
      <c r="A24" s="1523"/>
      <c r="B24" s="1416"/>
      <c r="C24" s="703"/>
      <c r="D24" s="976"/>
      <c r="E24" s="555"/>
      <c r="F24" s="1398" t="s">
        <v>306</v>
      </c>
      <c r="G24" s="1521"/>
      <c r="H24" s="1521"/>
      <c r="I24" s="1521"/>
      <c r="J24" s="1522"/>
      <c r="K24" s="529"/>
      <c r="L24" s="530"/>
      <c r="M24" s="529"/>
      <c r="N24" s="310"/>
      <c r="O24" s="310"/>
      <c r="P24" s="523"/>
      <c r="Q24" s="524"/>
      <c r="R24" s="523"/>
      <c r="S24" s="567"/>
      <c r="T24" s="523"/>
      <c r="U24" s="523"/>
      <c r="V24" s="523"/>
      <c r="W24" s="525"/>
    </row>
    <row r="25" spans="1:24" s="337" customFormat="1" ht="141.75">
      <c r="A25" s="1523"/>
      <c r="B25" s="1416"/>
      <c r="C25" s="1360">
        <v>0.7</v>
      </c>
      <c r="D25" s="1360">
        <v>0.5</v>
      </c>
      <c r="E25" s="1263" t="s">
        <v>77</v>
      </c>
      <c r="F25" s="1271" t="s">
        <v>78</v>
      </c>
      <c r="G25" s="1266" t="s">
        <v>440</v>
      </c>
      <c r="H25" s="1274" t="s">
        <v>392</v>
      </c>
      <c r="I25" s="224" t="s">
        <v>438</v>
      </c>
      <c r="J25" s="81" t="s">
        <v>164</v>
      </c>
      <c r="K25" s="172" t="s">
        <v>4</v>
      </c>
      <c r="L25" s="380">
        <v>0</v>
      </c>
      <c r="M25" s="797" t="s">
        <v>2</v>
      </c>
      <c r="N25" s="335">
        <v>0.3</v>
      </c>
      <c r="O25" s="335">
        <f>$A$10*$B$19*$C$25*$D$25*N25</f>
        <v>7.7647499999999994E-2</v>
      </c>
      <c r="P25" s="343">
        <v>0</v>
      </c>
      <c r="Q25" s="759">
        <v>10</v>
      </c>
      <c r="R25" s="343">
        <f t="shared" ref="R25:R32" si="0">100-P25*Q25</f>
        <v>100</v>
      </c>
      <c r="S25" s="336">
        <f t="shared" ref="S25:S32" si="1">O25*R25</f>
        <v>7.7647499999999994</v>
      </c>
      <c r="T25" s="343">
        <v>0</v>
      </c>
      <c r="U25" s="759">
        <v>10</v>
      </c>
      <c r="V25" s="343">
        <f t="shared" ref="V25:V32" si="2">100-T25*U25</f>
        <v>100</v>
      </c>
      <c r="W25" s="381">
        <f t="shared" ref="W25:W32" si="3">O25*V25</f>
        <v>7.7647499999999994</v>
      </c>
      <c r="X25" s="337">
        <v>2</v>
      </c>
    </row>
    <row r="26" spans="1:24" s="337" customFormat="1" ht="110.25">
      <c r="A26" s="1523"/>
      <c r="B26" s="1416"/>
      <c r="C26" s="1384"/>
      <c r="D26" s="1384"/>
      <c r="E26" s="1264"/>
      <c r="F26" s="1277"/>
      <c r="G26" s="1270"/>
      <c r="H26" s="1276"/>
      <c r="I26" s="224" t="s">
        <v>439</v>
      </c>
      <c r="J26" s="435" t="s">
        <v>162</v>
      </c>
      <c r="K26" s="172" t="s">
        <v>4</v>
      </c>
      <c r="L26" s="380">
        <v>0</v>
      </c>
      <c r="M26" s="797" t="s">
        <v>2</v>
      </c>
      <c r="N26" s="335">
        <v>0.3</v>
      </c>
      <c r="O26" s="335">
        <f t="shared" ref="O26:O28" si="4">$A$10*$B$19*$C$25*$D$25*N26</f>
        <v>7.7647499999999994E-2</v>
      </c>
      <c r="P26" s="343">
        <v>0</v>
      </c>
      <c r="Q26" s="759">
        <v>10</v>
      </c>
      <c r="R26" s="343">
        <f t="shared" si="0"/>
        <v>100</v>
      </c>
      <c r="S26" s="336">
        <f t="shared" si="1"/>
        <v>7.7647499999999994</v>
      </c>
      <c r="T26" s="343">
        <v>0</v>
      </c>
      <c r="U26" s="759">
        <v>10</v>
      </c>
      <c r="V26" s="343">
        <f t="shared" si="2"/>
        <v>100</v>
      </c>
      <c r="W26" s="381">
        <f t="shared" si="3"/>
        <v>7.7647499999999994</v>
      </c>
      <c r="X26" s="337">
        <v>3</v>
      </c>
    </row>
    <row r="27" spans="1:24" s="337" customFormat="1" ht="94.5">
      <c r="A27" s="1523"/>
      <c r="B27" s="1416"/>
      <c r="C27" s="1384"/>
      <c r="D27" s="1384"/>
      <c r="E27" s="1264"/>
      <c r="F27" s="1277"/>
      <c r="G27" s="1270"/>
      <c r="H27" s="1276"/>
      <c r="I27" s="224" t="s">
        <v>441</v>
      </c>
      <c r="J27" s="81" t="s">
        <v>336</v>
      </c>
      <c r="K27" s="172" t="s">
        <v>4</v>
      </c>
      <c r="L27" s="380">
        <v>0</v>
      </c>
      <c r="M27" s="797" t="s">
        <v>2</v>
      </c>
      <c r="N27" s="335">
        <v>0.3</v>
      </c>
      <c r="O27" s="335">
        <f t="shared" si="4"/>
        <v>7.7647499999999994E-2</v>
      </c>
      <c r="P27" s="343">
        <v>0</v>
      </c>
      <c r="Q27" s="759">
        <v>10</v>
      </c>
      <c r="R27" s="343">
        <f t="shared" si="0"/>
        <v>100</v>
      </c>
      <c r="S27" s="336">
        <f t="shared" si="1"/>
        <v>7.7647499999999994</v>
      </c>
      <c r="T27" s="343">
        <v>0</v>
      </c>
      <c r="U27" s="759">
        <v>10</v>
      </c>
      <c r="V27" s="343">
        <f t="shared" si="2"/>
        <v>100</v>
      </c>
      <c r="W27" s="381">
        <f t="shared" si="3"/>
        <v>7.7647499999999994</v>
      </c>
      <c r="X27" s="337">
        <v>4</v>
      </c>
    </row>
    <row r="28" spans="1:24" s="337" customFormat="1" ht="94.5">
      <c r="A28" s="1523"/>
      <c r="B28" s="1416"/>
      <c r="C28" s="1384"/>
      <c r="D28" s="1361"/>
      <c r="E28" s="1264"/>
      <c r="F28" s="1277"/>
      <c r="G28" s="1267"/>
      <c r="H28" s="1275"/>
      <c r="I28" s="224" t="s">
        <v>442</v>
      </c>
      <c r="J28" s="435" t="s">
        <v>163</v>
      </c>
      <c r="K28" s="172" t="s">
        <v>4</v>
      </c>
      <c r="L28" s="380">
        <v>0</v>
      </c>
      <c r="M28" s="797" t="s">
        <v>2</v>
      </c>
      <c r="N28" s="335">
        <v>0.1</v>
      </c>
      <c r="O28" s="335">
        <f t="shared" si="4"/>
        <v>2.5882499999999999E-2</v>
      </c>
      <c r="P28" s="343">
        <v>0</v>
      </c>
      <c r="Q28" s="759">
        <v>10</v>
      </c>
      <c r="R28" s="343">
        <f t="shared" si="0"/>
        <v>100</v>
      </c>
      <c r="S28" s="336">
        <f t="shared" si="1"/>
        <v>2.5882499999999999</v>
      </c>
      <c r="T28" s="343">
        <v>0</v>
      </c>
      <c r="U28" s="759">
        <v>10</v>
      </c>
      <c r="V28" s="343">
        <f t="shared" si="2"/>
        <v>100</v>
      </c>
      <c r="W28" s="381">
        <f t="shared" si="3"/>
        <v>2.5882499999999999</v>
      </c>
      <c r="X28" s="337">
        <v>5</v>
      </c>
    </row>
    <row r="29" spans="1:24" s="337" customFormat="1" ht="141.75">
      <c r="A29" s="1523"/>
      <c r="B29" s="1416"/>
      <c r="C29" s="1384"/>
      <c r="D29" s="914">
        <v>0.15</v>
      </c>
      <c r="E29" s="1264"/>
      <c r="F29" s="1277"/>
      <c r="G29" s="640" t="s">
        <v>444</v>
      </c>
      <c r="H29" s="81" t="s">
        <v>45</v>
      </c>
      <c r="I29" s="563" t="s">
        <v>443</v>
      </c>
      <c r="J29" s="429" t="s">
        <v>166</v>
      </c>
      <c r="K29" s="172" t="s">
        <v>4</v>
      </c>
      <c r="L29" s="380">
        <v>0</v>
      </c>
      <c r="M29" s="334" t="s">
        <v>2</v>
      </c>
      <c r="N29" s="335">
        <v>1</v>
      </c>
      <c r="O29" s="335">
        <f>$A$10*$B$19*$C$25*D29*N29</f>
        <v>7.7647499999999994E-2</v>
      </c>
      <c r="P29" s="343">
        <v>0</v>
      </c>
      <c r="Q29" s="759">
        <v>10</v>
      </c>
      <c r="R29" s="343">
        <f t="shared" si="0"/>
        <v>100</v>
      </c>
      <c r="S29" s="336">
        <f t="shared" si="1"/>
        <v>7.7647499999999994</v>
      </c>
      <c r="T29" s="343">
        <v>0</v>
      </c>
      <c r="U29" s="759">
        <v>10</v>
      </c>
      <c r="V29" s="343">
        <f t="shared" si="2"/>
        <v>100</v>
      </c>
      <c r="W29" s="381">
        <f t="shared" si="3"/>
        <v>7.7647499999999994</v>
      </c>
      <c r="X29" s="337">
        <v>6</v>
      </c>
    </row>
    <row r="30" spans="1:24" s="337" customFormat="1" ht="141.75">
      <c r="A30" s="1523"/>
      <c r="B30" s="1416"/>
      <c r="C30" s="1384"/>
      <c r="D30" s="1360">
        <v>0.35</v>
      </c>
      <c r="E30" s="1264"/>
      <c r="F30" s="1277"/>
      <c r="G30" s="1266" t="s">
        <v>445</v>
      </c>
      <c r="H30" s="1274" t="s">
        <v>79</v>
      </c>
      <c r="I30" s="227" t="s">
        <v>446</v>
      </c>
      <c r="J30" s="81" t="s">
        <v>382</v>
      </c>
      <c r="K30" s="172" t="s">
        <v>4</v>
      </c>
      <c r="L30" s="380">
        <v>0</v>
      </c>
      <c r="M30" s="671" t="s">
        <v>2</v>
      </c>
      <c r="N30" s="335">
        <v>0.5</v>
      </c>
      <c r="O30" s="335">
        <f>$A$10*$B$19*$C$25*$D$30*N30</f>
        <v>9.0588749999999982E-2</v>
      </c>
      <c r="P30" s="343">
        <v>0</v>
      </c>
      <c r="Q30" s="759">
        <v>10</v>
      </c>
      <c r="R30" s="343">
        <f t="shared" si="0"/>
        <v>100</v>
      </c>
      <c r="S30" s="336">
        <f t="shared" si="1"/>
        <v>9.0588749999999987</v>
      </c>
      <c r="T30" s="343">
        <v>0</v>
      </c>
      <c r="U30" s="759">
        <v>10</v>
      </c>
      <c r="V30" s="343">
        <f t="shared" si="2"/>
        <v>100</v>
      </c>
      <c r="W30" s="381">
        <f t="shared" si="3"/>
        <v>9.0588749999999987</v>
      </c>
      <c r="X30" s="337">
        <v>7</v>
      </c>
    </row>
    <row r="31" spans="1:24" s="337" customFormat="1" ht="78.75">
      <c r="A31" s="1523"/>
      <c r="B31" s="1416"/>
      <c r="C31" s="1361"/>
      <c r="D31" s="1361"/>
      <c r="E31" s="1265"/>
      <c r="F31" s="1272"/>
      <c r="G31" s="1267"/>
      <c r="H31" s="1275"/>
      <c r="I31" s="227" t="s">
        <v>447</v>
      </c>
      <c r="J31" s="81" t="s">
        <v>170</v>
      </c>
      <c r="K31" s="172" t="s">
        <v>4</v>
      </c>
      <c r="L31" s="380">
        <v>0</v>
      </c>
      <c r="M31" s="334" t="s">
        <v>2</v>
      </c>
      <c r="N31" s="335">
        <v>0.5</v>
      </c>
      <c r="O31" s="335">
        <f>$A$10*$B$19*$C$25*$D$30*N31</f>
        <v>9.0588749999999982E-2</v>
      </c>
      <c r="P31" s="343">
        <v>0</v>
      </c>
      <c r="Q31" s="759">
        <v>10</v>
      </c>
      <c r="R31" s="343">
        <f t="shared" si="0"/>
        <v>100</v>
      </c>
      <c r="S31" s="336">
        <f t="shared" si="1"/>
        <v>9.0588749999999987</v>
      </c>
      <c r="T31" s="343">
        <v>0</v>
      </c>
      <c r="U31" s="759">
        <v>10</v>
      </c>
      <c r="V31" s="343">
        <f t="shared" si="2"/>
        <v>100</v>
      </c>
      <c r="W31" s="381">
        <f t="shared" si="3"/>
        <v>9.0588749999999987</v>
      </c>
      <c r="X31" s="337">
        <v>8</v>
      </c>
    </row>
    <row r="32" spans="1:24" s="337" customFormat="1" ht="47.25">
      <c r="A32" s="1523"/>
      <c r="B32" s="1416"/>
      <c r="C32" s="702">
        <v>0.1</v>
      </c>
      <c r="D32" s="999">
        <v>1</v>
      </c>
      <c r="E32" s="331" t="s">
        <v>85</v>
      </c>
      <c r="F32" s="350" t="s">
        <v>263</v>
      </c>
      <c r="G32" s="816" t="s">
        <v>451</v>
      </c>
      <c r="H32" s="657" t="s">
        <v>371</v>
      </c>
      <c r="I32" s="227" t="s">
        <v>452</v>
      </c>
      <c r="J32" s="81" t="s">
        <v>167</v>
      </c>
      <c r="K32" s="172" t="s">
        <v>4</v>
      </c>
      <c r="L32" s="380">
        <v>0</v>
      </c>
      <c r="M32" s="334" t="s">
        <v>2</v>
      </c>
      <c r="N32" s="335">
        <v>1</v>
      </c>
      <c r="O32" s="335">
        <f>A10*B19*C32*D32*N32</f>
        <v>7.3950000000000002E-2</v>
      </c>
      <c r="P32" s="343">
        <v>0</v>
      </c>
      <c r="Q32" s="759">
        <v>10</v>
      </c>
      <c r="R32" s="343">
        <f t="shared" si="0"/>
        <v>100</v>
      </c>
      <c r="S32" s="336">
        <f t="shared" si="1"/>
        <v>7.3950000000000005</v>
      </c>
      <c r="T32" s="343">
        <v>0</v>
      </c>
      <c r="U32" s="759">
        <v>10</v>
      </c>
      <c r="V32" s="343">
        <f t="shared" si="2"/>
        <v>100</v>
      </c>
      <c r="W32" s="381">
        <f t="shared" si="3"/>
        <v>7.3950000000000005</v>
      </c>
      <c r="X32" s="337">
        <v>9</v>
      </c>
    </row>
    <row r="33" spans="1:24" s="337" customFormat="1">
      <c r="A33" s="1523"/>
      <c r="B33" s="1416"/>
      <c r="C33" s="702"/>
      <c r="D33" s="1078"/>
      <c r="E33" s="568"/>
      <c r="F33" s="1395" t="s">
        <v>307</v>
      </c>
      <c r="G33" s="1396"/>
      <c r="H33" s="1396"/>
      <c r="I33" s="1396"/>
      <c r="J33" s="1397"/>
      <c r="K33" s="529"/>
      <c r="L33" s="530"/>
      <c r="M33" s="529"/>
      <c r="N33" s="310"/>
      <c r="O33" s="310"/>
      <c r="P33" s="523"/>
      <c r="Q33" s="524"/>
      <c r="R33" s="523"/>
      <c r="S33" s="567"/>
      <c r="T33" s="523"/>
      <c r="U33" s="523"/>
      <c r="V33" s="523"/>
      <c r="W33" s="525"/>
    </row>
    <row r="34" spans="1:24" s="337" customFormat="1">
      <c r="A34" s="1523"/>
      <c r="B34" s="1416"/>
      <c r="C34" s="581"/>
      <c r="D34" s="581"/>
      <c r="E34" s="422"/>
      <c r="F34" s="519"/>
      <c r="G34" s="817"/>
      <c r="H34" s="82"/>
      <c r="I34" s="224"/>
      <c r="J34" s="81"/>
      <c r="K34" s="119"/>
      <c r="L34" s="81"/>
      <c r="M34" s="81"/>
      <c r="N34" s="335"/>
      <c r="O34" s="335"/>
      <c r="P34" s="343"/>
      <c r="Q34" s="760"/>
      <c r="R34" s="343"/>
      <c r="S34" s="336"/>
      <c r="T34" s="343"/>
      <c r="U34" s="760"/>
      <c r="V34" s="343"/>
      <c r="W34" s="381"/>
    </row>
    <row r="35" spans="1:24" s="337" customFormat="1">
      <c r="A35" s="1523"/>
      <c r="B35" s="1416"/>
      <c r="C35" s="724"/>
      <c r="D35" s="977"/>
      <c r="E35" s="324"/>
      <c r="F35" s="1398" t="s">
        <v>308</v>
      </c>
      <c r="G35" s="1399"/>
      <c r="H35" s="1399"/>
      <c r="I35" s="1399"/>
      <c r="J35" s="1400"/>
      <c r="K35" s="558"/>
      <c r="L35" s="530"/>
      <c r="M35" s="529"/>
      <c r="N35" s="310"/>
      <c r="O35" s="310"/>
      <c r="P35" s="523"/>
      <c r="Q35" s="524"/>
      <c r="R35" s="523"/>
      <c r="S35" s="552"/>
      <c r="T35" s="523"/>
      <c r="U35" s="523"/>
      <c r="V35" s="523"/>
      <c r="W35" s="525"/>
    </row>
    <row r="36" spans="1:24" s="337" customFormat="1" ht="173.25">
      <c r="A36" s="1523"/>
      <c r="B36" s="1416"/>
      <c r="C36" s="910">
        <v>0.1</v>
      </c>
      <c r="D36" s="974">
        <v>1</v>
      </c>
      <c r="E36" s="973" t="s">
        <v>109</v>
      </c>
      <c r="F36" s="1023" t="s">
        <v>110</v>
      </c>
      <c r="G36" s="224" t="s">
        <v>455</v>
      </c>
      <c r="H36" s="1023" t="s">
        <v>264</v>
      </c>
      <c r="I36" s="224" t="s">
        <v>454</v>
      </c>
      <c r="J36" s="1023" t="s">
        <v>399</v>
      </c>
      <c r="K36" s="172" t="s">
        <v>4</v>
      </c>
      <c r="L36" s="1023">
        <v>0</v>
      </c>
      <c r="M36" s="895" t="s">
        <v>2</v>
      </c>
      <c r="N36" s="335">
        <v>1</v>
      </c>
      <c r="O36" s="335">
        <f>A10*B19*C36*D36*N36</f>
        <v>7.3950000000000002E-2</v>
      </c>
      <c r="P36" s="155">
        <v>0</v>
      </c>
      <c r="Q36" s="743">
        <v>10</v>
      </c>
      <c r="R36" s="155">
        <f>100-P36*Q36</f>
        <v>100</v>
      </c>
      <c r="S36" s="381">
        <f>O36*R36</f>
        <v>7.3950000000000005</v>
      </c>
      <c r="T36" s="155">
        <v>0</v>
      </c>
      <c r="U36" s="155">
        <v>10</v>
      </c>
      <c r="V36" s="155">
        <f>100-T36*U36</f>
        <v>100</v>
      </c>
      <c r="W36" s="210">
        <f>O36*V36</f>
        <v>7.3950000000000005</v>
      </c>
      <c r="X36" s="337">
        <v>10</v>
      </c>
    </row>
    <row r="37" spans="1:24" s="337" customFormat="1">
      <c r="A37" s="1523"/>
      <c r="B37" s="1416"/>
      <c r="C37" s="943"/>
      <c r="D37" s="943"/>
      <c r="E37" s="536"/>
      <c r="F37" s="1398" t="s">
        <v>309</v>
      </c>
      <c r="G37" s="1399"/>
      <c r="H37" s="1399"/>
      <c r="I37" s="1399"/>
      <c r="J37" s="1400"/>
      <c r="K37" s="529"/>
      <c r="L37" s="530"/>
      <c r="M37" s="529"/>
      <c r="N37" s="310"/>
      <c r="O37" s="310"/>
      <c r="P37" s="523"/>
      <c r="Q37" s="524"/>
      <c r="R37" s="523"/>
      <c r="S37" s="567"/>
      <c r="T37" s="523"/>
      <c r="U37" s="523"/>
      <c r="V37" s="523"/>
      <c r="W37" s="525"/>
    </row>
    <row r="38" spans="1:24" s="337" customFormat="1">
      <c r="A38" s="1523"/>
      <c r="B38" s="1416"/>
      <c r="C38" s="910"/>
      <c r="D38" s="974"/>
      <c r="E38" s="907"/>
      <c r="F38" s="902"/>
      <c r="G38" s="901"/>
      <c r="H38" s="902"/>
      <c r="I38" s="224"/>
      <c r="J38" s="435"/>
      <c r="K38" s="814"/>
      <c r="L38" s="380"/>
      <c r="M38" s="814"/>
      <c r="N38" s="335"/>
      <c r="O38" s="335"/>
      <c r="P38" s="343"/>
      <c r="Q38" s="760"/>
      <c r="R38" s="343"/>
      <c r="S38" s="336"/>
      <c r="T38" s="343"/>
      <c r="U38" s="760"/>
      <c r="V38" s="343"/>
      <c r="W38" s="336"/>
    </row>
    <row r="39" spans="1:24" s="337" customFormat="1">
      <c r="A39" s="1523"/>
      <c r="B39" s="1525"/>
      <c r="C39" s="947">
        <f>SUM(C21:C38)</f>
        <v>0.99999999999999989</v>
      </c>
      <c r="D39" s="1079"/>
      <c r="E39" s="421"/>
      <c r="F39" s="382"/>
      <c r="G39" s="383"/>
      <c r="H39" s="384"/>
      <c r="I39" s="384"/>
      <c r="J39" s="385"/>
      <c r="K39" s="386"/>
      <c r="L39" s="387"/>
      <c r="M39" s="388"/>
      <c r="N39" s="389"/>
      <c r="O39" s="389"/>
      <c r="P39" s="390"/>
      <c r="Q39" s="391"/>
      <c r="R39" s="390"/>
      <c r="S39" s="392"/>
      <c r="T39" s="390"/>
      <c r="U39" s="390"/>
      <c r="V39" s="390"/>
      <c r="W39" s="393"/>
    </row>
    <row r="40" spans="1:24" s="162" customFormat="1">
      <c r="A40" s="1523"/>
      <c r="B40" s="1415">
        <v>0.13</v>
      </c>
      <c r="C40" s="889"/>
      <c r="D40" s="1061"/>
      <c r="E40" s="699" t="s">
        <v>535</v>
      </c>
      <c r="F40" s="691" t="s">
        <v>536</v>
      </c>
      <c r="G40" s="692"/>
      <c r="H40" s="692"/>
      <c r="I40" s="692"/>
      <c r="J40" s="692"/>
      <c r="K40" s="692"/>
      <c r="L40" s="692"/>
      <c r="M40" s="693"/>
      <c r="N40" s="890"/>
      <c r="O40" s="890"/>
      <c r="P40" s="891"/>
      <c r="Q40" s="891"/>
      <c r="R40" s="892"/>
      <c r="S40" s="893">
        <f>SUM(S41:S50)</f>
        <v>11.049999999999999</v>
      </c>
      <c r="T40" s="893"/>
      <c r="U40" s="893"/>
      <c r="V40" s="893"/>
      <c r="W40" s="893">
        <f>SUM(W41:W50)</f>
        <v>11.049999999999999</v>
      </c>
    </row>
    <row r="41" spans="1:24" s="162" customFormat="1" ht="78.75">
      <c r="A41" s="1523"/>
      <c r="B41" s="1416"/>
      <c r="C41" s="999">
        <v>0.1</v>
      </c>
      <c r="D41" s="999">
        <v>1</v>
      </c>
      <c r="E41" s="92" t="s">
        <v>31</v>
      </c>
      <c r="F41" s="117" t="s">
        <v>10</v>
      </c>
      <c r="G41" s="117" t="s">
        <v>32</v>
      </c>
      <c r="H41" s="253" t="s">
        <v>189</v>
      </c>
      <c r="I41" s="118" t="s">
        <v>217</v>
      </c>
      <c r="J41" s="253" t="s">
        <v>189</v>
      </c>
      <c r="K41" s="172" t="s">
        <v>4</v>
      </c>
      <c r="L41" s="119">
        <v>0</v>
      </c>
      <c r="M41" s="983" t="s">
        <v>2</v>
      </c>
      <c r="N41" s="120">
        <v>1</v>
      </c>
      <c r="O41" s="885">
        <f>$A$10*$B$40*C41*D41*N41</f>
        <v>1.1050000000000001E-2</v>
      </c>
      <c r="P41" s="1041">
        <v>0</v>
      </c>
      <c r="Q41" s="1041">
        <v>10</v>
      </c>
      <c r="R41" s="1026">
        <f>100-P41*Q41</f>
        <v>100</v>
      </c>
      <c r="S41" s="263">
        <f>R41*O41</f>
        <v>1.105</v>
      </c>
      <c r="T41" s="1041">
        <v>0</v>
      </c>
      <c r="U41" s="1041">
        <v>10</v>
      </c>
      <c r="V41" s="1026">
        <f>100-T41*U41</f>
        <v>100</v>
      </c>
      <c r="W41" s="263">
        <f>V41*O41</f>
        <v>1.105</v>
      </c>
      <c r="X41" s="162">
        <v>11</v>
      </c>
    </row>
    <row r="42" spans="1:24" s="162" customFormat="1" ht="47.25">
      <c r="A42" s="1523"/>
      <c r="B42" s="1416"/>
      <c r="C42" s="999">
        <v>7.0000000000000007E-2</v>
      </c>
      <c r="D42" s="999">
        <v>1</v>
      </c>
      <c r="E42" s="886" t="s">
        <v>58</v>
      </c>
      <c r="F42" s="887" t="s">
        <v>59</v>
      </c>
      <c r="G42" s="888" t="s">
        <v>429</v>
      </c>
      <c r="H42" s="887" t="s">
        <v>527</v>
      </c>
      <c r="I42" s="114" t="s">
        <v>430</v>
      </c>
      <c r="J42" s="1023" t="s">
        <v>379</v>
      </c>
      <c r="K42" s="172" t="s">
        <v>4</v>
      </c>
      <c r="L42" s="119">
        <v>0</v>
      </c>
      <c r="M42" s="983" t="s">
        <v>2</v>
      </c>
      <c r="N42" s="124">
        <v>1</v>
      </c>
      <c r="O42" s="885">
        <f t="shared" ref="O42:O48" si="5">$A$10*$B$40*C42*D42*N42</f>
        <v>7.7350000000000006E-3</v>
      </c>
      <c r="P42" s="1041">
        <v>0</v>
      </c>
      <c r="Q42" s="1041">
        <v>10</v>
      </c>
      <c r="R42" s="1026">
        <f t="shared" ref="R42:R48" si="6">100-P42*Q42</f>
        <v>100</v>
      </c>
      <c r="S42" s="263">
        <f t="shared" ref="S42:S50" si="7">R42*O42</f>
        <v>0.77350000000000008</v>
      </c>
      <c r="T42" s="1041">
        <v>0</v>
      </c>
      <c r="U42" s="1041">
        <v>10</v>
      </c>
      <c r="V42" s="1026">
        <f t="shared" ref="V42:V48" si="8">100-T42*U42</f>
        <v>100</v>
      </c>
      <c r="W42" s="263">
        <f t="shared" ref="W42:W50" si="9">V42*O42</f>
        <v>0.77350000000000008</v>
      </c>
      <c r="X42" s="162">
        <v>12</v>
      </c>
    </row>
    <row r="43" spans="1:24" s="162" customFormat="1" ht="47.25">
      <c r="A43" s="1523"/>
      <c r="B43" s="1416"/>
      <c r="C43" s="999">
        <v>7.0000000000000007E-2</v>
      </c>
      <c r="D43" s="999">
        <v>1</v>
      </c>
      <c r="E43" s="886" t="s">
        <v>60</v>
      </c>
      <c r="F43" s="887" t="s">
        <v>61</v>
      </c>
      <c r="G43" s="888" t="s">
        <v>431</v>
      </c>
      <c r="H43" s="887" t="s">
        <v>529</v>
      </c>
      <c r="I43" s="114" t="s">
        <v>432</v>
      </c>
      <c r="J43" s="1023" t="s">
        <v>381</v>
      </c>
      <c r="K43" s="172" t="s">
        <v>4</v>
      </c>
      <c r="L43" s="119">
        <v>0</v>
      </c>
      <c r="M43" s="983" t="s">
        <v>2</v>
      </c>
      <c r="N43" s="124">
        <v>1</v>
      </c>
      <c r="O43" s="885">
        <f t="shared" si="5"/>
        <v>7.7350000000000006E-3</v>
      </c>
      <c r="P43" s="1041">
        <v>0</v>
      </c>
      <c r="Q43" s="1041">
        <v>10</v>
      </c>
      <c r="R43" s="1026">
        <f t="shared" si="6"/>
        <v>100</v>
      </c>
      <c r="S43" s="263">
        <f t="shared" si="7"/>
        <v>0.77350000000000008</v>
      </c>
      <c r="T43" s="1041">
        <v>0</v>
      </c>
      <c r="U43" s="1041">
        <v>10</v>
      </c>
      <c r="V43" s="1026">
        <f t="shared" si="8"/>
        <v>100</v>
      </c>
      <c r="W43" s="263">
        <f t="shared" si="9"/>
        <v>0.77350000000000008</v>
      </c>
      <c r="X43" s="162">
        <v>13</v>
      </c>
    </row>
    <row r="44" spans="1:24" s="162" customFormat="1" ht="126">
      <c r="A44" s="1523"/>
      <c r="B44" s="1416"/>
      <c r="C44" s="910">
        <v>0.1</v>
      </c>
      <c r="D44" s="974">
        <v>1</v>
      </c>
      <c r="E44" s="341" t="s">
        <v>77</v>
      </c>
      <c r="F44" s="341" t="s">
        <v>78</v>
      </c>
      <c r="G44" s="341" t="s">
        <v>435</v>
      </c>
      <c r="H44" s="341" t="s">
        <v>531</v>
      </c>
      <c r="I44" s="224" t="s">
        <v>437</v>
      </c>
      <c r="J44" s="1023" t="s">
        <v>333</v>
      </c>
      <c r="K44" s="172" t="s">
        <v>4</v>
      </c>
      <c r="L44" s="119">
        <v>0</v>
      </c>
      <c r="M44" s="983" t="s">
        <v>2</v>
      </c>
      <c r="N44" s="124">
        <v>1</v>
      </c>
      <c r="O44" s="885">
        <f t="shared" si="5"/>
        <v>1.1050000000000001E-2</v>
      </c>
      <c r="P44" s="1041">
        <v>0</v>
      </c>
      <c r="Q44" s="1041">
        <v>10</v>
      </c>
      <c r="R44" s="1026">
        <f t="shared" si="6"/>
        <v>100</v>
      </c>
      <c r="S44" s="263">
        <f t="shared" si="7"/>
        <v>1.105</v>
      </c>
      <c r="T44" s="1041">
        <v>0</v>
      </c>
      <c r="U44" s="1041">
        <v>10</v>
      </c>
      <c r="V44" s="1026">
        <f t="shared" si="8"/>
        <v>100</v>
      </c>
      <c r="W44" s="263">
        <f t="shared" si="9"/>
        <v>1.105</v>
      </c>
      <c r="X44" s="162">
        <v>14</v>
      </c>
    </row>
    <row r="45" spans="1:24" s="162" customFormat="1" ht="63">
      <c r="A45" s="1523"/>
      <c r="B45" s="1416"/>
      <c r="C45" s="999">
        <v>0</v>
      </c>
      <c r="D45" s="974">
        <v>1</v>
      </c>
      <c r="E45" s="1029" t="s">
        <v>88</v>
      </c>
      <c r="F45" s="1029" t="s">
        <v>89</v>
      </c>
      <c r="G45" s="1030" t="s">
        <v>591</v>
      </c>
      <c r="H45" s="957" t="s">
        <v>592</v>
      </c>
      <c r="I45" s="917" t="s">
        <v>593</v>
      </c>
      <c r="J45" s="957" t="s">
        <v>592</v>
      </c>
      <c r="K45" s="898" t="s">
        <v>600</v>
      </c>
      <c r="L45" s="898">
        <v>0</v>
      </c>
      <c r="M45" s="1023" t="s">
        <v>2</v>
      </c>
      <c r="N45" s="113">
        <v>1</v>
      </c>
      <c r="O45" s="885">
        <f t="shared" si="5"/>
        <v>0</v>
      </c>
      <c r="P45" s="1041">
        <v>0</v>
      </c>
      <c r="Q45" s="1041">
        <v>10</v>
      </c>
      <c r="R45" s="1026">
        <f t="shared" si="6"/>
        <v>100</v>
      </c>
      <c r="S45" s="263">
        <f>R45*O45</f>
        <v>0</v>
      </c>
      <c r="T45" s="1041">
        <v>0</v>
      </c>
      <c r="U45" s="1041">
        <v>10</v>
      </c>
      <c r="V45" s="1026">
        <f t="shared" si="8"/>
        <v>100</v>
      </c>
      <c r="W45" s="263">
        <f>V45*O45</f>
        <v>0</v>
      </c>
      <c r="X45" s="162">
        <v>15</v>
      </c>
    </row>
    <row r="46" spans="1:24" s="162" customFormat="1" ht="78.75">
      <c r="A46" s="1523"/>
      <c r="B46" s="1416"/>
      <c r="C46" s="974">
        <v>0.19</v>
      </c>
      <c r="D46" s="974">
        <v>1</v>
      </c>
      <c r="E46" s="902" t="s">
        <v>106</v>
      </c>
      <c r="F46" s="902" t="s">
        <v>107</v>
      </c>
      <c r="G46" s="902" t="s">
        <v>491</v>
      </c>
      <c r="H46" s="902" t="s">
        <v>107</v>
      </c>
      <c r="I46" s="79" t="s">
        <v>453</v>
      </c>
      <c r="J46" s="81" t="s">
        <v>344</v>
      </c>
      <c r="K46" s="172" t="s">
        <v>4</v>
      </c>
      <c r="L46" s="119">
        <v>0</v>
      </c>
      <c r="M46" s="983" t="s">
        <v>2</v>
      </c>
      <c r="N46" s="124">
        <v>1</v>
      </c>
      <c r="O46" s="885">
        <f t="shared" si="5"/>
        <v>2.0995E-2</v>
      </c>
      <c r="P46" s="1041">
        <v>0</v>
      </c>
      <c r="Q46" s="1041">
        <v>10</v>
      </c>
      <c r="R46" s="1026">
        <f t="shared" si="6"/>
        <v>100</v>
      </c>
      <c r="S46" s="263">
        <f t="shared" si="7"/>
        <v>2.0994999999999999</v>
      </c>
      <c r="T46" s="1041">
        <v>0</v>
      </c>
      <c r="U46" s="1041">
        <v>10</v>
      </c>
      <c r="V46" s="1026">
        <f t="shared" si="8"/>
        <v>100</v>
      </c>
      <c r="W46" s="263">
        <f t="shared" si="9"/>
        <v>2.0994999999999999</v>
      </c>
      <c r="X46" s="162">
        <v>16</v>
      </c>
    </row>
    <row r="47" spans="1:24" s="162" customFormat="1" ht="78.75">
      <c r="A47" s="1523"/>
      <c r="B47" s="1416"/>
      <c r="C47" s="974">
        <v>0.19</v>
      </c>
      <c r="D47" s="974">
        <v>1</v>
      </c>
      <c r="E47" s="902" t="s">
        <v>112</v>
      </c>
      <c r="F47" s="902" t="s">
        <v>113</v>
      </c>
      <c r="G47" s="902" t="s">
        <v>456</v>
      </c>
      <c r="H47" s="902" t="s">
        <v>532</v>
      </c>
      <c r="I47" s="224" t="s">
        <v>457</v>
      </c>
      <c r="J47" s="84" t="s">
        <v>395</v>
      </c>
      <c r="K47" s="172" t="s">
        <v>4</v>
      </c>
      <c r="L47" s="119">
        <v>0</v>
      </c>
      <c r="M47" s="983" t="s">
        <v>2</v>
      </c>
      <c r="N47" s="124">
        <v>1</v>
      </c>
      <c r="O47" s="885">
        <f t="shared" si="5"/>
        <v>2.0995E-2</v>
      </c>
      <c r="P47" s="1041">
        <v>0</v>
      </c>
      <c r="Q47" s="1041">
        <v>10</v>
      </c>
      <c r="R47" s="1026">
        <f t="shared" si="6"/>
        <v>100</v>
      </c>
      <c r="S47" s="263">
        <f t="shared" si="7"/>
        <v>2.0994999999999999</v>
      </c>
      <c r="T47" s="1041">
        <v>0</v>
      </c>
      <c r="U47" s="1041">
        <v>10</v>
      </c>
      <c r="V47" s="1026">
        <f t="shared" si="8"/>
        <v>100</v>
      </c>
      <c r="W47" s="263">
        <f t="shared" si="9"/>
        <v>2.0994999999999999</v>
      </c>
      <c r="X47" s="162">
        <v>17</v>
      </c>
    </row>
    <row r="48" spans="1:24" s="162" customFormat="1" ht="47.25">
      <c r="A48" s="1523"/>
      <c r="B48" s="1416"/>
      <c r="C48" s="974">
        <v>0.19</v>
      </c>
      <c r="D48" s="974">
        <v>1</v>
      </c>
      <c r="E48" s="902" t="s">
        <v>115</v>
      </c>
      <c r="F48" s="902" t="s">
        <v>116</v>
      </c>
      <c r="G48" s="902" t="s">
        <v>458</v>
      </c>
      <c r="H48" s="902" t="s">
        <v>533</v>
      </c>
      <c r="I48" s="224" t="s">
        <v>459</v>
      </c>
      <c r="J48" s="81" t="s">
        <v>396</v>
      </c>
      <c r="K48" s="172" t="s">
        <v>4</v>
      </c>
      <c r="L48" s="1031">
        <v>0</v>
      </c>
      <c r="M48" s="983" t="s">
        <v>2</v>
      </c>
      <c r="N48" s="124">
        <v>1</v>
      </c>
      <c r="O48" s="885">
        <f t="shared" si="5"/>
        <v>2.0995E-2</v>
      </c>
      <c r="P48" s="1041">
        <v>0</v>
      </c>
      <c r="Q48" s="1041">
        <v>10</v>
      </c>
      <c r="R48" s="1026">
        <f t="shared" si="6"/>
        <v>100</v>
      </c>
      <c r="S48" s="263">
        <f t="shared" si="7"/>
        <v>2.0994999999999999</v>
      </c>
      <c r="T48" s="1041">
        <v>0</v>
      </c>
      <c r="U48" s="1041">
        <v>10</v>
      </c>
      <c r="V48" s="1026">
        <f t="shared" si="8"/>
        <v>100</v>
      </c>
      <c r="W48" s="263">
        <f t="shared" si="9"/>
        <v>2.0994999999999999</v>
      </c>
      <c r="X48" s="162">
        <v>18</v>
      </c>
    </row>
    <row r="49" spans="1:24" s="162" customFormat="1" ht="78.75">
      <c r="A49" s="1523"/>
      <c r="B49" s="1416"/>
      <c r="C49" s="1360">
        <v>0.09</v>
      </c>
      <c r="D49" s="1360">
        <v>1</v>
      </c>
      <c r="E49" s="1348" t="s">
        <v>119</v>
      </c>
      <c r="F49" s="1283" t="s">
        <v>120</v>
      </c>
      <c r="G49" s="1271" t="s">
        <v>428</v>
      </c>
      <c r="H49" s="1283" t="s">
        <v>534</v>
      </c>
      <c r="I49" s="1118" t="s">
        <v>471</v>
      </c>
      <c r="J49" s="1119" t="s">
        <v>121</v>
      </c>
      <c r="K49" s="898" t="s">
        <v>606</v>
      </c>
      <c r="L49" s="1031"/>
      <c r="M49" s="895" t="s">
        <v>2</v>
      </c>
      <c r="N49" s="1103">
        <v>0.5</v>
      </c>
      <c r="O49" s="1104">
        <f>$A$10*$B$40*$C$49*$D$49*N49</f>
        <v>4.9724999999999995E-3</v>
      </c>
      <c r="P49" s="1105">
        <v>0</v>
      </c>
      <c r="Q49" s="1105">
        <v>10</v>
      </c>
      <c r="R49" s="1106">
        <v>100</v>
      </c>
      <c r="S49" s="1107">
        <f t="shared" si="7"/>
        <v>0.49724999999999997</v>
      </c>
      <c r="T49" s="1105">
        <v>0</v>
      </c>
      <c r="U49" s="1105">
        <v>10</v>
      </c>
      <c r="V49" s="1106">
        <v>100</v>
      </c>
      <c r="W49" s="1107">
        <f t="shared" si="9"/>
        <v>0.49724999999999997</v>
      </c>
      <c r="X49" s="162">
        <v>19</v>
      </c>
    </row>
    <row r="50" spans="1:24" s="162" customFormat="1" ht="63">
      <c r="A50" s="1523"/>
      <c r="B50" s="1416"/>
      <c r="C50" s="1384"/>
      <c r="D50" s="1361"/>
      <c r="E50" s="1385"/>
      <c r="F50" s="1284"/>
      <c r="G50" s="1277"/>
      <c r="H50" s="1284"/>
      <c r="I50" s="1123" t="s">
        <v>460</v>
      </c>
      <c r="J50" s="1124" t="s">
        <v>617</v>
      </c>
      <c r="K50" s="172" t="s">
        <v>4</v>
      </c>
      <c r="L50" s="119">
        <v>0</v>
      </c>
      <c r="M50" s="119" t="s">
        <v>2</v>
      </c>
      <c r="N50" s="124">
        <v>0.5</v>
      </c>
      <c r="O50" s="1104">
        <f>$A$10*$B$40*$C$49*$D$49*N50</f>
        <v>4.9724999999999995E-3</v>
      </c>
      <c r="P50" s="1113">
        <v>0</v>
      </c>
      <c r="Q50" s="1113">
        <v>10</v>
      </c>
      <c r="R50" s="1026">
        <f t="shared" ref="R50" si="10">100-P50*Q50</f>
        <v>100</v>
      </c>
      <c r="S50" s="263">
        <f t="shared" si="7"/>
        <v>0.49724999999999997</v>
      </c>
      <c r="T50" s="1113">
        <v>0</v>
      </c>
      <c r="U50" s="1113">
        <v>10</v>
      </c>
      <c r="V50" s="1026">
        <f t="shared" ref="V50" si="11">100-T50*U50</f>
        <v>100</v>
      </c>
      <c r="W50" s="263">
        <f t="shared" si="9"/>
        <v>0.49724999999999997</v>
      </c>
      <c r="X50" s="162">
        <v>20</v>
      </c>
    </row>
    <row r="51" spans="1:24" s="162" customFormat="1">
      <c r="A51" s="1524"/>
      <c r="B51" s="1525"/>
      <c r="C51" s="1080">
        <f>SUM(C40:C50)</f>
        <v>0.99999999999999989</v>
      </c>
      <c r="D51" s="871"/>
      <c r="E51" s="907"/>
      <c r="F51" s="161"/>
      <c r="G51" s="161"/>
      <c r="H51" s="161"/>
      <c r="I51" s="161"/>
      <c r="J51" s="161"/>
      <c r="K51" s="161"/>
      <c r="L51" s="161"/>
      <c r="M51" s="161"/>
      <c r="N51" s="154"/>
      <c r="O51" s="154"/>
      <c r="P51" s="155"/>
      <c r="Q51" s="155"/>
      <c r="R51" s="155"/>
      <c r="S51" s="210"/>
      <c r="T51" s="155"/>
      <c r="U51" s="155"/>
      <c r="V51" s="369"/>
      <c r="W51" s="436"/>
    </row>
    <row r="52" spans="1:24">
      <c r="A52" s="753"/>
      <c r="B52" s="749"/>
      <c r="C52" s="720"/>
      <c r="D52" s="979"/>
      <c r="E52" s="345" t="s">
        <v>139</v>
      </c>
      <c r="F52" s="1518" t="s">
        <v>140</v>
      </c>
      <c r="G52" s="1519"/>
      <c r="H52" s="1519"/>
      <c r="I52" s="1519"/>
      <c r="J52" s="1519"/>
      <c r="K52" s="1519"/>
      <c r="L52" s="1519"/>
      <c r="M52" s="1520"/>
      <c r="N52" s="309">
        <v>0.15</v>
      </c>
      <c r="O52" s="309"/>
      <c r="P52" s="346"/>
      <c r="Q52" s="346"/>
      <c r="R52" s="346"/>
      <c r="S52" s="475">
        <f>S53+S54</f>
        <v>15</v>
      </c>
      <c r="T52" s="346"/>
      <c r="U52" s="346"/>
      <c r="V52" s="477"/>
      <c r="W52" s="475">
        <f>W53+W54</f>
        <v>15</v>
      </c>
    </row>
    <row r="53" spans="1:24" ht="35.25">
      <c r="A53" s="1516">
        <v>0.15</v>
      </c>
      <c r="B53" s="739">
        <v>0.7</v>
      </c>
      <c r="C53" s="581">
        <v>1</v>
      </c>
      <c r="D53" s="977"/>
      <c r="E53" s="395" t="s">
        <v>141</v>
      </c>
      <c r="F53" s="396"/>
      <c r="G53" s="397" t="s">
        <v>465</v>
      </c>
      <c r="H53" s="425" t="s">
        <v>142</v>
      </c>
      <c r="I53" s="819" t="s">
        <v>472</v>
      </c>
      <c r="J53" s="425" t="s">
        <v>142</v>
      </c>
      <c r="K53" s="172"/>
      <c r="L53" s="398">
        <v>0</v>
      </c>
      <c r="M53" s="399" t="s">
        <v>2</v>
      </c>
      <c r="N53" s="335">
        <v>1</v>
      </c>
      <c r="O53" s="335"/>
      <c r="P53" s="399">
        <v>0</v>
      </c>
      <c r="Q53" s="760"/>
      <c r="R53" s="394">
        <f>100-P53*Q53</f>
        <v>100</v>
      </c>
      <c r="S53" s="476">
        <f>$A$53*B53*C53*N53*R53</f>
        <v>10.5</v>
      </c>
      <c r="T53" s="487">
        <v>0</v>
      </c>
      <c r="U53" s="760"/>
      <c r="V53" s="488">
        <f>100-T53*U53</f>
        <v>100</v>
      </c>
      <c r="W53" s="476">
        <f>$A$53*B53*C53*N53*V53</f>
        <v>10.5</v>
      </c>
      <c r="X53" s="319">
        <v>21</v>
      </c>
    </row>
    <row r="54" spans="1:24" ht="35.25">
      <c r="A54" s="1517"/>
      <c r="B54" s="739">
        <v>0.3</v>
      </c>
      <c r="C54" s="581">
        <v>1</v>
      </c>
      <c r="D54" s="977"/>
      <c r="E54" s="395" t="s">
        <v>143</v>
      </c>
      <c r="F54" s="400"/>
      <c r="G54" s="400" t="s">
        <v>466</v>
      </c>
      <c r="H54" s="424" t="s">
        <v>144</v>
      </c>
      <c r="I54" s="818" t="s">
        <v>473</v>
      </c>
      <c r="J54" s="424" t="s">
        <v>144</v>
      </c>
      <c r="K54" s="172"/>
      <c r="L54" s="401">
        <v>0</v>
      </c>
      <c r="M54" s="402" t="s">
        <v>2</v>
      </c>
      <c r="N54" s="403">
        <v>1</v>
      </c>
      <c r="O54" s="403"/>
      <c r="P54" s="399">
        <v>0</v>
      </c>
      <c r="Q54" s="760"/>
      <c r="R54" s="394">
        <f>100-P54*Q54</f>
        <v>100</v>
      </c>
      <c r="S54" s="476">
        <f>$A$53*B54*C54*N54*R54</f>
        <v>4.5</v>
      </c>
      <c r="T54" s="487">
        <v>0</v>
      </c>
      <c r="U54" s="760"/>
      <c r="V54" s="488">
        <f>100-T54*U54</f>
        <v>100</v>
      </c>
      <c r="W54" s="476">
        <f>$A$53*B54*C54*N54*V54</f>
        <v>4.5</v>
      </c>
      <c r="X54" s="319">
        <v>22</v>
      </c>
    </row>
    <row r="55" spans="1:24">
      <c r="A55" s="754"/>
      <c r="B55" s="755"/>
      <c r="C55" s="756"/>
      <c r="D55" s="756"/>
      <c r="E55" s="571" t="s">
        <v>7</v>
      </c>
      <c r="F55" s="1468" t="s">
        <v>152</v>
      </c>
      <c r="G55" s="1469"/>
      <c r="H55" s="1469"/>
      <c r="I55" s="1469"/>
      <c r="J55" s="1469"/>
      <c r="K55" s="1469"/>
      <c r="L55" s="1469"/>
      <c r="M55" s="1470"/>
      <c r="N55" s="572"/>
      <c r="O55" s="572"/>
      <c r="P55" s="573"/>
      <c r="Q55" s="573"/>
      <c r="R55" s="574"/>
      <c r="S55" s="588">
        <f>SUM(S56:S58)</f>
        <v>0</v>
      </c>
      <c r="T55" s="588"/>
      <c r="U55" s="588"/>
      <c r="V55" s="588"/>
      <c r="W55" s="588">
        <f>SUM(W56:W58)</f>
        <v>0</v>
      </c>
    </row>
    <row r="56" spans="1:24" s="99" customFormat="1" ht="31.5">
      <c r="A56" s="440"/>
      <c r="B56" s="444"/>
      <c r="C56" s="438"/>
      <c r="D56" s="438"/>
      <c r="E56" s="1440" t="s">
        <v>145</v>
      </c>
      <c r="F56" s="1476" t="s">
        <v>146</v>
      </c>
      <c r="G56" s="1478" t="s">
        <v>220</v>
      </c>
      <c r="H56" s="1483" t="s">
        <v>146</v>
      </c>
      <c r="I56" s="642" t="s">
        <v>217</v>
      </c>
      <c r="J56" s="129" t="s">
        <v>540</v>
      </c>
      <c r="K56" s="176" t="s">
        <v>590</v>
      </c>
      <c r="L56" s="177"/>
      <c r="M56" s="159" t="s">
        <v>2</v>
      </c>
      <c r="N56" s="178">
        <v>1</v>
      </c>
      <c r="O56" s="178"/>
      <c r="P56" s="159">
        <v>0</v>
      </c>
      <c r="Q56" s="760">
        <v>2</v>
      </c>
      <c r="R56" s="159">
        <f>P56*Q56</f>
        <v>0</v>
      </c>
      <c r="S56" s="134">
        <f>R56</f>
        <v>0</v>
      </c>
      <c r="T56" s="159">
        <v>0</v>
      </c>
      <c r="U56" s="760">
        <v>2</v>
      </c>
      <c r="V56" s="159">
        <f>T56*U56</f>
        <v>0</v>
      </c>
      <c r="W56" s="180">
        <f>V56</f>
        <v>0</v>
      </c>
      <c r="X56" s="99">
        <v>23</v>
      </c>
    </row>
    <row r="57" spans="1:24" s="99" customFormat="1" ht="31.5">
      <c r="A57" s="440"/>
      <c r="B57" s="444"/>
      <c r="C57" s="438"/>
      <c r="D57" s="438"/>
      <c r="E57" s="1441"/>
      <c r="F57" s="1477"/>
      <c r="G57" s="1479"/>
      <c r="H57" s="1484"/>
      <c r="I57" s="611" t="s">
        <v>348</v>
      </c>
      <c r="J57" s="160" t="s">
        <v>347</v>
      </c>
      <c r="K57" s="176" t="s">
        <v>590</v>
      </c>
      <c r="L57" s="177"/>
      <c r="M57" s="159" t="s">
        <v>2</v>
      </c>
      <c r="N57" s="178">
        <v>1</v>
      </c>
      <c r="O57" s="178"/>
      <c r="P57" s="159">
        <v>0</v>
      </c>
      <c r="Q57" s="760">
        <v>0.5</v>
      </c>
      <c r="R57" s="159">
        <f>P57*Q57</f>
        <v>0</v>
      </c>
      <c r="S57" s="179">
        <f>R57</f>
        <v>0</v>
      </c>
      <c r="T57" s="159">
        <v>0</v>
      </c>
      <c r="U57" s="760">
        <v>0.5</v>
      </c>
      <c r="V57" s="159">
        <f>T57*U57</f>
        <v>0</v>
      </c>
      <c r="W57" s="180">
        <f>V57</f>
        <v>0</v>
      </c>
      <c r="X57" s="99">
        <v>24</v>
      </c>
    </row>
    <row r="58" spans="1:24" s="98" customFormat="1" ht="47.25">
      <c r="A58" s="441"/>
      <c r="B58" s="443"/>
      <c r="C58" s="437"/>
      <c r="D58" s="437"/>
      <c r="E58" s="687" t="s">
        <v>147</v>
      </c>
      <c r="F58" s="600" t="s">
        <v>148</v>
      </c>
      <c r="G58" s="306" t="s">
        <v>221</v>
      </c>
      <c r="H58" s="135" t="s">
        <v>148</v>
      </c>
      <c r="I58" s="612" t="s">
        <v>238</v>
      </c>
      <c r="J58" s="135" t="s">
        <v>148</v>
      </c>
      <c r="K58" s="176" t="s">
        <v>590</v>
      </c>
      <c r="L58" s="136"/>
      <c r="M58" s="137" t="s">
        <v>2</v>
      </c>
      <c r="N58" s="133">
        <v>1</v>
      </c>
      <c r="O58" s="133"/>
      <c r="P58" s="128">
        <v>0</v>
      </c>
      <c r="Q58" s="760">
        <v>0.2</v>
      </c>
      <c r="R58" s="159">
        <f>P58*Q58</f>
        <v>0</v>
      </c>
      <c r="S58" s="134">
        <f>R58</f>
        <v>0</v>
      </c>
      <c r="T58" s="128">
        <v>0</v>
      </c>
      <c r="U58" s="760">
        <v>0.2</v>
      </c>
      <c r="V58" s="159">
        <f>T58*U58</f>
        <v>0</v>
      </c>
      <c r="W58" s="134">
        <f>V58</f>
        <v>0</v>
      </c>
      <c r="X58" s="98">
        <v>25</v>
      </c>
    </row>
    <row r="59" spans="1:24" s="138" customFormat="1" ht="18.75">
      <c r="A59" s="442"/>
      <c r="B59" s="445"/>
      <c r="C59" s="439"/>
      <c r="D59" s="439"/>
      <c r="E59" s="1473" t="s">
        <v>149</v>
      </c>
      <c r="F59" s="1474"/>
      <c r="G59" s="1474"/>
      <c r="H59" s="1474"/>
      <c r="I59" s="1474"/>
      <c r="J59" s="1474"/>
      <c r="K59" s="1474"/>
      <c r="L59" s="1474"/>
      <c r="M59" s="1474"/>
      <c r="N59" s="1474"/>
      <c r="O59" s="1474"/>
      <c r="P59" s="1474"/>
      <c r="Q59" s="1474"/>
      <c r="R59" s="1475"/>
      <c r="S59" s="673">
        <f>S9+S52+S55</f>
        <v>99.999999999999986</v>
      </c>
      <c r="T59" s="674"/>
      <c r="U59" s="674"/>
      <c r="V59" s="674"/>
      <c r="W59" s="673">
        <f>W9+W52+W55</f>
        <v>99.999999999999986</v>
      </c>
    </row>
    <row r="60" spans="1:24" s="98" customFormat="1" ht="18.75">
      <c r="A60" s="441"/>
      <c r="B60" s="443"/>
      <c r="C60" s="437"/>
      <c r="D60" s="437"/>
      <c r="E60" s="1427" t="s">
        <v>358</v>
      </c>
      <c r="F60" s="1428"/>
      <c r="G60" s="1428"/>
      <c r="H60" s="1428"/>
      <c r="I60" s="1428"/>
      <c r="J60" s="1428"/>
      <c r="K60" s="1428"/>
      <c r="L60" s="1428"/>
      <c r="M60" s="1428"/>
      <c r="N60" s="1428"/>
      <c r="O60" s="1428"/>
      <c r="P60" s="1428"/>
      <c r="Q60" s="1428"/>
      <c r="R60" s="1429"/>
      <c r="S60" s="675" t="str">
        <f>IF(S59&gt;105,"A",IF(AND(S59&gt;100,S59&lt;=105),"B",IF(AND(S59&gt;=95,S59&lt;=100),"C",IF(AND(S59&gt;=90,S59&lt;95),"D",IF(S59&lt;90,"E",0)))))</f>
        <v>C</v>
      </c>
      <c r="T60" s="676"/>
      <c r="U60" s="676"/>
      <c r="V60" s="676"/>
      <c r="W60" s="675" t="str">
        <f>IF(W59&gt;105,"A",IF(AND(W59&gt;100,W59&lt;=105),"B",IF(AND(W59&gt;=95,W59&lt;=100),"C",IF(AND(W59&gt;=90,W59&lt;95),"D",IF(W59&lt;90,"E",0)))))</f>
        <v>C</v>
      </c>
    </row>
    <row r="61" spans="1:24">
      <c r="E61" s="405"/>
      <c r="F61" s="427"/>
      <c r="G61" s="427"/>
      <c r="H61" s="427"/>
      <c r="I61" s="427"/>
      <c r="J61" s="406"/>
      <c r="K61" s="407"/>
      <c r="L61" s="407"/>
      <c r="M61" s="408"/>
      <c r="N61" s="409"/>
      <c r="O61" s="409"/>
      <c r="P61" s="410"/>
      <c r="Q61" s="410"/>
      <c r="R61" s="411"/>
    </row>
    <row r="63" spans="1:24" s="415" customFormat="1">
      <c r="A63" s="485"/>
      <c r="B63" s="472"/>
      <c r="C63" s="485"/>
      <c r="D63" s="485"/>
      <c r="E63" s="413"/>
      <c r="F63" s="1500" t="s">
        <v>150</v>
      </c>
      <c r="G63" s="1500"/>
      <c r="H63" s="1500"/>
      <c r="I63" s="431"/>
      <c r="J63" s="431"/>
      <c r="M63" s="1501" t="s">
        <v>151</v>
      </c>
      <c r="N63" s="1501"/>
      <c r="O63" s="1501"/>
      <c r="P63" s="1501"/>
      <c r="Q63" s="1501"/>
      <c r="R63" s="1501"/>
      <c r="S63" s="1501"/>
    </row>
  </sheetData>
  <mergeCells count="66">
    <mergeCell ref="D25:D28"/>
    <mergeCell ref="D49:D50"/>
    <mergeCell ref="D30:D31"/>
    <mergeCell ref="C25:C31"/>
    <mergeCell ref="A10:A51"/>
    <mergeCell ref="B40:B51"/>
    <mergeCell ref="B19:B39"/>
    <mergeCell ref="C49:C50"/>
    <mergeCell ref="A3:A6"/>
    <mergeCell ref="B3:B6"/>
    <mergeCell ref="H56:H57"/>
    <mergeCell ref="F55:M55"/>
    <mergeCell ref="E56:E57"/>
    <mergeCell ref="F56:F57"/>
    <mergeCell ref="G56:G57"/>
    <mergeCell ref="F35:J35"/>
    <mergeCell ref="A53:A54"/>
    <mergeCell ref="F52:M52"/>
    <mergeCell ref="B11:B18"/>
    <mergeCell ref="F37:J37"/>
    <mergeCell ref="F33:J33"/>
    <mergeCell ref="F20:M20"/>
    <mergeCell ref="F24:J24"/>
    <mergeCell ref="F49:F50"/>
    <mergeCell ref="C3:C6"/>
    <mergeCell ref="I4:I6"/>
    <mergeCell ref="K4:K6"/>
    <mergeCell ref="J4:J6"/>
    <mergeCell ref="E3:F3"/>
    <mergeCell ref="G3:H3"/>
    <mergeCell ref="D3:D6"/>
    <mergeCell ref="O3:O6"/>
    <mergeCell ref="I3:J3"/>
    <mergeCell ref="M3:M6"/>
    <mergeCell ref="N3:N6"/>
    <mergeCell ref="F9:M9"/>
    <mergeCell ref="L4:L6"/>
    <mergeCell ref="F22:J22"/>
    <mergeCell ref="F4:F6"/>
    <mergeCell ref="G4:G6"/>
    <mergeCell ref="H25:H28"/>
    <mergeCell ref="H30:H31"/>
    <mergeCell ref="G25:G28"/>
    <mergeCell ref="G30:G31"/>
    <mergeCell ref="T5:W5"/>
    <mergeCell ref="F63:H63"/>
    <mergeCell ref="M63:S63"/>
    <mergeCell ref="F19:M19"/>
    <mergeCell ref="P5:S5"/>
    <mergeCell ref="E59:R59"/>
    <mergeCell ref="H4:H6"/>
    <mergeCell ref="G49:G50"/>
    <mergeCell ref="P3:W4"/>
    <mergeCell ref="E4:E6"/>
    <mergeCell ref="K3:L3"/>
    <mergeCell ref="H49:H50"/>
    <mergeCell ref="E25:E31"/>
    <mergeCell ref="F25:F31"/>
    <mergeCell ref="E49:E50"/>
    <mergeCell ref="E60:R60"/>
    <mergeCell ref="A1:G2"/>
    <mergeCell ref="I1:R1"/>
    <mergeCell ref="S1:W1"/>
    <mergeCell ref="J2:L2"/>
    <mergeCell ref="M2:R2"/>
    <mergeCell ref="S2:V2"/>
  </mergeCells>
  <pageMargins left="0" right="0" top="0" bottom="0" header="0" footer="0"/>
  <pageSetup paperSize="8"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70"/>
  <sheetViews>
    <sheetView topLeftCell="A54" zoomScale="70" zoomScaleNormal="70" workbookViewId="0">
      <selection activeCell="K60" sqref="K60:K61"/>
    </sheetView>
  </sheetViews>
  <sheetFormatPr defaultColWidth="8" defaultRowHeight="15.75"/>
  <cols>
    <col min="1" max="1" width="5.5" style="507" customWidth="1"/>
    <col min="2" max="2" width="5.5" style="505" customWidth="1"/>
    <col min="3" max="4" width="9.125" style="457" customWidth="1"/>
    <col min="5" max="5" width="9.875" style="147" customWidth="1"/>
    <col min="6" max="6" width="19.75" style="148" customWidth="1"/>
    <col min="7" max="7" width="8.5" style="148" customWidth="1"/>
    <col min="8" max="8" width="22.75" style="148" customWidth="1"/>
    <col min="9" max="9" width="11.25" style="148" customWidth="1"/>
    <col min="10" max="10" width="19.875" style="148" customWidth="1"/>
    <col min="11" max="11" width="8" style="98" customWidth="1"/>
    <col min="12" max="12" width="7.125" style="98" customWidth="1"/>
    <col min="13" max="13" width="7.375" style="98" customWidth="1"/>
    <col min="14" max="14" width="6.25" style="426" customWidth="1"/>
    <col min="15" max="15" width="8.25" style="426" customWidth="1"/>
    <col min="16" max="16" width="6.5" style="100" customWidth="1"/>
    <col min="17" max="17" width="6.125" style="100" customWidth="1"/>
    <col min="18" max="18" width="8.25" style="150" customWidth="1"/>
    <col min="19" max="19" width="8.25" style="116" customWidth="1"/>
    <col min="20" max="21" width="7.5" style="99" customWidth="1"/>
    <col min="22" max="22" width="6.75" style="99" customWidth="1"/>
    <col min="23" max="23" width="8.625" style="99" customWidth="1"/>
    <col min="24" max="16384" width="8" style="98"/>
  </cols>
  <sheetData>
    <row r="1" spans="1:24" s="289" customFormat="1">
      <c r="A1" s="1368" t="s">
        <v>210</v>
      </c>
      <c r="B1" s="1368"/>
      <c r="C1" s="1368"/>
      <c r="D1" s="1368"/>
      <c r="E1" s="1368"/>
      <c r="F1" s="1368"/>
      <c r="G1" s="1369"/>
      <c r="H1" s="97" t="s">
        <v>204</v>
      </c>
      <c r="I1" s="1373" t="s">
        <v>235</v>
      </c>
      <c r="J1" s="1373"/>
      <c r="K1" s="1373"/>
      <c r="L1" s="1373"/>
      <c r="M1" s="1373"/>
      <c r="N1" s="1373"/>
      <c r="O1" s="1373"/>
      <c r="P1" s="1373"/>
      <c r="Q1" s="1373"/>
      <c r="R1" s="1374"/>
      <c r="S1" s="1375" t="s">
        <v>124</v>
      </c>
      <c r="T1" s="1376"/>
      <c r="U1" s="1376"/>
      <c r="V1" s="1376"/>
      <c r="W1" s="1377"/>
    </row>
    <row r="2" spans="1:24" s="289" customFormat="1">
      <c r="A2" s="1370"/>
      <c r="B2" s="1370"/>
      <c r="C2" s="1370"/>
      <c r="D2" s="1370"/>
      <c r="E2" s="1370"/>
      <c r="F2" s="1370"/>
      <c r="G2" s="1371"/>
      <c r="H2" s="97" t="s">
        <v>236</v>
      </c>
      <c r="I2" s="1373"/>
      <c r="J2" s="1373"/>
      <c r="K2" s="1373"/>
      <c r="L2" s="1373"/>
      <c r="M2" s="1378" t="s">
        <v>125</v>
      </c>
      <c r="N2" s="1379"/>
      <c r="O2" s="1379"/>
      <c r="P2" s="1379"/>
      <c r="Q2" s="1379"/>
      <c r="R2" s="1380"/>
      <c r="S2" s="1375" t="s">
        <v>237</v>
      </c>
      <c r="T2" s="1376"/>
      <c r="U2" s="1376"/>
      <c r="V2" s="1376"/>
      <c r="W2" s="675" t="str">
        <f>IF(W66&gt;105,"A",IF(AND(W66&gt;100,W66&lt;=105),"B",IF(AND(W66&gt;=95,W66&lt;=100),"C",IF(AND(W66&gt;=90,W66&lt;95),"D",IF(W66&lt;90,"E",0)))))</f>
        <v>C</v>
      </c>
    </row>
    <row r="3" spans="1:24" s="99" customFormat="1">
      <c r="A3" s="1401" t="s">
        <v>198</v>
      </c>
      <c r="B3" s="1401" t="s">
        <v>199</v>
      </c>
      <c r="C3" s="1401" t="s">
        <v>258</v>
      </c>
      <c r="D3" s="1401" t="s">
        <v>611</v>
      </c>
      <c r="E3" s="1436" t="s">
        <v>126</v>
      </c>
      <c r="F3" s="1424"/>
      <c r="G3" s="1404" t="s">
        <v>127</v>
      </c>
      <c r="H3" s="1406"/>
      <c r="I3" s="1404" t="s">
        <v>128</v>
      </c>
      <c r="J3" s="1406"/>
      <c r="K3" s="1404" t="s">
        <v>5</v>
      </c>
      <c r="L3" s="1406"/>
      <c r="M3" s="1424" t="s">
        <v>129</v>
      </c>
      <c r="N3" s="1407" t="s">
        <v>241</v>
      </c>
      <c r="O3" s="1263" t="s">
        <v>505</v>
      </c>
      <c r="P3" s="1436" t="s">
        <v>6</v>
      </c>
      <c r="Q3" s="1437"/>
      <c r="R3" s="1437"/>
      <c r="S3" s="1437"/>
      <c r="T3" s="1437"/>
      <c r="U3" s="1437"/>
      <c r="V3" s="1437"/>
      <c r="W3" s="1424"/>
    </row>
    <row r="4" spans="1:24" s="100" customFormat="1">
      <c r="A4" s="1402"/>
      <c r="B4" s="1402"/>
      <c r="C4" s="1402"/>
      <c r="D4" s="1402"/>
      <c r="E4" s="1472" t="s">
        <v>214</v>
      </c>
      <c r="F4" s="1407" t="s">
        <v>203</v>
      </c>
      <c r="G4" s="1472" t="s">
        <v>206</v>
      </c>
      <c r="H4" s="1407" t="s">
        <v>203</v>
      </c>
      <c r="I4" s="1472" t="s">
        <v>207</v>
      </c>
      <c r="J4" s="1407" t="s">
        <v>203</v>
      </c>
      <c r="K4" s="1407" t="s">
        <v>130</v>
      </c>
      <c r="L4" s="1407" t="s">
        <v>131</v>
      </c>
      <c r="M4" s="1425"/>
      <c r="N4" s="1408"/>
      <c r="O4" s="1264"/>
      <c r="P4" s="1438"/>
      <c r="Q4" s="1439"/>
      <c r="R4" s="1439"/>
      <c r="S4" s="1439"/>
      <c r="T4" s="1439"/>
      <c r="U4" s="1439"/>
      <c r="V4" s="1439"/>
      <c r="W4" s="1426"/>
    </row>
    <row r="5" spans="1:24" s="99" customFormat="1">
      <c r="A5" s="1402"/>
      <c r="B5" s="1402"/>
      <c r="C5" s="1402"/>
      <c r="D5" s="1402"/>
      <c r="E5" s="1389"/>
      <c r="F5" s="1408"/>
      <c r="G5" s="1389"/>
      <c r="H5" s="1408"/>
      <c r="I5" s="1389"/>
      <c r="J5" s="1408"/>
      <c r="K5" s="1408"/>
      <c r="L5" s="1408"/>
      <c r="M5" s="1425"/>
      <c r="N5" s="1408"/>
      <c r="O5" s="1264"/>
      <c r="P5" s="1354" t="s">
        <v>132</v>
      </c>
      <c r="Q5" s="1354"/>
      <c r="R5" s="1354"/>
      <c r="S5" s="1354"/>
      <c r="T5" s="1404" t="s">
        <v>391</v>
      </c>
      <c r="U5" s="1405"/>
      <c r="V5" s="1405"/>
      <c r="W5" s="1406"/>
    </row>
    <row r="6" spans="1:24" s="99" customFormat="1" ht="31.5">
      <c r="A6" s="1403"/>
      <c r="B6" s="1403"/>
      <c r="C6" s="1403"/>
      <c r="D6" s="1403"/>
      <c r="E6" s="1390"/>
      <c r="F6" s="1409"/>
      <c r="G6" s="1390"/>
      <c r="H6" s="1409"/>
      <c r="I6" s="1390"/>
      <c r="J6" s="1409"/>
      <c r="K6" s="1409"/>
      <c r="L6" s="1409"/>
      <c r="M6" s="1426"/>
      <c r="N6" s="1409"/>
      <c r="O6" s="1265"/>
      <c r="P6" s="101" t="s">
        <v>3</v>
      </c>
      <c r="Q6" s="101" t="s">
        <v>183</v>
      </c>
      <c r="R6" s="102" t="s">
        <v>133</v>
      </c>
      <c r="S6" s="102" t="s">
        <v>134</v>
      </c>
      <c r="T6" s="102" t="s">
        <v>3</v>
      </c>
      <c r="U6" s="101" t="s">
        <v>183</v>
      </c>
      <c r="V6" s="102" t="s">
        <v>133</v>
      </c>
      <c r="W6" s="102" t="s">
        <v>134</v>
      </c>
    </row>
    <row r="7" spans="1:24" s="103" customFormat="1">
      <c r="A7" s="624">
        <v>1</v>
      </c>
      <c r="B7" s="317">
        <v>2</v>
      </c>
      <c r="C7" s="625">
        <v>3</v>
      </c>
      <c r="D7" s="625"/>
      <c r="E7" s="317">
        <v>4</v>
      </c>
      <c r="F7" s="317">
        <v>5</v>
      </c>
      <c r="G7" s="317">
        <v>6</v>
      </c>
      <c r="H7" s="317">
        <v>7</v>
      </c>
      <c r="I7" s="317">
        <v>8</v>
      </c>
      <c r="J7" s="317">
        <v>9</v>
      </c>
      <c r="K7" s="317">
        <v>10</v>
      </c>
      <c r="L7" s="317">
        <v>11</v>
      </c>
      <c r="M7" s="317">
        <v>12</v>
      </c>
      <c r="N7" s="489">
        <v>13</v>
      </c>
      <c r="O7" s="317">
        <v>14</v>
      </c>
      <c r="P7" s="317">
        <v>15</v>
      </c>
      <c r="Q7" s="489">
        <v>16</v>
      </c>
      <c r="R7" s="317">
        <v>17</v>
      </c>
      <c r="S7" s="317">
        <v>18</v>
      </c>
      <c r="T7" s="489">
        <v>19</v>
      </c>
      <c r="U7" s="317">
        <v>20</v>
      </c>
      <c r="V7" s="317">
        <v>21</v>
      </c>
      <c r="W7" s="489">
        <v>22</v>
      </c>
    </row>
    <row r="8" spans="1:24" s="103" customFormat="1" ht="78.75">
      <c r="A8" s="823" t="s">
        <v>506</v>
      </c>
      <c r="B8" s="823" t="s">
        <v>507</v>
      </c>
      <c r="C8" s="823" t="s">
        <v>508</v>
      </c>
      <c r="D8" s="823" t="s">
        <v>509</v>
      </c>
      <c r="E8" s="824"/>
      <c r="F8" s="824"/>
      <c r="G8" s="824"/>
      <c r="H8" s="824"/>
      <c r="I8" s="824"/>
      <c r="J8" s="824"/>
      <c r="K8" s="825" t="s">
        <v>0</v>
      </c>
      <c r="L8" s="826" t="s">
        <v>254</v>
      </c>
      <c r="M8" s="825" t="s">
        <v>504</v>
      </c>
      <c r="N8" s="826" t="s">
        <v>597</v>
      </c>
      <c r="O8" s="826" t="s">
        <v>598</v>
      </c>
      <c r="P8" s="826" t="s">
        <v>500</v>
      </c>
      <c r="Q8" s="826" t="s">
        <v>501</v>
      </c>
      <c r="R8" s="826" t="s">
        <v>502</v>
      </c>
      <c r="S8" s="826" t="s">
        <v>503</v>
      </c>
      <c r="T8" s="826" t="s">
        <v>500</v>
      </c>
      <c r="U8" s="826" t="s">
        <v>501</v>
      </c>
      <c r="V8" s="826" t="s">
        <v>502</v>
      </c>
      <c r="W8" s="826" t="s">
        <v>503</v>
      </c>
    </row>
    <row r="9" spans="1:24">
      <c r="A9" s="821"/>
      <c r="B9" s="821"/>
      <c r="C9" s="857"/>
      <c r="D9" s="857"/>
      <c r="E9" s="855" t="s">
        <v>135</v>
      </c>
      <c r="F9" s="1512" t="s">
        <v>243</v>
      </c>
      <c r="G9" s="1512"/>
      <c r="H9" s="1512"/>
      <c r="I9" s="1512"/>
      <c r="J9" s="1512"/>
      <c r="K9" s="1512"/>
      <c r="L9" s="1512"/>
      <c r="M9" s="1513"/>
      <c r="N9" s="311"/>
      <c r="O9" s="311"/>
      <c r="P9" s="345"/>
      <c r="Q9" s="345"/>
      <c r="R9" s="856"/>
      <c r="S9" s="858">
        <f>S10+S19+S47</f>
        <v>84.999999999999986</v>
      </c>
      <c r="T9" s="858"/>
      <c r="U9" s="858"/>
      <c r="V9" s="858"/>
      <c r="W9" s="858">
        <f>W10+W19+W47</f>
        <v>84.999999999999986</v>
      </c>
    </row>
    <row r="10" spans="1:24" s="319" customFormat="1">
      <c r="A10" s="1523">
        <v>0.85</v>
      </c>
      <c r="B10" s="1416">
        <v>0</v>
      </c>
      <c r="C10" s="761"/>
      <c r="D10" s="1081"/>
      <c r="E10" s="699" t="s">
        <v>136</v>
      </c>
      <c r="F10" s="691" t="s">
        <v>244</v>
      </c>
      <c r="G10" s="692"/>
      <c r="H10" s="692"/>
      <c r="I10" s="692"/>
      <c r="J10" s="692"/>
      <c r="K10" s="692"/>
      <c r="L10" s="692"/>
      <c r="M10" s="693"/>
      <c r="N10" s="697"/>
      <c r="O10" s="697"/>
      <c r="P10" s="695"/>
      <c r="Q10" s="695"/>
      <c r="R10" s="696"/>
      <c r="S10" s="697">
        <f>S11+S13+S15+S17</f>
        <v>0</v>
      </c>
      <c r="T10" s="697"/>
      <c r="U10" s="697"/>
      <c r="V10" s="697"/>
      <c r="W10" s="697">
        <f>W11+W13+W15+W17</f>
        <v>0</v>
      </c>
    </row>
    <row r="11" spans="1:24" s="319" customFormat="1">
      <c r="A11" s="1523"/>
      <c r="B11" s="1416"/>
      <c r="C11" s="1360">
        <v>0</v>
      </c>
      <c r="D11" s="1082"/>
      <c r="E11" s="320" t="s">
        <v>200</v>
      </c>
      <c r="F11" s="321" t="s">
        <v>245</v>
      </c>
      <c r="G11" s="322"/>
      <c r="H11" s="322"/>
      <c r="I11" s="322"/>
      <c r="J11" s="322"/>
      <c r="K11" s="322"/>
      <c r="L11" s="322"/>
      <c r="M11" s="323"/>
      <c r="N11" s="307"/>
      <c r="O11" s="307"/>
      <c r="P11" s="324"/>
      <c r="Q11" s="324"/>
      <c r="R11" s="325"/>
      <c r="S11" s="325">
        <f>S12</f>
        <v>0</v>
      </c>
      <c r="T11" s="324"/>
      <c r="U11" s="324"/>
      <c r="V11" s="325"/>
      <c r="W11" s="325"/>
    </row>
    <row r="12" spans="1:24" s="116" customFormat="1">
      <c r="A12" s="1523"/>
      <c r="B12" s="1416"/>
      <c r="C12" s="1532"/>
      <c r="D12" s="984"/>
      <c r="E12" s="109"/>
      <c r="F12" s="110"/>
      <c r="G12" s="111"/>
      <c r="H12" s="111"/>
      <c r="I12" s="111"/>
      <c r="J12" s="111"/>
      <c r="K12" s="112"/>
      <c r="L12" s="111"/>
      <c r="M12" s="112"/>
      <c r="N12" s="113">
        <v>0</v>
      </c>
      <c r="O12" s="113"/>
      <c r="P12" s="114"/>
      <c r="Q12" s="114"/>
      <c r="R12" s="115">
        <v>0</v>
      </c>
      <c r="S12" s="115">
        <f>$N$9*$N$10*$N$11*N12*R12</f>
        <v>0</v>
      </c>
      <c r="T12" s="114"/>
      <c r="U12" s="114"/>
      <c r="V12" s="115"/>
      <c r="W12" s="115"/>
    </row>
    <row r="13" spans="1:24">
      <c r="A13" s="1523"/>
      <c r="B13" s="1416"/>
      <c r="C13" s="1360">
        <v>0</v>
      </c>
      <c r="D13" s="1082"/>
      <c r="E13" s="320" t="s">
        <v>7</v>
      </c>
      <c r="F13" s="321" t="s">
        <v>312</v>
      </c>
      <c r="G13" s="322"/>
      <c r="H13" s="322"/>
      <c r="I13" s="322"/>
      <c r="J13" s="322"/>
      <c r="K13" s="322"/>
      <c r="L13" s="322"/>
      <c r="M13" s="322"/>
      <c r="N13" s="308"/>
      <c r="O13" s="308"/>
      <c r="P13" s="324"/>
      <c r="Q13" s="324"/>
      <c r="R13" s="325"/>
      <c r="S13" s="508">
        <f>S14</f>
        <v>0</v>
      </c>
      <c r="T13" s="324"/>
      <c r="U13" s="324"/>
      <c r="V13" s="325"/>
      <c r="W13" s="508">
        <f>W14</f>
        <v>0</v>
      </c>
    </row>
    <row r="14" spans="1:24" s="363" customFormat="1">
      <c r="A14" s="1523"/>
      <c r="B14" s="1416"/>
      <c r="C14" s="1361"/>
      <c r="D14" s="975"/>
      <c r="E14" s="905" t="s">
        <v>31</v>
      </c>
      <c r="F14" s="117"/>
      <c r="G14" s="531"/>
      <c r="H14" s="253"/>
      <c r="I14" s="603"/>
      <c r="J14" s="253"/>
      <c r="K14" s="119"/>
      <c r="L14" s="656"/>
      <c r="M14" s="119"/>
      <c r="N14" s="120"/>
      <c r="O14" s="120"/>
      <c r="P14" s="118"/>
      <c r="Q14" s="732"/>
      <c r="R14" s="118"/>
      <c r="S14" s="263"/>
      <c r="T14" s="118"/>
      <c r="U14" s="732"/>
      <c r="V14" s="118"/>
      <c r="W14" s="263"/>
      <c r="X14" s="363">
        <f>$N$9*$N$10*$N$13*N14*R14</f>
        <v>0</v>
      </c>
    </row>
    <row r="15" spans="1:24">
      <c r="A15" s="1523"/>
      <c r="B15" s="1416"/>
      <c r="C15" s="762"/>
      <c r="D15" s="1083"/>
      <c r="E15" s="320" t="s">
        <v>202</v>
      </c>
      <c r="F15" s="321" t="s">
        <v>248</v>
      </c>
      <c r="G15" s="322"/>
      <c r="H15" s="322"/>
      <c r="I15" s="322"/>
      <c r="J15" s="322"/>
      <c r="K15" s="322"/>
      <c r="L15" s="322"/>
      <c r="M15" s="323"/>
      <c r="N15" s="307"/>
      <c r="O15" s="307"/>
      <c r="P15" s="324"/>
      <c r="Q15" s="324"/>
      <c r="R15" s="327"/>
      <c r="S15" s="329">
        <f>S16</f>
        <v>0</v>
      </c>
      <c r="T15" s="324"/>
      <c r="U15" s="324"/>
      <c r="V15" s="328"/>
      <c r="W15" s="329">
        <f>W16</f>
        <v>0</v>
      </c>
    </row>
    <row r="16" spans="1:24" s="363" customFormat="1" ht="23.25">
      <c r="A16" s="1523"/>
      <c r="B16" s="1416"/>
      <c r="C16" s="701">
        <v>0</v>
      </c>
      <c r="D16" s="975"/>
      <c r="E16" s="428" t="s">
        <v>37</v>
      </c>
      <c r="F16" s="371"/>
      <c r="G16" s="602"/>
      <c r="H16" s="349"/>
      <c r="I16" s="430"/>
      <c r="J16" s="435"/>
      <c r="K16" s="119"/>
      <c r="L16" s="372"/>
      <c r="M16" s="372"/>
      <c r="N16" s="361"/>
      <c r="O16" s="361"/>
      <c r="P16" s="365"/>
      <c r="Q16" s="732"/>
      <c r="R16" s="365"/>
      <c r="S16" s="436"/>
      <c r="T16" s="365"/>
      <c r="U16" s="732"/>
      <c r="V16" s="365"/>
      <c r="W16" s="436"/>
    </row>
    <row r="17" spans="1:25">
      <c r="A17" s="1523"/>
      <c r="B17" s="1416"/>
      <c r="C17" s="1360">
        <v>0</v>
      </c>
      <c r="D17" s="1082"/>
      <c r="E17" s="320" t="s">
        <v>201</v>
      </c>
      <c r="F17" s="321" t="s">
        <v>313</v>
      </c>
      <c r="G17" s="322"/>
      <c r="H17" s="322"/>
      <c r="I17" s="322"/>
      <c r="J17" s="322"/>
      <c r="K17" s="322"/>
      <c r="L17" s="322"/>
      <c r="M17" s="323"/>
      <c r="N17" s="307">
        <v>0</v>
      </c>
      <c r="O17" s="307"/>
      <c r="P17" s="324"/>
      <c r="Q17" s="324"/>
      <c r="R17" s="327"/>
      <c r="S17" s="330">
        <f>S18</f>
        <v>0</v>
      </c>
      <c r="T17" s="324"/>
      <c r="U17" s="324"/>
      <c r="V17" s="327"/>
      <c r="W17" s="330">
        <f>W18</f>
        <v>0</v>
      </c>
    </row>
    <row r="18" spans="1:25" s="491" customFormat="1">
      <c r="A18" s="1523"/>
      <c r="B18" s="1525"/>
      <c r="C18" s="1532"/>
      <c r="D18" s="984"/>
      <c r="E18" s="423">
        <v>1</v>
      </c>
      <c r="F18" s="115"/>
      <c r="G18" s="115"/>
      <c r="H18" s="115"/>
      <c r="I18" s="115"/>
      <c r="J18" s="115"/>
      <c r="K18" s="123"/>
      <c r="L18" s="123"/>
      <c r="M18" s="123"/>
      <c r="N18" s="124"/>
      <c r="O18" s="124"/>
      <c r="P18" s="125"/>
      <c r="Q18" s="213"/>
      <c r="R18" s="125"/>
      <c r="S18" s="263"/>
      <c r="T18" s="118"/>
      <c r="U18" s="213"/>
      <c r="V18" s="125"/>
      <c r="W18" s="490"/>
    </row>
    <row r="19" spans="1:25">
      <c r="A19" s="1523"/>
      <c r="B19" s="1415">
        <v>0.87</v>
      </c>
      <c r="C19" s="761"/>
      <c r="D19" s="1081"/>
      <c r="E19" s="750" t="s">
        <v>137</v>
      </c>
      <c r="F19" s="1412" t="s">
        <v>311</v>
      </c>
      <c r="G19" s="1413"/>
      <c r="H19" s="1413"/>
      <c r="I19" s="1413"/>
      <c r="J19" s="1413"/>
      <c r="K19" s="1413"/>
      <c r="L19" s="1413"/>
      <c r="M19" s="1414"/>
      <c r="N19" s="766"/>
      <c r="O19" s="766"/>
      <c r="P19" s="729"/>
      <c r="Q19" s="729"/>
      <c r="R19" s="730"/>
      <c r="S19" s="767">
        <f>SUM(S21:S45)</f>
        <v>73.949999999999989</v>
      </c>
      <c r="T19" s="767">
        <f>SUM(T21:T45)</f>
        <v>0</v>
      </c>
      <c r="U19" s="767"/>
      <c r="V19" s="767"/>
      <c r="W19" s="767">
        <f>SUM(W21:W45)</f>
        <v>73.949999999999989</v>
      </c>
    </row>
    <row r="20" spans="1:25">
      <c r="A20" s="1523"/>
      <c r="B20" s="1416"/>
      <c r="C20" s="763"/>
      <c r="D20" s="1084"/>
      <c r="E20" s="526"/>
      <c r="F20" s="1529" t="s">
        <v>304</v>
      </c>
      <c r="G20" s="1530"/>
      <c r="H20" s="1530"/>
      <c r="I20" s="1530"/>
      <c r="J20" s="1530"/>
      <c r="K20" s="1530"/>
      <c r="L20" s="1530"/>
      <c r="M20" s="1531"/>
      <c r="N20" s="316"/>
      <c r="O20" s="316"/>
      <c r="P20" s="559"/>
      <c r="Q20" s="559"/>
      <c r="R20" s="560"/>
      <c r="S20" s="564"/>
      <c r="T20" s="564"/>
      <c r="U20" s="564"/>
      <c r="V20" s="564"/>
      <c r="W20" s="564"/>
    </row>
    <row r="21" spans="1:25" s="337" customFormat="1">
      <c r="A21" s="1523"/>
      <c r="B21" s="1416"/>
      <c r="C21" s="910"/>
      <c r="D21" s="974"/>
      <c r="E21" s="331"/>
      <c r="F21" s="80"/>
      <c r="G21" s="331"/>
      <c r="H21" s="435"/>
      <c r="I21" s="224"/>
      <c r="J21" s="81"/>
      <c r="K21" s="119"/>
      <c r="L21" s="81"/>
      <c r="M21" s="81"/>
      <c r="N21" s="335"/>
      <c r="O21" s="335"/>
      <c r="P21" s="334"/>
      <c r="Q21" s="672"/>
      <c r="R21" s="334"/>
      <c r="S21" s="336"/>
      <c r="T21" s="334"/>
      <c r="U21" s="672"/>
      <c r="V21" s="334"/>
      <c r="W21" s="336"/>
    </row>
    <row r="22" spans="1:25" s="337" customFormat="1">
      <c r="A22" s="1523"/>
      <c r="B22" s="1416"/>
      <c r="C22" s="912"/>
      <c r="D22" s="984"/>
      <c r="E22" s="520"/>
      <c r="F22" s="1395" t="s">
        <v>305</v>
      </c>
      <c r="G22" s="1396"/>
      <c r="H22" s="1396"/>
      <c r="I22" s="1396"/>
      <c r="J22" s="1396"/>
      <c r="K22" s="1397"/>
      <c r="L22" s="522"/>
      <c r="M22" s="529"/>
      <c r="N22" s="310"/>
      <c r="O22" s="310"/>
      <c r="P22" s="529"/>
      <c r="Q22" s="310"/>
      <c r="R22" s="529"/>
      <c r="S22" s="552"/>
      <c r="T22" s="529"/>
      <c r="U22" s="310"/>
      <c r="V22" s="529"/>
      <c r="W22" s="552"/>
    </row>
    <row r="23" spans="1:25" s="337" customFormat="1" ht="204.75">
      <c r="A23" s="1523"/>
      <c r="B23" s="1416"/>
      <c r="C23" s="764">
        <v>0.1</v>
      </c>
      <c r="D23" s="1085">
        <v>1</v>
      </c>
      <c r="E23" s="338" t="s">
        <v>69</v>
      </c>
      <c r="F23" s="186" t="s">
        <v>328</v>
      </c>
      <c r="G23" s="92" t="s">
        <v>433</v>
      </c>
      <c r="H23" s="81" t="s">
        <v>369</v>
      </c>
      <c r="I23" s="224" t="s">
        <v>434</v>
      </c>
      <c r="J23" s="81" t="s">
        <v>402</v>
      </c>
      <c r="K23" s="172" t="s">
        <v>4</v>
      </c>
      <c r="L23" s="333">
        <v>0</v>
      </c>
      <c r="M23" s="334" t="s">
        <v>2</v>
      </c>
      <c r="N23" s="335">
        <v>1</v>
      </c>
      <c r="O23" s="335">
        <f>A10*B19*C23*D23*N23</f>
        <v>7.3950000000000002E-2</v>
      </c>
      <c r="P23" s="334">
        <v>0</v>
      </c>
      <c r="Q23" s="672">
        <v>10</v>
      </c>
      <c r="R23" s="334">
        <f>100-P23*Q23</f>
        <v>100</v>
      </c>
      <c r="S23" s="336">
        <f>O23*R23</f>
        <v>7.3950000000000005</v>
      </c>
      <c r="T23" s="334">
        <v>0</v>
      </c>
      <c r="U23" s="672">
        <v>10</v>
      </c>
      <c r="V23" s="334">
        <f>100-T23*U23</f>
        <v>100</v>
      </c>
      <c r="W23" s="336">
        <f>O23*V23</f>
        <v>7.3950000000000005</v>
      </c>
      <c r="X23" s="337">
        <v>1</v>
      </c>
    </row>
    <row r="24" spans="1:25" s="337" customFormat="1">
      <c r="A24" s="1523"/>
      <c r="B24" s="1416"/>
      <c r="C24" s="765"/>
      <c r="D24" s="1086"/>
      <c r="E24" s="520"/>
      <c r="F24" s="1395" t="s">
        <v>306</v>
      </c>
      <c r="G24" s="1396"/>
      <c r="H24" s="1396"/>
      <c r="I24" s="1396"/>
      <c r="J24" s="1396"/>
      <c r="K24" s="1397"/>
      <c r="L24" s="522"/>
      <c r="M24" s="529"/>
      <c r="N24" s="310"/>
      <c r="O24" s="310"/>
      <c r="P24" s="529"/>
      <c r="Q24" s="310"/>
      <c r="R24" s="529"/>
      <c r="S24" s="552"/>
      <c r="T24" s="529"/>
      <c r="U24" s="310"/>
      <c r="V24" s="529"/>
      <c r="W24" s="552"/>
    </row>
    <row r="25" spans="1:25" s="337" customFormat="1" ht="94.5">
      <c r="A25" s="1523"/>
      <c r="B25" s="1416"/>
      <c r="C25" s="1360">
        <v>0.5</v>
      </c>
      <c r="D25" s="999">
        <v>0.1</v>
      </c>
      <c r="E25" s="1263" t="s">
        <v>85</v>
      </c>
      <c r="F25" s="1274" t="s">
        <v>86</v>
      </c>
      <c r="G25" s="562" t="s">
        <v>479</v>
      </c>
      <c r="H25" s="435" t="s">
        <v>367</v>
      </c>
      <c r="I25" s="953" t="s">
        <v>483</v>
      </c>
      <c r="J25" s="435" t="s">
        <v>361</v>
      </c>
      <c r="K25" s="172" t="s">
        <v>4</v>
      </c>
      <c r="L25" s="333">
        <v>0</v>
      </c>
      <c r="M25" s="334" t="s">
        <v>2</v>
      </c>
      <c r="N25" s="335">
        <v>1</v>
      </c>
      <c r="O25" s="335">
        <f>A10*B19*C25*D25*N25</f>
        <v>3.6975000000000001E-2</v>
      </c>
      <c r="P25" s="671">
        <v>0</v>
      </c>
      <c r="Q25" s="672">
        <v>10</v>
      </c>
      <c r="R25" s="671">
        <f t="shared" ref="R25:R39" si="0">100-P25*Q25</f>
        <v>100</v>
      </c>
      <c r="S25" s="336">
        <f t="shared" ref="S25:S39" si="1">O25*R25</f>
        <v>3.6975000000000002</v>
      </c>
      <c r="T25" s="671">
        <v>0</v>
      </c>
      <c r="U25" s="672">
        <v>10</v>
      </c>
      <c r="V25" s="671">
        <f t="shared" ref="V25:V39" si="2">100-T25*U25</f>
        <v>100</v>
      </c>
      <c r="W25" s="336">
        <f t="shared" ref="W25:W39" si="3">O25*V25</f>
        <v>3.6975000000000002</v>
      </c>
      <c r="X25" s="337">
        <v>2</v>
      </c>
    </row>
    <row r="26" spans="1:25" s="337" customFormat="1" ht="110.25">
      <c r="A26" s="1523"/>
      <c r="B26" s="1416"/>
      <c r="C26" s="1384"/>
      <c r="D26" s="1360">
        <v>0.3</v>
      </c>
      <c r="E26" s="1264"/>
      <c r="F26" s="1276"/>
      <c r="G26" s="1266" t="s">
        <v>477</v>
      </c>
      <c r="H26" s="1526" t="s">
        <v>331</v>
      </c>
      <c r="I26" s="950" t="s">
        <v>550</v>
      </c>
      <c r="J26" s="435" t="s">
        <v>173</v>
      </c>
      <c r="K26" s="172" t="s">
        <v>4</v>
      </c>
      <c r="L26" s="333">
        <v>0</v>
      </c>
      <c r="M26" s="334" t="s">
        <v>2</v>
      </c>
      <c r="N26" s="335">
        <v>0.2</v>
      </c>
      <c r="O26" s="335">
        <f>$A$10*$B$19*$C$25*$D$26*N26</f>
        <v>2.2184999999999996E-2</v>
      </c>
      <c r="P26" s="671">
        <v>0</v>
      </c>
      <c r="Q26" s="672">
        <v>10</v>
      </c>
      <c r="R26" s="671">
        <f t="shared" si="0"/>
        <v>100</v>
      </c>
      <c r="S26" s="336">
        <f t="shared" si="1"/>
        <v>2.2184999999999997</v>
      </c>
      <c r="T26" s="671">
        <v>0</v>
      </c>
      <c r="U26" s="672">
        <v>10</v>
      </c>
      <c r="V26" s="671">
        <f t="shared" si="2"/>
        <v>100</v>
      </c>
      <c r="W26" s="336">
        <f t="shared" si="3"/>
        <v>2.2184999999999997</v>
      </c>
      <c r="X26" s="337">
        <v>3</v>
      </c>
    </row>
    <row r="27" spans="1:25" s="337" customFormat="1" ht="94.5">
      <c r="A27" s="1523"/>
      <c r="B27" s="1416"/>
      <c r="C27" s="1384"/>
      <c r="D27" s="1384"/>
      <c r="E27" s="1264"/>
      <c r="F27" s="1276"/>
      <c r="G27" s="1270"/>
      <c r="H27" s="1527"/>
      <c r="I27" s="951" t="s">
        <v>482</v>
      </c>
      <c r="J27" s="429" t="s">
        <v>172</v>
      </c>
      <c r="K27" s="172" t="s">
        <v>4</v>
      </c>
      <c r="L27" s="333">
        <v>0</v>
      </c>
      <c r="M27" s="334" t="s">
        <v>2</v>
      </c>
      <c r="N27" s="335">
        <v>0.2</v>
      </c>
      <c r="O27" s="335">
        <f t="shared" ref="O27:O30" si="4">$A$10*$B$19*$C$25*$D$26*N27</f>
        <v>2.2184999999999996E-2</v>
      </c>
      <c r="P27" s="671">
        <v>0</v>
      </c>
      <c r="Q27" s="672">
        <v>10</v>
      </c>
      <c r="R27" s="671">
        <f t="shared" si="0"/>
        <v>100</v>
      </c>
      <c r="S27" s="336">
        <f t="shared" si="1"/>
        <v>2.2184999999999997</v>
      </c>
      <c r="T27" s="671">
        <v>0</v>
      </c>
      <c r="U27" s="672">
        <v>10</v>
      </c>
      <c r="V27" s="671">
        <f t="shared" si="2"/>
        <v>100</v>
      </c>
      <c r="W27" s="336">
        <f t="shared" si="3"/>
        <v>2.2184999999999997</v>
      </c>
      <c r="X27" s="337">
        <v>4</v>
      </c>
    </row>
    <row r="28" spans="1:25" s="337" customFormat="1" ht="47.25">
      <c r="A28" s="1523"/>
      <c r="B28" s="1416"/>
      <c r="C28" s="1384"/>
      <c r="D28" s="1384"/>
      <c r="E28" s="1264"/>
      <c r="F28" s="1276"/>
      <c r="G28" s="1270"/>
      <c r="H28" s="1527"/>
      <c r="I28" s="951" t="s">
        <v>539</v>
      </c>
      <c r="J28" s="435" t="s">
        <v>343</v>
      </c>
      <c r="K28" s="172" t="s">
        <v>4</v>
      </c>
      <c r="L28" s="333">
        <v>0</v>
      </c>
      <c r="M28" s="334" t="s">
        <v>2</v>
      </c>
      <c r="N28" s="335">
        <v>0.2</v>
      </c>
      <c r="O28" s="335">
        <f t="shared" si="4"/>
        <v>2.2184999999999996E-2</v>
      </c>
      <c r="P28" s="671">
        <v>0</v>
      </c>
      <c r="Q28" s="672">
        <v>10</v>
      </c>
      <c r="R28" s="671">
        <f t="shared" si="0"/>
        <v>100</v>
      </c>
      <c r="S28" s="336">
        <f t="shared" si="1"/>
        <v>2.2184999999999997</v>
      </c>
      <c r="T28" s="671">
        <v>0</v>
      </c>
      <c r="U28" s="672">
        <v>10</v>
      </c>
      <c r="V28" s="671">
        <f t="shared" si="2"/>
        <v>100</v>
      </c>
      <c r="W28" s="336">
        <f t="shared" si="3"/>
        <v>2.2184999999999997</v>
      </c>
      <c r="X28" s="337">
        <v>5</v>
      </c>
    </row>
    <row r="29" spans="1:25" s="337" customFormat="1" ht="173.25">
      <c r="A29" s="1523"/>
      <c r="B29" s="1416"/>
      <c r="C29" s="1384"/>
      <c r="D29" s="1384"/>
      <c r="E29" s="1264"/>
      <c r="F29" s="1276"/>
      <c r="G29" s="1270"/>
      <c r="H29" s="1527"/>
      <c r="I29" s="951" t="s">
        <v>551</v>
      </c>
      <c r="J29" s="435" t="s">
        <v>176</v>
      </c>
      <c r="K29" s="172" t="s">
        <v>4</v>
      </c>
      <c r="L29" s="333">
        <v>0</v>
      </c>
      <c r="M29" s="334" t="s">
        <v>2</v>
      </c>
      <c r="N29" s="335">
        <v>0.2</v>
      </c>
      <c r="O29" s="335">
        <f t="shared" si="4"/>
        <v>2.2184999999999996E-2</v>
      </c>
      <c r="P29" s="671">
        <v>0</v>
      </c>
      <c r="Q29" s="672">
        <v>10</v>
      </c>
      <c r="R29" s="671">
        <f t="shared" si="0"/>
        <v>100</v>
      </c>
      <c r="S29" s="336">
        <f t="shared" si="1"/>
        <v>2.2184999999999997</v>
      </c>
      <c r="T29" s="671">
        <v>0</v>
      </c>
      <c r="U29" s="672">
        <v>10</v>
      </c>
      <c r="V29" s="671">
        <f t="shared" si="2"/>
        <v>100</v>
      </c>
      <c r="W29" s="336">
        <f t="shared" si="3"/>
        <v>2.2184999999999997</v>
      </c>
      <c r="X29" s="337">
        <v>6</v>
      </c>
    </row>
    <row r="30" spans="1:25" s="337" customFormat="1" ht="78.75">
      <c r="A30" s="1523"/>
      <c r="B30" s="1416"/>
      <c r="C30" s="1384"/>
      <c r="D30" s="1361"/>
      <c r="E30" s="1264"/>
      <c r="F30" s="1276"/>
      <c r="G30" s="1267"/>
      <c r="H30" s="1528"/>
      <c r="I30" s="951" t="s">
        <v>552</v>
      </c>
      <c r="J30" s="668" t="s">
        <v>411</v>
      </c>
      <c r="K30" s="172" t="s">
        <v>4</v>
      </c>
      <c r="L30" s="333">
        <v>0</v>
      </c>
      <c r="M30" s="334" t="s">
        <v>2</v>
      </c>
      <c r="N30" s="335">
        <v>0.2</v>
      </c>
      <c r="O30" s="335">
        <f t="shared" si="4"/>
        <v>2.2184999999999996E-2</v>
      </c>
      <c r="P30" s="671">
        <v>0</v>
      </c>
      <c r="Q30" s="672">
        <v>10</v>
      </c>
      <c r="R30" s="671">
        <f t="shared" si="0"/>
        <v>100</v>
      </c>
      <c r="S30" s="336">
        <f t="shared" si="1"/>
        <v>2.2184999999999997</v>
      </c>
      <c r="T30" s="671">
        <v>0</v>
      </c>
      <c r="U30" s="672">
        <v>10</v>
      </c>
      <c r="V30" s="671">
        <f t="shared" si="2"/>
        <v>100</v>
      </c>
      <c r="W30" s="336">
        <f t="shared" si="3"/>
        <v>2.2184999999999997</v>
      </c>
      <c r="X30" s="337">
        <v>7</v>
      </c>
    </row>
    <row r="31" spans="1:25" s="337" customFormat="1" ht="189">
      <c r="A31" s="1523"/>
      <c r="B31" s="1416"/>
      <c r="C31" s="1384"/>
      <c r="D31" s="1360">
        <v>0.15</v>
      </c>
      <c r="E31" s="1264"/>
      <c r="F31" s="1276"/>
      <c r="G31" s="1260" t="s">
        <v>480</v>
      </c>
      <c r="H31" s="1274" t="s">
        <v>87</v>
      </c>
      <c r="I31" s="950" t="s">
        <v>553</v>
      </c>
      <c r="J31" s="429" t="s">
        <v>174</v>
      </c>
      <c r="K31" s="172" t="s">
        <v>4</v>
      </c>
      <c r="L31" s="333">
        <v>0</v>
      </c>
      <c r="M31" s="334" t="s">
        <v>2</v>
      </c>
      <c r="N31" s="335">
        <v>0.7</v>
      </c>
      <c r="O31" s="335">
        <f>$A$10*$B$19*$C$25*$D$31*N31</f>
        <v>3.882374999999999E-2</v>
      </c>
      <c r="P31" s="671">
        <v>0</v>
      </c>
      <c r="Q31" s="672">
        <v>10</v>
      </c>
      <c r="R31" s="671">
        <f t="shared" si="0"/>
        <v>100</v>
      </c>
      <c r="S31" s="336">
        <f t="shared" si="1"/>
        <v>3.8823749999999988</v>
      </c>
      <c r="T31" s="671">
        <v>0</v>
      </c>
      <c r="U31" s="672">
        <v>10</v>
      </c>
      <c r="V31" s="671">
        <f t="shared" si="2"/>
        <v>100</v>
      </c>
      <c r="W31" s="336">
        <f t="shared" si="3"/>
        <v>3.8823749999999988</v>
      </c>
      <c r="X31" s="337">
        <v>8</v>
      </c>
      <c r="Y31" s="337">
        <f>0.57*4</f>
        <v>2.2799999999999998</v>
      </c>
    </row>
    <row r="32" spans="1:25" s="337" customFormat="1" ht="126">
      <c r="A32" s="1523"/>
      <c r="B32" s="1416"/>
      <c r="C32" s="1384"/>
      <c r="D32" s="1361"/>
      <c r="E32" s="1264"/>
      <c r="F32" s="1276"/>
      <c r="G32" s="1260"/>
      <c r="H32" s="1276"/>
      <c r="I32" s="951" t="s">
        <v>554</v>
      </c>
      <c r="J32" s="435" t="s">
        <v>177</v>
      </c>
      <c r="K32" s="172" t="s">
        <v>4</v>
      </c>
      <c r="L32" s="333">
        <v>0</v>
      </c>
      <c r="M32" s="334" t="s">
        <v>2</v>
      </c>
      <c r="N32" s="335">
        <v>0.3</v>
      </c>
      <c r="O32" s="335">
        <f>$A$10*$B$19*$C$25*$D$31*N32</f>
        <v>1.6638749999999997E-2</v>
      </c>
      <c r="P32" s="671">
        <v>0</v>
      </c>
      <c r="Q32" s="672">
        <v>10</v>
      </c>
      <c r="R32" s="671">
        <f t="shared" si="0"/>
        <v>100</v>
      </c>
      <c r="S32" s="336">
        <f t="shared" si="1"/>
        <v>1.6638749999999998</v>
      </c>
      <c r="T32" s="671">
        <v>0</v>
      </c>
      <c r="U32" s="672">
        <v>10</v>
      </c>
      <c r="V32" s="671">
        <f t="shared" si="2"/>
        <v>100</v>
      </c>
      <c r="W32" s="336">
        <f t="shared" si="3"/>
        <v>1.6638749999999998</v>
      </c>
      <c r="X32" s="337">
        <v>9</v>
      </c>
    </row>
    <row r="33" spans="1:25" s="337" customFormat="1" ht="283.5">
      <c r="A33" s="1523"/>
      <c r="B33" s="1416"/>
      <c r="C33" s="1384"/>
      <c r="D33" s="999">
        <v>0.25</v>
      </c>
      <c r="E33" s="1264"/>
      <c r="F33" s="1276"/>
      <c r="G33" s="605" t="s">
        <v>544</v>
      </c>
      <c r="H33" s="435" t="s">
        <v>171</v>
      </c>
      <c r="I33" s="953" t="s">
        <v>555</v>
      </c>
      <c r="J33" s="429" t="s">
        <v>175</v>
      </c>
      <c r="K33" s="172" t="s">
        <v>4</v>
      </c>
      <c r="L33" s="333">
        <v>0</v>
      </c>
      <c r="M33" s="334" t="s">
        <v>2</v>
      </c>
      <c r="N33" s="335">
        <v>1</v>
      </c>
      <c r="O33" s="335">
        <f>A10*B19*C25*D33*N33</f>
        <v>9.2437499999999992E-2</v>
      </c>
      <c r="P33" s="671">
        <v>0</v>
      </c>
      <c r="Q33" s="672">
        <v>10</v>
      </c>
      <c r="R33" s="671">
        <f t="shared" si="0"/>
        <v>100</v>
      </c>
      <c r="S33" s="336">
        <f t="shared" si="1"/>
        <v>9.2437499999999986</v>
      </c>
      <c r="T33" s="671">
        <v>0</v>
      </c>
      <c r="U33" s="672">
        <v>10</v>
      </c>
      <c r="V33" s="671">
        <f t="shared" si="2"/>
        <v>100</v>
      </c>
      <c r="W33" s="336">
        <f t="shared" si="3"/>
        <v>9.2437499999999986</v>
      </c>
      <c r="X33" s="337">
        <v>10</v>
      </c>
    </row>
    <row r="34" spans="1:25" s="337" customFormat="1" ht="47.25">
      <c r="A34" s="1523"/>
      <c r="B34" s="1416"/>
      <c r="C34" s="1361"/>
      <c r="D34" s="999">
        <v>0.2</v>
      </c>
      <c r="E34" s="1265"/>
      <c r="F34" s="1275"/>
      <c r="G34" s="563" t="s">
        <v>451</v>
      </c>
      <c r="H34" s="435" t="s">
        <v>371</v>
      </c>
      <c r="I34" s="953" t="s">
        <v>452</v>
      </c>
      <c r="J34" s="435" t="s">
        <v>372</v>
      </c>
      <c r="K34" s="172" t="s">
        <v>4</v>
      </c>
      <c r="L34" s="333">
        <v>0</v>
      </c>
      <c r="M34" s="334" t="s">
        <v>2</v>
      </c>
      <c r="N34" s="335">
        <v>1</v>
      </c>
      <c r="O34" s="335">
        <f>A10*B19*C25*D34*N34</f>
        <v>7.3950000000000002E-2</v>
      </c>
      <c r="P34" s="671">
        <v>0</v>
      </c>
      <c r="Q34" s="672">
        <v>10</v>
      </c>
      <c r="R34" s="671">
        <f t="shared" si="0"/>
        <v>100</v>
      </c>
      <c r="S34" s="336">
        <f t="shared" si="1"/>
        <v>7.3950000000000005</v>
      </c>
      <c r="T34" s="671">
        <v>0</v>
      </c>
      <c r="U34" s="672">
        <v>10</v>
      </c>
      <c r="V34" s="671">
        <f t="shared" si="2"/>
        <v>100</v>
      </c>
      <c r="W34" s="336">
        <f t="shared" si="3"/>
        <v>7.3950000000000005</v>
      </c>
      <c r="X34" s="337">
        <v>11</v>
      </c>
    </row>
    <row r="35" spans="1:25" s="337" customFormat="1" ht="236.25">
      <c r="A35" s="1523"/>
      <c r="B35" s="1416"/>
      <c r="C35" s="1360">
        <v>0.3</v>
      </c>
      <c r="D35" s="999">
        <v>0.4</v>
      </c>
      <c r="E35" s="1263" t="s">
        <v>88</v>
      </c>
      <c r="F35" s="1420" t="s">
        <v>89</v>
      </c>
      <c r="G35" s="563" t="s">
        <v>511</v>
      </c>
      <c r="H35" s="631" t="s">
        <v>362</v>
      </c>
      <c r="I35" s="953" t="s">
        <v>556</v>
      </c>
      <c r="J35" s="435" t="s">
        <v>180</v>
      </c>
      <c r="K35" s="172" t="s">
        <v>4</v>
      </c>
      <c r="L35" s="333">
        <v>0</v>
      </c>
      <c r="M35" s="334" t="s">
        <v>2</v>
      </c>
      <c r="N35" s="335">
        <v>1</v>
      </c>
      <c r="O35" s="335">
        <f>A10*B19*C35*D35*N35</f>
        <v>8.8739999999999986E-2</v>
      </c>
      <c r="P35" s="671">
        <v>0</v>
      </c>
      <c r="Q35" s="672">
        <v>10</v>
      </c>
      <c r="R35" s="671">
        <f t="shared" si="0"/>
        <v>100</v>
      </c>
      <c r="S35" s="336">
        <f t="shared" si="1"/>
        <v>8.8739999999999988</v>
      </c>
      <c r="T35" s="671">
        <v>0</v>
      </c>
      <c r="U35" s="672">
        <v>10</v>
      </c>
      <c r="V35" s="671">
        <f t="shared" si="2"/>
        <v>100</v>
      </c>
      <c r="W35" s="336">
        <f t="shared" si="3"/>
        <v>8.8739999999999988</v>
      </c>
      <c r="X35" s="337">
        <v>12</v>
      </c>
      <c r="Y35" s="337">
        <f>100/14</f>
        <v>7.1428571428571432</v>
      </c>
    </row>
    <row r="36" spans="1:25" s="337" customFormat="1" ht="157.5">
      <c r="A36" s="1523"/>
      <c r="B36" s="1416"/>
      <c r="C36" s="1384"/>
      <c r="D36" s="1360">
        <v>0.4</v>
      </c>
      <c r="E36" s="1264"/>
      <c r="F36" s="1536"/>
      <c r="G36" s="1266" t="s">
        <v>512</v>
      </c>
      <c r="H36" s="1274" t="s">
        <v>90</v>
      </c>
      <c r="I36" s="953" t="s">
        <v>520</v>
      </c>
      <c r="J36" s="81" t="s">
        <v>386</v>
      </c>
      <c r="K36" s="172" t="s">
        <v>4</v>
      </c>
      <c r="L36" s="333">
        <v>0</v>
      </c>
      <c r="M36" s="656"/>
      <c r="N36" s="335">
        <v>0.5</v>
      </c>
      <c r="O36" s="335">
        <f>$A$10*$B$19*$C$35*$D$36*N36</f>
        <v>4.4369999999999993E-2</v>
      </c>
      <c r="P36" s="671">
        <v>0</v>
      </c>
      <c r="Q36" s="672">
        <v>10</v>
      </c>
      <c r="R36" s="671">
        <f t="shared" si="0"/>
        <v>100</v>
      </c>
      <c r="S36" s="336">
        <f t="shared" si="1"/>
        <v>4.4369999999999994</v>
      </c>
      <c r="T36" s="671">
        <v>0</v>
      </c>
      <c r="U36" s="672">
        <v>10</v>
      </c>
      <c r="V36" s="671">
        <f t="shared" si="2"/>
        <v>100</v>
      </c>
      <c r="W36" s="336">
        <f t="shared" si="3"/>
        <v>4.4369999999999994</v>
      </c>
      <c r="X36" s="337">
        <v>13</v>
      </c>
    </row>
    <row r="37" spans="1:25" s="337" customFormat="1" ht="94.5">
      <c r="A37" s="1523"/>
      <c r="B37" s="1416"/>
      <c r="C37" s="1384"/>
      <c r="D37" s="1361"/>
      <c r="E37" s="1264"/>
      <c r="F37" s="1536"/>
      <c r="G37" s="1267"/>
      <c r="H37" s="1275"/>
      <c r="I37" s="953" t="s">
        <v>557</v>
      </c>
      <c r="J37" s="429" t="s">
        <v>181</v>
      </c>
      <c r="K37" s="172" t="s">
        <v>4</v>
      </c>
      <c r="L37" s="333">
        <v>0</v>
      </c>
      <c r="M37" s="429" t="s">
        <v>154</v>
      </c>
      <c r="N37" s="335">
        <v>0.5</v>
      </c>
      <c r="O37" s="335">
        <f>$A$10*$B$19*$C$35*$D$36*N37</f>
        <v>4.4369999999999993E-2</v>
      </c>
      <c r="P37" s="671">
        <v>0</v>
      </c>
      <c r="Q37" s="672">
        <v>10</v>
      </c>
      <c r="R37" s="671">
        <f t="shared" si="0"/>
        <v>100</v>
      </c>
      <c r="S37" s="336">
        <f t="shared" si="1"/>
        <v>4.4369999999999994</v>
      </c>
      <c r="T37" s="671">
        <v>0</v>
      </c>
      <c r="U37" s="672">
        <v>10</v>
      </c>
      <c r="V37" s="671">
        <f t="shared" si="2"/>
        <v>100</v>
      </c>
      <c r="W37" s="336">
        <f t="shared" si="3"/>
        <v>4.4369999999999994</v>
      </c>
      <c r="X37" s="337">
        <v>14</v>
      </c>
    </row>
    <row r="38" spans="1:25" s="337" customFormat="1" ht="78.75">
      <c r="A38" s="1523"/>
      <c r="B38" s="1416"/>
      <c r="C38" s="1361"/>
      <c r="D38" s="999">
        <v>0.2</v>
      </c>
      <c r="E38" s="1265"/>
      <c r="F38" s="1421"/>
      <c r="G38" s="563" t="s">
        <v>545</v>
      </c>
      <c r="H38" s="435" t="s">
        <v>91</v>
      </c>
      <c r="I38" s="953" t="s">
        <v>558</v>
      </c>
      <c r="J38" s="435" t="s">
        <v>178</v>
      </c>
      <c r="K38" s="172" t="s">
        <v>4</v>
      </c>
      <c r="L38" s="333">
        <v>0</v>
      </c>
      <c r="M38" s="334" t="s">
        <v>2</v>
      </c>
      <c r="N38" s="335">
        <v>1</v>
      </c>
      <c r="O38" s="335">
        <f>A10*B19*C35*D38*N38</f>
        <v>4.4369999999999993E-2</v>
      </c>
      <c r="P38" s="671">
        <v>0</v>
      </c>
      <c r="Q38" s="672">
        <v>10</v>
      </c>
      <c r="R38" s="671">
        <f t="shared" si="0"/>
        <v>100</v>
      </c>
      <c r="S38" s="336">
        <f t="shared" si="1"/>
        <v>4.4369999999999994</v>
      </c>
      <c r="T38" s="671">
        <v>0</v>
      </c>
      <c r="U38" s="672">
        <v>10</v>
      </c>
      <c r="V38" s="671">
        <f t="shared" si="2"/>
        <v>100</v>
      </c>
      <c r="W38" s="336">
        <f t="shared" si="3"/>
        <v>4.4369999999999994</v>
      </c>
      <c r="X38" s="337">
        <v>15</v>
      </c>
      <c r="Y38" s="340"/>
    </row>
    <row r="39" spans="1:25" s="337" customFormat="1" ht="157.5">
      <c r="A39" s="1523"/>
      <c r="B39" s="1416"/>
      <c r="C39" s="975">
        <v>0.1</v>
      </c>
      <c r="D39" s="975">
        <v>1</v>
      </c>
      <c r="E39" s="627" t="s">
        <v>102</v>
      </c>
      <c r="F39" s="630" t="s">
        <v>103</v>
      </c>
      <c r="G39" s="629" t="s">
        <v>546</v>
      </c>
      <c r="H39" s="59" t="s">
        <v>404</v>
      </c>
      <c r="I39" s="953" t="s">
        <v>559</v>
      </c>
      <c r="J39" s="435" t="s">
        <v>405</v>
      </c>
      <c r="K39" s="172" t="s">
        <v>4</v>
      </c>
      <c r="L39" s="333">
        <v>0</v>
      </c>
      <c r="M39" s="334" t="s">
        <v>2</v>
      </c>
      <c r="N39" s="335">
        <v>1</v>
      </c>
      <c r="O39" s="335">
        <f>A10*B19*C39*D39*N39</f>
        <v>7.3950000000000002E-2</v>
      </c>
      <c r="P39" s="671">
        <v>0</v>
      </c>
      <c r="Q39" s="672">
        <v>10</v>
      </c>
      <c r="R39" s="671">
        <f t="shared" si="0"/>
        <v>100</v>
      </c>
      <c r="S39" s="336">
        <f t="shared" si="1"/>
        <v>7.3950000000000005</v>
      </c>
      <c r="T39" s="671">
        <v>0</v>
      </c>
      <c r="U39" s="672">
        <v>10</v>
      </c>
      <c r="V39" s="671">
        <f t="shared" si="2"/>
        <v>100</v>
      </c>
      <c r="W39" s="336">
        <f t="shared" si="3"/>
        <v>7.3950000000000005</v>
      </c>
      <c r="X39" s="337">
        <v>16</v>
      </c>
      <c r="Y39" s="340"/>
    </row>
    <row r="40" spans="1:25" s="337" customFormat="1">
      <c r="A40" s="1523"/>
      <c r="B40" s="1416"/>
      <c r="C40" s="912"/>
      <c r="D40" s="984"/>
      <c r="E40" s="433"/>
      <c r="F40" s="1395" t="s">
        <v>307</v>
      </c>
      <c r="G40" s="1396"/>
      <c r="H40" s="1396"/>
      <c r="I40" s="1396"/>
      <c r="J40" s="1397"/>
      <c r="K40" s="521"/>
      <c r="L40" s="522"/>
      <c r="M40" s="529"/>
      <c r="N40" s="310"/>
      <c r="O40" s="310"/>
      <c r="P40" s="529"/>
      <c r="Q40" s="310"/>
      <c r="R40" s="529"/>
      <c r="S40" s="552"/>
      <c r="T40" s="529"/>
      <c r="U40" s="310"/>
      <c r="V40" s="529"/>
      <c r="W40" s="552"/>
      <c r="Y40" s="340"/>
    </row>
    <row r="41" spans="1:25" s="337" customFormat="1">
      <c r="A41" s="1523"/>
      <c r="B41" s="1416"/>
      <c r="C41" s="702"/>
      <c r="D41" s="999"/>
      <c r="E41" s="422"/>
      <c r="F41" s="435"/>
      <c r="G41" s="563"/>
      <c r="H41" s="82"/>
      <c r="I41" s="224"/>
      <c r="J41" s="81"/>
      <c r="K41" s="119"/>
      <c r="L41" s="81"/>
      <c r="M41" s="81"/>
      <c r="N41" s="335"/>
      <c r="O41" s="335"/>
      <c r="P41" s="334"/>
      <c r="Q41" s="672"/>
      <c r="R41" s="334"/>
      <c r="S41" s="336"/>
      <c r="T41" s="334"/>
      <c r="U41" s="672"/>
      <c r="V41" s="334"/>
      <c r="W41" s="336"/>
    </row>
    <row r="42" spans="1:25" s="337" customFormat="1">
      <c r="A42" s="1523"/>
      <c r="B42" s="1416"/>
      <c r="C42" s="910"/>
      <c r="D42" s="974"/>
      <c r="E42" s="324"/>
      <c r="F42" s="1395" t="s">
        <v>308</v>
      </c>
      <c r="G42" s="1396"/>
      <c r="H42" s="1396"/>
      <c r="I42" s="1396"/>
      <c r="J42" s="1397"/>
      <c r="K42" s="558"/>
      <c r="L42" s="522"/>
      <c r="M42" s="529"/>
      <c r="N42" s="310"/>
      <c r="O42" s="310"/>
      <c r="P42" s="529"/>
      <c r="Q42" s="310"/>
      <c r="R42" s="529"/>
      <c r="S42" s="552"/>
      <c r="T42" s="529"/>
      <c r="U42" s="310"/>
      <c r="V42" s="529"/>
      <c r="W42" s="552"/>
    </row>
    <row r="43" spans="1:25" s="337" customFormat="1">
      <c r="A43" s="1523"/>
      <c r="B43" s="1416"/>
      <c r="C43" s="910"/>
      <c r="D43" s="974"/>
      <c r="E43" s="331"/>
      <c r="F43" s="341"/>
      <c r="G43" s="331"/>
      <c r="H43" s="83"/>
      <c r="I43" s="562"/>
      <c r="J43" s="342"/>
      <c r="K43" s="429"/>
      <c r="L43" s="333"/>
      <c r="M43" s="334"/>
      <c r="N43" s="335"/>
      <c r="O43" s="335"/>
      <c r="P43" s="334"/>
      <c r="Q43" s="672"/>
      <c r="R43" s="334"/>
      <c r="S43" s="336"/>
      <c r="T43" s="334"/>
      <c r="U43" s="672"/>
      <c r="V43" s="334"/>
      <c r="W43" s="336"/>
    </row>
    <row r="44" spans="1:25" s="337" customFormat="1">
      <c r="A44" s="1523"/>
      <c r="B44" s="1416"/>
      <c r="C44" s="943"/>
      <c r="D44" s="984"/>
      <c r="E44" s="520"/>
      <c r="F44" s="1398" t="s">
        <v>309</v>
      </c>
      <c r="G44" s="1399"/>
      <c r="H44" s="1399"/>
      <c r="I44" s="1399"/>
      <c r="J44" s="1400"/>
      <c r="K44" s="521"/>
      <c r="L44" s="522"/>
      <c r="M44" s="529"/>
      <c r="N44" s="310"/>
      <c r="O44" s="310"/>
      <c r="P44" s="529"/>
      <c r="Q44" s="310"/>
      <c r="R44" s="529"/>
      <c r="S44" s="552"/>
      <c r="T44" s="529"/>
      <c r="U44" s="310"/>
      <c r="V44" s="529"/>
      <c r="W44" s="552"/>
    </row>
    <row r="45" spans="1:25" s="337" customFormat="1">
      <c r="A45" s="1523"/>
      <c r="B45" s="1416"/>
      <c r="C45" s="910"/>
      <c r="D45" s="974"/>
      <c r="E45" s="904"/>
      <c r="F45" s="903"/>
      <c r="G45" s="901"/>
      <c r="H45" s="903"/>
      <c r="I45" s="224"/>
      <c r="J45" s="435"/>
      <c r="K45" s="435"/>
      <c r="L45" s="333"/>
      <c r="M45" s="814"/>
      <c r="N45" s="335"/>
      <c r="O45" s="335"/>
      <c r="P45" s="814"/>
      <c r="Q45" s="815"/>
      <c r="R45" s="814"/>
      <c r="S45" s="336"/>
      <c r="T45" s="814"/>
      <c r="U45" s="815"/>
      <c r="V45" s="814"/>
      <c r="W45" s="336"/>
    </row>
    <row r="46" spans="1:25" s="337" customFormat="1">
      <c r="A46" s="1523"/>
      <c r="B46" s="1416"/>
      <c r="C46" s="947">
        <f>SUM(C19:C45)</f>
        <v>0.99999999999999989</v>
      </c>
      <c r="D46" s="868"/>
      <c r="E46" s="422"/>
      <c r="F46" s="333"/>
      <c r="G46" s="333"/>
      <c r="H46" s="333"/>
      <c r="I46" s="333"/>
      <c r="J46" s="333"/>
      <c r="K46" s="333"/>
      <c r="L46" s="333"/>
      <c r="M46" s="333"/>
      <c r="N46" s="492"/>
      <c r="O46" s="492"/>
      <c r="P46" s="343"/>
      <c r="Q46" s="343"/>
      <c r="R46" s="344"/>
      <c r="S46" s="493"/>
      <c r="T46" s="343"/>
      <c r="U46" s="343"/>
      <c r="V46" s="369"/>
      <c r="W46" s="436"/>
    </row>
    <row r="47" spans="1:25" s="162" customFormat="1">
      <c r="A47" s="1523"/>
      <c r="B47" s="889"/>
      <c r="C47" s="889"/>
      <c r="D47" s="1061"/>
      <c r="E47" s="699" t="s">
        <v>535</v>
      </c>
      <c r="F47" s="691" t="s">
        <v>536</v>
      </c>
      <c r="G47" s="692"/>
      <c r="H47" s="692"/>
      <c r="I47" s="692"/>
      <c r="J47" s="692"/>
      <c r="K47" s="692"/>
      <c r="L47" s="692"/>
      <c r="M47" s="693"/>
      <c r="N47" s="890"/>
      <c r="O47" s="890"/>
      <c r="P47" s="891"/>
      <c r="Q47" s="891"/>
      <c r="R47" s="892"/>
      <c r="S47" s="893">
        <f>SUM(S48:S57)</f>
        <v>11.049999999999999</v>
      </c>
      <c r="T47" s="893"/>
      <c r="U47" s="893"/>
      <c r="V47" s="893"/>
      <c r="W47" s="893">
        <f>SUM(W48:W57)</f>
        <v>11.049999999999999</v>
      </c>
    </row>
    <row r="48" spans="1:25" s="162" customFormat="1" ht="110.25">
      <c r="A48" s="1523"/>
      <c r="B48" s="1416">
        <v>0.13</v>
      </c>
      <c r="C48" s="999">
        <v>0.1</v>
      </c>
      <c r="D48" s="999">
        <v>1</v>
      </c>
      <c r="E48" s="92" t="s">
        <v>31</v>
      </c>
      <c r="F48" s="117" t="s">
        <v>10</v>
      </c>
      <c r="G48" s="117" t="s">
        <v>547</v>
      </c>
      <c r="H48" s="253" t="s">
        <v>189</v>
      </c>
      <c r="I48" s="118" t="s">
        <v>427</v>
      </c>
      <c r="J48" s="253" t="s">
        <v>189</v>
      </c>
      <c r="K48" s="172" t="s">
        <v>4</v>
      </c>
      <c r="L48" s="119">
        <v>0</v>
      </c>
      <c r="M48" s="971" t="s">
        <v>2</v>
      </c>
      <c r="N48" s="120">
        <v>1</v>
      </c>
      <c r="O48" s="885">
        <f>$A$10*$B$48*C48*D48*N48</f>
        <v>1.1050000000000001E-2</v>
      </c>
      <c r="P48" s="1041">
        <v>0</v>
      </c>
      <c r="Q48" s="1041">
        <v>10</v>
      </c>
      <c r="R48" s="1026">
        <f>100-P48*Q48</f>
        <v>100</v>
      </c>
      <c r="S48" s="263">
        <f>R48*O48</f>
        <v>1.105</v>
      </c>
      <c r="T48" s="1041">
        <v>0</v>
      </c>
      <c r="U48" s="1041">
        <v>10</v>
      </c>
      <c r="V48" s="1026">
        <f>100-T48*U48</f>
        <v>100</v>
      </c>
      <c r="W48" s="263">
        <f>V48*O48</f>
        <v>1.105</v>
      </c>
      <c r="X48" s="162">
        <v>17</v>
      </c>
    </row>
    <row r="49" spans="1:24" s="162" customFormat="1" ht="47.25">
      <c r="A49" s="1523"/>
      <c r="B49" s="1416"/>
      <c r="C49" s="999">
        <v>7.0000000000000007E-2</v>
      </c>
      <c r="D49" s="999">
        <v>1</v>
      </c>
      <c r="E49" s="886" t="s">
        <v>58</v>
      </c>
      <c r="F49" s="887" t="s">
        <v>59</v>
      </c>
      <c r="G49" s="888" t="s">
        <v>429</v>
      </c>
      <c r="H49" s="887" t="s">
        <v>527</v>
      </c>
      <c r="I49" s="1041" t="s">
        <v>430</v>
      </c>
      <c r="J49" s="1023" t="s">
        <v>379</v>
      </c>
      <c r="K49" s="172" t="s">
        <v>4</v>
      </c>
      <c r="L49" s="119">
        <v>0</v>
      </c>
      <c r="M49" s="971" t="s">
        <v>2</v>
      </c>
      <c r="N49" s="124">
        <v>1</v>
      </c>
      <c r="O49" s="885">
        <f t="shared" ref="O49:O55" si="5">$A$10*$B$48*C49*D49*N49</f>
        <v>7.7350000000000006E-3</v>
      </c>
      <c r="P49" s="1041">
        <v>0</v>
      </c>
      <c r="Q49" s="1041">
        <v>10</v>
      </c>
      <c r="R49" s="1026">
        <f t="shared" ref="R49:R55" si="6">100-P49*Q49</f>
        <v>100</v>
      </c>
      <c r="S49" s="263">
        <f t="shared" ref="S49:S57" si="7">R49*O49</f>
        <v>0.77350000000000008</v>
      </c>
      <c r="T49" s="1041">
        <v>0</v>
      </c>
      <c r="U49" s="1041">
        <v>10</v>
      </c>
      <c r="V49" s="1026">
        <f t="shared" ref="V49:V55" si="8">100-T49*U49</f>
        <v>100</v>
      </c>
      <c r="W49" s="263">
        <f t="shared" ref="W49:W57" si="9">V49*O49</f>
        <v>0.77350000000000008</v>
      </c>
      <c r="X49" s="162">
        <v>18</v>
      </c>
    </row>
    <row r="50" spans="1:24" s="162" customFormat="1" ht="63">
      <c r="A50" s="1523"/>
      <c r="B50" s="1416"/>
      <c r="C50" s="999">
        <v>7.0000000000000007E-2</v>
      </c>
      <c r="D50" s="999">
        <v>1</v>
      </c>
      <c r="E50" s="886" t="s">
        <v>60</v>
      </c>
      <c r="F50" s="887" t="s">
        <v>61</v>
      </c>
      <c r="G50" s="888" t="s">
        <v>431</v>
      </c>
      <c r="H50" s="887" t="s">
        <v>529</v>
      </c>
      <c r="I50" s="1041" t="s">
        <v>432</v>
      </c>
      <c r="J50" s="1023" t="s">
        <v>381</v>
      </c>
      <c r="K50" s="172" t="s">
        <v>4</v>
      </c>
      <c r="L50" s="119">
        <v>0</v>
      </c>
      <c r="M50" s="971" t="s">
        <v>2</v>
      </c>
      <c r="N50" s="124">
        <v>1</v>
      </c>
      <c r="O50" s="885">
        <f t="shared" si="5"/>
        <v>7.7350000000000006E-3</v>
      </c>
      <c r="P50" s="1041">
        <v>0</v>
      </c>
      <c r="Q50" s="1041">
        <v>10</v>
      </c>
      <c r="R50" s="1026">
        <f t="shared" si="6"/>
        <v>100</v>
      </c>
      <c r="S50" s="263">
        <f t="shared" si="7"/>
        <v>0.77350000000000008</v>
      </c>
      <c r="T50" s="1041">
        <v>0</v>
      </c>
      <c r="U50" s="1041">
        <v>10</v>
      </c>
      <c r="V50" s="1026">
        <f t="shared" si="8"/>
        <v>100</v>
      </c>
      <c r="W50" s="263">
        <f t="shared" si="9"/>
        <v>0.77350000000000008</v>
      </c>
      <c r="X50" s="162">
        <v>19</v>
      </c>
    </row>
    <row r="51" spans="1:24" s="162" customFormat="1" ht="141.75">
      <c r="A51" s="1523"/>
      <c r="B51" s="1416"/>
      <c r="C51" s="974">
        <v>0.1</v>
      </c>
      <c r="D51" s="974">
        <v>1</v>
      </c>
      <c r="E51" s="341" t="s">
        <v>77</v>
      </c>
      <c r="F51" s="341" t="s">
        <v>78</v>
      </c>
      <c r="G51" s="341" t="s">
        <v>435</v>
      </c>
      <c r="H51" s="341" t="s">
        <v>531</v>
      </c>
      <c r="I51" s="224" t="s">
        <v>437</v>
      </c>
      <c r="J51" s="1023" t="s">
        <v>333</v>
      </c>
      <c r="K51" s="172" t="s">
        <v>4</v>
      </c>
      <c r="L51" s="119">
        <v>0</v>
      </c>
      <c r="M51" s="971" t="s">
        <v>2</v>
      </c>
      <c r="N51" s="124">
        <v>1</v>
      </c>
      <c r="O51" s="885">
        <f t="shared" si="5"/>
        <v>1.1050000000000001E-2</v>
      </c>
      <c r="P51" s="1041">
        <v>0</v>
      </c>
      <c r="Q51" s="1041">
        <v>10</v>
      </c>
      <c r="R51" s="1026">
        <f t="shared" si="6"/>
        <v>100</v>
      </c>
      <c r="S51" s="263">
        <f t="shared" si="7"/>
        <v>1.105</v>
      </c>
      <c r="T51" s="1041">
        <v>0</v>
      </c>
      <c r="U51" s="1041">
        <v>10</v>
      </c>
      <c r="V51" s="1026">
        <f t="shared" si="8"/>
        <v>100</v>
      </c>
      <c r="W51" s="263">
        <f t="shared" si="9"/>
        <v>1.105</v>
      </c>
      <c r="X51" s="162">
        <v>20</v>
      </c>
    </row>
    <row r="52" spans="1:24" s="162" customFormat="1" ht="47.25">
      <c r="A52" s="1523"/>
      <c r="B52" s="1416"/>
      <c r="C52" s="1028">
        <v>0</v>
      </c>
      <c r="D52" s="1109">
        <v>1</v>
      </c>
      <c r="E52" s="1029" t="s">
        <v>88</v>
      </c>
      <c r="F52" s="1029" t="s">
        <v>89</v>
      </c>
      <c r="G52" s="1030" t="s">
        <v>591</v>
      </c>
      <c r="H52" s="957" t="s">
        <v>592</v>
      </c>
      <c r="I52" s="917" t="s">
        <v>593</v>
      </c>
      <c r="J52" s="957" t="s">
        <v>592</v>
      </c>
      <c r="K52" s="898" t="s">
        <v>600</v>
      </c>
      <c r="L52" s="898">
        <v>1</v>
      </c>
      <c r="M52" s="1023" t="s">
        <v>2</v>
      </c>
      <c r="N52" s="113">
        <v>1</v>
      </c>
      <c r="O52" s="885">
        <f t="shared" si="5"/>
        <v>0</v>
      </c>
      <c r="P52" s="1041">
        <v>0</v>
      </c>
      <c r="Q52" s="1041">
        <v>10</v>
      </c>
      <c r="R52" s="1026">
        <f t="shared" si="6"/>
        <v>100</v>
      </c>
      <c r="S52" s="263">
        <f>R52*O52</f>
        <v>0</v>
      </c>
      <c r="T52" s="1041">
        <v>0</v>
      </c>
      <c r="U52" s="1041">
        <v>10</v>
      </c>
      <c r="V52" s="1026">
        <f t="shared" si="8"/>
        <v>100</v>
      </c>
      <c r="W52" s="263">
        <f>V52*O52</f>
        <v>0</v>
      </c>
      <c r="X52" s="162">
        <v>21</v>
      </c>
    </row>
    <row r="53" spans="1:24" s="162" customFormat="1" ht="78.75">
      <c r="A53" s="1523"/>
      <c r="B53" s="1416"/>
      <c r="C53" s="974">
        <v>0.19</v>
      </c>
      <c r="D53" s="974">
        <v>1</v>
      </c>
      <c r="E53" s="902" t="s">
        <v>106</v>
      </c>
      <c r="F53" s="902" t="s">
        <v>107</v>
      </c>
      <c r="G53" s="902" t="s">
        <v>491</v>
      </c>
      <c r="H53" s="902" t="s">
        <v>107</v>
      </c>
      <c r="I53" s="79" t="s">
        <v>453</v>
      </c>
      <c r="J53" s="81" t="s">
        <v>344</v>
      </c>
      <c r="K53" s="172" t="s">
        <v>4</v>
      </c>
      <c r="L53" s="119">
        <v>0</v>
      </c>
      <c r="M53" s="971" t="s">
        <v>2</v>
      </c>
      <c r="N53" s="124">
        <v>1</v>
      </c>
      <c r="O53" s="885">
        <f t="shared" si="5"/>
        <v>2.0995E-2</v>
      </c>
      <c r="P53" s="1041">
        <v>0</v>
      </c>
      <c r="Q53" s="1041">
        <v>10</v>
      </c>
      <c r="R53" s="1026">
        <f t="shared" si="6"/>
        <v>100</v>
      </c>
      <c r="S53" s="263">
        <f t="shared" si="7"/>
        <v>2.0994999999999999</v>
      </c>
      <c r="T53" s="1041">
        <v>0</v>
      </c>
      <c r="U53" s="1041">
        <v>10</v>
      </c>
      <c r="V53" s="1026">
        <f t="shared" si="8"/>
        <v>100</v>
      </c>
      <c r="W53" s="263">
        <f t="shared" si="9"/>
        <v>2.0994999999999999</v>
      </c>
      <c r="X53" s="162">
        <v>22</v>
      </c>
    </row>
    <row r="54" spans="1:24" s="162" customFormat="1" ht="94.5">
      <c r="A54" s="1523"/>
      <c r="B54" s="1416"/>
      <c r="C54" s="974">
        <v>0.19</v>
      </c>
      <c r="D54" s="974">
        <v>1</v>
      </c>
      <c r="E54" s="902" t="s">
        <v>112</v>
      </c>
      <c r="F54" s="902" t="s">
        <v>113</v>
      </c>
      <c r="G54" s="902" t="s">
        <v>456</v>
      </c>
      <c r="H54" s="902" t="s">
        <v>532</v>
      </c>
      <c r="I54" s="224" t="s">
        <v>457</v>
      </c>
      <c r="J54" s="84" t="s">
        <v>395</v>
      </c>
      <c r="K54" s="172" t="s">
        <v>4</v>
      </c>
      <c r="L54" s="119">
        <v>0</v>
      </c>
      <c r="M54" s="971" t="s">
        <v>2</v>
      </c>
      <c r="N54" s="124">
        <v>1</v>
      </c>
      <c r="O54" s="885">
        <f t="shared" si="5"/>
        <v>2.0995E-2</v>
      </c>
      <c r="P54" s="1041">
        <v>0</v>
      </c>
      <c r="Q54" s="1041">
        <v>10</v>
      </c>
      <c r="R54" s="1026">
        <f t="shared" si="6"/>
        <v>100</v>
      </c>
      <c r="S54" s="263">
        <f t="shared" si="7"/>
        <v>2.0994999999999999</v>
      </c>
      <c r="T54" s="1041">
        <v>0</v>
      </c>
      <c r="U54" s="1041">
        <v>10</v>
      </c>
      <c r="V54" s="1026">
        <f t="shared" si="8"/>
        <v>100</v>
      </c>
      <c r="W54" s="263">
        <f t="shared" si="9"/>
        <v>2.0994999999999999</v>
      </c>
      <c r="X54" s="162">
        <v>23</v>
      </c>
    </row>
    <row r="55" spans="1:24" s="162" customFormat="1" ht="63">
      <c r="A55" s="1523"/>
      <c r="B55" s="1416"/>
      <c r="C55" s="974">
        <v>0.19</v>
      </c>
      <c r="D55" s="974">
        <v>1</v>
      </c>
      <c r="E55" s="902" t="s">
        <v>115</v>
      </c>
      <c r="F55" s="902" t="s">
        <v>116</v>
      </c>
      <c r="G55" s="902" t="s">
        <v>458</v>
      </c>
      <c r="H55" s="902" t="s">
        <v>533</v>
      </c>
      <c r="I55" s="224" t="s">
        <v>459</v>
      </c>
      <c r="J55" s="81" t="s">
        <v>396</v>
      </c>
      <c r="K55" s="172" t="s">
        <v>4</v>
      </c>
      <c r="L55" s="119">
        <v>0</v>
      </c>
      <c r="M55" s="971" t="s">
        <v>2</v>
      </c>
      <c r="N55" s="124">
        <v>1</v>
      </c>
      <c r="O55" s="885">
        <f t="shared" si="5"/>
        <v>2.0995E-2</v>
      </c>
      <c r="P55" s="1041">
        <v>0</v>
      </c>
      <c r="Q55" s="1041">
        <v>10</v>
      </c>
      <c r="R55" s="1026">
        <f t="shared" si="6"/>
        <v>100</v>
      </c>
      <c r="S55" s="263">
        <f t="shared" si="7"/>
        <v>2.0994999999999999</v>
      </c>
      <c r="T55" s="1041">
        <v>0</v>
      </c>
      <c r="U55" s="1041">
        <v>10</v>
      </c>
      <c r="V55" s="1026">
        <f t="shared" si="8"/>
        <v>100</v>
      </c>
      <c r="W55" s="263">
        <f t="shared" si="9"/>
        <v>2.0994999999999999</v>
      </c>
      <c r="X55" s="162">
        <v>24</v>
      </c>
    </row>
    <row r="56" spans="1:24" s="162" customFormat="1" ht="94.5">
      <c r="A56" s="1523"/>
      <c r="B56" s="1416"/>
      <c r="C56" s="1360">
        <v>0.09</v>
      </c>
      <c r="D56" s="1360">
        <v>1</v>
      </c>
      <c r="E56" s="1348" t="s">
        <v>119</v>
      </c>
      <c r="F56" s="1283" t="s">
        <v>120</v>
      </c>
      <c r="G56" s="1271" t="s">
        <v>428</v>
      </c>
      <c r="H56" s="1283" t="s">
        <v>534</v>
      </c>
      <c r="I56" s="1118" t="s">
        <v>471</v>
      </c>
      <c r="J56" s="1119" t="s">
        <v>121</v>
      </c>
      <c r="K56" s="898" t="s">
        <v>606</v>
      </c>
      <c r="L56" s="1031"/>
      <c r="M56" s="895" t="s">
        <v>2</v>
      </c>
      <c r="N56" s="1103">
        <v>0.5</v>
      </c>
      <c r="O56" s="1104">
        <f>$A$10*$B$48*$C$56*$D$56*N56</f>
        <v>4.9724999999999995E-3</v>
      </c>
      <c r="P56" s="1105">
        <v>0</v>
      </c>
      <c r="Q56" s="1105">
        <v>10</v>
      </c>
      <c r="R56" s="1106">
        <v>100</v>
      </c>
      <c r="S56" s="1107">
        <f t="shared" si="7"/>
        <v>0.49724999999999997</v>
      </c>
      <c r="T56" s="1105">
        <v>0</v>
      </c>
      <c r="U56" s="1105">
        <v>10</v>
      </c>
      <c r="V56" s="1106">
        <v>100</v>
      </c>
      <c r="W56" s="1107">
        <f t="shared" si="9"/>
        <v>0.49724999999999997</v>
      </c>
      <c r="X56" s="162">
        <v>25</v>
      </c>
    </row>
    <row r="57" spans="1:24" s="162" customFormat="1" ht="78.75">
      <c r="A57" s="1523"/>
      <c r="B57" s="1416"/>
      <c r="C57" s="1384"/>
      <c r="D57" s="1361"/>
      <c r="E57" s="1385"/>
      <c r="F57" s="1284"/>
      <c r="G57" s="1277"/>
      <c r="H57" s="1284"/>
      <c r="I57" s="1123" t="s">
        <v>460</v>
      </c>
      <c r="J57" s="1124" t="s">
        <v>617</v>
      </c>
      <c r="K57" s="172" t="s">
        <v>4</v>
      </c>
      <c r="L57" s="119">
        <v>0</v>
      </c>
      <c r="M57" s="119" t="s">
        <v>2</v>
      </c>
      <c r="N57" s="124">
        <v>0.5</v>
      </c>
      <c r="O57" s="1104">
        <f>$A$10*$B$48*$C$56*$D$56*N57</f>
        <v>4.9724999999999995E-3</v>
      </c>
      <c r="P57" s="1113">
        <v>0</v>
      </c>
      <c r="Q57" s="1113">
        <v>10</v>
      </c>
      <c r="R57" s="1026">
        <f t="shared" ref="R57" si="10">100-P57*Q57</f>
        <v>100</v>
      </c>
      <c r="S57" s="263">
        <f t="shared" si="7"/>
        <v>0.49724999999999997</v>
      </c>
      <c r="T57" s="1113">
        <v>0</v>
      </c>
      <c r="U57" s="1113">
        <v>10</v>
      </c>
      <c r="V57" s="1026">
        <f t="shared" ref="V57" si="11">100-T57*U57</f>
        <v>100</v>
      </c>
      <c r="W57" s="263">
        <f t="shared" si="9"/>
        <v>0.49724999999999997</v>
      </c>
      <c r="X57" s="162">
        <v>26</v>
      </c>
    </row>
    <row r="58" spans="1:24" s="162" customFormat="1">
      <c r="A58" s="1524"/>
      <c r="B58" s="1525"/>
      <c r="C58" s="947">
        <f>SUM(C47:C57)</f>
        <v>0.99999999999999989</v>
      </c>
      <c r="D58" s="947"/>
      <c r="E58" s="356"/>
      <c r="F58" s="906"/>
      <c r="G58" s="906"/>
      <c r="H58" s="906"/>
      <c r="I58" s="563"/>
      <c r="J58" s="435"/>
      <c r="K58" s="908"/>
      <c r="L58" s="908"/>
      <c r="M58" s="908"/>
      <c r="N58" s="361"/>
      <c r="O58" s="945"/>
      <c r="P58" s="908"/>
      <c r="Q58" s="908"/>
      <c r="R58" s="946"/>
      <c r="S58" s="436"/>
      <c r="T58" s="908"/>
      <c r="U58" s="908"/>
      <c r="V58" s="946"/>
      <c r="W58" s="436"/>
    </row>
    <row r="59" spans="1:24" s="99" customFormat="1">
      <c r="A59" s="688"/>
      <c r="B59" s="768"/>
      <c r="C59" s="944"/>
      <c r="D59" s="944"/>
      <c r="E59" s="345" t="s">
        <v>139</v>
      </c>
      <c r="F59" s="1533" t="s">
        <v>310</v>
      </c>
      <c r="G59" s="1534"/>
      <c r="H59" s="1534"/>
      <c r="I59" s="1534"/>
      <c r="J59" s="1534"/>
      <c r="K59" s="1534"/>
      <c r="L59" s="1534"/>
      <c r="M59" s="1535"/>
      <c r="N59" s="494">
        <v>0.15</v>
      </c>
      <c r="O59" s="494"/>
      <c r="P59" s="495"/>
      <c r="Q59" s="495"/>
      <c r="R59" s="496"/>
      <c r="S59" s="347">
        <f>S60+S61</f>
        <v>15</v>
      </c>
      <c r="T59" s="347"/>
      <c r="U59" s="347"/>
      <c r="V59" s="347"/>
      <c r="W59" s="347">
        <f>W60+W61</f>
        <v>15</v>
      </c>
    </row>
    <row r="60" spans="1:24" s="99" customFormat="1" ht="35.25">
      <c r="A60" s="1523">
        <v>0.15</v>
      </c>
      <c r="B60" s="739">
        <v>0.7</v>
      </c>
      <c r="C60" s="702">
        <v>1</v>
      </c>
      <c r="D60" s="974"/>
      <c r="E60" s="130" t="s">
        <v>141</v>
      </c>
      <c r="F60" s="304"/>
      <c r="G60" s="545" t="s">
        <v>548</v>
      </c>
      <c r="H60" s="497" t="s">
        <v>142</v>
      </c>
      <c r="I60" s="606" t="s">
        <v>560</v>
      </c>
      <c r="J60" s="132" t="s">
        <v>142</v>
      </c>
      <c r="K60" s="954"/>
      <c r="L60" s="127">
        <v>0</v>
      </c>
      <c r="M60" s="498" t="s">
        <v>2</v>
      </c>
      <c r="N60" s="133">
        <v>1</v>
      </c>
      <c r="O60" s="133"/>
      <c r="P60" s="498">
        <v>0</v>
      </c>
      <c r="Q60" s="672"/>
      <c r="R60" s="136">
        <f>100-P60*Q60</f>
        <v>100</v>
      </c>
      <c r="S60" s="263">
        <f>$A$60*B60*C60*N60*R60</f>
        <v>10.5</v>
      </c>
      <c r="T60" s="498">
        <v>0</v>
      </c>
      <c r="U60" s="672"/>
      <c r="V60" s="136">
        <f>100-T60*U60</f>
        <v>100</v>
      </c>
      <c r="W60" s="263">
        <f>$A$60*B60*C60*N60*V60</f>
        <v>10.5</v>
      </c>
      <c r="X60" s="99">
        <v>27</v>
      </c>
    </row>
    <row r="61" spans="1:24" s="99" customFormat="1" ht="35.25">
      <c r="A61" s="1524"/>
      <c r="B61" s="739">
        <v>0.3</v>
      </c>
      <c r="C61" s="702">
        <v>1</v>
      </c>
      <c r="D61" s="974"/>
      <c r="E61" s="130" t="s">
        <v>143</v>
      </c>
      <c r="F61" s="185"/>
      <c r="G61" s="544" t="s">
        <v>549</v>
      </c>
      <c r="H61" s="497" t="s">
        <v>144</v>
      </c>
      <c r="I61" s="607" t="s">
        <v>561</v>
      </c>
      <c r="J61" s="171" t="s">
        <v>144</v>
      </c>
      <c r="K61" s="954"/>
      <c r="L61" s="173">
        <v>0</v>
      </c>
      <c r="M61" s="499" t="s">
        <v>2</v>
      </c>
      <c r="N61" s="175">
        <v>1</v>
      </c>
      <c r="O61" s="175"/>
      <c r="P61" s="498">
        <v>0</v>
      </c>
      <c r="Q61" s="672"/>
      <c r="R61" s="136">
        <f>100-P61*Q61</f>
        <v>100</v>
      </c>
      <c r="S61" s="263">
        <f>$A$60*B61*C61*N61*R61</f>
        <v>4.5</v>
      </c>
      <c r="T61" s="499">
        <v>0</v>
      </c>
      <c r="U61" s="672"/>
      <c r="V61" s="136">
        <f>100-T61*U61</f>
        <v>100</v>
      </c>
      <c r="W61" s="263">
        <f>$A$60*B61*C61*N61*V61</f>
        <v>4.5</v>
      </c>
      <c r="X61" s="99">
        <v>28</v>
      </c>
    </row>
    <row r="62" spans="1:24" s="99" customFormat="1">
      <c r="A62" s="506"/>
      <c r="B62" s="471"/>
      <c r="C62" s="462"/>
      <c r="D62" s="462"/>
      <c r="E62" s="571" t="s">
        <v>7</v>
      </c>
      <c r="F62" s="1351" t="s">
        <v>152</v>
      </c>
      <c r="G62" s="1351"/>
      <c r="H62" s="1351"/>
      <c r="I62" s="1351"/>
      <c r="J62" s="1351"/>
      <c r="K62" s="1351"/>
      <c r="L62" s="1351"/>
      <c r="M62" s="1351"/>
      <c r="N62" s="572"/>
      <c r="O62" s="572"/>
      <c r="P62" s="590"/>
      <c r="Q62" s="590"/>
      <c r="R62" s="591"/>
      <c r="S62" s="592">
        <f>SUM(S63:S65)</f>
        <v>0</v>
      </c>
      <c r="T62" s="592"/>
      <c r="U62" s="592"/>
      <c r="V62" s="592"/>
      <c r="W62" s="592">
        <f>SUM(W63:W65)</f>
        <v>0</v>
      </c>
    </row>
    <row r="63" spans="1:24" s="99" customFormat="1" ht="31.5">
      <c r="A63" s="440"/>
      <c r="B63" s="444"/>
      <c r="C63" s="438"/>
      <c r="D63" s="438"/>
      <c r="E63" s="1440" t="s">
        <v>145</v>
      </c>
      <c r="F63" s="1476" t="s">
        <v>146</v>
      </c>
      <c r="G63" s="1478" t="s">
        <v>467</v>
      </c>
      <c r="H63" s="1483" t="s">
        <v>146</v>
      </c>
      <c r="I63" s="642" t="s">
        <v>427</v>
      </c>
      <c r="J63" s="129" t="s">
        <v>540</v>
      </c>
      <c r="K63" s="176" t="s">
        <v>590</v>
      </c>
      <c r="L63" s="177"/>
      <c r="M63" s="159" t="s">
        <v>2</v>
      </c>
      <c r="N63" s="178">
        <v>1</v>
      </c>
      <c r="O63" s="178"/>
      <c r="P63" s="159">
        <v>0</v>
      </c>
      <c r="Q63" s="672">
        <v>2</v>
      </c>
      <c r="R63" s="159">
        <f>P63*Q63</f>
        <v>0</v>
      </c>
      <c r="S63" s="134">
        <f>R63</f>
        <v>0</v>
      </c>
      <c r="T63" s="159">
        <v>0</v>
      </c>
      <c r="U63" s="798">
        <v>2</v>
      </c>
      <c r="V63" s="159">
        <f>T63*U63</f>
        <v>0</v>
      </c>
      <c r="W63" s="180">
        <f>V63</f>
        <v>0</v>
      </c>
      <c r="X63" s="99">
        <v>29</v>
      </c>
    </row>
    <row r="64" spans="1:24" s="99" customFormat="1" ht="47.25">
      <c r="A64" s="440"/>
      <c r="B64" s="444"/>
      <c r="C64" s="438"/>
      <c r="D64" s="438"/>
      <c r="E64" s="1441"/>
      <c r="F64" s="1477"/>
      <c r="G64" s="1479"/>
      <c r="H64" s="1484"/>
      <c r="I64" s="611" t="s">
        <v>468</v>
      </c>
      <c r="J64" s="160" t="s">
        <v>347</v>
      </c>
      <c r="K64" s="176" t="s">
        <v>590</v>
      </c>
      <c r="L64" s="177"/>
      <c r="M64" s="159" t="s">
        <v>2</v>
      </c>
      <c r="N64" s="178">
        <v>1</v>
      </c>
      <c r="O64" s="178"/>
      <c r="P64" s="159">
        <v>0</v>
      </c>
      <c r="Q64" s="672">
        <v>0.5</v>
      </c>
      <c r="R64" s="159">
        <f>P64*Q64</f>
        <v>0</v>
      </c>
      <c r="S64" s="179">
        <f>R64</f>
        <v>0</v>
      </c>
      <c r="T64" s="159">
        <v>0</v>
      </c>
      <c r="U64" s="798">
        <v>0.5</v>
      </c>
      <c r="V64" s="159">
        <f>T64*U64</f>
        <v>0</v>
      </c>
      <c r="W64" s="180">
        <f>V64</f>
        <v>0</v>
      </c>
      <c r="X64" s="99">
        <v>30</v>
      </c>
    </row>
    <row r="65" spans="1:24" ht="47.25">
      <c r="A65" s="441"/>
      <c r="B65" s="443"/>
      <c r="C65" s="437"/>
      <c r="D65" s="437"/>
      <c r="E65" s="687" t="s">
        <v>147</v>
      </c>
      <c r="F65" s="600" t="s">
        <v>148</v>
      </c>
      <c r="G65" s="306" t="s">
        <v>470</v>
      </c>
      <c r="H65" s="135" t="s">
        <v>148</v>
      </c>
      <c r="I65" s="612" t="s">
        <v>469</v>
      </c>
      <c r="J65" s="135" t="s">
        <v>148</v>
      </c>
      <c r="K65" s="176" t="s">
        <v>590</v>
      </c>
      <c r="L65" s="136"/>
      <c r="M65" s="137" t="s">
        <v>2</v>
      </c>
      <c r="N65" s="133">
        <v>1</v>
      </c>
      <c r="O65" s="133"/>
      <c r="P65" s="128">
        <v>0</v>
      </c>
      <c r="Q65" s="672">
        <v>0.2</v>
      </c>
      <c r="R65" s="159">
        <f>P65*Q65</f>
        <v>0</v>
      </c>
      <c r="S65" s="134">
        <f>R65</f>
        <v>0</v>
      </c>
      <c r="T65" s="128">
        <v>0</v>
      </c>
      <c r="U65" s="798">
        <v>0.2</v>
      </c>
      <c r="V65" s="159">
        <f>T65*U65</f>
        <v>0</v>
      </c>
      <c r="W65" s="134">
        <f>V65</f>
        <v>0</v>
      </c>
      <c r="X65" s="98">
        <v>31</v>
      </c>
    </row>
    <row r="66" spans="1:24" s="138" customFormat="1" ht="18.75">
      <c r="A66" s="442"/>
      <c r="B66" s="445"/>
      <c r="C66" s="439"/>
      <c r="D66" s="439"/>
      <c r="E66" s="1473" t="s">
        <v>149</v>
      </c>
      <c r="F66" s="1474"/>
      <c r="G66" s="1474"/>
      <c r="H66" s="1474"/>
      <c r="I66" s="1474"/>
      <c r="J66" s="1474"/>
      <c r="K66" s="1474"/>
      <c r="L66" s="1474"/>
      <c r="M66" s="1474"/>
      <c r="N66" s="1474"/>
      <c r="O66" s="1474"/>
      <c r="P66" s="1474"/>
      <c r="Q66" s="1474"/>
      <c r="R66" s="1475"/>
      <c r="S66" s="673">
        <f>S9+S59+S62</f>
        <v>99.999999999999986</v>
      </c>
      <c r="T66" s="674"/>
      <c r="U66" s="674"/>
      <c r="V66" s="674"/>
      <c r="W66" s="673">
        <f>W9+W59+W62</f>
        <v>99.999999999999986</v>
      </c>
    </row>
    <row r="67" spans="1:24" ht="18.75">
      <c r="A67" s="441"/>
      <c r="B67" s="443"/>
      <c r="C67" s="437"/>
      <c r="D67" s="437"/>
      <c r="E67" s="1427" t="s">
        <v>358</v>
      </c>
      <c r="F67" s="1428"/>
      <c r="G67" s="1428"/>
      <c r="H67" s="1428"/>
      <c r="I67" s="1428"/>
      <c r="J67" s="1428"/>
      <c r="K67" s="1428"/>
      <c r="L67" s="1428"/>
      <c r="M67" s="1428"/>
      <c r="N67" s="1428"/>
      <c r="O67" s="1428"/>
      <c r="P67" s="1428"/>
      <c r="Q67" s="1428"/>
      <c r="R67" s="1429"/>
      <c r="S67" s="675" t="str">
        <f>IF(S66&gt;105,"A",IF(AND(S66&gt;100,S66&lt;=105),"B",IF(AND(S66&gt;=95,S66&lt;=100),"C",IF(AND(S66&gt;=90,S66&lt;95),"D",IF(S66&lt;90,"E",0)))))</f>
        <v>C</v>
      </c>
      <c r="T67" s="676"/>
      <c r="U67" s="676"/>
      <c r="V67" s="676"/>
      <c r="W67" s="675" t="str">
        <f>IF(W66&gt;105,"A",IF(AND(W66&gt;100,W66&lt;=105),"B",IF(AND(W66&gt;=95,W66&lt;=100),"C",IF(AND(W66&gt;=90,W66&lt;95),"D",IF(W66&lt;90,"E",0)))))</f>
        <v>C</v>
      </c>
    </row>
    <row r="68" spans="1:24">
      <c r="E68" s="139"/>
      <c r="F68" s="500"/>
      <c r="G68" s="501"/>
      <c r="H68" s="500"/>
      <c r="I68" s="500"/>
      <c r="J68" s="142"/>
      <c r="K68" s="143"/>
      <c r="L68" s="143"/>
      <c r="M68" s="501"/>
      <c r="N68" s="502"/>
      <c r="O68" s="502"/>
      <c r="P68" s="503"/>
      <c r="Q68" s="503"/>
      <c r="R68" s="504"/>
    </row>
    <row r="70" spans="1:24" s="152" customFormat="1">
      <c r="A70" s="457"/>
      <c r="B70" s="464"/>
      <c r="C70" s="457"/>
      <c r="D70" s="457"/>
      <c r="E70" s="147"/>
      <c r="F70" s="1345" t="s">
        <v>150</v>
      </c>
      <c r="G70" s="1345"/>
      <c r="H70" s="151"/>
      <c r="I70" s="151"/>
      <c r="J70" s="151"/>
      <c r="M70" s="1346" t="s">
        <v>151</v>
      </c>
      <c r="N70" s="1346"/>
      <c r="O70" s="1346"/>
      <c r="P70" s="1346"/>
      <c r="Q70" s="1346"/>
      <c r="R70" s="1346"/>
      <c r="S70" s="1346"/>
      <c r="T70" s="153"/>
      <c r="U70" s="153"/>
      <c r="V70" s="153"/>
      <c r="W70" s="153"/>
    </row>
  </sheetData>
  <mergeCells count="75">
    <mergeCell ref="D56:D57"/>
    <mergeCell ref="D3:D6"/>
    <mergeCell ref="D26:D30"/>
    <mergeCell ref="D31:D32"/>
    <mergeCell ref="C35:C38"/>
    <mergeCell ref="D36:D37"/>
    <mergeCell ref="E67:R67"/>
    <mergeCell ref="F63:F64"/>
    <mergeCell ref="H56:H57"/>
    <mergeCell ref="G56:G57"/>
    <mergeCell ref="O3:O6"/>
    <mergeCell ref="K3:L3"/>
    <mergeCell ref="M3:M6"/>
    <mergeCell ref="G4:G6"/>
    <mergeCell ref="P3:W4"/>
    <mergeCell ref="K4:K6"/>
    <mergeCell ref="L4:L6"/>
    <mergeCell ref="F35:F38"/>
    <mergeCell ref="G36:G37"/>
    <mergeCell ref="E56:E57"/>
    <mergeCell ref="P5:S5"/>
    <mergeCell ref="T5:W5"/>
    <mergeCell ref="M70:S70"/>
    <mergeCell ref="G26:G30"/>
    <mergeCell ref="E66:R66"/>
    <mergeCell ref="F70:G70"/>
    <mergeCell ref="G63:G64"/>
    <mergeCell ref="F42:J42"/>
    <mergeCell ref="E63:E64"/>
    <mergeCell ref="H63:H64"/>
    <mergeCell ref="F59:M59"/>
    <mergeCell ref="E35:E38"/>
    <mergeCell ref="F62:M62"/>
    <mergeCell ref="F44:J44"/>
    <mergeCell ref="H36:H37"/>
    <mergeCell ref="F56:F57"/>
    <mergeCell ref="E25:E34"/>
    <mergeCell ref="F40:J40"/>
    <mergeCell ref="F19:M19"/>
    <mergeCell ref="E3:F3"/>
    <mergeCell ref="G3:H3"/>
    <mergeCell ref="N3:N6"/>
    <mergeCell ref="E4:E6"/>
    <mergeCell ref="I4:I6"/>
    <mergeCell ref="H4:H6"/>
    <mergeCell ref="J4:J6"/>
    <mergeCell ref="I3:J3"/>
    <mergeCell ref="F9:M9"/>
    <mergeCell ref="F4:F6"/>
    <mergeCell ref="S1:W1"/>
    <mergeCell ref="I2:L2"/>
    <mergeCell ref="M2:R2"/>
    <mergeCell ref="S2:V2"/>
    <mergeCell ref="A1:G2"/>
    <mergeCell ref="I1:R1"/>
    <mergeCell ref="A60:A61"/>
    <mergeCell ref="A3:A6"/>
    <mergeCell ref="B3:B6"/>
    <mergeCell ref="C3:C6"/>
    <mergeCell ref="C11:C12"/>
    <mergeCell ref="C13:C14"/>
    <mergeCell ref="B10:B18"/>
    <mergeCell ref="C17:C18"/>
    <mergeCell ref="C56:C57"/>
    <mergeCell ref="C25:C34"/>
    <mergeCell ref="A10:A58"/>
    <mergeCell ref="B19:B46"/>
    <mergeCell ref="B48:B58"/>
    <mergeCell ref="H26:H30"/>
    <mergeCell ref="G31:G32"/>
    <mergeCell ref="H31:H32"/>
    <mergeCell ref="F25:F34"/>
    <mergeCell ref="F20:M20"/>
    <mergeCell ref="F22:K22"/>
    <mergeCell ref="F24:K24"/>
  </mergeCells>
  <pageMargins left="0" right="0" top="0.25" bottom="0" header="0" footer="0"/>
  <pageSetup paperSize="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70"/>
  <sheetViews>
    <sheetView topLeftCell="A51" zoomScale="70" zoomScaleNormal="70" workbookViewId="0">
      <selection activeCell="K60" sqref="K60:K61"/>
    </sheetView>
  </sheetViews>
  <sheetFormatPr defaultColWidth="8" defaultRowHeight="15.75"/>
  <cols>
    <col min="1" max="2" width="5.875" style="457" customWidth="1"/>
    <col min="3" max="4" width="8.75" style="453" customWidth="1"/>
    <col min="5" max="5" width="6.5" style="147" customWidth="1"/>
    <col min="6" max="6" width="26.875" style="148" customWidth="1"/>
    <col min="7" max="7" width="7.75" style="148" customWidth="1"/>
    <col min="8" max="8" width="21.375" style="148" customWidth="1"/>
    <col min="9" max="9" width="9.375" style="148" customWidth="1"/>
    <col min="10" max="10" width="22.75" style="148" customWidth="1"/>
    <col min="11" max="11" width="6.375" style="98" customWidth="1"/>
    <col min="12" max="12" width="5.625" style="98" customWidth="1"/>
    <col min="13" max="13" width="7.125" style="98" customWidth="1"/>
    <col min="14" max="15" width="7.5" style="414" customWidth="1"/>
    <col min="16" max="17" width="6.125" style="100" customWidth="1"/>
    <col min="18" max="18" width="6.125" style="412" customWidth="1"/>
    <col min="19" max="19" width="8.25" style="319" customWidth="1"/>
    <col min="20" max="21" width="7.5" style="99" customWidth="1"/>
    <col min="22" max="22" width="8" style="99"/>
    <col min="23" max="23" width="10.625" style="99" customWidth="1"/>
    <col min="24" max="16384" width="8" style="98"/>
  </cols>
  <sheetData>
    <row r="1" spans="1:23">
      <c r="A1" s="1368" t="s">
        <v>210</v>
      </c>
      <c r="B1" s="1368"/>
      <c r="C1" s="1368"/>
      <c r="D1" s="1368"/>
      <c r="E1" s="1368"/>
      <c r="F1" s="1368"/>
      <c r="G1" s="1369"/>
      <c r="H1" s="97" t="s">
        <v>230</v>
      </c>
      <c r="I1" s="1417" t="s">
        <v>253</v>
      </c>
      <c r="J1" s="1418"/>
      <c r="K1" s="1418"/>
      <c r="L1" s="1418"/>
      <c r="M1" s="1418"/>
      <c r="N1" s="1418"/>
      <c r="O1" s="1418"/>
      <c r="P1" s="1418"/>
      <c r="Q1" s="1418"/>
      <c r="R1" s="1419"/>
      <c r="S1" s="1375" t="s">
        <v>124</v>
      </c>
      <c r="T1" s="1376"/>
      <c r="U1" s="1376"/>
      <c r="V1" s="1376"/>
      <c r="W1" s="1377"/>
    </row>
    <row r="2" spans="1:23">
      <c r="A2" s="1370"/>
      <c r="B2" s="1370"/>
      <c r="C2" s="1370"/>
      <c r="D2" s="1370"/>
      <c r="E2" s="1370"/>
      <c r="F2" s="1370"/>
      <c r="G2" s="1371"/>
      <c r="H2" s="97" t="s">
        <v>252</v>
      </c>
      <c r="I2" s="295"/>
      <c r="J2" s="1373"/>
      <c r="K2" s="1373"/>
      <c r="L2" s="1374"/>
      <c r="M2" s="1378" t="s">
        <v>125</v>
      </c>
      <c r="N2" s="1379"/>
      <c r="O2" s="1379"/>
      <c r="P2" s="1379"/>
      <c r="Q2" s="1379"/>
      <c r="R2" s="1380"/>
      <c r="S2" s="1375" t="s">
        <v>191</v>
      </c>
      <c r="T2" s="1376"/>
      <c r="U2" s="1376"/>
      <c r="V2" s="1376"/>
      <c r="W2" s="675" t="str">
        <f>IF(W66&gt;105,"A",IF(AND(W66&gt;100,W66&lt;=105),"B",IF(AND(W66&gt;=95,W66&lt;=100),"C",IF(AND(W66&gt;=90,W66&lt;95),"D",IF(W66&lt;90,"E",0)))))</f>
        <v>C</v>
      </c>
    </row>
    <row r="3" spans="1:23" s="99" customFormat="1">
      <c r="A3" s="1401" t="s">
        <v>198</v>
      </c>
      <c r="B3" s="1401" t="s">
        <v>199</v>
      </c>
      <c r="C3" s="1461" t="s">
        <v>258</v>
      </c>
      <c r="D3" s="1461" t="s">
        <v>611</v>
      </c>
      <c r="E3" s="1354" t="s">
        <v>126</v>
      </c>
      <c r="F3" s="1354"/>
      <c r="G3" s="1354" t="s">
        <v>126</v>
      </c>
      <c r="H3" s="1354"/>
      <c r="I3" s="1354" t="s">
        <v>126</v>
      </c>
      <c r="J3" s="1354"/>
      <c r="K3" s="1404" t="s">
        <v>5</v>
      </c>
      <c r="L3" s="1406"/>
      <c r="M3" s="1407" t="s">
        <v>129</v>
      </c>
      <c r="N3" s="1407" t="s">
        <v>241</v>
      </c>
      <c r="O3" s="1263" t="s">
        <v>505</v>
      </c>
      <c r="P3" s="1436" t="s">
        <v>6</v>
      </c>
      <c r="Q3" s="1437"/>
      <c r="R3" s="1437"/>
      <c r="S3" s="1437"/>
      <c r="T3" s="1437"/>
      <c r="U3" s="1437"/>
      <c r="V3" s="1437"/>
      <c r="W3" s="1424"/>
    </row>
    <row r="4" spans="1:23" s="100" customFormat="1">
      <c r="A4" s="1402"/>
      <c r="B4" s="1402"/>
      <c r="C4" s="1514"/>
      <c r="D4" s="1514"/>
      <c r="E4" s="1367" t="s">
        <v>214</v>
      </c>
      <c r="F4" s="1354" t="s">
        <v>203</v>
      </c>
      <c r="G4" s="1367" t="s">
        <v>206</v>
      </c>
      <c r="H4" s="1354" t="s">
        <v>203</v>
      </c>
      <c r="I4" s="1367" t="s">
        <v>207</v>
      </c>
      <c r="J4" s="1354" t="s">
        <v>203</v>
      </c>
      <c r="K4" s="1407" t="s">
        <v>130</v>
      </c>
      <c r="L4" s="1407" t="s">
        <v>131</v>
      </c>
      <c r="M4" s="1408"/>
      <c r="N4" s="1408"/>
      <c r="O4" s="1264"/>
      <c r="P4" s="1438"/>
      <c r="Q4" s="1439"/>
      <c r="R4" s="1439"/>
      <c r="S4" s="1439"/>
      <c r="T4" s="1439"/>
      <c r="U4" s="1439"/>
      <c r="V4" s="1439"/>
      <c r="W4" s="1426"/>
    </row>
    <row r="5" spans="1:23" s="99" customFormat="1">
      <c r="A5" s="1402"/>
      <c r="B5" s="1402"/>
      <c r="C5" s="1514"/>
      <c r="D5" s="1514"/>
      <c r="E5" s="1367"/>
      <c r="F5" s="1354"/>
      <c r="G5" s="1367"/>
      <c r="H5" s="1354"/>
      <c r="I5" s="1367"/>
      <c r="J5" s="1354"/>
      <c r="K5" s="1408"/>
      <c r="L5" s="1408"/>
      <c r="M5" s="1408"/>
      <c r="N5" s="1408"/>
      <c r="O5" s="1264"/>
      <c r="P5" s="1404" t="s">
        <v>132</v>
      </c>
      <c r="Q5" s="1405"/>
      <c r="R5" s="1405"/>
      <c r="S5" s="1406"/>
      <c r="T5" s="1404" t="s">
        <v>391</v>
      </c>
      <c r="U5" s="1405"/>
      <c r="V5" s="1405"/>
      <c r="W5" s="1406"/>
    </row>
    <row r="6" spans="1:23" s="99" customFormat="1" ht="31.5">
      <c r="A6" s="1403"/>
      <c r="B6" s="1403"/>
      <c r="C6" s="1515"/>
      <c r="D6" s="1515"/>
      <c r="E6" s="1367"/>
      <c r="F6" s="1354"/>
      <c r="G6" s="1367"/>
      <c r="H6" s="1354"/>
      <c r="I6" s="1367"/>
      <c r="J6" s="1354"/>
      <c r="K6" s="1409"/>
      <c r="L6" s="1409"/>
      <c r="M6" s="1409"/>
      <c r="N6" s="1409"/>
      <c r="O6" s="1265"/>
      <c r="P6" s="101" t="s">
        <v>3</v>
      </c>
      <c r="Q6" s="101" t="s">
        <v>183</v>
      </c>
      <c r="R6" s="430" t="s">
        <v>133</v>
      </c>
      <c r="S6" s="430" t="s">
        <v>134</v>
      </c>
      <c r="T6" s="102" t="s">
        <v>3</v>
      </c>
      <c r="U6" s="101" t="s">
        <v>183</v>
      </c>
      <c r="V6" s="102" t="s">
        <v>133</v>
      </c>
      <c r="W6" s="102" t="s">
        <v>134</v>
      </c>
    </row>
    <row r="7" spans="1:23" s="103" customFormat="1">
      <c r="A7" s="617">
        <v>1</v>
      </c>
      <c r="B7" s="617">
        <v>2</v>
      </c>
      <c r="C7" s="618">
        <v>3</v>
      </c>
      <c r="D7" s="618"/>
      <c r="E7" s="288">
        <v>4</v>
      </c>
      <c r="F7" s="288">
        <v>5</v>
      </c>
      <c r="G7" s="288">
        <v>6</v>
      </c>
      <c r="H7" s="288">
        <v>7</v>
      </c>
      <c r="I7" s="288">
        <v>8</v>
      </c>
      <c r="J7" s="288">
        <v>9</v>
      </c>
      <c r="K7" s="288">
        <v>10</v>
      </c>
      <c r="L7" s="288">
        <v>11</v>
      </c>
      <c r="M7" s="288">
        <v>12</v>
      </c>
      <c r="N7" s="314">
        <v>13</v>
      </c>
      <c r="O7" s="288">
        <v>14</v>
      </c>
      <c r="P7" s="288">
        <v>15</v>
      </c>
      <c r="Q7" s="288">
        <v>16</v>
      </c>
      <c r="R7" s="314">
        <v>17</v>
      </c>
      <c r="S7" s="288">
        <v>18</v>
      </c>
      <c r="T7" s="288">
        <v>19</v>
      </c>
      <c r="U7" s="288">
        <v>20</v>
      </c>
      <c r="V7" s="314">
        <v>21</v>
      </c>
      <c r="W7" s="288">
        <v>22</v>
      </c>
    </row>
    <row r="8" spans="1:23" s="103" customFormat="1" ht="78.75">
      <c r="A8" s="823" t="s">
        <v>506</v>
      </c>
      <c r="B8" s="823" t="s">
        <v>507</v>
      </c>
      <c r="C8" s="823" t="s">
        <v>508</v>
      </c>
      <c r="D8" s="823" t="s">
        <v>509</v>
      </c>
      <c r="E8" s="824"/>
      <c r="F8" s="824"/>
      <c r="G8" s="824"/>
      <c r="H8" s="824"/>
      <c r="I8" s="824"/>
      <c r="J8" s="824"/>
      <c r="K8" s="825" t="s">
        <v>0</v>
      </c>
      <c r="L8" s="826" t="s">
        <v>254</v>
      </c>
      <c r="M8" s="825" t="s">
        <v>504</v>
      </c>
      <c r="N8" s="826" t="s">
        <v>597</v>
      </c>
      <c r="O8" s="826" t="s">
        <v>598</v>
      </c>
      <c r="P8" s="826" t="s">
        <v>500</v>
      </c>
      <c r="Q8" s="826" t="s">
        <v>501</v>
      </c>
      <c r="R8" s="826" t="s">
        <v>502</v>
      </c>
      <c r="S8" s="826" t="s">
        <v>503</v>
      </c>
      <c r="T8" s="826" t="s">
        <v>500</v>
      </c>
      <c r="U8" s="826" t="s">
        <v>501</v>
      </c>
      <c r="V8" s="826" t="s">
        <v>502</v>
      </c>
      <c r="W8" s="826" t="s">
        <v>503</v>
      </c>
    </row>
    <row r="9" spans="1:23">
      <c r="A9" s="859"/>
      <c r="B9" s="859"/>
      <c r="C9" s="860"/>
      <c r="D9" s="860"/>
      <c r="E9" s="855" t="s">
        <v>135</v>
      </c>
      <c r="F9" s="1512" t="s">
        <v>314</v>
      </c>
      <c r="G9" s="1512"/>
      <c r="H9" s="1512"/>
      <c r="I9" s="1512"/>
      <c r="J9" s="1512"/>
      <c r="K9" s="1512"/>
      <c r="L9" s="1512"/>
      <c r="M9" s="1513"/>
      <c r="N9" s="311">
        <v>0.85</v>
      </c>
      <c r="O9" s="311"/>
      <c r="P9" s="345"/>
      <c r="Q9" s="345"/>
      <c r="R9" s="856"/>
      <c r="S9" s="852">
        <f>S10+S19+S47</f>
        <v>85</v>
      </c>
      <c r="T9" s="852"/>
      <c r="U9" s="852"/>
      <c r="V9" s="852"/>
      <c r="W9" s="852">
        <f>W10+W19+W47</f>
        <v>85</v>
      </c>
    </row>
    <row r="10" spans="1:23" s="319" customFormat="1">
      <c r="A10" s="1523">
        <v>0.85</v>
      </c>
      <c r="B10" s="769"/>
      <c r="C10" s="770"/>
      <c r="D10" s="1087"/>
      <c r="E10" s="699" t="s">
        <v>136</v>
      </c>
      <c r="F10" s="691" t="s">
        <v>244</v>
      </c>
      <c r="G10" s="692"/>
      <c r="H10" s="692"/>
      <c r="I10" s="692"/>
      <c r="J10" s="692"/>
      <c r="K10" s="692"/>
      <c r="L10" s="692"/>
      <c r="M10" s="693"/>
      <c r="N10" s="694"/>
      <c r="O10" s="694"/>
      <c r="P10" s="695"/>
      <c r="Q10" s="695"/>
      <c r="R10" s="696"/>
      <c r="S10" s="771">
        <f>S11+S13+S15+S17</f>
        <v>0</v>
      </c>
      <c r="T10" s="771"/>
      <c r="U10" s="771"/>
      <c r="V10" s="771"/>
      <c r="W10" s="771">
        <f>W11+W13+W15+W17</f>
        <v>0</v>
      </c>
    </row>
    <row r="11" spans="1:23" s="319" customFormat="1">
      <c r="A11" s="1523"/>
      <c r="B11" s="1537">
        <v>0</v>
      </c>
      <c r="C11" s="581"/>
      <c r="D11" s="1088"/>
      <c r="E11" s="320" t="s">
        <v>200</v>
      </c>
      <c r="F11" s="321" t="s">
        <v>245</v>
      </c>
      <c r="G11" s="322"/>
      <c r="H11" s="322"/>
      <c r="I11" s="322"/>
      <c r="J11" s="322"/>
      <c r="K11" s="322"/>
      <c r="L11" s="322"/>
      <c r="M11" s="323"/>
      <c r="N11" s="307">
        <v>0</v>
      </c>
      <c r="O11" s="307"/>
      <c r="P11" s="324"/>
      <c r="Q11" s="324"/>
      <c r="R11" s="325"/>
      <c r="S11" s="325">
        <f>S12</f>
        <v>0</v>
      </c>
      <c r="T11" s="324"/>
      <c r="U11" s="324"/>
      <c r="V11" s="325"/>
      <c r="W11" s="325"/>
    </row>
    <row r="12" spans="1:23" s="116" customFormat="1" ht="23.25">
      <c r="A12" s="1523"/>
      <c r="B12" s="1537"/>
      <c r="C12" s="999">
        <v>0</v>
      </c>
      <c r="D12" s="308"/>
      <c r="E12" s="109"/>
      <c r="F12" s="110"/>
      <c r="G12" s="110"/>
      <c r="H12" s="111"/>
      <c r="I12" s="111"/>
      <c r="J12" s="111"/>
      <c r="K12" s="112"/>
      <c r="L12" s="111"/>
      <c r="M12" s="112"/>
      <c r="N12" s="361">
        <v>0</v>
      </c>
      <c r="O12" s="361"/>
      <c r="P12" s="114"/>
      <c r="Q12" s="114"/>
      <c r="R12" s="429"/>
      <c r="S12" s="429">
        <v>0</v>
      </c>
      <c r="T12" s="114"/>
      <c r="U12" s="114"/>
      <c r="V12" s="115"/>
      <c r="W12" s="115">
        <v>0</v>
      </c>
    </row>
    <row r="13" spans="1:23">
      <c r="A13" s="1523"/>
      <c r="B13" s="1537"/>
      <c r="C13" s="748"/>
      <c r="D13" s="1089"/>
      <c r="E13" s="320" t="s">
        <v>7</v>
      </c>
      <c r="F13" s="321" t="s">
        <v>246</v>
      </c>
      <c r="G13" s="322"/>
      <c r="H13" s="322"/>
      <c r="I13" s="322"/>
      <c r="J13" s="322"/>
      <c r="K13" s="322"/>
      <c r="L13" s="322"/>
      <c r="M13" s="322"/>
      <c r="N13" s="777">
        <v>1</v>
      </c>
      <c r="O13" s="777"/>
      <c r="P13" s="324"/>
      <c r="Q13" s="324"/>
      <c r="R13" s="325"/>
      <c r="S13" s="508">
        <f>S14</f>
        <v>0</v>
      </c>
      <c r="T13" s="508"/>
      <c r="U13" s="508"/>
      <c r="V13" s="508"/>
      <c r="W13" s="508">
        <f>W14</f>
        <v>0</v>
      </c>
    </row>
    <row r="14" spans="1:23" s="363" customFormat="1" ht="23.25">
      <c r="A14" s="1523"/>
      <c r="B14" s="1537"/>
      <c r="C14" s="999">
        <v>0</v>
      </c>
      <c r="D14" s="308"/>
      <c r="E14" s="428" t="s">
        <v>31</v>
      </c>
      <c r="F14" s="117"/>
      <c r="G14" s="531"/>
      <c r="H14" s="253"/>
      <c r="I14" s="603"/>
      <c r="J14" s="253"/>
      <c r="K14" s="119"/>
      <c r="L14" s="656"/>
      <c r="M14" s="119"/>
      <c r="N14" s="120"/>
      <c r="O14" s="120"/>
      <c r="P14" s="118"/>
      <c r="Q14" s="732"/>
      <c r="R14" s="372"/>
      <c r="S14" s="370"/>
      <c r="T14" s="118"/>
      <c r="U14" s="732"/>
      <c r="V14" s="125"/>
      <c r="W14" s="263"/>
    </row>
    <row r="15" spans="1:23">
      <c r="A15" s="1523"/>
      <c r="B15" s="1537"/>
      <c r="C15" s="748"/>
      <c r="D15" s="1089"/>
      <c r="E15" s="320" t="s">
        <v>202</v>
      </c>
      <c r="F15" s="321" t="s">
        <v>299</v>
      </c>
      <c r="G15" s="322"/>
      <c r="H15" s="322"/>
      <c r="I15" s="322"/>
      <c r="J15" s="322"/>
      <c r="K15" s="322"/>
      <c r="L15" s="322"/>
      <c r="M15" s="323"/>
      <c r="N15" s="307">
        <v>1</v>
      </c>
      <c r="O15" s="307"/>
      <c r="P15" s="324"/>
      <c r="Q15" s="324"/>
      <c r="R15" s="327"/>
      <c r="S15" s="329">
        <f>S16</f>
        <v>0</v>
      </c>
      <c r="T15" s="329"/>
      <c r="U15" s="329"/>
      <c r="V15" s="329"/>
      <c r="W15" s="351">
        <f>W16</f>
        <v>0</v>
      </c>
    </row>
    <row r="16" spans="1:23" s="363" customFormat="1" ht="23.25">
      <c r="A16" s="1523"/>
      <c r="B16" s="1537"/>
      <c r="C16" s="999">
        <v>0</v>
      </c>
      <c r="D16" s="308"/>
      <c r="E16" s="428" t="s">
        <v>37</v>
      </c>
      <c r="F16" s="371"/>
      <c r="G16" s="602"/>
      <c r="H16" s="349"/>
      <c r="I16" s="430"/>
      <c r="J16" s="435"/>
      <c r="K16" s="119"/>
      <c r="L16" s="372"/>
      <c r="M16" s="372"/>
      <c r="N16" s="361"/>
      <c r="O16" s="361"/>
      <c r="P16" s="118"/>
      <c r="Q16" s="732"/>
      <c r="R16" s="372"/>
      <c r="S16" s="370"/>
      <c r="T16" s="118"/>
      <c r="U16" s="732"/>
      <c r="V16" s="125"/>
      <c r="W16" s="315"/>
    </row>
    <row r="17" spans="1:24" ht="23.25">
      <c r="A17" s="1523"/>
      <c r="B17" s="1537"/>
      <c r="C17" s="581">
        <v>0</v>
      </c>
      <c r="D17" s="1088"/>
      <c r="E17" s="320" t="s">
        <v>201</v>
      </c>
      <c r="F17" s="321" t="s">
        <v>250</v>
      </c>
      <c r="G17" s="322"/>
      <c r="H17" s="322"/>
      <c r="I17" s="322"/>
      <c r="J17" s="322"/>
      <c r="K17" s="322"/>
      <c r="L17" s="322"/>
      <c r="M17" s="323"/>
      <c r="N17" s="307">
        <v>0</v>
      </c>
      <c r="O17" s="307"/>
      <c r="P17" s="324"/>
      <c r="Q17" s="324"/>
      <c r="R17" s="327"/>
      <c r="S17" s="329">
        <f>S18</f>
        <v>0</v>
      </c>
      <c r="T17" s="324"/>
      <c r="U17" s="324"/>
      <c r="V17" s="327"/>
      <c r="W17" s="330">
        <f>W18</f>
        <v>0</v>
      </c>
    </row>
    <row r="18" spans="1:24" s="491" customFormat="1">
      <c r="A18" s="1523"/>
      <c r="B18" s="1538"/>
      <c r="C18" s="780"/>
      <c r="D18" s="1090"/>
      <c r="E18" s="423"/>
      <c r="F18" s="115"/>
      <c r="G18" s="115"/>
      <c r="H18" s="115"/>
      <c r="I18" s="115"/>
      <c r="J18" s="115"/>
      <c r="K18" s="123"/>
      <c r="L18" s="123"/>
      <c r="M18" s="123"/>
      <c r="N18" s="375"/>
      <c r="O18" s="375"/>
      <c r="P18" s="125"/>
      <c r="Q18" s="213"/>
      <c r="R18" s="372"/>
      <c r="S18" s="370"/>
      <c r="T18" s="118"/>
      <c r="U18" s="213"/>
      <c r="V18" s="125"/>
      <c r="W18" s="263"/>
    </row>
    <row r="19" spans="1:24">
      <c r="A19" s="1523"/>
      <c r="B19" s="1415">
        <v>0.87</v>
      </c>
      <c r="C19" s="725"/>
      <c r="D19" s="1091"/>
      <c r="E19" s="750" t="s">
        <v>137</v>
      </c>
      <c r="F19" s="1412" t="s">
        <v>311</v>
      </c>
      <c r="G19" s="1413"/>
      <c r="H19" s="1413"/>
      <c r="I19" s="1413"/>
      <c r="J19" s="1413"/>
      <c r="K19" s="1413"/>
      <c r="L19" s="1413"/>
      <c r="M19" s="1414"/>
      <c r="N19" s="728"/>
      <c r="O19" s="728"/>
      <c r="P19" s="729"/>
      <c r="Q19" s="729"/>
      <c r="R19" s="730"/>
      <c r="S19" s="772">
        <f>SUM(S21:S45)</f>
        <v>73.95</v>
      </c>
      <c r="T19" s="772"/>
      <c r="U19" s="772"/>
      <c r="V19" s="772"/>
      <c r="W19" s="772">
        <f>SUM(W21:W45)</f>
        <v>73.95</v>
      </c>
    </row>
    <row r="20" spans="1:24" ht="31.5">
      <c r="A20" s="1523"/>
      <c r="B20" s="1416"/>
      <c r="C20" s="722"/>
      <c r="D20" s="1092"/>
      <c r="E20" s="526"/>
      <c r="F20" s="593" t="s">
        <v>315</v>
      </c>
      <c r="G20" s="548"/>
      <c r="H20" s="548"/>
      <c r="I20" s="548"/>
      <c r="J20" s="548"/>
      <c r="K20" s="548"/>
      <c r="L20" s="548"/>
      <c r="M20" s="549"/>
      <c r="N20" s="527"/>
      <c r="O20" s="527"/>
      <c r="P20" s="559"/>
      <c r="Q20" s="559"/>
      <c r="R20" s="560"/>
      <c r="S20" s="561"/>
      <c r="T20" s="561"/>
      <c r="U20" s="561"/>
      <c r="V20" s="561"/>
      <c r="W20" s="561"/>
    </row>
    <row r="21" spans="1:24" s="337" customFormat="1">
      <c r="A21" s="1523"/>
      <c r="B21" s="1416"/>
      <c r="C21" s="977"/>
      <c r="D21" s="985"/>
      <c r="E21" s="331"/>
      <c r="F21" s="332"/>
      <c r="G21" s="331"/>
      <c r="H21" s="435"/>
      <c r="I21" s="224"/>
      <c r="J21" s="81"/>
      <c r="K21" s="119"/>
      <c r="L21" s="81"/>
      <c r="M21" s="81"/>
      <c r="N21" s="335"/>
      <c r="O21" s="335"/>
      <c r="P21" s="334"/>
      <c r="Q21" s="718"/>
      <c r="R21" s="334"/>
      <c r="S21" s="336"/>
      <c r="T21" s="334"/>
      <c r="U21" s="718"/>
      <c r="V21" s="334"/>
      <c r="W21" s="336"/>
    </row>
    <row r="22" spans="1:24" s="337" customFormat="1">
      <c r="A22" s="1523"/>
      <c r="B22" s="1416"/>
      <c r="C22" s="980"/>
      <c r="D22" s="774"/>
      <c r="E22" s="536"/>
      <c r="F22" s="1395" t="s">
        <v>305</v>
      </c>
      <c r="G22" s="1396"/>
      <c r="H22" s="1396"/>
      <c r="I22" s="1396"/>
      <c r="J22" s="1396"/>
      <c r="K22" s="1397"/>
      <c r="L22" s="529"/>
      <c r="M22" s="529"/>
      <c r="N22" s="310"/>
      <c r="O22" s="310"/>
      <c r="P22" s="529"/>
      <c r="Q22" s="310"/>
      <c r="R22" s="529"/>
      <c r="S22" s="552"/>
      <c r="T22" s="529"/>
      <c r="U22" s="310"/>
      <c r="V22" s="529"/>
      <c r="W22" s="552"/>
    </row>
    <row r="23" spans="1:24" s="337" customFormat="1" ht="78.75">
      <c r="A23" s="1523"/>
      <c r="B23" s="1416"/>
      <c r="C23" s="1093">
        <v>0.05</v>
      </c>
      <c r="D23" s="581">
        <v>1</v>
      </c>
      <c r="E23" s="331" t="s">
        <v>67</v>
      </c>
      <c r="F23" s="339" t="s">
        <v>68</v>
      </c>
      <c r="G23" s="92" t="s">
        <v>510</v>
      </c>
      <c r="H23" s="81" t="s">
        <v>268</v>
      </c>
      <c r="I23" s="92" t="s">
        <v>515</v>
      </c>
      <c r="J23" s="81" t="s">
        <v>268</v>
      </c>
      <c r="K23" s="172" t="s">
        <v>4</v>
      </c>
      <c r="L23" s="334">
        <v>0</v>
      </c>
      <c r="M23" s="334" t="s">
        <v>2</v>
      </c>
      <c r="N23" s="335">
        <v>1</v>
      </c>
      <c r="O23" s="335">
        <f>$A$10*$B$19*C23*D23*N23</f>
        <v>3.6975000000000001E-2</v>
      </c>
      <c r="P23" s="334">
        <v>0</v>
      </c>
      <c r="Q23" s="718">
        <v>10</v>
      </c>
      <c r="R23" s="334">
        <f>100-P23*Q23</f>
        <v>100</v>
      </c>
      <c r="S23" s="336">
        <f>O23*R23</f>
        <v>3.6975000000000002</v>
      </c>
      <c r="T23" s="334">
        <v>0</v>
      </c>
      <c r="U23" s="718">
        <v>10</v>
      </c>
      <c r="V23" s="334">
        <f>100-T23*U23</f>
        <v>100</v>
      </c>
      <c r="W23" s="336">
        <f>O23*V23</f>
        <v>3.6975000000000002</v>
      </c>
      <c r="X23" s="337">
        <v>1</v>
      </c>
    </row>
    <row r="24" spans="1:24" s="337" customFormat="1" ht="220.5">
      <c r="A24" s="1523"/>
      <c r="B24" s="1416"/>
      <c r="C24" s="1093">
        <v>0.1</v>
      </c>
      <c r="D24" s="978">
        <v>1</v>
      </c>
      <c r="E24" s="331" t="s">
        <v>69</v>
      </c>
      <c r="F24" s="186" t="s">
        <v>328</v>
      </c>
      <c r="G24" s="92" t="s">
        <v>433</v>
      </c>
      <c r="H24" s="81" t="s">
        <v>369</v>
      </c>
      <c r="I24" s="224" t="s">
        <v>434</v>
      </c>
      <c r="J24" s="81" t="s">
        <v>406</v>
      </c>
      <c r="K24" s="172" t="s">
        <v>4</v>
      </c>
      <c r="L24" s="334">
        <v>0</v>
      </c>
      <c r="M24" s="334" t="s">
        <v>2</v>
      </c>
      <c r="N24" s="335">
        <v>1</v>
      </c>
      <c r="O24" s="335">
        <f>$A$10*$B$19*C24*D24*N24</f>
        <v>7.3950000000000002E-2</v>
      </c>
      <c r="P24" s="334">
        <v>0</v>
      </c>
      <c r="Q24" s="718">
        <v>10</v>
      </c>
      <c r="R24" s="671">
        <f>100-P24*Q24</f>
        <v>100</v>
      </c>
      <c r="S24" s="336">
        <f>O24*R24</f>
        <v>7.3950000000000005</v>
      </c>
      <c r="T24" s="334">
        <v>0</v>
      </c>
      <c r="U24" s="718">
        <v>10</v>
      </c>
      <c r="V24" s="671">
        <f>100-T24*U24</f>
        <v>100</v>
      </c>
      <c r="W24" s="336">
        <f>O24*V24</f>
        <v>7.3950000000000005</v>
      </c>
      <c r="X24" s="337">
        <v>2</v>
      </c>
    </row>
    <row r="25" spans="1:24" s="337" customFormat="1">
      <c r="A25" s="1523"/>
      <c r="B25" s="1416"/>
      <c r="C25" s="981"/>
      <c r="D25" s="986"/>
      <c r="E25" s="536"/>
      <c r="F25" s="1398" t="s">
        <v>306</v>
      </c>
      <c r="G25" s="1399"/>
      <c r="H25" s="1399"/>
      <c r="I25" s="1399"/>
      <c r="J25" s="1400"/>
      <c r="K25" s="529"/>
      <c r="L25" s="529"/>
      <c r="M25" s="529"/>
      <c r="N25" s="310"/>
      <c r="O25" s="310"/>
      <c r="P25" s="529"/>
      <c r="Q25" s="310"/>
      <c r="R25" s="529"/>
      <c r="S25" s="552"/>
      <c r="T25" s="529"/>
      <c r="U25" s="310"/>
      <c r="V25" s="529"/>
      <c r="W25" s="552"/>
    </row>
    <row r="26" spans="1:24" s="337" customFormat="1" ht="94.5">
      <c r="A26" s="1523"/>
      <c r="B26" s="1416"/>
      <c r="C26" s="1388">
        <v>0.1</v>
      </c>
      <c r="D26" s="581">
        <v>0.3</v>
      </c>
      <c r="E26" s="1263" t="s">
        <v>85</v>
      </c>
      <c r="F26" s="1271" t="s">
        <v>86</v>
      </c>
      <c r="G26" s="628" t="s">
        <v>562</v>
      </c>
      <c r="H26" s="678" t="s">
        <v>331</v>
      </c>
      <c r="I26" s="562" t="s">
        <v>482</v>
      </c>
      <c r="J26" s="669" t="s">
        <v>349</v>
      </c>
      <c r="K26" s="172" t="s">
        <v>4</v>
      </c>
      <c r="L26" s="797">
        <v>0</v>
      </c>
      <c r="M26" s="671" t="s">
        <v>2</v>
      </c>
      <c r="N26" s="335">
        <v>1</v>
      </c>
      <c r="O26" s="335">
        <f>$A$10*$B$19*$C$26*D26*N26</f>
        <v>2.2185E-2</v>
      </c>
      <c r="P26" s="671">
        <v>0</v>
      </c>
      <c r="Q26" s="718">
        <v>10</v>
      </c>
      <c r="R26" s="671">
        <f t="shared" ref="R26:R37" si="0">100-P26*Q26</f>
        <v>100</v>
      </c>
      <c r="S26" s="336">
        <f t="shared" ref="S26:S37" si="1">O26*R26</f>
        <v>2.2185000000000001</v>
      </c>
      <c r="T26" s="671">
        <v>0</v>
      </c>
      <c r="U26" s="718">
        <v>10</v>
      </c>
      <c r="V26" s="671">
        <f t="shared" ref="V26:V37" si="2">100-T26*U26</f>
        <v>100</v>
      </c>
      <c r="W26" s="336">
        <f t="shared" ref="W26:W37" si="3">O26*V26</f>
        <v>2.2185000000000001</v>
      </c>
      <c r="X26" s="337">
        <v>3</v>
      </c>
    </row>
    <row r="27" spans="1:24" s="337" customFormat="1" ht="63">
      <c r="A27" s="1523"/>
      <c r="B27" s="1416"/>
      <c r="C27" s="1383"/>
      <c r="D27" s="581">
        <v>0.7</v>
      </c>
      <c r="E27" s="1265"/>
      <c r="F27" s="1272"/>
      <c r="G27" s="640" t="s">
        <v>451</v>
      </c>
      <c r="H27" s="81" t="s">
        <v>371</v>
      </c>
      <c r="I27" s="563" t="s">
        <v>452</v>
      </c>
      <c r="J27" s="81" t="s">
        <v>372</v>
      </c>
      <c r="K27" s="172" t="s">
        <v>4</v>
      </c>
      <c r="L27" s="797">
        <v>0</v>
      </c>
      <c r="M27" s="334" t="s">
        <v>2</v>
      </c>
      <c r="N27" s="335">
        <v>1</v>
      </c>
      <c r="O27" s="335">
        <f>$A$10*$B$19*$C$26*D27*N27</f>
        <v>5.1764999999999999E-2</v>
      </c>
      <c r="P27" s="671">
        <v>0</v>
      </c>
      <c r="Q27" s="718">
        <v>10</v>
      </c>
      <c r="R27" s="671">
        <f t="shared" si="0"/>
        <v>100</v>
      </c>
      <c r="S27" s="336">
        <f t="shared" si="1"/>
        <v>5.1764999999999999</v>
      </c>
      <c r="T27" s="671">
        <v>0</v>
      </c>
      <c r="U27" s="718">
        <v>10</v>
      </c>
      <c r="V27" s="671">
        <f t="shared" si="2"/>
        <v>100</v>
      </c>
      <c r="W27" s="336">
        <f t="shared" si="3"/>
        <v>5.1764999999999999</v>
      </c>
      <c r="X27" s="337">
        <v>4</v>
      </c>
    </row>
    <row r="28" spans="1:24" s="337" customFormat="1" ht="141.75">
      <c r="A28" s="1523"/>
      <c r="B28" s="1416"/>
      <c r="C28" s="1388">
        <v>0.65</v>
      </c>
      <c r="D28" s="1539">
        <v>0.4</v>
      </c>
      <c r="E28" s="1263" t="s">
        <v>92</v>
      </c>
      <c r="F28" s="1261" t="s">
        <v>93</v>
      </c>
      <c r="G28" s="1266" t="s">
        <v>513</v>
      </c>
      <c r="H28" s="1274" t="s">
        <v>365</v>
      </c>
      <c r="I28" s="563" t="s">
        <v>566</v>
      </c>
      <c r="J28" s="342" t="s">
        <v>338</v>
      </c>
      <c r="K28" s="172" t="s">
        <v>4</v>
      </c>
      <c r="L28" s="797">
        <v>0</v>
      </c>
      <c r="M28" s="334" t="s">
        <v>2</v>
      </c>
      <c r="N28" s="335">
        <v>0.4</v>
      </c>
      <c r="O28" s="335">
        <f>$A$10*$B$19*$C$28*$D$28*N28</f>
        <v>7.6908000000000004E-2</v>
      </c>
      <c r="P28" s="671">
        <v>0</v>
      </c>
      <c r="Q28" s="718">
        <v>10</v>
      </c>
      <c r="R28" s="671">
        <f t="shared" si="0"/>
        <v>100</v>
      </c>
      <c r="S28" s="336">
        <f t="shared" si="1"/>
        <v>7.6908000000000003</v>
      </c>
      <c r="T28" s="671">
        <v>0</v>
      </c>
      <c r="U28" s="718">
        <v>10</v>
      </c>
      <c r="V28" s="671">
        <f t="shared" si="2"/>
        <v>100</v>
      </c>
      <c r="W28" s="336">
        <f t="shared" si="3"/>
        <v>7.6908000000000003</v>
      </c>
      <c r="X28" s="337">
        <v>5</v>
      </c>
    </row>
    <row r="29" spans="1:24" s="337" customFormat="1" ht="94.5">
      <c r="A29" s="1523"/>
      <c r="B29" s="1416"/>
      <c r="C29" s="1382"/>
      <c r="D29" s="1541"/>
      <c r="E29" s="1264"/>
      <c r="F29" s="1261"/>
      <c r="G29" s="1270"/>
      <c r="H29" s="1276"/>
      <c r="I29" s="563" t="s">
        <v>567</v>
      </c>
      <c r="J29" s="666" t="s">
        <v>366</v>
      </c>
      <c r="K29" s="172" t="s">
        <v>4</v>
      </c>
      <c r="L29" s="797">
        <v>0</v>
      </c>
      <c r="M29" s="671" t="s">
        <v>2</v>
      </c>
      <c r="N29" s="335">
        <v>0.3</v>
      </c>
      <c r="O29" s="335">
        <f t="shared" ref="O29:O30" si="4">$A$10*$B$19*$C$28*$D$28*N29</f>
        <v>5.7680999999999996E-2</v>
      </c>
      <c r="P29" s="671">
        <v>0</v>
      </c>
      <c r="Q29" s="718">
        <v>10</v>
      </c>
      <c r="R29" s="671">
        <f t="shared" si="0"/>
        <v>100</v>
      </c>
      <c r="S29" s="336">
        <f t="shared" si="1"/>
        <v>5.7680999999999996</v>
      </c>
      <c r="T29" s="671">
        <v>0</v>
      </c>
      <c r="U29" s="718">
        <v>10</v>
      </c>
      <c r="V29" s="671">
        <f t="shared" si="2"/>
        <v>100</v>
      </c>
      <c r="W29" s="336">
        <f t="shared" si="3"/>
        <v>5.7680999999999996</v>
      </c>
      <c r="X29" s="337">
        <v>6</v>
      </c>
    </row>
    <row r="30" spans="1:24" s="337" customFormat="1" ht="63">
      <c r="A30" s="1523"/>
      <c r="B30" s="1416"/>
      <c r="C30" s="1382"/>
      <c r="D30" s="1540"/>
      <c r="E30" s="1264"/>
      <c r="F30" s="1261"/>
      <c r="G30" s="1267"/>
      <c r="H30" s="1275"/>
      <c r="I30" s="563" t="s">
        <v>568</v>
      </c>
      <c r="J30" s="435" t="s">
        <v>339</v>
      </c>
      <c r="K30" s="172" t="s">
        <v>4</v>
      </c>
      <c r="L30" s="797">
        <v>0</v>
      </c>
      <c r="M30" s="671" t="s">
        <v>2</v>
      </c>
      <c r="N30" s="335">
        <v>0.3</v>
      </c>
      <c r="O30" s="335">
        <f t="shared" si="4"/>
        <v>5.7680999999999996E-2</v>
      </c>
      <c r="P30" s="671">
        <v>0</v>
      </c>
      <c r="Q30" s="718">
        <v>10</v>
      </c>
      <c r="R30" s="671">
        <f t="shared" si="0"/>
        <v>100</v>
      </c>
      <c r="S30" s="336">
        <f t="shared" si="1"/>
        <v>5.7680999999999996</v>
      </c>
      <c r="T30" s="671">
        <v>0</v>
      </c>
      <c r="U30" s="718">
        <v>10</v>
      </c>
      <c r="V30" s="671">
        <f t="shared" si="2"/>
        <v>100</v>
      </c>
      <c r="W30" s="336">
        <f t="shared" si="3"/>
        <v>5.7680999999999996</v>
      </c>
      <c r="X30" s="337">
        <v>7</v>
      </c>
    </row>
    <row r="31" spans="1:24" s="337" customFormat="1" ht="141.75">
      <c r="A31" s="1523"/>
      <c r="B31" s="1416"/>
      <c r="C31" s="1382"/>
      <c r="D31" s="1539">
        <v>0.2</v>
      </c>
      <c r="E31" s="1264"/>
      <c r="F31" s="1261"/>
      <c r="G31" s="1266" t="s">
        <v>563</v>
      </c>
      <c r="H31" s="1274" t="s">
        <v>94</v>
      </c>
      <c r="I31" s="563" t="s">
        <v>569</v>
      </c>
      <c r="J31" s="435" t="s">
        <v>407</v>
      </c>
      <c r="K31" s="172" t="s">
        <v>4</v>
      </c>
      <c r="L31" s="797">
        <v>0</v>
      </c>
      <c r="M31" s="671" t="s">
        <v>2</v>
      </c>
      <c r="N31" s="335">
        <v>0.5</v>
      </c>
      <c r="O31" s="335">
        <f>$A$10*$B$19*$C$28*$D$31*N31</f>
        <v>4.8067499999999999E-2</v>
      </c>
      <c r="P31" s="671">
        <v>0</v>
      </c>
      <c r="Q31" s="718">
        <v>10</v>
      </c>
      <c r="R31" s="671">
        <f t="shared" si="0"/>
        <v>100</v>
      </c>
      <c r="S31" s="336">
        <f t="shared" si="1"/>
        <v>4.8067500000000001</v>
      </c>
      <c r="T31" s="671">
        <v>0</v>
      </c>
      <c r="U31" s="718">
        <v>10</v>
      </c>
      <c r="V31" s="671">
        <f t="shared" si="2"/>
        <v>100</v>
      </c>
      <c r="W31" s="336">
        <f t="shared" si="3"/>
        <v>4.8067500000000001</v>
      </c>
      <c r="X31" s="337">
        <v>8</v>
      </c>
    </row>
    <row r="32" spans="1:24" s="337" customFormat="1" ht="110.25">
      <c r="A32" s="1523"/>
      <c r="B32" s="1416"/>
      <c r="C32" s="1382"/>
      <c r="D32" s="1540"/>
      <c r="E32" s="1264"/>
      <c r="F32" s="1261"/>
      <c r="G32" s="1267"/>
      <c r="H32" s="1275"/>
      <c r="I32" s="716" t="s">
        <v>570</v>
      </c>
      <c r="J32" s="668" t="s">
        <v>94</v>
      </c>
      <c r="K32" s="172" t="s">
        <v>4</v>
      </c>
      <c r="L32" s="797">
        <v>0</v>
      </c>
      <c r="M32" s="334" t="s">
        <v>2</v>
      </c>
      <c r="N32" s="335">
        <v>0.5</v>
      </c>
      <c r="O32" s="335">
        <f>$A$10*$B$19*$C$28*$D$31*N32</f>
        <v>4.8067499999999999E-2</v>
      </c>
      <c r="P32" s="671">
        <v>0</v>
      </c>
      <c r="Q32" s="718">
        <v>10</v>
      </c>
      <c r="R32" s="671">
        <f t="shared" si="0"/>
        <v>100</v>
      </c>
      <c r="S32" s="336">
        <f t="shared" si="1"/>
        <v>4.8067500000000001</v>
      </c>
      <c r="T32" s="671">
        <v>0</v>
      </c>
      <c r="U32" s="718">
        <v>10</v>
      </c>
      <c r="V32" s="671">
        <f t="shared" si="2"/>
        <v>100</v>
      </c>
      <c r="W32" s="336">
        <f t="shared" si="3"/>
        <v>4.8067500000000001</v>
      </c>
      <c r="X32" s="337">
        <v>9</v>
      </c>
    </row>
    <row r="33" spans="1:24" s="337" customFormat="1" ht="94.5">
      <c r="A33" s="1523"/>
      <c r="B33" s="1416"/>
      <c r="C33" s="1382"/>
      <c r="D33" s="1539">
        <v>0.15</v>
      </c>
      <c r="E33" s="1264"/>
      <c r="F33" s="1261"/>
      <c r="G33" s="1266" t="s">
        <v>564</v>
      </c>
      <c r="H33" s="1274" t="s">
        <v>95</v>
      </c>
      <c r="I33" s="563" t="s">
        <v>571</v>
      </c>
      <c r="J33" s="435" t="s">
        <v>95</v>
      </c>
      <c r="K33" s="172" t="s">
        <v>4</v>
      </c>
      <c r="L33" s="797">
        <v>0</v>
      </c>
      <c r="M33" s="671" t="s">
        <v>2</v>
      </c>
      <c r="N33" s="335">
        <v>0.5</v>
      </c>
      <c r="O33" s="335">
        <f>$A$10*$B$19*$C$28*$D$33*N33</f>
        <v>3.6050624999999996E-2</v>
      </c>
      <c r="P33" s="671">
        <v>0</v>
      </c>
      <c r="Q33" s="718">
        <v>10</v>
      </c>
      <c r="R33" s="671">
        <f t="shared" si="0"/>
        <v>100</v>
      </c>
      <c r="S33" s="336">
        <f t="shared" si="1"/>
        <v>3.6050624999999994</v>
      </c>
      <c r="T33" s="671">
        <v>0</v>
      </c>
      <c r="U33" s="718">
        <v>10</v>
      </c>
      <c r="V33" s="671">
        <f t="shared" si="2"/>
        <v>100</v>
      </c>
      <c r="W33" s="336">
        <f t="shared" si="3"/>
        <v>3.6050624999999994</v>
      </c>
      <c r="X33" s="337">
        <v>10</v>
      </c>
    </row>
    <row r="34" spans="1:24" s="337" customFormat="1" ht="78.75">
      <c r="A34" s="1523"/>
      <c r="B34" s="1416"/>
      <c r="C34" s="1382"/>
      <c r="D34" s="1540"/>
      <c r="E34" s="1264"/>
      <c r="F34" s="1261"/>
      <c r="G34" s="1267"/>
      <c r="H34" s="1275"/>
      <c r="I34" s="563" t="s">
        <v>572</v>
      </c>
      <c r="J34" s="435" t="s">
        <v>408</v>
      </c>
      <c r="K34" s="172" t="s">
        <v>4</v>
      </c>
      <c r="L34" s="797">
        <v>0</v>
      </c>
      <c r="M34" s="334" t="s">
        <v>2</v>
      </c>
      <c r="N34" s="335">
        <v>0.5</v>
      </c>
      <c r="O34" s="335">
        <f>$A$10*$B$19*$C$28*$D$33*N34</f>
        <v>3.6050624999999996E-2</v>
      </c>
      <c r="P34" s="671">
        <v>0</v>
      </c>
      <c r="Q34" s="718">
        <v>10</v>
      </c>
      <c r="R34" s="671">
        <f t="shared" si="0"/>
        <v>100</v>
      </c>
      <c r="S34" s="336">
        <f t="shared" si="1"/>
        <v>3.6050624999999994</v>
      </c>
      <c r="T34" s="671">
        <v>0</v>
      </c>
      <c r="U34" s="718">
        <v>10</v>
      </c>
      <c r="V34" s="671">
        <f t="shared" si="2"/>
        <v>100</v>
      </c>
      <c r="W34" s="336">
        <f t="shared" si="3"/>
        <v>3.6050624999999994</v>
      </c>
      <c r="X34" s="337">
        <v>11</v>
      </c>
    </row>
    <row r="35" spans="1:24" s="337" customFormat="1" ht="157.5">
      <c r="A35" s="1523"/>
      <c r="B35" s="1416"/>
      <c r="C35" s="1382"/>
      <c r="D35" s="1539">
        <v>0.2</v>
      </c>
      <c r="E35" s="1264"/>
      <c r="F35" s="1261"/>
      <c r="G35" s="1266" t="s">
        <v>514</v>
      </c>
      <c r="H35" s="1274" t="s">
        <v>96</v>
      </c>
      <c r="I35" s="563" t="s">
        <v>522</v>
      </c>
      <c r="J35" s="81" t="s">
        <v>387</v>
      </c>
      <c r="K35" s="172" t="s">
        <v>4</v>
      </c>
      <c r="L35" s="797">
        <v>0</v>
      </c>
      <c r="M35" s="671" t="s">
        <v>2</v>
      </c>
      <c r="N35" s="335">
        <v>0.5</v>
      </c>
      <c r="O35" s="335">
        <f>$A$10*$B$19*$C$28*$D$35*N35</f>
        <v>4.8067499999999999E-2</v>
      </c>
      <c r="P35" s="671">
        <v>0</v>
      </c>
      <c r="Q35" s="718">
        <v>10</v>
      </c>
      <c r="R35" s="671">
        <f t="shared" si="0"/>
        <v>100</v>
      </c>
      <c r="S35" s="336">
        <f t="shared" si="1"/>
        <v>4.8067500000000001</v>
      </c>
      <c r="T35" s="671">
        <v>0</v>
      </c>
      <c r="U35" s="718">
        <v>10</v>
      </c>
      <c r="V35" s="671">
        <f t="shared" si="2"/>
        <v>100</v>
      </c>
      <c r="W35" s="336">
        <f t="shared" si="3"/>
        <v>4.8067500000000001</v>
      </c>
      <c r="X35" s="337">
        <v>12</v>
      </c>
    </row>
    <row r="36" spans="1:24" s="337" customFormat="1" ht="94.5">
      <c r="A36" s="1523"/>
      <c r="B36" s="1416"/>
      <c r="C36" s="1382"/>
      <c r="D36" s="1540"/>
      <c r="E36" s="1264"/>
      <c r="F36" s="1261"/>
      <c r="G36" s="1267"/>
      <c r="H36" s="1275"/>
      <c r="I36" s="563" t="s">
        <v>573</v>
      </c>
      <c r="J36" s="435" t="s">
        <v>182</v>
      </c>
      <c r="K36" s="172" t="s">
        <v>4</v>
      </c>
      <c r="L36" s="797">
        <v>0</v>
      </c>
      <c r="M36" s="334" t="s">
        <v>2</v>
      </c>
      <c r="N36" s="335">
        <v>0.5</v>
      </c>
      <c r="O36" s="335">
        <f>$A$10*$B$19*$C$28*$D$35*N36</f>
        <v>4.8067499999999999E-2</v>
      </c>
      <c r="P36" s="671">
        <v>0</v>
      </c>
      <c r="Q36" s="718">
        <v>10</v>
      </c>
      <c r="R36" s="671">
        <f t="shared" si="0"/>
        <v>100</v>
      </c>
      <c r="S36" s="336">
        <f t="shared" si="1"/>
        <v>4.8067500000000001</v>
      </c>
      <c r="T36" s="671">
        <v>0</v>
      </c>
      <c r="U36" s="718">
        <v>10</v>
      </c>
      <c r="V36" s="671">
        <f t="shared" si="2"/>
        <v>100</v>
      </c>
      <c r="W36" s="336">
        <f t="shared" si="3"/>
        <v>4.8067500000000001</v>
      </c>
      <c r="X36" s="337">
        <v>13</v>
      </c>
    </row>
    <row r="37" spans="1:24" s="337" customFormat="1" ht="78.75">
      <c r="A37" s="1523"/>
      <c r="B37" s="1416"/>
      <c r="C37" s="1383"/>
      <c r="D37" s="773">
        <v>0.05</v>
      </c>
      <c r="E37" s="1265"/>
      <c r="F37" s="1261"/>
      <c r="G37" s="92" t="s">
        <v>565</v>
      </c>
      <c r="H37" s="350" t="s">
        <v>97</v>
      </c>
      <c r="I37" s="563" t="s">
        <v>574</v>
      </c>
      <c r="J37" s="429" t="s">
        <v>179</v>
      </c>
      <c r="K37" s="172" t="s">
        <v>4</v>
      </c>
      <c r="L37" s="797">
        <v>0</v>
      </c>
      <c r="M37" s="334" t="s">
        <v>2</v>
      </c>
      <c r="N37" s="335">
        <v>1</v>
      </c>
      <c r="O37" s="335">
        <f>A10*B19*C28*D37*N37</f>
        <v>2.403375E-2</v>
      </c>
      <c r="P37" s="671">
        <v>0</v>
      </c>
      <c r="Q37" s="718">
        <v>10</v>
      </c>
      <c r="R37" s="671">
        <f t="shared" si="0"/>
        <v>100</v>
      </c>
      <c r="S37" s="336">
        <f t="shared" si="1"/>
        <v>2.403375</v>
      </c>
      <c r="T37" s="671">
        <v>0</v>
      </c>
      <c r="U37" s="718">
        <v>10</v>
      </c>
      <c r="V37" s="671">
        <f t="shared" si="2"/>
        <v>100</v>
      </c>
      <c r="W37" s="336">
        <f t="shared" si="3"/>
        <v>2.403375</v>
      </c>
      <c r="X37" s="337">
        <v>14</v>
      </c>
    </row>
    <row r="38" spans="1:24" s="337" customFormat="1">
      <c r="A38" s="1523"/>
      <c r="B38" s="1416"/>
      <c r="C38" s="775"/>
      <c r="D38" s="986"/>
      <c r="E38" s="433"/>
      <c r="F38" s="1398" t="s">
        <v>307</v>
      </c>
      <c r="G38" s="1399"/>
      <c r="H38" s="1399"/>
      <c r="I38" s="1399"/>
      <c r="J38" s="1400"/>
      <c r="K38" s="529"/>
      <c r="L38" s="529"/>
      <c r="M38" s="529"/>
      <c r="N38" s="310"/>
      <c r="O38" s="310"/>
      <c r="P38" s="529"/>
      <c r="Q38" s="310"/>
      <c r="R38" s="529"/>
      <c r="S38" s="552"/>
      <c r="T38" s="529"/>
      <c r="U38" s="310"/>
      <c r="V38" s="529"/>
      <c r="W38" s="552"/>
    </row>
    <row r="39" spans="1:24" s="337" customFormat="1">
      <c r="A39" s="1523"/>
      <c r="B39" s="1416"/>
      <c r="C39" s="773"/>
      <c r="D39" s="773"/>
      <c r="E39" s="422"/>
      <c r="F39" s="339"/>
      <c r="G39" s="422"/>
      <c r="H39" s="82"/>
      <c r="I39" s="224"/>
      <c r="J39" s="81"/>
      <c r="K39" s="119"/>
      <c r="L39" s="81"/>
      <c r="M39" s="81"/>
      <c r="N39" s="335"/>
      <c r="O39" s="335"/>
      <c r="P39" s="334"/>
      <c r="Q39" s="672"/>
      <c r="R39" s="334"/>
      <c r="S39" s="336"/>
      <c r="T39" s="334"/>
      <c r="U39" s="672"/>
      <c r="V39" s="334"/>
      <c r="W39" s="336"/>
    </row>
    <row r="40" spans="1:24" s="337" customFormat="1">
      <c r="A40" s="1523"/>
      <c r="B40" s="1416"/>
      <c r="C40" s="773"/>
      <c r="D40" s="773"/>
      <c r="E40" s="324"/>
      <c r="F40" s="1398" t="s">
        <v>316</v>
      </c>
      <c r="G40" s="1399"/>
      <c r="H40" s="1399"/>
      <c r="I40" s="1399"/>
      <c r="J40" s="1400"/>
      <c r="K40" s="558"/>
      <c r="L40" s="529"/>
      <c r="M40" s="529"/>
      <c r="N40" s="310"/>
      <c r="O40" s="310"/>
      <c r="P40" s="529"/>
      <c r="Q40" s="310"/>
      <c r="R40" s="529"/>
      <c r="S40" s="552"/>
      <c r="T40" s="529"/>
      <c r="U40" s="310"/>
      <c r="V40" s="529"/>
      <c r="W40" s="552"/>
    </row>
    <row r="41" spans="1:24" s="337" customFormat="1" ht="141.75">
      <c r="A41" s="1523"/>
      <c r="B41" s="1416"/>
      <c r="C41" s="773">
        <v>0.1</v>
      </c>
      <c r="D41" s="773">
        <v>1</v>
      </c>
      <c r="E41" s="422" t="s">
        <v>109</v>
      </c>
      <c r="F41" s="715" t="s">
        <v>110</v>
      </c>
      <c r="G41" s="951" t="s">
        <v>455</v>
      </c>
      <c r="H41" s="332" t="s">
        <v>110</v>
      </c>
      <c r="I41" s="331" t="s">
        <v>454</v>
      </c>
      <c r="J41" s="435" t="s">
        <v>409</v>
      </c>
      <c r="K41" s="172" t="s">
        <v>4</v>
      </c>
      <c r="L41" s="429">
        <v>0</v>
      </c>
      <c r="M41" s="895" t="s">
        <v>2</v>
      </c>
      <c r="N41" s="335">
        <v>1</v>
      </c>
      <c r="O41" s="335">
        <f>A10*B19*C41*D41*N41</f>
        <v>7.3950000000000002E-2</v>
      </c>
      <c r="P41" s="334">
        <v>0</v>
      </c>
      <c r="Q41" s="672">
        <v>10</v>
      </c>
      <c r="R41" s="334">
        <f>100-P41*Q41</f>
        <v>100</v>
      </c>
      <c r="S41" s="336">
        <f>O41*R41</f>
        <v>7.3950000000000005</v>
      </c>
      <c r="T41" s="334">
        <v>0</v>
      </c>
      <c r="U41" s="672">
        <v>10</v>
      </c>
      <c r="V41" s="334">
        <f>100-T41*U41</f>
        <v>100</v>
      </c>
      <c r="W41" s="336">
        <f>O41*V41</f>
        <v>7.3950000000000005</v>
      </c>
      <c r="X41" s="337">
        <v>15</v>
      </c>
    </row>
    <row r="42" spans="1:24" s="337" customFormat="1">
      <c r="A42" s="1523"/>
      <c r="B42" s="1416"/>
      <c r="C42" s="776"/>
      <c r="D42" s="985"/>
      <c r="E42" s="324"/>
      <c r="F42" s="1395" t="s">
        <v>308</v>
      </c>
      <c r="G42" s="1396"/>
      <c r="H42" s="1396"/>
      <c r="I42" s="1396"/>
      <c r="J42" s="1397"/>
      <c r="K42" s="521"/>
      <c r="L42" s="521"/>
      <c r="M42" s="521"/>
      <c r="N42" s="310"/>
      <c r="O42" s="310"/>
      <c r="P42" s="529"/>
      <c r="Q42" s="310"/>
      <c r="R42" s="529"/>
      <c r="S42" s="552"/>
      <c r="T42" s="529"/>
      <c r="U42" s="310"/>
      <c r="V42" s="529"/>
      <c r="W42" s="552"/>
    </row>
    <row r="43" spans="1:24" s="337" customFormat="1">
      <c r="A43" s="1523"/>
      <c r="B43" s="1416"/>
      <c r="C43" s="913"/>
      <c r="D43" s="985"/>
      <c r="E43" s="331"/>
      <c r="F43" s="341"/>
      <c r="G43" s="331"/>
      <c r="H43" s="83"/>
      <c r="I43" s="562"/>
      <c r="J43" s="342"/>
      <c r="K43" s="334"/>
      <c r="L43" s="334"/>
      <c r="M43" s="334"/>
      <c r="N43" s="335"/>
      <c r="O43" s="335"/>
      <c r="P43" s="334"/>
      <c r="Q43" s="672"/>
      <c r="R43" s="334"/>
      <c r="S43" s="336"/>
      <c r="T43" s="334"/>
      <c r="U43" s="672"/>
      <c r="V43" s="334"/>
      <c r="W43" s="336"/>
    </row>
    <row r="44" spans="1:24" s="337" customFormat="1">
      <c r="A44" s="1523"/>
      <c r="B44" s="1416"/>
      <c r="C44" s="775"/>
      <c r="D44" s="986"/>
      <c r="E44" s="536"/>
      <c r="F44" s="1398" t="s">
        <v>309</v>
      </c>
      <c r="G44" s="1399"/>
      <c r="H44" s="1399"/>
      <c r="I44" s="1399"/>
      <c r="J44" s="1400"/>
      <c r="K44" s="529"/>
      <c r="L44" s="529"/>
      <c r="M44" s="529"/>
      <c r="N44" s="310"/>
      <c r="O44" s="310"/>
      <c r="P44" s="529"/>
      <c r="Q44" s="310"/>
      <c r="R44" s="529"/>
      <c r="S44" s="552"/>
      <c r="T44" s="529"/>
      <c r="U44" s="310"/>
      <c r="V44" s="529"/>
      <c r="W44" s="552"/>
    </row>
    <row r="45" spans="1:24" s="337" customFormat="1">
      <c r="A45" s="1523"/>
      <c r="B45" s="1416"/>
      <c r="C45" s="913"/>
      <c r="D45" s="985"/>
      <c r="E45" s="904"/>
      <c r="F45" s="902"/>
      <c r="G45" s="901"/>
      <c r="H45" s="902"/>
      <c r="I45" s="224"/>
      <c r="J45" s="435"/>
      <c r="K45" s="814"/>
      <c r="L45" s="814"/>
      <c r="M45" s="814"/>
      <c r="N45" s="335"/>
      <c r="O45" s="335"/>
      <c r="P45" s="814"/>
      <c r="Q45" s="815"/>
      <c r="R45" s="814"/>
      <c r="S45" s="336"/>
      <c r="T45" s="814"/>
      <c r="U45" s="815"/>
      <c r="V45" s="814"/>
      <c r="W45" s="336"/>
    </row>
    <row r="46" spans="1:24" s="337" customFormat="1">
      <c r="A46" s="1523"/>
      <c r="B46" s="1525"/>
      <c r="C46" s="948">
        <f>SUM(C21:C45)</f>
        <v>1</v>
      </c>
      <c r="D46" s="948"/>
      <c r="E46" s="422"/>
      <c r="F46" s="333"/>
      <c r="G46" s="333"/>
      <c r="H46" s="333"/>
      <c r="I46" s="333"/>
      <c r="J46" s="333"/>
      <c r="K46" s="333"/>
      <c r="L46" s="333"/>
      <c r="M46" s="333"/>
      <c r="N46" s="416"/>
      <c r="O46" s="416"/>
      <c r="P46" s="343"/>
      <c r="Q46" s="343"/>
      <c r="R46" s="344"/>
      <c r="S46" s="509"/>
      <c r="T46" s="343"/>
      <c r="U46" s="343"/>
      <c r="V46" s="369"/>
      <c r="W46" s="436"/>
    </row>
    <row r="47" spans="1:24" s="162" customFormat="1">
      <c r="A47" s="1523"/>
      <c r="B47" s="889"/>
      <c r="C47" s="889"/>
      <c r="D47" s="1061"/>
      <c r="E47" s="699" t="s">
        <v>535</v>
      </c>
      <c r="F47" s="691" t="s">
        <v>536</v>
      </c>
      <c r="G47" s="692"/>
      <c r="H47" s="692"/>
      <c r="I47" s="692"/>
      <c r="J47" s="692"/>
      <c r="K47" s="692"/>
      <c r="L47" s="692"/>
      <c r="M47" s="693"/>
      <c r="N47" s="890"/>
      <c r="O47" s="890"/>
      <c r="P47" s="891"/>
      <c r="Q47" s="891"/>
      <c r="R47" s="892"/>
      <c r="S47" s="893">
        <f>SUM(S48:S57)</f>
        <v>11.049999999999999</v>
      </c>
      <c r="T47" s="893"/>
      <c r="U47" s="893"/>
      <c r="V47" s="893"/>
      <c r="W47" s="893">
        <f>SUM(W48:W57)</f>
        <v>11.049999999999999</v>
      </c>
    </row>
    <row r="48" spans="1:24" s="162" customFormat="1" ht="78.75">
      <c r="A48" s="1523"/>
      <c r="B48" s="1416">
        <v>0.13</v>
      </c>
      <c r="C48" s="999">
        <v>0.1</v>
      </c>
      <c r="D48" s="999">
        <v>1</v>
      </c>
      <c r="E48" s="92" t="s">
        <v>31</v>
      </c>
      <c r="F48" s="117" t="s">
        <v>10</v>
      </c>
      <c r="G48" s="117" t="s">
        <v>547</v>
      </c>
      <c r="H48" s="253" t="s">
        <v>189</v>
      </c>
      <c r="I48" s="118" t="s">
        <v>427</v>
      </c>
      <c r="J48" s="253" t="s">
        <v>189</v>
      </c>
      <c r="K48" s="172" t="s">
        <v>4</v>
      </c>
      <c r="L48" s="119">
        <v>0</v>
      </c>
      <c r="M48" s="983" t="s">
        <v>2</v>
      </c>
      <c r="N48" s="120">
        <v>1</v>
      </c>
      <c r="O48" s="885">
        <f>$A$10*$B$48*C48*D48*N48</f>
        <v>1.1050000000000001E-2</v>
      </c>
      <c r="P48" s="1041">
        <v>0</v>
      </c>
      <c r="Q48" s="1041">
        <v>10</v>
      </c>
      <c r="R48" s="1026">
        <f>100-P48*Q48</f>
        <v>100</v>
      </c>
      <c r="S48" s="263">
        <f>R48*O48</f>
        <v>1.105</v>
      </c>
      <c r="T48" s="1041">
        <v>0</v>
      </c>
      <c r="U48" s="1041">
        <v>10</v>
      </c>
      <c r="V48" s="1026">
        <f>100-T48*U48</f>
        <v>100</v>
      </c>
      <c r="W48" s="263">
        <f>V48*O48</f>
        <v>1.105</v>
      </c>
      <c r="X48" s="1127">
        <v>16</v>
      </c>
    </row>
    <row r="49" spans="1:24" s="162" customFormat="1" ht="47.25">
      <c r="A49" s="1523"/>
      <c r="B49" s="1416"/>
      <c r="C49" s="999">
        <v>7.0000000000000007E-2</v>
      </c>
      <c r="D49" s="999">
        <v>1</v>
      </c>
      <c r="E49" s="886" t="s">
        <v>58</v>
      </c>
      <c r="F49" s="887" t="s">
        <v>59</v>
      </c>
      <c r="G49" s="888" t="s">
        <v>429</v>
      </c>
      <c r="H49" s="887" t="s">
        <v>527</v>
      </c>
      <c r="I49" s="1041" t="s">
        <v>430</v>
      </c>
      <c r="J49" s="1023" t="s">
        <v>379</v>
      </c>
      <c r="K49" s="172" t="s">
        <v>4</v>
      </c>
      <c r="L49" s="119">
        <v>0</v>
      </c>
      <c r="M49" s="983" t="s">
        <v>2</v>
      </c>
      <c r="N49" s="124">
        <v>1</v>
      </c>
      <c r="O49" s="885">
        <f t="shared" ref="O49:O55" si="5">$A$10*$B$48*C49*D49*N49</f>
        <v>7.7350000000000006E-3</v>
      </c>
      <c r="P49" s="1041">
        <v>0</v>
      </c>
      <c r="Q49" s="1041">
        <v>10</v>
      </c>
      <c r="R49" s="1026">
        <f t="shared" ref="R49:R55" si="6">100-P49*Q49</f>
        <v>100</v>
      </c>
      <c r="S49" s="263">
        <f t="shared" ref="S49:S57" si="7">R49*O49</f>
        <v>0.77350000000000008</v>
      </c>
      <c r="T49" s="1041">
        <v>0</v>
      </c>
      <c r="U49" s="1041">
        <v>10</v>
      </c>
      <c r="V49" s="1026">
        <f t="shared" ref="V49:V55" si="8">100-T49*U49</f>
        <v>100</v>
      </c>
      <c r="W49" s="263">
        <f t="shared" ref="W49:W57" si="9">V49*O49</f>
        <v>0.77350000000000008</v>
      </c>
      <c r="X49" s="162">
        <v>17</v>
      </c>
    </row>
    <row r="50" spans="1:24" s="162" customFormat="1" ht="47.25">
      <c r="A50" s="1523"/>
      <c r="B50" s="1416"/>
      <c r="C50" s="999">
        <v>7.0000000000000007E-2</v>
      </c>
      <c r="D50" s="999">
        <v>1</v>
      </c>
      <c r="E50" s="886" t="s">
        <v>60</v>
      </c>
      <c r="F50" s="887" t="s">
        <v>61</v>
      </c>
      <c r="G50" s="888" t="s">
        <v>431</v>
      </c>
      <c r="H50" s="887" t="s">
        <v>529</v>
      </c>
      <c r="I50" s="1041" t="s">
        <v>432</v>
      </c>
      <c r="J50" s="1023" t="s">
        <v>381</v>
      </c>
      <c r="K50" s="172" t="s">
        <v>4</v>
      </c>
      <c r="L50" s="119">
        <v>0</v>
      </c>
      <c r="M50" s="983" t="s">
        <v>2</v>
      </c>
      <c r="N50" s="124">
        <v>1</v>
      </c>
      <c r="O50" s="885">
        <f t="shared" si="5"/>
        <v>7.7350000000000006E-3</v>
      </c>
      <c r="P50" s="1041">
        <v>0</v>
      </c>
      <c r="Q50" s="1041">
        <v>10</v>
      </c>
      <c r="R50" s="1026">
        <f t="shared" si="6"/>
        <v>100</v>
      </c>
      <c r="S50" s="263">
        <f t="shared" si="7"/>
        <v>0.77350000000000008</v>
      </c>
      <c r="T50" s="1041">
        <v>0</v>
      </c>
      <c r="U50" s="1041">
        <v>10</v>
      </c>
      <c r="V50" s="1026">
        <f t="shared" si="8"/>
        <v>100</v>
      </c>
      <c r="W50" s="263">
        <f t="shared" si="9"/>
        <v>0.77350000000000008</v>
      </c>
      <c r="X50" s="162">
        <v>18</v>
      </c>
    </row>
    <row r="51" spans="1:24" s="162" customFormat="1" ht="126">
      <c r="A51" s="1523"/>
      <c r="B51" s="1416"/>
      <c r="C51" s="974">
        <v>0.1</v>
      </c>
      <c r="D51" s="974">
        <v>1</v>
      </c>
      <c r="E51" s="341" t="s">
        <v>77</v>
      </c>
      <c r="F51" s="341" t="s">
        <v>78</v>
      </c>
      <c r="G51" s="341" t="s">
        <v>435</v>
      </c>
      <c r="H51" s="341" t="s">
        <v>531</v>
      </c>
      <c r="I51" s="224" t="s">
        <v>437</v>
      </c>
      <c r="J51" s="1023" t="s">
        <v>333</v>
      </c>
      <c r="K51" s="172" t="s">
        <v>4</v>
      </c>
      <c r="L51" s="119">
        <v>0</v>
      </c>
      <c r="M51" s="983" t="s">
        <v>2</v>
      </c>
      <c r="N51" s="124">
        <v>1</v>
      </c>
      <c r="O51" s="885">
        <f t="shared" si="5"/>
        <v>1.1050000000000001E-2</v>
      </c>
      <c r="P51" s="1041">
        <v>0</v>
      </c>
      <c r="Q51" s="1041">
        <v>10</v>
      </c>
      <c r="R51" s="1026">
        <f t="shared" si="6"/>
        <v>100</v>
      </c>
      <c r="S51" s="263">
        <f t="shared" si="7"/>
        <v>1.105</v>
      </c>
      <c r="T51" s="1041">
        <v>0</v>
      </c>
      <c r="U51" s="1041">
        <v>10</v>
      </c>
      <c r="V51" s="1026">
        <f t="shared" si="8"/>
        <v>100</v>
      </c>
      <c r="W51" s="263">
        <f t="shared" si="9"/>
        <v>1.105</v>
      </c>
      <c r="X51" s="162">
        <v>19</v>
      </c>
    </row>
    <row r="52" spans="1:24" s="162" customFormat="1" ht="47.25">
      <c r="A52" s="1523"/>
      <c r="B52" s="1416"/>
      <c r="C52" s="999">
        <v>0</v>
      </c>
      <c r="D52" s="974">
        <v>1</v>
      </c>
      <c r="E52" s="1029" t="s">
        <v>88</v>
      </c>
      <c r="F52" s="1029" t="s">
        <v>89</v>
      </c>
      <c r="G52" s="1030" t="s">
        <v>591</v>
      </c>
      <c r="H52" s="957" t="s">
        <v>592</v>
      </c>
      <c r="I52" s="917" t="s">
        <v>593</v>
      </c>
      <c r="J52" s="957" t="s">
        <v>592</v>
      </c>
      <c r="K52" s="898" t="s">
        <v>600</v>
      </c>
      <c r="L52" s="898">
        <v>0</v>
      </c>
      <c r="M52" s="1023" t="s">
        <v>2</v>
      </c>
      <c r="N52" s="113">
        <v>1</v>
      </c>
      <c r="O52" s="885">
        <f t="shared" si="5"/>
        <v>0</v>
      </c>
      <c r="P52" s="1041">
        <v>0</v>
      </c>
      <c r="Q52" s="1041">
        <v>10</v>
      </c>
      <c r="R52" s="1026">
        <f t="shared" si="6"/>
        <v>100</v>
      </c>
      <c r="S52" s="263">
        <f>R52*O52</f>
        <v>0</v>
      </c>
      <c r="T52" s="1041">
        <v>0</v>
      </c>
      <c r="U52" s="1041">
        <v>10</v>
      </c>
      <c r="V52" s="1026">
        <f t="shared" si="8"/>
        <v>100</v>
      </c>
      <c r="W52" s="263">
        <f>V52*O52</f>
        <v>0</v>
      </c>
      <c r="X52" s="162">
        <v>20</v>
      </c>
    </row>
    <row r="53" spans="1:24" s="162" customFormat="1" ht="78.75">
      <c r="A53" s="1523"/>
      <c r="B53" s="1416"/>
      <c r="C53" s="974">
        <v>0.19</v>
      </c>
      <c r="D53" s="974">
        <v>1</v>
      </c>
      <c r="E53" s="902" t="s">
        <v>106</v>
      </c>
      <c r="F53" s="902" t="s">
        <v>107</v>
      </c>
      <c r="G53" s="902" t="s">
        <v>491</v>
      </c>
      <c r="H53" s="902" t="s">
        <v>107</v>
      </c>
      <c r="I53" s="79" t="s">
        <v>453</v>
      </c>
      <c r="J53" s="81" t="s">
        <v>344</v>
      </c>
      <c r="K53" s="172" t="s">
        <v>4</v>
      </c>
      <c r="L53" s="119">
        <v>0</v>
      </c>
      <c r="M53" s="983" t="s">
        <v>2</v>
      </c>
      <c r="N53" s="124">
        <v>1</v>
      </c>
      <c r="O53" s="885">
        <f t="shared" si="5"/>
        <v>2.0995E-2</v>
      </c>
      <c r="P53" s="1041">
        <v>0</v>
      </c>
      <c r="Q53" s="1041">
        <v>10</v>
      </c>
      <c r="R53" s="1026">
        <f t="shared" si="6"/>
        <v>100</v>
      </c>
      <c r="S53" s="263">
        <f t="shared" si="7"/>
        <v>2.0994999999999999</v>
      </c>
      <c r="T53" s="1041">
        <v>0</v>
      </c>
      <c r="U53" s="1041">
        <v>10</v>
      </c>
      <c r="V53" s="1026">
        <f t="shared" si="8"/>
        <v>100</v>
      </c>
      <c r="W53" s="263">
        <f t="shared" si="9"/>
        <v>2.0994999999999999</v>
      </c>
      <c r="X53" s="162">
        <v>21</v>
      </c>
    </row>
    <row r="54" spans="1:24" s="162" customFormat="1" ht="78.75">
      <c r="A54" s="1523"/>
      <c r="B54" s="1416"/>
      <c r="C54" s="974">
        <v>0.19</v>
      </c>
      <c r="D54" s="974">
        <v>1</v>
      </c>
      <c r="E54" s="902" t="s">
        <v>112</v>
      </c>
      <c r="F54" s="902" t="s">
        <v>113</v>
      </c>
      <c r="G54" s="902" t="s">
        <v>456</v>
      </c>
      <c r="H54" s="902" t="s">
        <v>532</v>
      </c>
      <c r="I54" s="224" t="s">
        <v>457</v>
      </c>
      <c r="J54" s="84" t="s">
        <v>395</v>
      </c>
      <c r="K54" s="172" t="s">
        <v>4</v>
      </c>
      <c r="L54" s="119">
        <v>0</v>
      </c>
      <c r="M54" s="983" t="s">
        <v>2</v>
      </c>
      <c r="N54" s="124">
        <v>1</v>
      </c>
      <c r="O54" s="885">
        <f t="shared" si="5"/>
        <v>2.0995E-2</v>
      </c>
      <c r="P54" s="1041">
        <v>0</v>
      </c>
      <c r="Q54" s="1041">
        <v>10</v>
      </c>
      <c r="R54" s="1026">
        <f t="shared" si="6"/>
        <v>100</v>
      </c>
      <c r="S54" s="263">
        <f t="shared" si="7"/>
        <v>2.0994999999999999</v>
      </c>
      <c r="T54" s="1041">
        <v>0</v>
      </c>
      <c r="U54" s="1041">
        <v>10</v>
      </c>
      <c r="V54" s="1026">
        <f t="shared" si="8"/>
        <v>100</v>
      </c>
      <c r="W54" s="263">
        <f t="shared" si="9"/>
        <v>2.0994999999999999</v>
      </c>
      <c r="X54" s="162">
        <v>22</v>
      </c>
    </row>
    <row r="55" spans="1:24" s="162" customFormat="1" ht="47.25">
      <c r="A55" s="1523"/>
      <c r="B55" s="1416"/>
      <c r="C55" s="974">
        <v>0.19</v>
      </c>
      <c r="D55" s="974">
        <v>1</v>
      </c>
      <c r="E55" s="902" t="s">
        <v>115</v>
      </c>
      <c r="F55" s="902" t="s">
        <v>116</v>
      </c>
      <c r="G55" s="902" t="s">
        <v>458</v>
      </c>
      <c r="H55" s="902" t="s">
        <v>533</v>
      </c>
      <c r="I55" s="224" t="s">
        <v>459</v>
      </c>
      <c r="J55" s="81" t="s">
        <v>396</v>
      </c>
      <c r="K55" s="172" t="s">
        <v>4</v>
      </c>
      <c r="L55" s="119">
        <v>0</v>
      </c>
      <c r="M55" s="983" t="s">
        <v>2</v>
      </c>
      <c r="N55" s="124">
        <v>1</v>
      </c>
      <c r="O55" s="885">
        <f t="shared" si="5"/>
        <v>2.0995E-2</v>
      </c>
      <c r="P55" s="1041">
        <v>0</v>
      </c>
      <c r="Q55" s="1041">
        <v>10</v>
      </c>
      <c r="R55" s="1026">
        <f t="shared" si="6"/>
        <v>100</v>
      </c>
      <c r="S55" s="263">
        <f t="shared" si="7"/>
        <v>2.0994999999999999</v>
      </c>
      <c r="T55" s="1041">
        <v>0</v>
      </c>
      <c r="U55" s="1041">
        <v>10</v>
      </c>
      <c r="V55" s="1026">
        <f t="shared" si="8"/>
        <v>100</v>
      </c>
      <c r="W55" s="263">
        <f t="shared" si="9"/>
        <v>2.0994999999999999</v>
      </c>
      <c r="X55" s="162">
        <v>23</v>
      </c>
    </row>
    <row r="56" spans="1:24" s="162" customFormat="1" ht="78.75">
      <c r="A56" s="1523"/>
      <c r="B56" s="1416"/>
      <c r="C56" s="1360">
        <v>0.09</v>
      </c>
      <c r="D56" s="1360">
        <v>1</v>
      </c>
      <c r="E56" s="1348" t="s">
        <v>119</v>
      </c>
      <c r="F56" s="1283" t="s">
        <v>120</v>
      </c>
      <c r="G56" s="1271" t="s">
        <v>428</v>
      </c>
      <c r="H56" s="1283" t="s">
        <v>534</v>
      </c>
      <c r="I56" s="1118" t="s">
        <v>471</v>
      </c>
      <c r="J56" s="1119" t="s">
        <v>121</v>
      </c>
      <c r="K56" s="898" t="s">
        <v>606</v>
      </c>
      <c r="L56" s="1031"/>
      <c r="M56" s="895" t="s">
        <v>2</v>
      </c>
      <c r="N56" s="1103">
        <v>0.5</v>
      </c>
      <c r="O56" s="1104">
        <f>$A$10*$B$48*$C$56*$D$56*N56</f>
        <v>4.9724999999999995E-3</v>
      </c>
      <c r="P56" s="1105">
        <v>0</v>
      </c>
      <c r="Q56" s="1105">
        <v>10</v>
      </c>
      <c r="R56" s="1106">
        <v>100</v>
      </c>
      <c r="S56" s="1107">
        <f t="shared" si="7"/>
        <v>0.49724999999999997</v>
      </c>
      <c r="T56" s="1105">
        <v>0</v>
      </c>
      <c r="U56" s="1105">
        <v>10</v>
      </c>
      <c r="V56" s="1106">
        <v>100</v>
      </c>
      <c r="W56" s="1107">
        <f t="shared" si="9"/>
        <v>0.49724999999999997</v>
      </c>
      <c r="X56" s="162">
        <v>24</v>
      </c>
    </row>
    <row r="57" spans="1:24" s="162" customFormat="1" ht="63">
      <c r="A57" s="1523"/>
      <c r="B57" s="1416"/>
      <c r="C57" s="1384"/>
      <c r="D57" s="1361"/>
      <c r="E57" s="1385"/>
      <c r="F57" s="1284"/>
      <c r="G57" s="1277"/>
      <c r="H57" s="1284"/>
      <c r="I57" s="1123" t="s">
        <v>460</v>
      </c>
      <c r="J57" s="1124" t="s">
        <v>617</v>
      </c>
      <c r="K57" s="172" t="s">
        <v>4</v>
      </c>
      <c r="L57" s="119">
        <v>0</v>
      </c>
      <c r="M57" s="119" t="s">
        <v>2</v>
      </c>
      <c r="N57" s="124">
        <v>0.5</v>
      </c>
      <c r="O57" s="1104">
        <f>$A$10*$B$48*$C$56*$D$56*N57</f>
        <v>4.9724999999999995E-3</v>
      </c>
      <c r="P57" s="1113">
        <v>0</v>
      </c>
      <c r="Q57" s="1113">
        <v>10</v>
      </c>
      <c r="R57" s="1026">
        <f t="shared" ref="R57" si="10">100-P57*Q57</f>
        <v>100</v>
      </c>
      <c r="S57" s="263">
        <f t="shared" si="7"/>
        <v>0.49724999999999997</v>
      </c>
      <c r="T57" s="1113">
        <v>0</v>
      </c>
      <c r="U57" s="1113">
        <v>10</v>
      </c>
      <c r="V57" s="1026">
        <f t="shared" ref="V57" si="11">100-T57*U57</f>
        <v>100</v>
      </c>
      <c r="W57" s="263">
        <f t="shared" si="9"/>
        <v>0.49724999999999997</v>
      </c>
      <c r="X57" s="162">
        <v>25</v>
      </c>
    </row>
    <row r="58" spans="1:24" s="162" customFormat="1">
      <c r="A58" s="1524"/>
      <c r="B58" s="1525"/>
      <c r="C58" s="947">
        <f>SUM(C47:C57)</f>
        <v>0.99999999999999989</v>
      </c>
      <c r="D58" s="947"/>
      <c r="E58" s="356"/>
      <c r="F58" s="906"/>
      <c r="G58" s="906"/>
      <c r="H58" s="906"/>
      <c r="I58" s="563"/>
      <c r="J58" s="435"/>
      <c r="K58" s="908"/>
      <c r="L58" s="908"/>
      <c r="M58" s="908"/>
      <c r="N58" s="361"/>
      <c r="O58" s="945"/>
      <c r="P58" s="908"/>
      <c r="Q58" s="908"/>
      <c r="R58" s="946"/>
      <c r="S58" s="436"/>
      <c r="T58" s="908"/>
      <c r="U58" s="908"/>
      <c r="V58" s="946"/>
      <c r="W58" s="436"/>
    </row>
    <row r="59" spans="1:24" s="99" customFormat="1">
      <c r="A59" s="688"/>
      <c r="B59" s="753"/>
      <c r="C59" s="720"/>
      <c r="D59" s="979"/>
      <c r="E59" s="345" t="s">
        <v>139</v>
      </c>
      <c r="F59" s="1533" t="s">
        <v>310</v>
      </c>
      <c r="G59" s="1534"/>
      <c r="H59" s="1534"/>
      <c r="I59" s="1534"/>
      <c r="J59" s="1534"/>
      <c r="K59" s="1534"/>
      <c r="L59" s="1534"/>
      <c r="M59" s="1535"/>
      <c r="N59" s="309">
        <v>0.15</v>
      </c>
      <c r="O59" s="309"/>
      <c r="P59" s="495"/>
      <c r="Q59" s="495"/>
      <c r="R59" s="496"/>
      <c r="S59" s="347">
        <f>S60+S61</f>
        <v>15</v>
      </c>
      <c r="T59" s="347"/>
      <c r="U59" s="347"/>
      <c r="V59" s="347"/>
      <c r="W59" s="347">
        <f>W60+W61</f>
        <v>15</v>
      </c>
    </row>
    <row r="60" spans="1:24" s="99" customFormat="1" ht="35.25">
      <c r="A60" s="1523">
        <v>0.15</v>
      </c>
      <c r="B60" s="739">
        <v>0.7</v>
      </c>
      <c r="C60" s="581">
        <v>1</v>
      </c>
      <c r="D60" s="977"/>
      <c r="E60" s="130" t="s">
        <v>141</v>
      </c>
      <c r="F60" s="304"/>
      <c r="G60" s="184" t="s">
        <v>465</v>
      </c>
      <c r="H60" s="132" t="s">
        <v>142</v>
      </c>
      <c r="I60" s="545" t="s">
        <v>472</v>
      </c>
      <c r="J60" s="132" t="s">
        <v>142</v>
      </c>
      <c r="K60" s="172"/>
      <c r="L60" s="954">
        <v>0</v>
      </c>
      <c r="M60" s="498" t="s">
        <v>2</v>
      </c>
      <c r="N60" s="335">
        <v>1</v>
      </c>
      <c r="O60" s="335"/>
      <c r="P60" s="498">
        <v>0</v>
      </c>
      <c r="Q60" s="672"/>
      <c r="R60" s="510">
        <f>100-P60*Q60</f>
        <v>100</v>
      </c>
      <c r="S60" s="514">
        <f>$A$60*B60*C60*N60*R60</f>
        <v>10.5</v>
      </c>
      <c r="T60" s="114">
        <v>0</v>
      </c>
      <c r="U60" s="672"/>
      <c r="V60" s="515">
        <f>100-T60*U60</f>
        <v>100</v>
      </c>
      <c r="W60" s="263">
        <f>$A$60*B60*C60*N60*V60</f>
        <v>10.5</v>
      </c>
      <c r="X60" s="99">
        <v>26</v>
      </c>
    </row>
    <row r="61" spans="1:24" s="99" customFormat="1" ht="35.25">
      <c r="A61" s="1524"/>
      <c r="B61" s="739">
        <v>0.3</v>
      </c>
      <c r="C61" s="581">
        <v>1</v>
      </c>
      <c r="D61" s="977"/>
      <c r="E61" s="130" t="s">
        <v>143</v>
      </c>
      <c r="F61" s="185"/>
      <c r="G61" s="185" t="s">
        <v>466</v>
      </c>
      <c r="H61" s="171" t="s">
        <v>144</v>
      </c>
      <c r="I61" s="544" t="s">
        <v>473</v>
      </c>
      <c r="J61" s="171" t="s">
        <v>144</v>
      </c>
      <c r="K61" s="172"/>
      <c r="L61" s="954">
        <v>0</v>
      </c>
      <c r="M61" s="499" t="s">
        <v>2</v>
      </c>
      <c r="N61" s="403">
        <v>1</v>
      </c>
      <c r="O61" s="403"/>
      <c r="P61" s="498">
        <v>0</v>
      </c>
      <c r="Q61" s="672"/>
      <c r="R61" s="510">
        <f>100-P61*Q61</f>
        <v>100</v>
      </c>
      <c r="S61" s="514">
        <f>$A$60*B61*C61*N61*R61</f>
        <v>4.5</v>
      </c>
      <c r="T61" s="114">
        <v>0</v>
      </c>
      <c r="U61" s="672"/>
      <c r="V61" s="515">
        <f>100-T61*U61</f>
        <v>100</v>
      </c>
      <c r="W61" s="263">
        <f>$A$60*B61*C61*N61*V61</f>
        <v>4.5</v>
      </c>
      <c r="X61" s="99">
        <v>27</v>
      </c>
    </row>
    <row r="62" spans="1:24" s="99" customFormat="1">
      <c r="A62" s="469"/>
      <c r="B62" s="469"/>
      <c r="C62" s="468"/>
      <c r="D62" s="468"/>
      <c r="E62" s="571" t="s">
        <v>7</v>
      </c>
      <c r="F62" s="1351" t="s">
        <v>152</v>
      </c>
      <c r="G62" s="1351"/>
      <c r="H62" s="1351"/>
      <c r="I62" s="1351"/>
      <c r="J62" s="1351"/>
      <c r="K62" s="1351"/>
      <c r="L62" s="1351"/>
      <c r="M62" s="1351"/>
      <c r="N62" s="572"/>
      <c r="O62" s="572"/>
      <c r="P62" s="590"/>
      <c r="Q62" s="590"/>
      <c r="R62" s="591"/>
      <c r="S62" s="592">
        <f>SUM(S63:S65)</f>
        <v>0</v>
      </c>
      <c r="T62" s="592"/>
      <c r="U62" s="592"/>
      <c r="V62" s="592"/>
      <c r="W62" s="592">
        <f>SUM(W63:W65)</f>
        <v>0</v>
      </c>
    </row>
    <row r="63" spans="1:24" s="99" customFormat="1" ht="31.5">
      <c r="A63" s="440"/>
      <c r="B63" s="444"/>
      <c r="C63" s="438"/>
      <c r="D63" s="438"/>
      <c r="E63" s="1440" t="s">
        <v>145</v>
      </c>
      <c r="F63" s="1476" t="s">
        <v>146</v>
      </c>
      <c r="G63" s="1478" t="s">
        <v>467</v>
      </c>
      <c r="H63" s="1483" t="s">
        <v>146</v>
      </c>
      <c r="I63" s="642" t="s">
        <v>427</v>
      </c>
      <c r="J63" s="129" t="s">
        <v>540</v>
      </c>
      <c r="K63" s="176" t="s">
        <v>590</v>
      </c>
      <c r="L63" s="177"/>
      <c r="M63" s="159" t="s">
        <v>2</v>
      </c>
      <c r="N63" s="178">
        <v>1</v>
      </c>
      <c r="O63" s="178"/>
      <c r="P63" s="159">
        <v>0</v>
      </c>
      <c r="Q63" s="672">
        <v>2</v>
      </c>
      <c r="R63" s="159">
        <f>P63*Q63</f>
        <v>0</v>
      </c>
      <c r="S63" s="134">
        <f>R63</f>
        <v>0</v>
      </c>
      <c r="T63" s="159">
        <v>0</v>
      </c>
      <c r="U63" s="798">
        <v>2</v>
      </c>
      <c r="V63" s="159">
        <f>T63*U63</f>
        <v>0</v>
      </c>
      <c r="W63" s="180">
        <f>V63</f>
        <v>0</v>
      </c>
      <c r="X63" s="99">
        <v>28</v>
      </c>
    </row>
    <row r="64" spans="1:24" s="99" customFormat="1" ht="31.5">
      <c r="A64" s="440"/>
      <c r="B64" s="444"/>
      <c r="C64" s="438"/>
      <c r="D64" s="438"/>
      <c r="E64" s="1441"/>
      <c r="F64" s="1477"/>
      <c r="G64" s="1479"/>
      <c r="H64" s="1484"/>
      <c r="I64" s="611" t="s">
        <v>468</v>
      </c>
      <c r="J64" s="160" t="s">
        <v>347</v>
      </c>
      <c r="K64" s="176" t="s">
        <v>590</v>
      </c>
      <c r="L64" s="177"/>
      <c r="M64" s="159" t="s">
        <v>2</v>
      </c>
      <c r="N64" s="178">
        <v>1</v>
      </c>
      <c r="O64" s="178"/>
      <c r="P64" s="159">
        <v>0</v>
      </c>
      <c r="Q64" s="672">
        <v>0.5</v>
      </c>
      <c r="R64" s="159">
        <f>P64*Q64</f>
        <v>0</v>
      </c>
      <c r="S64" s="179">
        <f>R64</f>
        <v>0</v>
      </c>
      <c r="T64" s="159">
        <v>0</v>
      </c>
      <c r="U64" s="798">
        <v>0.5</v>
      </c>
      <c r="V64" s="159">
        <f>T64*U64</f>
        <v>0</v>
      </c>
      <c r="W64" s="180">
        <f>V64</f>
        <v>0</v>
      </c>
      <c r="X64" s="99">
        <v>29</v>
      </c>
    </row>
    <row r="65" spans="1:24" ht="47.25">
      <c r="A65" s="441"/>
      <c r="B65" s="443"/>
      <c r="C65" s="437"/>
      <c r="D65" s="437"/>
      <c r="E65" s="687" t="s">
        <v>147</v>
      </c>
      <c r="F65" s="600" t="s">
        <v>148</v>
      </c>
      <c r="G65" s="306" t="s">
        <v>470</v>
      </c>
      <c r="H65" s="135" t="s">
        <v>148</v>
      </c>
      <c r="I65" s="612" t="s">
        <v>469</v>
      </c>
      <c r="J65" s="135" t="s">
        <v>148</v>
      </c>
      <c r="K65" s="176" t="s">
        <v>590</v>
      </c>
      <c r="L65" s="136"/>
      <c r="M65" s="137" t="s">
        <v>2</v>
      </c>
      <c r="N65" s="133">
        <v>1</v>
      </c>
      <c r="O65" s="133"/>
      <c r="P65" s="128">
        <v>0</v>
      </c>
      <c r="Q65" s="672">
        <v>0.2</v>
      </c>
      <c r="R65" s="159">
        <f>P65*Q65</f>
        <v>0</v>
      </c>
      <c r="S65" s="134">
        <f>R65</f>
        <v>0</v>
      </c>
      <c r="T65" s="128">
        <v>0</v>
      </c>
      <c r="U65" s="798">
        <v>0.2</v>
      </c>
      <c r="V65" s="159">
        <f>T65*U65</f>
        <v>0</v>
      </c>
      <c r="W65" s="134">
        <f>V65</f>
        <v>0</v>
      </c>
      <c r="X65" s="98">
        <v>30</v>
      </c>
    </row>
    <row r="66" spans="1:24" s="138" customFormat="1" ht="18.75">
      <c r="A66" s="442"/>
      <c r="B66" s="445"/>
      <c r="C66" s="439"/>
      <c r="D66" s="439"/>
      <c r="E66" s="1473" t="s">
        <v>149</v>
      </c>
      <c r="F66" s="1474"/>
      <c r="G66" s="1474"/>
      <c r="H66" s="1474"/>
      <c r="I66" s="1474"/>
      <c r="J66" s="1474"/>
      <c r="K66" s="1474"/>
      <c r="L66" s="1474"/>
      <c r="M66" s="1474"/>
      <c r="N66" s="1474"/>
      <c r="O66" s="1474"/>
      <c r="P66" s="1474"/>
      <c r="Q66" s="1474"/>
      <c r="R66" s="1475"/>
      <c r="S66" s="673">
        <f>S9+S59+S62</f>
        <v>100</v>
      </c>
      <c r="T66" s="674"/>
      <c r="U66" s="674"/>
      <c r="V66" s="674"/>
      <c r="W66" s="673">
        <f>W9+W59+W62</f>
        <v>100</v>
      </c>
    </row>
    <row r="67" spans="1:24" ht="18.75">
      <c r="A67" s="441"/>
      <c r="B67" s="443"/>
      <c r="C67" s="437"/>
      <c r="D67" s="437"/>
      <c r="E67" s="1427" t="s">
        <v>358</v>
      </c>
      <c r="F67" s="1428"/>
      <c r="G67" s="1428"/>
      <c r="H67" s="1428"/>
      <c r="I67" s="1428"/>
      <c r="J67" s="1428"/>
      <c r="K67" s="1428"/>
      <c r="L67" s="1428"/>
      <c r="M67" s="1428"/>
      <c r="N67" s="1428"/>
      <c r="O67" s="1428"/>
      <c r="P67" s="1428"/>
      <c r="Q67" s="1428"/>
      <c r="R67" s="1429"/>
      <c r="S67" s="675" t="str">
        <f>IF(S66&gt;105,"A",IF(AND(S66&gt;100,S66&lt;=105),"B",IF(AND(S66&gt;=95,S66&lt;=100),"C",IF(AND(S66&gt;=90,S66&lt;95),"D",IF(S66&lt;90,"E",0)))))</f>
        <v>C</v>
      </c>
      <c r="T67" s="676"/>
      <c r="U67" s="676"/>
      <c r="V67" s="676"/>
      <c r="W67" s="675" t="str">
        <f>IF(W66&gt;105,"A",IF(AND(W66&gt;100,W66&lt;=105),"B",IF(AND(W66&gt;=95,W66&lt;=100),"C",IF(AND(W66&gt;=90,W66&lt;95),"D",IF(W66&lt;90,"E",0)))))</f>
        <v>C</v>
      </c>
    </row>
    <row r="68" spans="1:24">
      <c r="E68" s="139"/>
      <c r="F68" s="500"/>
      <c r="G68" s="500"/>
      <c r="H68" s="501"/>
      <c r="I68" s="501"/>
      <c r="J68" s="142"/>
      <c r="K68" s="143"/>
      <c r="L68" s="143"/>
      <c r="M68" s="501"/>
      <c r="N68" s="409"/>
      <c r="O68" s="409"/>
      <c r="P68" s="503"/>
      <c r="Q68" s="503"/>
      <c r="R68" s="511"/>
    </row>
    <row r="70" spans="1:24" s="152" customFormat="1">
      <c r="A70" s="457"/>
      <c r="B70" s="457"/>
      <c r="C70" s="457"/>
      <c r="D70" s="457"/>
      <c r="E70" s="147"/>
      <c r="F70" s="1345" t="s">
        <v>150</v>
      </c>
      <c r="G70" s="1345"/>
      <c r="H70" s="1345"/>
      <c r="I70" s="290"/>
      <c r="J70" s="151"/>
      <c r="M70" s="1346" t="s">
        <v>151</v>
      </c>
      <c r="N70" s="1346"/>
      <c r="O70" s="1346"/>
      <c r="P70" s="1346"/>
      <c r="Q70" s="1346"/>
      <c r="R70" s="1346"/>
      <c r="S70" s="1346"/>
      <c r="T70" s="153"/>
      <c r="U70" s="153"/>
      <c r="V70" s="153"/>
      <c r="W70" s="153"/>
    </row>
  </sheetData>
  <mergeCells count="75">
    <mergeCell ref="F44:J44"/>
    <mergeCell ref="T5:W5"/>
    <mergeCell ref="F9:M9"/>
    <mergeCell ref="G33:G34"/>
    <mergeCell ref="H33:H34"/>
    <mergeCell ref="G35:G36"/>
    <mergeCell ref="H35:H36"/>
    <mergeCell ref="O3:O6"/>
    <mergeCell ref="F25:J25"/>
    <mergeCell ref="F28:F37"/>
    <mergeCell ref="P3:W4"/>
    <mergeCell ref="N3:N6"/>
    <mergeCell ref="K4:K6"/>
    <mergeCell ref="L4:L6"/>
    <mergeCell ref="P5:S5"/>
    <mergeCell ref="D28:D30"/>
    <mergeCell ref="F70:H70"/>
    <mergeCell ref="M70:S70"/>
    <mergeCell ref="F59:M59"/>
    <mergeCell ref="F63:F64"/>
    <mergeCell ref="G63:G64"/>
    <mergeCell ref="E67:R67"/>
    <mergeCell ref="F62:M62"/>
    <mergeCell ref="H63:H64"/>
    <mergeCell ref="E66:R66"/>
    <mergeCell ref="E63:E64"/>
    <mergeCell ref="F38:J38"/>
    <mergeCell ref="G56:G57"/>
    <mergeCell ref="H56:H57"/>
    <mergeCell ref="D31:D32"/>
    <mergeCell ref="D56:D57"/>
    <mergeCell ref="D33:D34"/>
    <mergeCell ref="F26:F27"/>
    <mergeCell ref="E28:E37"/>
    <mergeCell ref="K3:L3"/>
    <mergeCell ref="F19:M19"/>
    <mergeCell ref="F22:K22"/>
    <mergeCell ref="E26:E27"/>
    <mergeCell ref="D35:D36"/>
    <mergeCell ref="M3:M6"/>
    <mergeCell ref="E4:E6"/>
    <mergeCell ref="F4:F6"/>
    <mergeCell ref="G4:G6"/>
    <mergeCell ref="H4:H6"/>
    <mergeCell ref="J4:J6"/>
    <mergeCell ref="I3:J3"/>
    <mergeCell ref="I4:I6"/>
    <mergeCell ref="A3:A6"/>
    <mergeCell ref="B3:B6"/>
    <mergeCell ref="C3:C6"/>
    <mergeCell ref="E3:F3"/>
    <mergeCell ref="G3:H3"/>
    <mergeCell ref="D3:D6"/>
    <mergeCell ref="A1:G2"/>
    <mergeCell ref="I1:R1"/>
    <mergeCell ref="S1:W1"/>
    <mergeCell ref="J2:L2"/>
    <mergeCell ref="M2:R2"/>
    <mergeCell ref="S2:V2"/>
    <mergeCell ref="A60:A61"/>
    <mergeCell ref="G28:G30"/>
    <mergeCell ref="H28:H30"/>
    <mergeCell ref="G31:G32"/>
    <mergeCell ref="H31:H32"/>
    <mergeCell ref="C28:C37"/>
    <mergeCell ref="F40:J40"/>
    <mergeCell ref="F42:J42"/>
    <mergeCell ref="B19:B46"/>
    <mergeCell ref="A10:A58"/>
    <mergeCell ref="B48:B58"/>
    <mergeCell ref="C56:C57"/>
    <mergeCell ref="E56:E57"/>
    <mergeCell ref="F56:F57"/>
    <mergeCell ref="B11:B18"/>
    <mergeCell ref="C26:C27"/>
  </mergeCells>
  <pageMargins left="0" right="0" top="0.25" bottom="0" header="0" footer="0"/>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BSC - P1</vt:lpstr>
      <vt:lpstr>MA TRAN CHUC NANG - P1</vt:lpstr>
      <vt:lpstr>Bang cham diem P1</vt:lpstr>
      <vt:lpstr>KPI-CVP</vt:lpstr>
      <vt:lpstr>KPI-Pho CVP</vt:lpstr>
      <vt:lpstr>KPI-Van thu 1</vt:lpstr>
      <vt:lpstr>KPI-Van thu 2</vt:lpstr>
      <vt:lpstr>KPI-Hanh chinh QT-QHCD</vt:lpstr>
      <vt:lpstr>KPI-Y te</vt:lpstr>
      <vt:lpstr>KPI-VSCN </vt:lpstr>
      <vt:lpstr>KPI- TT To xe</vt:lpstr>
      <vt:lpstr>Lai xe</vt:lpstr>
      <vt:lpstr>'KPI- TT To xe'!Print_Titles</vt:lpstr>
      <vt:lpstr>'KPI-Hanh chinh QT-QHCD'!Print_Titles</vt:lpstr>
      <vt:lpstr>'KPI-Pho CVP'!Print_Titles</vt:lpstr>
      <vt:lpstr>'KPI-Van thu 1'!Print_Titles</vt:lpstr>
      <vt:lpstr>'KPI-Van thu 2'!Print_Titles</vt:lpstr>
      <vt:lpstr>'KPI-VSCN '!Print_Titles</vt:lpstr>
      <vt:lpstr>'KPI-Y te'!Print_Titles</vt:lpstr>
      <vt:lpstr>'Lai xe'!Print_Titles</vt:lpstr>
      <vt:lpstr>'MA TRAN CHUC NANG - P1'!Print_Titles</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2018-06-28T09:21:26Z</cp:lastPrinted>
  <dcterms:created xsi:type="dcterms:W3CDTF">2016-11-18T02:13:24Z</dcterms:created>
  <dcterms:modified xsi:type="dcterms:W3CDTF">2018-07-06T09:24:33Z</dcterms:modified>
</cp:coreProperties>
</file>