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228"/>
  <workbookPr showInkAnnotation="0" autoCompressPictures="0"/>
  <mc:AlternateContent xmlns:mc="http://schemas.openxmlformats.org/markup-compatibility/2006">
    <mc:Choice Requires="x15">
      <x15ac:absPath xmlns:x15ac="http://schemas.microsoft.com/office/spreadsheetml/2010/11/ac" url="\\10.63.0.1\kpi\BỘ SẢN PHẨM KPI\10.P10\"/>
    </mc:Choice>
  </mc:AlternateContent>
  <xr:revisionPtr revIDLastSave="0" documentId="13_ncr:1_{5C249F9A-7E87-4198-A1CE-BF4238F286EC}" xr6:coauthVersionLast="34" xr6:coauthVersionMax="34" xr10:uidLastSave="{00000000-0000-0000-0000-000000000000}"/>
  <bookViews>
    <workbookView xWindow="0" yWindow="0" windowWidth="14370" windowHeight="7365" tabRatio="644" firstSheet="3" activeTab="9" xr2:uid="{00000000-000D-0000-FFFF-FFFF00000000}"/>
  </bookViews>
  <sheets>
    <sheet name="BSC P10" sheetId="2" r:id="rId1"/>
    <sheet name="Ma tran chuc năng P10" sheetId="13" r:id="rId2"/>
    <sheet name="KPI phòng CNTT" sheetId="44" r:id="rId3"/>
    <sheet name="QUY TAC CHAM DIEM CA NHAN" sheetId="46" r:id="rId4"/>
    <sheet name="TP Trung" sheetId="45" r:id="rId5"/>
    <sheet name="PP N.Anh" sheetId="26" r:id="rId6"/>
    <sheet name=" L.Anh" sheetId="32" r:id="rId7"/>
    <sheet name="Thanh" sheetId="33" r:id="rId8"/>
    <sheet name="Cong" sheetId="37" r:id="rId9"/>
    <sheet name="Huy" sheetId="38" r:id="rId10"/>
    <sheet name="Thống kê công việc " sheetId="31" state="hidden" r:id="rId11"/>
  </sheets>
  <definedNames>
    <definedName name="_Fill" localSheetId="6" hidden="1">#REF!</definedName>
    <definedName name="_Fill" localSheetId="0" hidden="1">#REF!</definedName>
    <definedName name="_Fill" localSheetId="8" hidden="1">#REF!</definedName>
    <definedName name="_Fill" localSheetId="9" hidden="1">#REF!</definedName>
    <definedName name="_Fill" localSheetId="2" hidden="1">#REF!</definedName>
    <definedName name="_Fill" localSheetId="5" hidden="1">#REF!</definedName>
    <definedName name="_Fill" localSheetId="3" hidden="1">#REF!</definedName>
    <definedName name="_Fill" localSheetId="7" hidden="1">#REF!</definedName>
    <definedName name="_Fill" localSheetId="4" hidden="1">#REF!</definedName>
    <definedName name="_Fill" hidden="1">#REF!</definedName>
    <definedName name="_xlnm._FilterDatabase" localSheetId="1" hidden="1">'Ma tran chuc năng P10'!$A$3:$T$16</definedName>
    <definedName name="_xlnm._FilterDatabase" localSheetId="3" hidden="1">'QUY TAC CHAM DIEM CA NHAN'!$B$9:$G$112</definedName>
    <definedName name="_xlnm._FilterDatabase" localSheetId="4" hidden="1">'TP Trung'!$A$11:$Y$60</definedName>
    <definedName name="Company2013" localSheetId="6" hidden="1">#REF!</definedName>
    <definedName name="Company2013" localSheetId="0" hidden="1">#REF!</definedName>
    <definedName name="Company2013" localSheetId="8" hidden="1">#REF!</definedName>
    <definedName name="Company2013" localSheetId="9" hidden="1">#REF!</definedName>
    <definedName name="Company2013" localSheetId="2" hidden="1">#REF!</definedName>
    <definedName name="Company2013" localSheetId="5" hidden="1">#REF!</definedName>
    <definedName name="Company2013" localSheetId="3" hidden="1">#REF!</definedName>
    <definedName name="Company2013" localSheetId="7" hidden="1">#REF!</definedName>
    <definedName name="Company2013" localSheetId="4" hidden="1">#REF!</definedName>
    <definedName name="Company2013" hidden="1">#REF!</definedName>
    <definedName name="_xlnm.Print_Titles" localSheetId="6">' L.Anh'!$3:$7</definedName>
    <definedName name="_xlnm.Print_Titles" localSheetId="8">Cong!$3:$7</definedName>
    <definedName name="_xlnm.Print_Titles" localSheetId="9">Huy!$3:$7</definedName>
    <definedName name="_xlnm.Print_Titles" localSheetId="2">'KPI phòng CNTT'!$3:$7</definedName>
    <definedName name="_xlnm.Print_Titles" localSheetId="1">'Ma tran chuc năng P10'!$3:$3</definedName>
    <definedName name="_xlnm.Print_Titles" localSheetId="5">'PP N.Anh'!$3:$7</definedName>
    <definedName name="_xlnm.Print_Titles" localSheetId="3">'QUY TAC CHAM DIEM CA NHAN'!$5:$6</definedName>
    <definedName name="_xlnm.Print_Titles" localSheetId="7">Thanh!$3:$7</definedName>
    <definedName name="_xlnm.Print_Titles" localSheetId="4">'TP Trung'!$3:$7</definedName>
    <definedName name="SFF" localSheetId="6" hidden="1">#REF!</definedName>
    <definedName name="SFF" localSheetId="8" hidden="1">#REF!</definedName>
    <definedName name="SFF" localSheetId="9" hidden="1">#REF!</definedName>
    <definedName name="SFF" localSheetId="2" hidden="1">#REF!</definedName>
    <definedName name="SFF" localSheetId="5" hidden="1">#REF!</definedName>
    <definedName name="SFF" localSheetId="3" hidden="1">#REF!</definedName>
    <definedName name="SFF" localSheetId="7" hidden="1">#REF!</definedName>
    <definedName name="SFF" localSheetId="4" hidden="1">#REF!</definedName>
    <definedName name="SFF" hidden="1">#REF!</definedName>
  </definedNames>
  <calcPr calcId="179017"/>
</workbook>
</file>

<file path=xl/calcChain.xml><?xml version="1.0" encoding="utf-8"?>
<calcChain xmlns="http://schemas.openxmlformats.org/spreadsheetml/2006/main">
  <c r="R32" i="33" l="1"/>
  <c r="R37" i="33"/>
  <c r="R36" i="33"/>
  <c r="R33" i="33"/>
  <c r="R34" i="33"/>
  <c r="R30" i="33"/>
  <c r="R28" i="33"/>
  <c r="R29" i="33"/>
  <c r="R26" i="33"/>
  <c r="R27" i="33"/>
  <c r="R25" i="33"/>
  <c r="R19" i="33"/>
  <c r="R20" i="33"/>
  <c r="R21" i="33"/>
  <c r="R22" i="33"/>
  <c r="R23" i="33"/>
  <c r="R18" i="33"/>
  <c r="R12" i="33"/>
  <c r="R12" i="45" l="1"/>
  <c r="R15" i="45"/>
  <c r="R18" i="45"/>
  <c r="R21" i="45"/>
  <c r="R20" i="45"/>
  <c r="R23" i="45"/>
  <c r="R24" i="45"/>
  <c r="R26" i="45"/>
  <c r="R27" i="45"/>
  <c r="R30" i="45"/>
  <c r="R29" i="45"/>
  <c r="R33" i="45"/>
  <c r="R32" i="45"/>
  <c r="R31" i="45"/>
  <c r="R36" i="45"/>
  <c r="R35" i="45"/>
  <c r="R34" i="45"/>
  <c r="R39" i="45"/>
  <c r="R38" i="45"/>
  <c r="R37" i="45"/>
  <c r="R43" i="45"/>
  <c r="R42" i="45"/>
  <c r="R41" i="45"/>
  <c r="R45" i="45"/>
  <c r="R44" i="45"/>
  <c r="R46" i="45"/>
  <c r="O40" i="38"/>
  <c r="S40" i="38" s="1"/>
  <c r="O37" i="38"/>
  <c r="O38" i="38"/>
  <c r="S38" i="38" s="1"/>
  <c r="O39" i="38"/>
  <c r="O41" i="38"/>
  <c r="O42" i="38"/>
  <c r="O43" i="38"/>
  <c r="S43" i="38" s="1"/>
  <c r="O44" i="38"/>
  <c r="O36" i="38"/>
  <c r="S36" i="38" s="1"/>
  <c r="O34" i="38"/>
  <c r="O33" i="38"/>
  <c r="S33" i="38" s="1"/>
  <c r="O32" i="38"/>
  <c r="O31" i="38"/>
  <c r="S31" i="38" s="1"/>
  <c r="S48" i="38" s="1"/>
  <c r="S52" i="38" s="1"/>
  <c r="O29" i="38"/>
  <c r="O30" i="38"/>
  <c r="S30" i="38" s="1"/>
  <c r="O28" i="38"/>
  <c r="O27" i="38"/>
  <c r="O26" i="38"/>
  <c r="O25" i="38"/>
  <c r="O23" i="38"/>
  <c r="O24" i="38"/>
  <c r="S24" i="38" s="1"/>
  <c r="O22" i="38"/>
  <c r="O20" i="38"/>
  <c r="O18" i="38"/>
  <c r="O15" i="38"/>
  <c r="S15" i="38" s="1"/>
  <c r="O12" i="38"/>
  <c r="D35" i="38"/>
  <c r="O12" i="37"/>
  <c r="O15" i="37"/>
  <c r="O18" i="37"/>
  <c r="O19" i="37"/>
  <c r="O21" i="37"/>
  <c r="O22" i="37"/>
  <c r="O24" i="37"/>
  <c r="O25" i="37"/>
  <c r="O27" i="37"/>
  <c r="O28" i="37"/>
  <c r="O29" i="37"/>
  <c r="O30" i="37"/>
  <c r="O31" i="37"/>
  <c r="O32" i="37"/>
  <c r="O33" i="37"/>
  <c r="O34" i="37"/>
  <c r="O35" i="37"/>
  <c r="S35" i="37" s="1"/>
  <c r="O36" i="37"/>
  <c r="O37" i="37"/>
  <c r="O38" i="37"/>
  <c r="O39" i="37"/>
  <c r="S39" i="37" s="1"/>
  <c r="O41" i="37"/>
  <c r="O42" i="37"/>
  <c r="O43" i="37"/>
  <c r="O44" i="37"/>
  <c r="O45" i="37"/>
  <c r="O46" i="37"/>
  <c r="O47" i="37"/>
  <c r="O48" i="37"/>
  <c r="S48" i="37" s="1"/>
  <c r="O49" i="37"/>
  <c r="O50" i="37"/>
  <c r="D40" i="37"/>
  <c r="C50" i="37"/>
  <c r="C40" i="37"/>
  <c r="S45" i="37"/>
  <c r="O30" i="33"/>
  <c r="S30" i="33"/>
  <c r="O29" i="33"/>
  <c r="O27" i="33"/>
  <c r="S27" i="33" s="1"/>
  <c r="O28" i="33"/>
  <c r="O31" i="33"/>
  <c r="O32" i="33"/>
  <c r="O33" i="33"/>
  <c r="O34" i="33"/>
  <c r="O26" i="33"/>
  <c r="O25" i="33"/>
  <c r="O23" i="33"/>
  <c r="O22" i="33"/>
  <c r="O21" i="33"/>
  <c r="S21" i="33" s="1"/>
  <c r="O19" i="33"/>
  <c r="O20" i="33"/>
  <c r="O18" i="33"/>
  <c r="O15" i="33"/>
  <c r="O35" i="33" s="1"/>
  <c r="O12" i="33"/>
  <c r="O37" i="32"/>
  <c r="S37" i="32" s="1"/>
  <c r="O36" i="32"/>
  <c r="S36" i="32" s="1"/>
  <c r="O35" i="32"/>
  <c r="S35" i="32" s="1"/>
  <c r="O34" i="32"/>
  <c r="S34" i="32" s="1"/>
  <c r="O33" i="32"/>
  <c r="S33" i="32" s="1"/>
  <c r="O32" i="32"/>
  <c r="S32" i="32" s="1"/>
  <c r="O31" i="32"/>
  <c r="S31" i="32" s="1"/>
  <c r="O30" i="32"/>
  <c r="S30" i="32" s="1"/>
  <c r="O29" i="32"/>
  <c r="S29" i="32" s="1"/>
  <c r="O27" i="32"/>
  <c r="S27" i="32" s="1"/>
  <c r="O26" i="32"/>
  <c r="S26" i="32" s="1"/>
  <c r="O25" i="32"/>
  <c r="S25" i="32" s="1"/>
  <c r="O24" i="32"/>
  <c r="S24" i="32" s="1"/>
  <c r="O23" i="32"/>
  <c r="S23" i="32" s="1"/>
  <c r="O22" i="32"/>
  <c r="S22" i="32" s="1"/>
  <c r="O21" i="32"/>
  <c r="S21" i="32" s="1"/>
  <c r="O20" i="32"/>
  <c r="S20" i="32" s="1"/>
  <c r="O19" i="32"/>
  <c r="S19" i="32" s="1"/>
  <c r="O12" i="32"/>
  <c r="O15" i="32"/>
  <c r="O18" i="32"/>
  <c r="O39" i="32"/>
  <c r="O40" i="32"/>
  <c r="O36" i="33"/>
  <c r="O37" i="33"/>
  <c r="O38" i="33"/>
  <c r="R15" i="32"/>
  <c r="S15" i="32" s="1"/>
  <c r="S18" i="32"/>
  <c r="S39" i="32"/>
  <c r="S40" i="32"/>
  <c r="D28" i="32"/>
  <c r="O32" i="26"/>
  <c r="S32" i="26" s="1"/>
  <c r="O31" i="26"/>
  <c r="S31" i="26" s="1"/>
  <c r="O29" i="26"/>
  <c r="S29" i="26" s="1"/>
  <c r="O30" i="26"/>
  <c r="S30" i="26"/>
  <c r="O28" i="26"/>
  <c r="S28" i="26"/>
  <c r="O26" i="26"/>
  <c r="S26" i="26"/>
  <c r="O25" i="26"/>
  <c r="O24" i="26"/>
  <c r="S24" i="26" s="1"/>
  <c r="O23" i="26"/>
  <c r="S23" i="26"/>
  <c r="O21" i="26"/>
  <c r="S21" i="26"/>
  <c r="O22" i="26"/>
  <c r="S22" i="26"/>
  <c r="O20" i="26"/>
  <c r="S20" i="26"/>
  <c r="O18" i="26"/>
  <c r="S18" i="26"/>
  <c r="O34" i="26"/>
  <c r="S34" i="26"/>
  <c r="C39" i="26"/>
  <c r="O41" i="26"/>
  <c r="S41" i="26" s="1"/>
  <c r="O40" i="26"/>
  <c r="S40" i="26" s="1"/>
  <c r="O38" i="26"/>
  <c r="S38" i="26" s="1"/>
  <c r="O37" i="26"/>
  <c r="S37" i="26" s="1"/>
  <c r="O36" i="26"/>
  <c r="S36" i="26" s="1"/>
  <c r="O35" i="26"/>
  <c r="S35" i="26" s="1"/>
  <c r="O33" i="26"/>
  <c r="S33" i="26" s="1"/>
  <c r="S25" i="26"/>
  <c r="O15" i="26"/>
  <c r="O12" i="26"/>
  <c r="D27" i="26"/>
  <c r="D40" i="45"/>
  <c r="C40" i="45"/>
  <c r="O55" i="45"/>
  <c r="S55" i="45"/>
  <c r="O54" i="45"/>
  <c r="S54" i="45"/>
  <c r="C53" i="45"/>
  <c r="O52" i="45"/>
  <c r="S52" i="45" s="1"/>
  <c r="O51" i="45"/>
  <c r="S51" i="45" s="1"/>
  <c r="O50" i="45"/>
  <c r="S50" i="45" s="1"/>
  <c r="O49" i="45"/>
  <c r="S49" i="45" s="1"/>
  <c r="O48" i="45"/>
  <c r="S48" i="45" s="1"/>
  <c r="O47" i="45"/>
  <c r="S47" i="45" s="1"/>
  <c r="O46" i="45"/>
  <c r="S46" i="45" s="1"/>
  <c r="O45" i="45"/>
  <c r="S45" i="45" s="1"/>
  <c r="O44" i="45"/>
  <c r="O43" i="45"/>
  <c r="S43" i="45" s="1"/>
  <c r="O42" i="45"/>
  <c r="S42" i="45" s="1"/>
  <c r="O41" i="45"/>
  <c r="S41" i="45" s="1"/>
  <c r="O39" i="45"/>
  <c r="S39" i="45" s="1"/>
  <c r="O38" i="45"/>
  <c r="S38" i="45" s="1"/>
  <c r="O37" i="45"/>
  <c r="S37" i="45" s="1"/>
  <c r="O36" i="45"/>
  <c r="S36" i="45" s="1"/>
  <c r="O35" i="45"/>
  <c r="S35" i="45" s="1"/>
  <c r="O34" i="45"/>
  <c r="S34" i="45" s="1"/>
  <c r="O33" i="45"/>
  <c r="S33" i="45" s="1"/>
  <c r="O32" i="45"/>
  <c r="S32" i="45" s="1"/>
  <c r="O31" i="45"/>
  <c r="S31" i="45" s="1"/>
  <c r="O30" i="45"/>
  <c r="S30" i="45" s="1"/>
  <c r="O29" i="45"/>
  <c r="O27" i="45"/>
  <c r="S27" i="45" s="1"/>
  <c r="O26" i="45"/>
  <c r="S26" i="45" s="1"/>
  <c r="O24" i="45"/>
  <c r="S24" i="45" s="1"/>
  <c r="O23" i="45"/>
  <c r="S23" i="45" s="1"/>
  <c r="O21" i="45"/>
  <c r="S21" i="45" s="1"/>
  <c r="O20" i="45"/>
  <c r="O18" i="45"/>
  <c r="S18" i="45" s="1"/>
  <c r="O15" i="45"/>
  <c r="S15" i="45" s="1"/>
  <c r="O12" i="45"/>
  <c r="M38" i="44"/>
  <c r="N52" i="44"/>
  <c r="R52" i="44"/>
  <c r="N51" i="44"/>
  <c r="R51" i="44"/>
  <c r="N49" i="44"/>
  <c r="R49" i="44"/>
  <c r="N48" i="44"/>
  <c r="R48" i="44"/>
  <c r="N47" i="44"/>
  <c r="N46" i="44"/>
  <c r="N45" i="44"/>
  <c r="R45" i="44"/>
  <c r="N44" i="44"/>
  <c r="R44" i="44"/>
  <c r="N43" i="44"/>
  <c r="N42" i="44"/>
  <c r="N41" i="44"/>
  <c r="R41" i="44"/>
  <c r="N40" i="44"/>
  <c r="R40" i="44"/>
  <c r="N39" i="44"/>
  <c r="R39" i="44"/>
  <c r="R47" i="44"/>
  <c r="R46" i="44"/>
  <c r="R43" i="44"/>
  <c r="R42" i="44"/>
  <c r="R37" i="44"/>
  <c r="N37" i="44"/>
  <c r="R36" i="44"/>
  <c r="N36" i="44"/>
  <c r="R35" i="44"/>
  <c r="N35" i="44"/>
  <c r="R34" i="44"/>
  <c r="N34" i="44"/>
  <c r="R33" i="44"/>
  <c r="N33" i="44"/>
  <c r="R32" i="44"/>
  <c r="N32" i="44"/>
  <c r="R31" i="44"/>
  <c r="N31" i="44"/>
  <c r="R30" i="44"/>
  <c r="N30" i="44"/>
  <c r="R29" i="44"/>
  <c r="N29" i="44"/>
  <c r="R28" i="44"/>
  <c r="N28" i="44"/>
  <c r="R27" i="44"/>
  <c r="N27" i="44"/>
  <c r="R25" i="44"/>
  <c r="N25" i="44"/>
  <c r="R24" i="44"/>
  <c r="N24" i="44"/>
  <c r="R22" i="44"/>
  <c r="N22" i="44"/>
  <c r="R21" i="44"/>
  <c r="N21" i="44"/>
  <c r="R19" i="44"/>
  <c r="N19" i="44"/>
  <c r="R17" i="44"/>
  <c r="N17" i="44"/>
  <c r="R14" i="44"/>
  <c r="N14" i="44"/>
  <c r="R11" i="44"/>
  <c r="R53" i="44"/>
  <c r="R57" i="44" s="1"/>
  <c r="N11" i="44"/>
  <c r="N53" i="44" s="1"/>
  <c r="R15" i="38"/>
  <c r="R15" i="37"/>
  <c r="S15" i="37" s="1"/>
  <c r="R15" i="33"/>
  <c r="R15" i="26"/>
  <c r="S15" i="26" s="1"/>
  <c r="S41" i="38"/>
  <c r="S25" i="38"/>
  <c r="S26" i="38"/>
  <c r="S27" i="38"/>
  <c r="S28" i="38"/>
  <c r="S29" i="38"/>
  <c r="S32" i="38"/>
  <c r="S34" i="38"/>
  <c r="S18" i="38"/>
  <c r="O47" i="38"/>
  <c r="S47" i="38"/>
  <c r="O46" i="38"/>
  <c r="C45" i="38"/>
  <c r="S44" i="38"/>
  <c r="Z39" i="38"/>
  <c r="S39" i="38"/>
  <c r="S49" i="37"/>
  <c r="S44" i="37"/>
  <c r="S28" i="37"/>
  <c r="S29" i="37"/>
  <c r="S32" i="37"/>
  <c r="S33" i="37"/>
  <c r="S36" i="37"/>
  <c r="S27" i="37"/>
  <c r="S22" i="37"/>
  <c r="S21" i="37"/>
  <c r="S19" i="37"/>
  <c r="O52" i="37"/>
  <c r="S52" i="37" s="1"/>
  <c r="O51" i="37"/>
  <c r="S51" i="37" s="1"/>
  <c r="S47" i="37"/>
  <c r="S43" i="37"/>
  <c r="S42" i="37"/>
  <c r="S28" i="33"/>
  <c r="S15" i="33"/>
  <c r="S18" i="33"/>
  <c r="S31" i="33"/>
  <c r="S25" i="33"/>
  <c r="S20" i="33"/>
  <c r="S22" i="33"/>
  <c r="S37" i="33"/>
  <c r="S36" i="33"/>
  <c r="C35" i="33"/>
  <c r="S32" i="33"/>
  <c r="S29" i="33"/>
  <c r="Z28" i="33"/>
  <c r="C38" i="32"/>
  <c r="Z32" i="32"/>
  <c r="C27" i="26"/>
  <c r="S23" i="38"/>
  <c r="S22" i="38"/>
  <c r="S38" i="37"/>
  <c r="S34" i="37"/>
  <c r="S30" i="37"/>
  <c r="S23" i="33"/>
  <c r="S19" i="33"/>
  <c r="Z31" i="26"/>
  <c r="I9" i="2"/>
  <c r="I8" i="2"/>
  <c r="I7" i="2"/>
  <c r="I6" i="2"/>
  <c r="I10" i="2" s="1"/>
  <c r="S41" i="37"/>
  <c r="S25" i="37"/>
  <c r="S31" i="37"/>
  <c r="S24" i="37"/>
  <c r="S18" i="37"/>
  <c r="S37" i="37"/>
  <c r="S46" i="37"/>
  <c r="S46" i="38"/>
  <c r="S42" i="38"/>
  <c r="S37" i="38"/>
  <c r="S20" i="38"/>
  <c r="S12" i="38"/>
  <c r="S12" i="37"/>
  <c r="S34" i="33"/>
  <c r="S33" i="33"/>
  <c r="S26" i="33"/>
  <c r="S12" i="33"/>
  <c r="W52" i="38"/>
  <c r="W57" i="37"/>
  <c r="W42" i="33"/>
  <c r="S53" i="37"/>
  <c r="S57" i="37" s="1"/>
  <c r="S12" i="45" l="1"/>
  <c r="O60" i="45"/>
  <c r="S20" i="45"/>
  <c r="S29" i="45"/>
  <c r="S44" i="45"/>
  <c r="S12" i="26"/>
  <c r="S39" i="26" s="1"/>
  <c r="S42" i="26" s="1"/>
  <c r="S46" i="26" s="1"/>
  <c r="O39" i="26"/>
  <c r="O42" i="26" s="1"/>
  <c r="O38" i="32"/>
  <c r="O41" i="32" s="1"/>
  <c r="S12" i="32"/>
  <c r="S38" i="32" s="1"/>
  <c r="S41" i="32" s="1"/>
  <c r="S45" i="32" s="1"/>
  <c r="S35" i="33"/>
  <c r="S38" i="33" s="1"/>
  <c r="S42" i="33" s="1"/>
  <c r="S56" i="45" l="1"/>
  <c r="S60" i="45" s="1"/>
  <c r="W3" i="4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L8" authorId="0" shapeId="0" xr:uid="{00000000-0006-0000-0000-000001000000}">
      <text>
        <r>
          <rPr>
            <b/>
            <sz val="9"/>
            <color indexed="81"/>
            <rFont val="Tahoma"/>
            <family val="2"/>
          </rPr>
          <t>Windows User:</t>
        </r>
        <r>
          <rPr>
            <sz val="9"/>
            <color indexed="81"/>
            <rFont val="Tahoma"/>
            <family val="2"/>
          </rPr>
          <t xml:space="preserve">
Chưa tính điểm vì chưa có giao của Tổng CT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PRO_11</author>
    <author>TRUNGPT</author>
  </authors>
  <commentList>
    <comment ref="J23" authorId="0" shapeId="0" xr:uid="{00000000-0006-0000-0900-000001000000}">
      <text>
        <r>
          <rPr>
            <b/>
            <sz val="9"/>
            <color indexed="81"/>
            <rFont val="Tahoma"/>
            <family val="2"/>
          </rPr>
          <t>PRO_11:</t>
        </r>
        <r>
          <rPr>
            <sz val="9"/>
            <color indexed="81"/>
            <rFont val="Tahoma"/>
            <family val="2"/>
          </rPr>
          <t xml:space="preserve">
- Quản lý vận hành hệ thống Switch POP, Switch access. Định kỳ kiểm tra, bảo dưỡng hệ thống Switch POP, Switch Access. 
- Quản lý, vận hành hệ thống Switch, router phục vụ Lan tại văn phòng Công ty (3850). Các router Internet, Các firewall, VPN, Giám sát mạng...
- Quản lý , vận hành hệ thống Switch, router, PCM, gateway, Converter E1 tại các trạm 110kV</t>
        </r>
      </text>
    </comment>
    <comment ref="Q39" authorId="1" shapeId="0" xr:uid="{00000000-0006-0000-0900-000002000000}">
      <text>
        <r>
          <rPr>
            <b/>
            <sz val="12"/>
            <color indexed="81"/>
            <rFont val="Tahoma"/>
            <family val="2"/>
          </rPr>
          <t>TRUNGPT:</t>
        </r>
        <r>
          <rPr>
            <sz val="12"/>
            <color indexed="81"/>
            <rFont val="Tahoma"/>
            <family val="2"/>
          </rPr>
          <t xml:space="preserve">
Văn thư một lỗi  -10 điểm
Soạn văn bản:
- Có lỗi chưa ảnh hưởng đến uy tín công ty, đơn vị, hình ảnh thương hiệu:  trừ 20 điểm/văn bản;
- Có lỗi ảnh hưởng đến uy tín của công ty, đơn vị, hình ảnh thương hiệu: trừ 40 điểm/văn bản;
- Soạn văn bản không đạt yêu cầu, phải sửa đi sửa lại nhiều hoặc phải soạn lại: trừ 20 điểm/văn bản. (BGĐ Công ty chỉ trừ điểm trưởng phòng, trưởng đơn vị; cá nhân soạn văn bản do người có quyền chấm điểm trừ điểm);
</t>
        </r>
      </text>
    </comment>
    <comment ref="U39" authorId="1" shapeId="0" xr:uid="{00000000-0006-0000-0900-000003000000}">
      <text>
        <r>
          <rPr>
            <b/>
            <sz val="12"/>
            <color indexed="81"/>
            <rFont val="Tahoma"/>
            <family val="2"/>
          </rPr>
          <t>TRUNGPT:</t>
        </r>
        <r>
          <rPr>
            <sz val="12"/>
            <color indexed="81"/>
            <rFont val="Tahoma"/>
            <family val="2"/>
          </rPr>
          <t xml:space="preserve">
Một lỗi  -10 điểm</t>
        </r>
        <r>
          <rPr>
            <sz val="9"/>
            <color indexed="81"/>
            <rFont val="Tahoma"/>
            <family val="2"/>
          </rPr>
          <t xml:space="preserve">
</t>
        </r>
      </text>
    </comment>
    <comment ref="Q41" authorId="1" shapeId="0" xr:uid="{00000000-0006-0000-0900-000004000000}">
      <text>
        <r>
          <rPr>
            <b/>
            <sz val="12"/>
            <color indexed="81"/>
            <rFont val="Tahoma"/>
            <family val="2"/>
          </rPr>
          <t>TRUNGPT:</t>
        </r>
        <r>
          <rPr>
            <sz val="12"/>
            <color indexed="81"/>
            <rFont val="Tahoma"/>
            <family val="2"/>
          </rPr>
          <t xml:space="preserve">
Trừ 10 điểm/mỗi lần nhắc nhở (có căn cứ chứng minh). </t>
        </r>
      </text>
    </comment>
    <comment ref="U41" authorId="1" shapeId="0" xr:uid="{00000000-0006-0000-0900-000005000000}">
      <text>
        <r>
          <rPr>
            <b/>
            <sz val="12"/>
            <color indexed="81"/>
            <rFont val="Tahoma"/>
            <family val="2"/>
          </rPr>
          <t>TRUNGPT:</t>
        </r>
        <r>
          <rPr>
            <sz val="12"/>
            <color indexed="81"/>
            <rFont val="Tahoma"/>
            <family val="2"/>
          </rPr>
          <t xml:space="preserve">
Mỗi lối -10 điểm (có bằng chứng)</t>
        </r>
      </text>
    </comment>
    <comment ref="Q44" authorId="1" shapeId="0" xr:uid="{00000000-0006-0000-0900-000006000000}">
      <text>
        <r>
          <rPr>
            <b/>
            <sz val="12"/>
            <color indexed="81"/>
            <rFont val="Tahoma"/>
            <family val="2"/>
          </rPr>
          <t>TRUNGPT:</t>
        </r>
        <r>
          <rPr>
            <sz val="12"/>
            <color indexed="81"/>
            <rFont val="Tahoma"/>
            <family val="2"/>
          </rPr>
          <t xml:space="preserve">
Một lỗi -20 điểm</t>
        </r>
      </text>
    </comment>
    <comment ref="U44" authorId="1" shapeId="0" xr:uid="{00000000-0006-0000-0900-000007000000}">
      <text>
        <r>
          <rPr>
            <b/>
            <sz val="12"/>
            <color indexed="81"/>
            <rFont val="Tahoma"/>
            <family val="2"/>
          </rPr>
          <t>TRUNGPT:</t>
        </r>
        <r>
          <rPr>
            <sz val="12"/>
            <color indexed="81"/>
            <rFont val="Tahoma"/>
            <family val="2"/>
          </rPr>
          <t xml:space="preserve">
Một lỗi -20 điểm</t>
        </r>
      </text>
    </comment>
    <comment ref="Q46" authorId="1" shapeId="0" xr:uid="{00000000-0006-0000-0900-000008000000}">
      <text>
        <r>
          <rPr>
            <b/>
            <sz val="9"/>
            <color indexed="81"/>
            <rFont val="Tahoma"/>
            <family val="2"/>
          </rPr>
          <t>TRUNGPT:</t>
        </r>
        <r>
          <rPr>
            <sz val="9"/>
            <color indexed="81"/>
            <rFont val="Tahoma"/>
            <family val="2"/>
          </rPr>
          <t xml:space="preserve">
- Mức 5: 100 điểm 
- Mức 4: 80 điểm 
- Mức 3: 60 điểm  
- Mức 2: 30 điểm 
- Mức 1: 0 điểm </t>
        </r>
      </text>
    </comment>
    <comment ref="U46" authorId="1" shapeId="0" xr:uid="{00000000-0006-0000-0900-000009000000}">
      <text>
        <r>
          <rPr>
            <b/>
            <sz val="9"/>
            <color indexed="81"/>
            <rFont val="Tahoma"/>
            <family val="2"/>
          </rPr>
          <t>TRUNGPT:</t>
        </r>
        <r>
          <rPr>
            <sz val="9"/>
            <color indexed="81"/>
            <rFont val="Tahoma"/>
            <family val="2"/>
          </rPr>
          <t xml:space="preserve">
- Mức 5: 100 điểm 
- Mức 4: 80 điểm 
- Mức 3: 60 điểm  
- Mức 2: 30 điểm 
- Mức 1: 0 điểm </t>
        </r>
      </text>
    </comment>
    <comment ref="Q47" authorId="1" shapeId="0" xr:uid="{00000000-0006-0000-0900-00000A000000}">
      <text>
        <r>
          <rPr>
            <b/>
            <sz val="9"/>
            <color indexed="81"/>
            <rFont val="Tahoma"/>
            <family val="2"/>
          </rPr>
          <t>TRUNGPT:</t>
        </r>
        <r>
          <rPr>
            <sz val="9"/>
            <color indexed="81"/>
            <rFont val="Tahoma"/>
            <family val="2"/>
          </rPr>
          <t xml:space="preserve">
- Mức 5: 100 điểm (Không vi phạm các quy định; Chủ động vận động/nhắc nhở đồng nghiệp chấp hành các quy định). 
- Mức 4: 90 điểm (Không vi phạm các quy định). 
- Mức 3: 60 điểm (Vi phạm 1 lần hoặc nghỉ 1 lần trong tháng không có lý do). 
- Mức 2: 30 điểm (Vi phạm 2 lần hoặc nghỉ 2 lần tháng không có lý do). 
- Mức 1: 0 điểm </t>
        </r>
      </text>
    </comment>
    <comment ref="U47" authorId="1" shapeId="0" xr:uid="{00000000-0006-0000-0900-00000B000000}">
      <text>
        <r>
          <rPr>
            <b/>
            <sz val="9"/>
            <color indexed="81"/>
            <rFont val="Tahoma"/>
            <family val="2"/>
          </rPr>
          <t>TRUNGPT:</t>
        </r>
        <r>
          <rPr>
            <sz val="9"/>
            <color indexed="81"/>
            <rFont val="Tahoma"/>
            <family val="2"/>
          </rPr>
          <t xml:space="preserve">
- Mức 5: 100 điểm (Không vi phạm các quy định; Chủ động vận động/nhắc nhở đồng nghiệp chấp hành các quy định). 
- Mức 4: 90 điểm (Không vi phạm các quy định). 
- Mức 3: 60 điểm (Vi phạm 1 lần hoặc nghỉ 1 lần trong tháng không có lý do). 
- Mức 2: 30 điểm (Vi phạm 2 lần hoặc nghỉ 2 lần tháng không có lý do). 
- Mức 1: 0 điểm </t>
        </r>
      </text>
    </comment>
    <comment ref="S49" authorId="1" shapeId="0" xr:uid="{00000000-0006-0000-0900-00000C000000}">
      <text>
        <r>
          <rPr>
            <b/>
            <sz val="12"/>
            <color indexed="81"/>
            <rFont val="Tahoma"/>
            <family val="2"/>
          </rPr>
          <t>TRUNGPT:</t>
        </r>
        <r>
          <rPr>
            <sz val="12"/>
            <color indexed="81"/>
            <rFont val="Tahoma"/>
            <family val="2"/>
          </rPr>
          <t xml:space="preserve">
Mỗi sáng kiếm +2 điểm</t>
        </r>
      </text>
    </comment>
    <comment ref="S50" authorId="1" shapeId="0" xr:uid="{00000000-0006-0000-0900-00000D000000}">
      <text>
        <r>
          <rPr>
            <b/>
            <sz val="12"/>
            <color indexed="81"/>
            <rFont val="Tahoma"/>
            <family val="2"/>
          </rPr>
          <t>TRUNGPT:</t>
        </r>
        <r>
          <rPr>
            <sz val="12"/>
            <color indexed="81"/>
            <rFont val="Tahoma"/>
            <family val="2"/>
          </rPr>
          <t xml:space="preserve">
Mỗi cải tiến +0,5 điểm</t>
        </r>
      </text>
    </comment>
    <comment ref="S51" authorId="1" shapeId="0" xr:uid="{00000000-0006-0000-0900-00000E000000}">
      <text>
        <r>
          <rPr>
            <b/>
            <sz val="12"/>
            <color indexed="81"/>
            <rFont val="Tahoma"/>
            <family val="2"/>
          </rPr>
          <t>TRUNGPT:</t>
        </r>
        <r>
          <rPr>
            <sz val="12"/>
            <color indexed="81"/>
            <rFont val="Tahoma"/>
            <family val="2"/>
          </rPr>
          <t xml:space="preserve">
Hoàn thành: +0,2 điểm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PRO_11</author>
  </authors>
  <commentList>
    <comment ref="H17" authorId="0" shapeId="0" xr:uid="{00000000-0006-0000-0100-000001000000}">
      <text>
        <r>
          <rPr>
            <b/>
            <sz val="9"/>
            <color indexed="81"/>
            <rFont val="Tahoma"/>
            <family val="2"/>
          </rPr>
          <t>PRO_11:</t>
        </r>
        <r>
          <rPr>
            <sz val="9"/>
            <color indexed="81"/>
            <rFont val="Tahoma"/>
            <family val="2"/>
          </rPr>
          <t xml:space="preserve">
- Quản lý vận hành hệ thống Switch POP, Switch access. Định kỳ kiểm tra, bảo dưỡng hệ thống Switch POP, Switch Access. 
- Quản lý, vận hành hệ thống Switch, router phục vụ Lan tại văn phòng Công ty (3850). Các router Internet, Các firewall, VPN, Giám sát mạng...
- Quản lý , vận hành hệ thống Switch, router, PCM, gateway, Converter E1 tại các trạm 110kV</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TRUNGPT</author>
  </authors>
  <commentList>
    <comment ref="P11" authorId="0" shapeId="0" xr:uid="{00000000-0006-0000-0200-000001000000}">
      <text>
        <r>
          <rPr>
            <b/>
            <sz val="9"/>
            <color indexed="81"/>
            <rFont val="Tahoma"/>
            <family val="2"/>
          </rPr>
          <t>TRUNGPT:</t>
        </r>
        <r>
          <rPr>
            <sz val="9"/>
            <color indexed="81"/>
            <rFont val="Tahoma"/>
            <family val="2"/>
          </rPr>
          <t xml:space="preserve">
</t>
        </r>
        <r>
          <rPr>
            <sz val="12"/>
            <color indexed="81"/>
            <rFont val="Tahoma"/>
            <family val="2"/>
          </rPr>
          <t>Một lỗi - 10 điểm</t>
        </r>
      </text>
    </comment>
    <comment ref="T11" authorId="0" shapeId="0" xr:uid="{00000000-0006-0000-0200-000002000000}">
      <text>
        <r>
          <rPr>
            <b/>
            <sz val="9"/>
            <color indexed="81"/>
            <rFont val="Tahoma"/>
            <family val="2"/>
          </rPr>
          <t>TRUNGPT:</t>
        </r>
        <r>
          <rPr>
            <sz val="9"/>
            <color indexed="81"/>
            <rFont val="Tahoma"/>
            <family val="2"/>
          </rPr>
          <t xml:space="preserve">
</t>
        </r>
        <r>
          <rPr>
            <sz val="12"/>
            <color indexed="81"/>
            <rFont val="Tahoma"/>
            <family val="2"/>
          </rPr>
          <t>Một lỗi - 10 điểm</t>
        </r>
      </text>
    </comment>
    <comment ref="P14" authorId="0" shapeId="0" xr:uid="{00000000-0006-0000-0200-000003000000}">
      <text>
        <r>
          <rPr>
            <b/>
            <sz val="12"/>
            <color indexed="81"/>
            <rFont val="Tahoma"/>
            <family val="2"/>
          </rPr>
          <t>TRUNGPT:</t>
        </r>
        <r>
          <rPr>
            <sz val="12"/>
            <color indexed="81"/>
            <rFont val="Tahoma"/>
            <family val="2"/>
          </rPr>
          <t xml:space="preserve">
Tăng 01 giờ so với kế hoạch trừ 2 điểm; giảm 01 giờ so với kế hoạch cộng 2 điểm.</t>
        </r>
      </text>
    </comment>
    <comment ref="T14" authorId="0" shapeId="0" xr:uid="{00000000-0006-0000-0200-000004000000}">
      <text>
        <r>
          <rPr>
            <b/>
            <sz val="12"/>
            <color indexed="81"/>
            <rFont val="Tahoma"/>
            <family val="2"/>
          </rPr>
          <t>TRUNGPT:</t>
        </r>
        <r>
          <rPr>
            <sz val="12"/>
            <color indexed="81"/>
            <rFont val="Tahoma"/>
            <family val="2"/>
          </rPr>
          <t xml:space="preserve">
Vượt quy định 1 giờ +/-2 điểm</t>
        </r>
      </text>
    </comment>
    <comment ref="P19" authorId="0" shapeId="0" xr:uid="{00000000-0006-0000-0200-000005000000}">
      <text>
        <r>
          <rPr>
            <b/>
            <sz val="12"/>
            <color indexed="81"/>
            <rFont val="Tahoma"/>
            <family val="2"/>
          </rPr>
          <t>TRUNGPT:</t>
        </r>
        <r>
          <rPr>
            <sz val="12"/>
            <color indexed="81"/>
            <rFont val="Tahoma"/>
            <family val="2"/>
          </rPr>
          <t xml:space="preserve">
Trừ 20 điểm/vụ TNLĐ nhẹ; trừ 40 điểm/vu TNLĐ nặng; trừ 100 điểm/ vụ TNLĐ gây chết người.</t>
        </r>
      </text>
    </comment>
    <comment ref="P42" authorId="0" shapeId="0" xr:uid="{00000000-0006-0000-0200-000006000000}">
      <text>
        <r>
          <rPr>
            <b/>
            <sz val="12"/>
            <color indexed="81"/>
            <rFont val="Tahoma"/>
            <family val="2"/>
          </rPr>
          <t>TRUNGPT:</t>
        </r>
        <r>
          <rPr>
            <sz val="12"/>
            <color indexed="81"/>
            <rFont val="Tahoma"/>
            <family val="2"/>
          </rPr>
          <t xml:space="preserve">
Văn thư một lỗi  -10 điểm
Soạn văn bản:
- Có lỗi chưa ảnh hưởng đến uy tín công ty, đơn vị, hình ảnh thương hiệu:  trừ 20 điểm/văn bản;
- Có lỗi ảnh hưởng đến uy tín của công ty, đơn vị, hình ảnh thương hiệu: trừ 40 điểm/văn bản;
- Soạn văn bản không đạt yêu cầu, phải sửa đi sửa lại nhiều hoặc phải soạn lại: trừ 20 điểm/văn bản. (BGĐ Công ty chỉ trừ điểm trưởng phòng, trưởng đơn vị; cá nhân soạn văn bản do người có quyền chấm điểm trừ điểm);
</t>
        </r>
      </text>
    </comment>
    <comment ref="T42" authorId="0" shapeId="0" xr:uid="{00000000-0006-0000-0200-000007000000}">
      <text>
        <r>
          <rPr>
            <b/>
            <sz val="12"/>
            <color indexed="81"/>
            <rFont val="Tahoma"/>
            <family val="2"/>
          </rPr>
          <t>TRUNGPT:</t>
        </r>
        <r>
          <rPr>
            <sz val="12"/>
            <color indexed="81"/>
            <rFont val="Tahoma"/>
            <family val="2"/>
          </rPr>
          <t xml:space="preserve">
Một lỗi  -10 điểm</t>
        </r>
        <r>
          <rPr>
            <sz val="9"/>
            <color indexed="81"/>
            <rFont val="Tahoma"/>
            <family val="2"/>
          </rPr>
          <t xml:space="preserve">
</t>
        </r>
      </text>
    </comment>
    <comment ref="P43" authorId="0" shapeId="0" xr:uid="{00000000-0006-0000-0200-000008000000}">
      <text>
        <r>
          <rPr>
            <b/>
            <sz val="12"/>
            <color indexed="81"/>
            <rFont val="Tahoma"/>
            <family val="2"/>
          </rPr>
          <t>TRUNGPT:</t>
        </r>
        <r>
          <rPr>
            <sz val="12"/>
            <color indexed="81"/>
            <rFont val="Tahoma"/>
            <family val="2"/>
          </rPr>
          <t xml:space="preserve">
Văn thư một lỗi  -10 điểm
Soạn văn bản:
- Có lỗi chưa ảnh hưởng đến uy tín công ty, đơn vị, hình ảnh thương hiệu:  trừ 20 điểm/văn bản;
- Có lỗi ảnh hưởng đến uy tín của công ty, đơn vị, hình ảnh thương hiệu: trừ 40 điểm/văn bản;
- Soạn văn bản không đạt yêu cầu, phải sửa đi sửa lại nhiều hoặc phải soạn lại: trừ 20 điểm/văn bản. (BGĐ Công ty chỉ trừ điểm trưởng phòng, trưởng đơn vị; cá nhân soạn văn bản do người có quyền chấm điểm trừ điểm);
</t>
        </r>
      </text>
    </comment>
    <comment ref="T43" authorId="0" shapeId="0" xr:uid="{00000000-0006-0000-0200-000009000000}">
      <text>
        <r>
          <rPr>
            <b/>
            <sz val="12"/>
            <color indexed="81"/>
            <rFont val="Tahoma"/>
            <family val="2"/>
          </rPr>
          <t>TRUNGPT:</t>
        </r>
        <r>
          <rPr>
            <sz val="12"/>
            <color indexed="81"/>
            <rFont val="Tahoma"/>
            <family val="2"/>
          </rPr>
          <t xml:space="preserve">
Một lỗi  -10 điểm</t>
        </r>
        <r>
          <rPr>
            <sz val="9"/>
            <color indexed="81"/>
            <rFont val="Tahoma"/>
            <family val="2"/>
          </rPr>
          <t xml:space="preserve">
</t>
        </r>
      </text>
    </comment>
    <comment ref="P44" authorId="0" shapeId="0" xr:uid="{00000000-0006-0000-0200-00000A000000}">
      <text>
        <r>
          <rPr>
            <b/>
            <sz val="12"/>
            <color indexed="81"/>
            <rFont val="Tahoma"/>
            <family val="2"/>
          </rPr>
          <t>TRUNGPT:</t>
        </r>
        <r>
          <rPr>
            <sz val="12"/>
            <color indexed="81"/>
            <rFont val="Tahoma"/>
            <family val="2"/>
          </rPr>
          <t xml:space="preserve">
Trừ 10 điểm/mỗi lần nhắc nhở (có căn cứ chứng minh). </t>
        </r>
      </text>
    </comment>
    <comment ref="T44" authorId="0" shapeId="0" xr:uid="{00000000-0006-0000-0200-00000B000000}">
      <text>
        <r>
          <rPr>
            <b/>
            <sz val="12"/>
            <color indexed="81"/>
            <rFont val="Tahoma"/>
            <family val="2"/>
          </rPr>
          <t>TRUNGPT:</t>
        </r>
        <r>
          <rPr>
            <sz val="12"/>
            <color indexed="81"/>
            <rFont val="Tahoma"/>
            <family val="2"/>
          </rPr>
          <t xml:space="preserve">
Mỗi lối -10 điểm (có bằng chứng)</t>
        </r>
      </text>
    </comment>
    <comment ref="P49" authorId="0" shapeId="0" xr:uid="{00000000-0006-0000-0200-00000C000000}">
      <text>
        <r>
          <rPr>
            <b/>
            <sz val="12"/>
            <color indexed="81"/>
            <rFont val="Tahoma"/>
            <family val="2"/>
          </rPr>
          <t>TRUNGPT:</t>
        </r>
        <r>
          <rPr>
            <sz val="12"/>
            <color indexed="81"/>
            <rFont val="Tahoma"/>
            <family val="2"/>
          </rPr>
          <t xml:space="preserve">
Một lỗi -20 điểm</t>
        </r>
      </text>
    </comment>
    <comment ref="T49" authorId="0" shapeId="0" xr:uid="{00000000-0006-0000-0200-00000D000000}">
      <text>
        <r>
          <rPr>
            <b/>
            <sz val="12"/>
            <color indexed="81"/>
            <rFont val="Tahoma"/>
            <family val="2"/>
          </rPr>
          <t>TRUNGPT:</t>
        </r>
        <r>
          <rPr>
            <sz val="12"/>
            <color indexed="81"/>
            <rFont val="Tahoma"/>
            <family val="2"/>
          </rPr>
          <t xml:space="preserve">
Một lỗi -20 điểm</t>
        </r>
      </text>
    </comment>
    <comment ref="P51" authorId="0" shapeId="0" xr:uid="{00000000-0006-0000-0200-00000E000000}">
      <text>
        <r>
          <rPr>
            <b/>
            <sz val="9"/>
            <color indexed="81"/>
            <rFont val="Tahoma"/>
            <family val="2"/>
          </rPr>
          <t>TRUNGPT:</t>
        </r>
        <r>
          <rPr>
            <sz val="9"/>
            <color indexed="81"/>
            <rFont val="Tahoma"/>
            <family val="2"/>
          </rPr>
          <t xml:space="preserve">
- Mức 5: 100 điểm 
- Mức 4: 80 điểm 
- Mức 3: 60 điểm  
- Mức 2: 30 điểm 
- Mức 1: 0 điểm </t>
        </r>
      </text>
    </comment>
    <comment ref="T51" authorId="0" shapeId="0" xr:uid="{00000000-0006-0000-0200-00000F000000}">
      <text>
        <r>
          <rPr>
            <b/>
            <sz val="9"/>
            <color indexed="81"/>
            <rFont val="Tahoma"/>
            <family val="2"/>
          </rPr>
          <t>TRUNGPT:</t>
        </r>
        <r>
          <rPr>
            <sz val="9"/>
            <color indexed="81"/>
            <rFont val="Tahoma"/>
            <family val="2"/>
          </rPr>
          <t xml:space="preserve">
- Mức 5: 100 điểm 
- Mức 4: 80 điểm 
- Mức 3: 60 điểm  
- Mức 2: 30 điểm 
- Mức 1: 0 điểm </t>
        </r>
      </text>
    </comment>
    <comment ref="P52" authorId="0" shapeId="0" xr:uid="{00000000-0006-0000-0200-000010000000}">
      <text>
        <r>
          <rPr>
            <b/>
            <sz val="9"/>
            <color indexed="81"/>
            <rFont val="Tahoma"/>
            <family val="2"/>
          </rPr>
          <t>TRUNGPT:</t>
        </r>
        <r>
          <rPr>
            <sz val="9"/>
            <color indexed="81"/>
            <rFont val="Tahoma"/>
            <family val="2"/>
          </rPr>
          <t xml:space="preserve">
- Mức 5: 100 điểm (Không vi phạm các quy định; Chủ động vận động/nhắc nhở đồng nghiệp chấp hành các quy định). 
- Mức 4: 90 điểm (Không vi phạm các quy định). 
- Mức 3: 60 điểm (Vi phạm 1 lần hoặc nghỉ 1 lần trong tháng không có lý do). 
- Mức 2: 30 điểm (Vi phạm 2 lần hoặc nghỉ 2 lần tháng không có lý do). 
- Mức 1: 0 điểm </t>
        </r>
      </text>
    </comment>
    <comment ref="T52" authorId="0" shapeId="0" xr:uid="{00000000-0006-0000-0200-000011000000}">
      <text>
        <r>
          <rPr>
            <b/>
            <sz val="9"/>
            <color indexed="81"/>
            <rFont val="Tahoma"/>
            <family val="2"/>
          </rPr>
          <t>TRUNGPT:</t>
        </r>
        <r>
          <rPr>
            <sz val="9"/>
            <color indexed="81"/>
            <rFont val="Tahoma"/>
            <family val="2"/>
          </rPr>
          <t xml:space="preserve">
- Mức 5: 100 điểm (Không vi phạm các quy định; Chủ động vận động/nhắc nhở đồng nghiệp chấp hành các quy định). 
- Mức 4: 90 điểm (Không vi phạm các quy định). 
- Mức 3: 60 điểm (Vi phạm 1 lần hoặc nghỉ 1 lần trong tháng không có lý do). 
- Mức 2: 30 điểm (Vi phạm 2 lần hoặc nghỉ 2 lần tháng không có lý do). 
- Mức 1: 0 điểm </t>
        </r>
      </text>
    </comment>
    <comment ref="R54" authorId="0" shapeId="0" xr:uid="{00000000-0006-0000-0200-000012000000}">
      <text>
        <r>
          <rPr>
            <b/>
            <sz val="12"/>
            <color indexed="81"/>
            <rFont val="Tahoma"/>
            <family val="2"/>
          </rPr>
          <t>TRUNGPT:</t>
        </r>
        <r>
          <rPr>
            <sz val="12"/>
            <color indexed="81"/>
            <rFont val="Tahoma"/>
            <family val="2"/>
          </rPr>
          <t xml:space="preserve">
Mỗi sáng kiếm +2 điểm</t>
        </r>
      </text>
    </comment>
    <comment ref="R55" authorId="0" shapeId="0" xr:uid="{00000000-0006-0000-0200-000013000000}">
      <text>
        <r>
          <rPr>
            <b/>
            <sz val="12"/>
            <color indexed="81"/>
            <rFont val="Tahoma"/>
            <family val="2"/>
          </rPr>
          <t>TRUNGPT:</t>
        </r>
        <r>
          <rPr>
            <sz val="12"/>
            <color indexed="81"/>
            <rFont val="Tahoma"/>
            <family val="2"/>
          </rPr>
          <t xml:space="preserve">
Mỗi cải tiến +0,5 điểm</t>
        </r>
      </text>
    </comment>
    <comment ref="R56" authorId="0" shapeId="0" xr:uid="{00000000-0006-0000-0200-000014000000}">
      <text>
        <r>
          <rPr>
            <b/>
            <sz val="12"/>
            <color indexed="81"/>
            <rFont val="Tahoma"/>
            <family val="2"/>
          </rPr>
          <t>TRUNGPT:</t>
        </r>
        <r>
          <rPr>
            <sz val="12"/>
            <color indexed="81"/>
            <rFont val="Tahoma"/>
            <family val="2"/>
          </rPr>
          <t xml:space="preserve">
Hoàn thành: +0,2 điểm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PRO_11</author>
    <author>TRUNGPT</author>
  </authors>
  <commentList>
    <comment ref="G42" authorId="0" shapeId="0" xr:uid="{00000000-0006-0000-0300-000001000000}">
      <text>
        <r>
          <rPr>
            <b/>
            <sz val="9"/>
            <color indexed="81"/>
            <rFont val="Tahoma"/>
            <family val="2"/>
          </rPr>
          <t>PRO_11:</t>
        </r>
        <r>
          <rPr>
            <sz val="9"/>
            <color indexed="81"/>
            <rFont val="Tahoma"/>
            <family val="2"/>
          </rPr>
          <t xml:space="preserve">
1. sơ đồ lưới quang
2. vị trí các hộp nối từng tuyến cáp quang, khoảng vượt từng tuyễn cáp quang.
3. đường lên từng vị trí cột, tọa độ các cột, hộp nối
4. sợi đang hoạt động, chất lượng từng sợi,
5. tuyến cáp dự phòng  cho nhau (ring).
6. vật tư dự phòng hiện có (đánh giá phục vụ sự cố những khu vực nào)</t>
        </r>
      </text>
    </comment>
    <comment ref="G43" authorId="0" shapeId="0" xr:uid="{00000000-0006-0000-0300-000002000000}">
      <text>
        <r>
          <rPr>
            <b/>
            <sz val="9"/>
            <color indexed="81"/>
            <rFont val="Tahoma"/>
            <family val="2"/>
          </rPr>
          <t>PRO_11:</t>
        </r>
        <r>
          <rPr>
            <sz val="9"/>
            <color indexed="81"/>
            <rFont val="Tahoma"/>
            <family val="2"/>
          </rPr>
          <t xml:space="preserve">
- Quản lý vận hành hệ thống Switch POP, Switch access. Định kỳ kiểm tra, bảo dưỡng hệ thống Switch POP, Switch Access. 
- Quản lý, vận hành hệ thống Switch, router phục vụ Lan tại văn phòng Công ty (3850). Các router Internet, Các firewall, VPN, Giám sát mạng...
- Quản lý , vận hành hệ thống Switch, router, PCM, gateway, Converter E1 tại các trạm 110kV</t>
        </r>
      </text>
    </comment>
    <comment ref="G45" authorId="0" shapeId="0" xr:uid="{00000000-0006-0000-0300-000003000000}">
      <text>
        <r>
          <rPr>
            <b/>
            <sz val="9"/>
            <color indexed="81"/>
            <rFont val="Tahoma"/>
            <family val="2"/>
          </rPr>
          <t>PRO_11:</t>
        </r>
        <r>
          <rPr>
            <sz val="9"/>
            <color indexed="81"/>
            <rFont val="Tahoma"/>
            <family val="2"/>
          </rPr>
          <t xml:space="preserve">
1. BC tổng hợp tình hình thuê cột ...
2. các hợp đồng thuê cột thuê tài sản</t>
        </r>
      </text>
    </comment>
    <comment ref="G49" authorId="1" shapeId="0" xr:uid="{00000000-0006-0000-0300-000004000000}">
      <text>
        <r>
          <rPr>
            <b/>
            <sz val="9"/>
            <color indexed="81"/>
            <rFont val="Tahoma"/>
            <family val="2"/>
          </rPr>
          <t>TRUNGPT:</t>
        </r>
        <r>
          <rPr>
            <sz val="9"/>
            <color indexed="81"/>
            <rFont val="Tahoma"/>
            <family val="2"/>
          </rPr>
          <t xml:space="preserve">
1- Máy chủ ngừng hoạt động 1 tiếng trở lên không thông báo trừ 10 điểm / lần. Không thực hiện bảo dưỡng, sửa chưa, nâng cấp máy chủ trừ 10 điểm / lần</t>
        </r>
      </text>
    </comment>
    <comment ref="G50" authorId="1" shapeId="0" xr:uid="{00000000-0006-0000-0300-000005000000}">
      <text>
        <r>
          <rPr>
            <b/>
            <sz val="9"/>
            <color indexed="81"/>
            <rFont val="Tahoma"/>
            <family val="2"/>
          </rPr>
          <t>TRUNGPT:</t>
        </r>
        <r>
          <rPr>
            <sz val="9"/>
            <color indexed="81"/>
            <rFont val="Tahoma"/>
            <family val="2"/>
          </rPr>
          <t xml:space="preserve">
1- cài đặt không đúng mục đích. Không cập nhật kịp thời ảnh hưởng sản xuất kinh doanh, thời gia bắt đầu cài đặt cố tình kéo dai.</t>
        </r>
      </text>
    </comment>
    <comment ref="G51" authorId="1" shapeId="0" xr:uid="{00000000-0006-0000-0300-000006000000}">
      <text>
        <r>
          <rPr>
            <b/>
            <sz val="9"/>
            <color indexed="81"/>
            <rFont val="Tahoma"/>
            <family val="2"/>
          </rPr>
          <t>TRUNGPT:</t>
        </r>
        <r>
          <rPr>
            <sz val="9"/>
            <color indexed="81"/>
            <rFont val="Tahoma"/>
            <family val="2"/>
          </rPr>
          <t xml:space="preserve">
1- Không hỗ trợ người dùng, hỗ trợ chậm, thời gian kéo dài hỗ trợ ảnh hưởng sản xuất.   Tiếp nhận lỗi sử lý trong bao lâu thời gian( vượt thời gian quy định)</t>
        </r>
      </text>
    </comment>
    <comment ref="G52" authorId="1" shapeId="0" xr:uid="{00000000-0006-0000-0300-000007000000}">
      <text>
        <r>
          <rPr>
            <b/>
            <sz val="9"/>
            <color indexed="81"/>
            <rFont val="Tahoma"/>
            <family val="2"/>
          </rPr>
          <t>TRUNGPT:</t>
        </r>
        <r>
          <rPr>
            <sz val="9"/>
            <color indexed="81"/>
            <rFont val="Tahoma"/>
            <family val="2"/>
          </rPr>
          <t xml:space="preserve">
1- Phát hiện bất cập không báo cáo, phần mềm hoạt động không ổn định không báo cáo có hướng sử lý.</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TRUNGPT</author>
  </authors>
  <commentList>
    <comment ref="Q15" authorId="0" shapeId="0" xr:uid="{00000000-0006-0000-0400-000001000000}">
      <text>
        <r>
          <rPr>
            <b/>
            <sz val="12"/>
            <color indexed="81"/>
            <rFont val="Tahoma"/>
            <family val="2"/>
          </rPr>
          <t>TRUNGPT:</t>
        </r>
        <r>
          <rPr>
            <sz val="12"/>
            <color indexed="81"/>
            <rFont val="Tahoma"/>
            <family val="2"/>
          </rPr>
          <t xml:space="preserve">
Tăng 01 giờ so với kế hoạch trừ 2 điểm; giảm 01 giờ so với kế hoạch cộng 2 điểm.</t>
        </r>
      </text>
    </comment>
    <comment ref="U15" authorId="0" shapeId="0" xr:uid="{00000000-0006-0000-0400-000002000000}">
      <text>
        <r>
          <rPr>
            <b/>
            <sz val="12"/>
            <color indexed="81"/>
            <rFont val="Tahoma"/>
            <family val="2"/>
          </rPr>
          <t>TRUNGPT:</t>
        </r>
        <r>
          <rPr>
            <sz val="12"/>
            <color indexed="81"/>
            <rFont val="Tahoma"/>
            <family val="2"/>
          </rPr>
          <t xml:space="preserve">
Vượt quy định 1 giờ +/-2 điểm</t>
        </r>
      </text>
    </comment>
    <comment ref="Q20" authorId="0" shapeId="0" xr:uid="{00000000-0006-0000-0400-000003000000}">
      <text>
        <r>
          <rPr>
            <b/>
            <sz val="12"/>
            <color indexed="81"/>
            <rFont val="Tahoma"/>
            <family val="2"/>
          </rPr>
          <t>TRUNGPT:</t>
        </r>
        <r>
          <rPr>
            <sz val="12"/>
            <color indexed="81"/>
            <rFont val="Tahoma"/>
            <family val="2"/>
          </rPr>
          <t xml:space="preserve">
Trừ 20 điểm/vụ TNLĐ nhẹ; trừ 40 điểm/vu TNLĐ nặng; trừ 100 điểm/ vụ TNLĐ gây chết người.</t>
        </r>
      </text>
    </comment>
    <comment ref="Q44" authorId="0" shapeId="0" xr:uid="{00000000-0006-0000-0400-000004000000}">
      <text>
        <r>
          <rPr>
            <b/>
            <sz val="12"/>
            <color indexed="81"/>
            <rFont val="Tahoma"/>
            <family val="2"/>
          </rPr>
          <t>TRUNGPT:</t>
        </r>
        <r>
          <rPr>
            <sz val="12"/>
            <color indexed="81"/>
            <rFont val="Tahoma"/>
            <family val="2"/>
          </rPr>
          <t xml:space="preserve">
Văn thư một lỗi  -10 điểm
Soạn văn bản:
- Có lỗi chưa ảnh hưởng đến uy tín công ty, đơn vị, hình ảnh thương hiệu:  trừ 20 điểm/văn bản;
- Có lỗi ảnh hưởng đến uy tín của công ty, đơn vị, hình ảnh thương hiệu: trừ 40 điểm/văn bản;
- Soạn văn bản không đạt yêu cầu, phải sửa đi sửa lại nhiều hoặc phải soạn lại: trừ 20 điểm/văn bản. (BGĐ Công ty chỉ trừ điểm trưởng phòng, trưởng đơn vị; cá nhân soạn văn bản do người có quyền chấm điểm trừ điểm);
</t>
        </r>
      </text>
    </comment>
    <comment ref="U44" authorId="0" shapeId="0" xr:uid="{00000000-0006-0000-0400-000005000000}">
      <text>
        <r>
          <rPr>
            <b/>
            <sz val="12"/>
            <color indexed="81"/>
            <rFont val="Tahoma"/>
            <family val="2"/>
          </rPr>
          <t>TRUNGPT:</t>
        </r>
        <r>
          <rPr>
            <sz val="12"/>
            <color indexed="81"/>
            <rFont val="Tahoma"/>
            <family val="2"/>
          </rPr>
          <t xml:space="preserve">
Một lỗi  -10 điểm</t>
        </r>
        <r>
          <rPr>
            <sz val="9"/>
            <color indexed="81"/>
            <rFont val="Tahoma"/>
            <family val="2"/>
          </rPr>
          <t xml:space="preserve">
</t>
        </r>
      </text>
    </comment>
    <comment ref="Q45" authorId="0" shapeId="0" xr:uid="{00000000-0006-0000-0400-000006000000}">
      <text>
        <r>
          <rPr>
            <b/>
            <sz val="12"/>
            <color indexed="81"/>
            <rFont val="Tahoma"/>
            <family val="2"/>
          </rPr>
          <t>TRUNGPT:</t>
        </r>
        <r>
          <rPr>
            <sz val="12"/>
            <color indexed="81"/>
            <rFont val="Tahoma"/>
            <family val="2"/>
          </rPr>
          <t xml:space="preserve">
Văn thư một lỗi  -10 điểm
Soạn văn bản:
- Có lỗi chưa ảnh hưởng đến uy tín công ty, đơn vị, hình ảnh thương hiệu:  trừ 20 điểm/văn bản;
- Có lỗi ảnh hưởng đến uy tín của công ty, đơn vị, hình ảnh thương hiệu: trừ 40 điểm/văn bản;
- Soạn văn bản không đạt yêu cầu, phải sửa đi sửa lại nhiều hoặc phải soạn lại: trừ 20 điểm/văn bản. (BGĐ Công ty chỉ trừ điểm trưởng phòng, trưởng đơn vị; cá nhân soạn văn bản do người có quyền chấm điểm trừ điểm);
</t>
        </r>
      </text>
    </comment>
    <comment ref="U45" authorId="0" shapeId="0" xr:uid="{00000000-0006-0000-0400-000007000000}">
      <text>
        <r>
          <rPr>
            <b/>
            <sz val="12"/>
            <color indexed="81"/>
            <rFont val="Tahoma"/>
            <family val="2"/>
          </rPr>
          <t>TRUNGPT:</t>
        </r>
        <r>
          <rPr>
            <sz val="12"/>
            <color indexed="81"/>
            <rFont val="Tahoma"/>
            <family val="2"/>
          </rPr>
          <t xml:space="preserve">
Một lỗi  -10 điểm</t>
        </r>
        <r>
          <rPr>
            <sz val="9"/>
            <color indexed="81"/>
            <rFont val="Tahoma"/>
            <family val="2"/>
          </rPr>
          <t xml:space="preserve">
</t>
        </r>
      </text>
    </comment>
    <comment ref="Q47" authorId="0" shapeId="0" xr:uid="{00000000-0006-0000-0400-000008000000}">
      <text>
        <r>
          <rPr>
            <b/>
            <sz val="12"/>
            <color indexed="81"/>
            <rFont val="Tahoma"/>
            <family val="2"/>
          </rPr>
          <t>TRUNGPT:</t>
        </r>
        <r>
          <rPr>
            <sz val="12"/>
            <color indexed="81"/>
            <rFont val="Tahoma"/>
            <family val="2"/>
          </rPr>
          <t xml:space="preserve">
Trừ 10 điểm/mỗi lần nhắc nhở (có căn cứ chứng minh). </t>
        </r>
      </text>
    </comment>
    <comment ref="U47" authorId="0" shapeId="0" xr:uid="{00000000-0006-0000-0400-000009000000}">
      <text>
        <r>
          <rPr>
            <b/>
            <sz val="12"/>
            <color indexed="81"/>
            <rFont val="Tahoma"/>
            <family val="2"/>
          </rPr>
          <t>TRUNGPT:</t>
        </r>
        <r>
          <rPr>
            <sz val="12"/>
            <color indexed="81"/>
            <rFont val="Tahoma"/>
            <family val="2"/>
          </rPr>
          <t xml:space="preserve">
Mỗi lối -10 điểm (có bằng chứng)</t>
        </r>
      </text>
    </comment>
    <comment ref="Q52" authorId="0" shapeId="0" xr:uid="{00000000-0006-0000-0400-00000A000000}">
      <text>
        <r>
          <rPr>
            <b/>
            <sz val="12"/>
            <color indexed="81"/>
            <rFont val="Tahoma"/>
            <family val="2"/>
          </rPr>
          <t>TRUNGPT:</t>
        </r>
        <r>
          <rPr>
            <sz val="12"/>
            <color indexed="81"/>
            <rFont val="Tahoma"/>
            <family val="2"/>
          </rPr>
          <t xml:space="preserve">
Một lỗi -20 điểm</t>
        </r>
      </text>
    </comment>
    <comment ref="U52" authorId="0" shapeId="0" xr:uid="{00000000-0006-0000-0400-00000B000000}">
      <text>
        <r>
          <rPr>
            <b/>
            <sz val="12"/>
            <color indexed="81"/>
            <rFont val="Tahoma"/>
            <family val="2"/>
          </rPr>
          <t>TRUNGPT:</t>
        </r>
        <r>
          <rPr>
            <sz val="12"/>
            <color indexed="81"/>
            <rFont val="Tahoma"/>
            <family val="2"/>
          </rPr>
          <t xml:space="preserve">
Một lỗi -20 điểm</t>
        </r>
      </text>
    </comment>
    <comment ref="Q54" authorId="0" shapeId="0" xr:uid="{00000000-0006-0000-0400-00000C000000}">
      <text>
        <r>
          <rPr>
            <b/>
            <sz val="9"/>
            <color indexed="81"/>
            <rFont val="Tahoma"/>
            <family val="2"/>
          </rPr>
          <t>TRUNGPT:</t>
        </r>
        <r>
          <rPr>
            <sz val="9"/>
            <color indexed="81"/>
            <rFont val="Tahoma"/>
            <family val="2"/>
          </rPr>
          <t xml:space="preserve">
- Mức 5: 100 điểm 
- Mức 4: 80 điểm 
- Mức 3: 60 điểm  
- Mức 2: 30 điểm 
- Mức 1: 0 điểm </t>
        </r>
      </text>
    </comment>
    <comment ref="U54" authorId="0" shapeId="0" xr:uid="{00000000-0006-0000-0400-00000D000000}">
      <text>
        <r>
          <rPr>
            <b/>
            <sz val="9"/>
            <color indexed="81"/>
            <rFont val="Tahoma"/>
            <family val="2"/>
          </rPr>
          <t>TRUNGPT:</t>
        </r>
        <r>
          <rPr>
            <sz val="9"/>
            <color indexed="81"/>
            <rFont val="Tahoma"/>
            <family val="2"/>
          </rPr>
          <t xml:space="preserve">
- Mức 5: 100 điểm 
- Mức 4: 80 điểm 
- Mức 3: 60 điểm  
- Mức 2: 30 điểm 
- Mức 1: 0 điểm </t>
        </r>
      </text>
    </comment>
    <comment ref="Q55" authorId="0" shapeId="0" xr:uid="{00000000-0006-0000-0400-00000E000000}">
      <text>
        <r>
          <rPr>
            <b/>
            <sz val="9"/>
            <color indexed="81"/>
            <rFont val="Tahoma"/>
            <family val="2"/>
          </rPr>
          <t>TRUNGPT:</t>
        </r>
        <r>
          <rPr>
            <sz val="9"/>
            <color indexed="81"/>
            <rFont val="Tahoma"/>
            <family val="2"/>
          </rPr>
          <t xml:space="preserve">
- Mức 5: 100 điểm (Không vi phạm các quy định; Chủ động vận động/nhắc nhở đồng nghiệp chấp hành các quy định). 
- Mức 4: 90 điểm (Không vi phạm các quy định). 
- Mức 3: 60 điểm (Vi phạm 1 lần hoặc nghỉ 1 lần trong tháng không có lý do). 
- Mức 2: 30 điểm (Vi phạm 2 lần hoặc nghỉ 2 lần tháng không có lý do). 
- Mức 1: 0 điểm </t>
        </r>
      </text>
    </comment>
    <comment ref="U55" authorId="0" shapeId="0" xr:uid="{00000000-0006-0000-0400-00000F000000}">
      <text>
        <r>
          <rPr>
            <b/>
            <sz val="9"/>
            <color indexed="81"/>
            <rFont val="Tahoma"/>
            <family val="2"/>
          </rPr>
          <t>TRUNGPT:</t>
        </r>
        <r>
          <rPr>
            <sz val="9"/>
            <color indexed="81"/>
            <rFont val="Tahoma"/>
            <family val="2"/>
          </rPr>
          <t xml:space="preserve">
- Mức 5: 100 điểm (Không vi phạm các quy định; Chủ động vận động/nhắc nhở đồng nghiệp chấp hành các quy định). 
- Mức 4: 90 điểm (Không vi phạm các quy định). 
- Mức 3: 60 điểm (Vi phạm 1 lần hoặc nghỉ 1 lần trong tháng không có lý do). 
- Mức 2: 30 điểm (Vi phạm 2 lần hoặc nghỉ 2 lần tháng không có lý do). 
- Mức 1: 0 điểm </t>
        </r>
      </text>
    </comment>
    <comment ref="S57" authorId="0" shapeId="0" xr:uid="{00000000-0006-0000-0400-000010000000}">
      <text>
        <r>
          <rPr>
            <b/>
            <sz val="12"/>
            <color indexed="81"/>
            <rFont val="Tahoma"/>
            <family val="2"/>
          </rPr>
          <t>TRUNGPT:</t>
        </r>
        <r>
          <rPr>
            <sz val="12"/>
            <color indexed="81"/>
            <rFont val="Tahoma"/>
            <family val="2"/>
          </rPr>
          <t xml:space="preserve">
Mỗi sáng kiếm +2 điểm</t>
        </r>
      </text>
    </comment>
    <comment ref="S58" authorId="0" shapeId="0" xr:uid="{00000000-0006-0000-0400-000011000000}">
      <text>
        <r>
          <rPr>
            <b/>
            <sz val="12"/>
            <color indexed="81"/>
            <rFont val="Tahoma"/>
            <family val="2"/>
          </rPr>
          <t>TRUNGPT:</t>
        </r>
        <r>
          <rPr>
            <sz val="12"/>
            <color indexed="81"/>
            <rFont val="Tahoma"/>
            <family val="2"/>
          </rPr>
          <t xml:space="preserve">
Mỗi cải tiến +0,5 điểm</t>
        </r>
      </text>
    </comment>
    <comment ref="S59" authorId="0" shapeId="0" xr:uid="{00000000-0006-0000-0400-000012000000}">
      <text>
        <r>
          <rPr>
            <b/>
            <sz val="12"/>
            <color indexed="81"/>
            <rFont val="Tahoma"/>
            <family val="2"/>
          </rPr>
          <t>TRUNGPT:</t>
        </r>
        <r>
          <rPr>
            <sz val="12"/>
            <color indexed="81"/>
            <rFont val="Tahoma"/>
            <family val="2"/>
          </rPr>
          <t xml:space="preserve">
Hoàn thành: +0,2 điểm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TRUNGPT</author>
  </authors>
  <commentList>
    <comment ref="Q31" authorId="0" shapeId="0" xr:uid="{00000000-0006-0000-0500-000001000000}">
      <text>
        <r>
          <rPr>
            <b/>
            <sz val="12"/>
            <color indexed="81"/>
            <rFont val="Tahoma"/>
            <family val="2"/>
          </rPr>
          <t>TRUNGPT:</t>
        </r>
        <r>
          <rPr>
            <sz val="12"/>
            <color indexed="81"/>
            <rFont val="Tahoma"/>
            <family val="2"/>
          </rPr>
          <t xml:space="preserve">
Văn thư một lỗi  -10 điểm
Soạn văn bản:
- Có lỗi chưa ảnh hưởng đến uy tín công ty, đơn vị, hình ảnh thương hiệu:  trừ 20 điểm/văn bản;
- Có lỗi ảnh hưởng đến uy tín của công ty, đơn vị, hình ảnh thương hiệu: trừ 40 điểm/văn bản;
- Soạn văn bản không đạt yêu cầu, phải sửa đi sửa lại nhiều hoặc phải soạn lại: trừ 20 điểm/văn bản. (BGĐ Công ty chỉ trừ điểm trưởng phòng, trưởng đơn vị; cá nhân soạn văn bản do người có quyền chấm điểm trừ điểm);
</t>
        </r>
      </text>
    </comment>
    <comment ref="U31" authorId="0" shapeId="0" xr:uid="{00000000-0006-0000-0500-000002000000}">
      <text>
        <r>
          <rPr>
            <b/>
            <sz val="12"/>
            <color indexed="81"/>
            <rFont val="Tahoma"/>
            <family val="2"/>
          </rPr>
          <t>TRUNGPT:</t>
        </r>
        <r>
          <rPr>
            <sz val="12"/>
            <color indexed="81"/>
            <rFont val="Tahoma"/>
            <family val="2"/>
          </rPr>
          <t xml:space="preserve">
Một lỗi  -10 điểm</t>
        </r>
        <r>
          <rPr>
            <sz val="9"/>
            <color indexed="81"/>
            <rFont val="Tahoma"/>
            <family val="2"/>
          </rPr>
          <t xml:space="preserve">
</t>
        </r>
      </text>
    </comment>
    <comment ref="Q33" authorId="0" shapeId="0" xr:uid="{00000000-0006-0000-0500-000003000000}">
      <text>
        <r>
          <rPr>
            <b/>
            <sz val="12"/>
            <color indexed="81"/>
            <rFont val="Tahoma"/>
            <family val="2"/>
          </rPr>
          <t>TRUNGPT:</t>
        </r>
        <r>
          <rPr>
            <sz val="12"/>
            <color indexed="81"/>
            <rFont val="Tahoma"/>
            <family val="2"/>
          </rPr>
          <t xml:space="preserve">
Trừ 10 điểm/mỗi lần nhắc nhở (có căn cứ chứng minh). </t>
        </r>
      </text>
    </comment>
    <comment ref="U33" authorId="0" shapeId="0" xr:uid="{00000000-0006-0000-0500-000004000000}">
      <text>
        <r>
          <rPr>
            <b/>
            <sz val="12"/>
            <color indexed="81"/>
            <rFont val="Tahoma"/>
            <family val="2"/>
          </rPr>
          <t>TRUNGPT:</t>
        </r>
        <r>
          <rPr>
            <sz val="12"/>
            <color indexed="81"/>
            <rFont val="Tahoma"/>
            <family val="2"/>
          </rPr>
          <t xml:space="preserve">
Mỗi lối -10 điểm (có bằng chứng)</t>
        </r>
      </text>
    </comment>
    <comment ref="Q38" authorId="0" shapeId="0" xr:uid="{00000000-0006-0000-0500-000005000000}">
      <text>
        <r>
          <rPr>
            <b/>
            <sz val="12"/>
            <color indexed="81"/>
            <rFont val="Tahoma"/>
            <family val="2"/>
          </rPr>
          <t>TRUNGPT:</t>
        </r>
        <r>
          <rPr>
            <sz val="12"/>
            <color indexed="81"/>
            <rFont val="Tahoma"/>
            <family val="2"/>
          </rPr>
          <t xml:space="preserve">
Một lỗi -20 điểm</t>
        </r>
      </text>
    </comment>
    <comment ref="U38" authorId="0" shapeId="0" xr:uid="{00000000-0006-0000-0500-000006000000}">
      <text>
        <r>
          <rPr>
            <b/>
            <sz val="12"/>
            <color indexed="81"/>
            <rFont val="Tahoma"/>
            <family val="2"/>
          </rPr>
          <t>TRUNGPT:</t>
        </r>
        <r>
          <rPr>
            <sz val="12"/>
            <color indexed="81"/>
            <rFont val="Tahoma"/>
            <family val="2"/>
          </rPr>
          <t xml:space="preserve">
Một lỗi -20 điểm</t>
        </r>
      </text>
    </comment>
    <comment ref="Q40" authorId="0" shapeId="0" xr:uid="{00000000-0006-0000-0500-000007000000}">
      <text>
        <r>
          <rPr>
            <b/>
            <sz val="9"/>
            <color indexed="81"/>
            <rFont val="Tahoma"/>
            <family val="2"/>
          </rPr>
          <t>TRUNGPT:</t>
        </r>
        <r>
          <rPr>
            <sz val="9"/>
            <color indexed="81"/>
            <rFont val="Tahoma"/>
            <family val="2"/>
          </rPr>
          <t xml:space="preserve">
- Mức 5: 100 điểm 
- Mức 4: 80 điểm 
- Mức 3: 60 điểm  
- Mức 2: 30 điểm 
- Mức 1: 0 điểm </t>
        </r>
      </text>
    </comment>
    <comment ref="U40" authorId="0" shapeId="0" xr:uid="{00000000-0006-0000-0500-000008000000}">
      <text>
        <r>
          <rPr>
            <b/>
            <sz val="9"/>
            <color indexed="81"/>
            <rFont val="Tahoma"/>
            <family val="2"/>
          </rPr>
          <t>TRUNGPT:</t>
        </r>
        <r>
          <rPr>
            <sz val="9"/>
            <color indexed="81"/>
            <rFont val="Tahoma"/>
            <family val="2"/>
          </rPr>
          <t xml:space="preserve">
- Mức 5: 100 điểm 
- Mức 4: 80 điểm 
- Mức 3: 60 điểm  
- Mức 2: 30 điểm 
- Mức 1: 0 điểm </t>
        </r>
      </text>
    </comment>
    <comment ref="Q41" authorId="0" shapeId="0" xr:uid="{00000000-0006-0000-0500-000009000000}">
      <text>
        <r>
          <rPr>
            <b/>
            <sz val="9"/>
            <color indexed="81"/>
            <rFont val="Tahoma"/>
            <family val="2"/>
          </rPr>
          <t>TRUNGPT:</t>
        </r>
        <r>
          <rPr>
            <sz val="9"/>
            <color indexed="81"/>
            <rFont val="Tahoma"/>
            <family val="2"/>
          </rPr>
          <t xml:space="preserve">
- Mức 5: 100 điểm (Không vi phạm các quy định; Chủ động vận động/nhắc nhở đồng nghiệp chấp hành các quy định). 
- Mức 4: 90 điểm (Không vi phạm các quy định). 
- Mức 3: 60 điểm (Vi phạm 1 lần hoặc nghỉ 1 lần trong tháng không có lý do). 
- Mức 2: 30 điểm (Vi phạm 2 lần hoặc nghỉ 2 lần tháng không có lý do). 
- Mức 1: 0 điểm </t>
        </r>
      </text>
    </comment>
    <comment ref="U41" authorId="0" shapeId="0" xr:uid="{00000000-0006-0000-0500-00000A000000}">
      <text>
        <r>
          <rPr>
            <b/>
            <sz val="9"/>
            <color indexed="81"/>
            <rFont val="Tahoma"/>
            <family val="2"/>
          </rPr>
          <t>TRUNGPT:</t>
        </r>
        <r>
          <rPr>
            <sz val="9"/>
            <color indexed="81"/>
            <rFont val="Tahoma"/>
            <family val="2"/>
          </rPr>
          <t xml:space="preserve">
- Mức 5: 100 điểm (Không vi phạm các quy định; Chủ động vận động/nhắc nhở đồng nghiệp chấp hành các quy định). 
- Mức 4: 90 điểm (Không vi phạm các quy định). 
- Mức 3: 60 điểm (Vi phạm 1 lần hoặc nghỉ 1 lần trong tháng không có lý do). 
- Mức 2: 30 điểm (Vi phạm 2 lần hoặc nghỉ 2 lần tháng không có lý do). 
- Mức 1: 0 điểm </t>
        </r>
      </text>
    </comment>
    <comment ref="S43" authorId="0" shapeId="0" xr:uid="{00000000-0006-0000-0500-00000B000000}">
      <text>
        <r>
          <rPr>
            <b/>
            <sz val="12"/>
            <color indexed="81"/>
            <rFont val="Tahoma"/>
            <family val="2"/>
          </rPr>
          <t>TRUNGPT:</t>
        </r>
        <r>
          <rPr>
            <sz val="12"/>
            <color indexed="81"/>
            <rFont val="Tahoma"/>
            <family val="2"/>
          </rPr>
          <t xml:space="preserve">
Mỗi sáng kiếm +2 điểm</t>
        </r>
      </text>
    </comment>
    <comment ref="S44" authorId="0" shapeId="0" xr:uid="{00000000-0006-0000-0500-00000C000000}">
      <text>
        <r>
          <rPr>
            <b/>
            <sz val="12"/>
            <color indexed="81"/>
            <rFont val="Tahoma"/>
            <family val="2"/>
          </rPr>
          <t>TRUNGPT:</t>
        </r>
        <r>
          <rPr>
            <sz val="12"/>
            <color indexed="81"/>
            <rFont val="Tahoma"/>
            <family val="2"/>
          </rPr>
          <t xml:space="preserve">
Mỗi cải tiến +0,5 điểm</t>
        </r>
      </text>
    </comment>
    <comment ref="S45" authorId="0" shapeId="0" xr:uid="{00000000-0006-0000-0500-00000D000000}">
      <text>
        <r>
          <rPr>
            <b/>
            <sz val="12"/>
            <color indexed="81"/>
            <rFont val="Tahoma"/>
            <family val="2"/>
          </rPr>
          <t>TRUNGPT:</t>
        </r>
        <r>
          <rPr>
            <sz val="12"/>
            <color indexed="81"/>
            <rFont val="Tahoma"/>
            <family val="2"/>
          </rPr>
          <t xml:space="preserve">
Hoàn thành: +0,2 điểm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TRUNGPT</author>
  </authors>
  <commentList>
    <comment ref="Q32" authorId="0" shapeId="0" xr:uid="{00000000-0006-0000-0600-000001000000}">
      <text>
        <r>
          <rPr>
            <b/>
            <sz val="12"/>
            <color indexed="81"/>
            <rFont val="Tahoma"/>
            <family val="2"/>
          </rPr>
          <t>TRUNGPT:</t>
        </r>
        <r>
          <rPr>
            <sz val="12"/>
            <color indexed="81"/>
            <rFont val="Tahoma"/>
            <family val="2"/>
          </rPr>
          <t xml:space="preserve">
Văn thư một lỗi  -10 điểm
Soạn văn bản:
- Có lỗi chưa ảnh hưởng đến uy tín công ty, đơn vị, hình ảnh thương hiệu:  trừ 20 điểm/văn bản;
- Có lỗi ảnh hưởng đến uy tín của công ty, đơn vị, hình ảnh thương hiệu: trừ 40 điểm/văn bản;
- Soạn văn bản không đạt yêu cầu, phải sửa đi sửa lại nhiều hoặc phải soạn lại: trừ 20 điểm/văn bản. (BGĐ Công ty chỉ trừ điểm trưởng phòng, trưởng đơn vị; cá nhân soạn văn bản do người có quyền chấm điểm trừ điểm);
</t>
        </r>
      </text>
    </comment>
    <comment ref="U32" authorId="0" shapeId="0" xr:uid="{00000000-0006-0000-0600-000002000000}">
      <text>
        <r>
          <rPr>
            <b/>
            <sz val="12"/>
            <color indexed="81"/>
            <rFont val="Tahoma"/>
            <family val="2"/>
          </rPr>
          <t>TRUNGPT:</t>
        </r>
        <r>
          <rPr>
            <sz val="12"/>
            <color indexed="81"/>
            <rFont val="Tahoma"/>
            <family val="2"/>
          </rPr>
          <t xml:space="preserve">
Một lỗi  -10 điểm</t>
        </r>
        <r>
          <rPr>
            <sz val="9"/>
            <color indexed="81"/>
            <rFont val="Tahoma"/>
            <family val="2"/>
          </rPr>
          <t xml:space="preserve">
</t>
        </r>
      </text>
    </comment>
    <comment ref="Q34" authorId="0" shapeId="0" xr:uid="{00000000-0006-0000-0600-000003000000}">
      <text>
        <r>
          <rPr>
            <b/>
            <sz val="12"/>
            <color indexed="81"/>
            <rFont val="Tahoma"/>
            <family val="2"/>
          </rPr>
          <t>TRUNGPT:</t>
        </r>
        <r>
          <rPr>
            <sz val="12"/>
            <color indexed="81"/>
            <rFont val="Tahoma"/>
            <family val="2"/>
          </rPr>
          <t xml:space="preserve">
Trừ 10 điểm/mỗi lần nhắc nhở (có căn cứ chứng minh). </t>
        </r>
      </text>
    </comment>
    <comment ref="U34" authorId="0" shapeId="0" xr:uid="{00000000-0006-0000-0600-000004000000}">
      <text>
        <r>
          <rPr>
            <b/>
            <sz val="12"/>
            <color indexed="81"/>
            <rFont val="Tahoma"/>
            <family val="2"/>
          </rPr>
          <t>TRUNGPT:</t>
        </r>
        <r>
          <rPr>
            <sz val="12"/>
            <color indexed="81"/>
            <rFont val="Tahoma"/>
            <family val="2"/>
          </rPr>
          <t xml:space="preserve">
Mỗi lối -10 điểm (có bằng chứng)</t>
        </r>
      </text>
    </comment>
    <comment ref="Q37" authorId="0" shapeId="0" xr:uid="{00000000-0006-0000-0600-000005000000}">
      <text>
        <r>
          <rPr>
            <b/>
            <sz val="12"/>
            <color indexed="81"/>
            <rFont val="Tahoma"/>
            <family val="2"/>
          </rPr>
          <t>TRUNGPT:</t>
        </r>
        <r>
          <rPr>
            <sz val="12"/>
            <color indexed="81"/>
            <rFont val="Tahoma"/>
            <family val="2"/>
          </rPr>
          <t xml:space="preserve">
Một lỗi -20 điểm</t>
        </r>
      </text>
    </comment>
    <comment ref="U37" authorId="0" shapeId="0" xr:uid="{00000000-0006-0000-0600-000006000000}">
      <text>
        <r>
          <rPr>
            <b/>
            <sz val="12"/>
            <color indexed="81"/>
            <rFont val="Tahoma"/>
            <family val="2"/>
          </rPr>
          <t>TRUNGPT:</t>
        </r>
        <r>
          <rPr>
            <sz val="12"/>
            <color indexed="81"/>
            <rFont val="Tahoma"/>
            <family val="2"/>
          </rPr>
          <t xml:space="preserve">
Một lỗi -20 điểm</t>
        </r>
      </text>
    </comment>
    <comment ref="Q39" authorId="0" shapeId="0" xr:uid="{00000000-0006-0000-0600-000007000000}">
      <text>
        <r>
          <rPr>
            <b/>
            <sz val="9"/>
            <color indexed="81"/>
            <rFont val="Tahoma"/>
            <family val="2"/>
          </rPr>
          <t>TRUNGPT:</t>
        </r>
        <r>
          <rPr>
            <sz val="9"/>
            <color indexed="81"/>
            <rFont val="Tahoma"/>
            <family val="2"/>
          </rPr>
          <t xml:space="preserve">
- Mức 5: 100 điểm 
- Mức 4: 80 điểm 
- Mức 3: 60 điểm  
- Mức 2: 30 điểm 
- Mức 1: 0 điểm </t>
        </r>
      </text>
    </comment>
    <comment ref="U39" authorId="0" shapeId="0" xr:uid="{00000000-0006-0000-0600-000008000000}">
      <text>
        <r>
          <rPr>
            <b/>
            <sz val="9"/>
            <color indexed="81"/>
            <rFont val="Tahoma"/>
            <family val="2"/>
          </rPr>
          <t>TRUNGPT:</t>
        </r>
        <r>
          <rPr>
            <sz val="9"/>
            <color indexed="81"/>
            <rFont val="Tahoma"/>
            <family val="2"/>
          </rPr>
          <t xml:space="preserve">
- Mức 5: 100 điểm 
- Mức 4: 80 điểm 
- Mức 3: 60 điểm  
- Mức 2: 30 điểm 
- Mức 1: 0 điểm </t>
        </r>
      </text>
    </comment>
    <comment ref="Q40" authorId="0" shapeId="0" xr:uid="{00000000-0006-0000-0600-000009000000}">
      <text>
        <r>
          <rPr>
            <b/>
            <sz val="9"/>
            <color indexed="81"/>
            <rFont val="Tahoma"/>
            <family val="2"/>
          </rPr>
          <t>TRUNGPT:</t>
        </r>
        <r>
          <rPr>
            <sz val="9"/>
            <color indexed="81"/>
            <rFont val="Tahoma"/>
            <family val="2"/>
          </rPr>
          <t xml:space="preserve">
- Mức 5: 100 điểm (Không vi phạm các quy định; Chủ động vận động/nhắc nhở đồng nghiệp chấp hành các quy định). 
- Mức 4: 90 điểm (Không vi phạm các quy định). 
- Mức 3: 60 điểm (Vi phạm 1 lần hoặc nghỉ 1 lần trong tháng không có lý do). 
- Mức 2: 30 điểm (Vi phạm 2 lần hoặc nghỉ 2 lần tháng không có lý do). 
- Mức 1: 0 điểm </t>
        </r>
      </text>
    </comment>
    <comment ref="U40" authorId="0" shapeId="0" xr:uid="{00000000-0006-0000-0600-00000A000000}">
      <text>
        <r>
          <rPr>
            <b/>
            <sz val="9"/>
            <color indexed="81"/>
            <rFont val="Tahoma"/>
            <family val="2"/>
          </rPr>
          <t>TRUNGPT:</t>
        </r>
        <r>
          <rPr>
            <sz val="9"/>
            <color indexed="81"/>
            <rFont val="Tahoma"/>
            <family val="2"/>
          </rPr>
          <t xml:space="preserve">
- Mức 5: 100 điểm (Không vi phạm các quy định; Chủ động vận động/nhắc nhở đồng nghiệp chấp hành các quy định). 
- Mức 4: 90 điểm (Không vi phạm các quy định). 
- Mức 3: 60 điểm (Vi phạm 1 lần hoặc nghỉ 1 lần trong tháng không có lý do). 
- Mức 2: 30 điểm (Vi phạm 2 lần hoặc nghỉ 2 lần tháng không có lý do). 
- Mức 1: 0 điểm </t>
        </r>
      </text>
    </comment>
    <comment ref="S42" authorId="0" shapeId="0" xr:uid="{00000000-0006-0000-0600-00000B000000}">
      <text>
        <r>
          <rPr>
            <b/>
            <sz val="12"/>
            <color indexed="81"/>
            <rFont val="Tahoma"/>
            <family val="2"/>
          </rPr>
          <t>TRUNGPT:</t>
        </r>
        <r>
          <rPr>
            <sz val="12"/>
            <color indexed="81"/>
            <rFont val="Tahoma"/>
            <family val="2"/>
          </rPr>
          <t xml:space="preserve">
Mỗi sáng kiếm +2 điểm</t>
        </r>
      </text>
    </comment>
    <comment ref="S43" authorId="0" shapeId="0" xr:uid="{00000000-0006-0000-0600-00000C000000}">
      <text>
        <r>
          <rPr>
            <b/>
            <sz val="12"/>
            <color indexed="81"/>
            <rFont val="Tahoma"/>
            <family val="2"/>
          </rPr>
          <t>TRUNGPT:</t>
        </r>
        <r>
          <rPr>
            <sz val="12"/>
            <color indexed="81"/>
            <rFont val="Tahoma"/>
            <family val="2"/>
          </rPr>
          <t xml:space="preserve">
Mỗi cải tiến +0,5 điểm</t>
        </r>
      </text>
    </comment>
    <comment ref="S44" authorId="0" shapeId="0" xr:uid="{00000000-0006-0000-0600-00000D000000}">
      <text>
        <r>
          <rPr>
            <b/>
            <sz val="12"/>
            <color indexed="81"/>
            <rFont val="Tahoma"/>
            <family val="2"/>
          </rPr>
          <t>TRUNGPT:</t>
        </r>
        <r>
          <rPr>
            <sz val="12"/>
            <color indexed="81"/>
            <rFont val="Tahoma"/>
            <family val="2"/>
          </rPr>
          <t xml:space="preserve">
Hoàn thành: +0,2 điểm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TRUNGPT</author>
  </authors>
  <commentList>
    <comment ref="Q28" authorId="0" shapeId="0" xr:uid="{00000000-0006-0000-0700-000001000000}">
      <text>
        <r>
          <rPr>
            <b/>
            <sz val="12"/>
            <color indexed="81"/>
            <rFont val="Tahoma"/>
            <family val="2"/>
          </rPr>
          <t>TRUNGPT:</t>
        </r>
        <r>
          <rPr>
            <sz val="12"/>
            <color indexed="81"/>
            <rFont val="Tahoma"/>
            <family val="2"/>
          </rPr>
          <t xml:space="preserve">
Văn thư một lỗi  -10 điểm
Soạn văn bản:
- Có lỗi chưa ảnh hưởng đến uy tín công ty, đơn vị, hình ảnh thương hiệu:  trừ 20 điểm/văn bản;
- Có lỗi ảnh hưởng đến uy tín của công ty, đơn vị, hình ảnh thương hiệu: trừ 40 điểm/văn bản;
- Soạn văn bản không đạt yêu cầu, phải sửa đi sửa lại nhiều hoặc phải soạn lại: trừ 20 điểm/văn bản. (BGĐ Công ty chỉ trừ điểm trưởng phòng, trưởng đơn vị; cá nhân soạn văn bản do người có quyền chấm điểm trừ điểm);
</t>
        </r>
      </text>
    </comment>
    <comment ref="U28" authorId="0" shapeId="0" xr:uid="{00000000-0006-0000-0700-000002000000}">
      <text>
        <r>
          <rPr>
            <b/>
            <sz val="12"/>
            <color indexed="81"/>
            <rFont val="Tahoma"/>
            <family val="2"/>
          </rPr>
          <t>TRUNGPT:</t>
        </r>
        <r>
          <rPr>
            <sz val="12"/>
            <color indexed="81"/>
            <rFont val="Tahoma"/>
            <family val="2"/>
          </rPr>
          <t xml:space="preserve">
Một lỗi  -10 điểm</t>
        </r>
        <r>
          <rPr>
            <sz val="9"/>
            <color indexed="81"/>
            <rFont val="Tahoma"/>
            <family val="2"/>
          </rPr>
          <t xml:space="preserve">
</t>
        </r>
      </text>
    </comment>
    <comment ref="Q29" authorId="0" shapeId="0" xr:uid="{00000000-0006-0000-0700-000003000000}">
      <text>
        <r>
          <rPr>
            <b/>
            <sz val="12"/>
            <color indexed="81"/>
            <rFont val="Tahoma"/>
            <family val="2"/>
          </rPr>
          <t>TRUNGPT:</t>
        </r>
        <r>
          <rPr>
            <sz val="12"/>
            <color indexed="81"/>
            <rFont val="Tahoma"/>
            <family val="2"/>
          </rPr>
          <t xml:space="preserve">
Văn thư một lỗi  -10 điểm
Soạn văn bản:
- Có lỗi chưa ảnh hưởng đến uy tín công ty, đơn vị, hình ảnh thương hiệu:  trừ 20 điểm/văn bản;
- Có lỗi ảnh hưởng đến uy tín của công ty, đơn vị, hình ảnh thương hiệu: trừ 40 điểm/văn bản;
- Soạn văn bản không đạt yêu cầu, phải sửa đi sửa lại nhiều hoặc phải soạn lại: trừ 20 điểm/văn bản. (BGĐ Công ty chỉ trừ điểm trưởng phòng, trưởng đơn vị; cá nhân soạn văn bản do người có quyền chấm điểm trừ điểm);
</t>
        </r>
      </text>
    </comment>
    <comment ref="U29" authorId="0" shapeId="0" xr:uid="{00000000-0006-0000-0700-000004000000}">
      <text>
        <r>
          <rPr>
            <b/>
            <sz val="12"/>
            <color indexed="81"/>
            <rFont val="Tahoma"/>
            <family val="2"/>
          </rPr>
          <t>TRUNGPT:</t>
        </r>
        <r>
          <rPr>
            <sz val="12"/>
            <color indexed="81"/>
            <rFont val="Tahoma"/>
            <family val="2"/>
          </rPr>
          <t xml:space="preserve">
Một lỗi  -10 điểm</t>
        </r>
        <r>
          <rPr>
            <sz val="9"/>
            <color indexed="81"/>
            <rFont val="Tahoma"/>
            <family val="2"/>
          </rPr>
          <t xml:space="preserve">
</t>
        </r>
      </text>
    </comment>
    <comment ref="Q31" authorId="0" shapeId="0" xr:uid="{00000000-0006-0000-0700-000005000000}">
      <text>
        <r>
          <rPr>
            <b/>
            <sz val="12"/>
            <color indexed="81"/>
            <rFont val="Tahoma"/>
            <family val="2"/>
          </rPr>
          <t>TRUNGPT:</t>
        </r>
        <r>
          <rPr>
            <sz val="12"/>
            <color indexed="81"/>
            <rFont val="Tahoma"/>
            <family val="2"/>
          </rPr>
          <t xml:space="preserve">
Trừ 10 điểm/mỗi lần nhắc nhở (có căn cứ chứng minh). </t>
        </r>
      </text>
    </comment>
    <comment ref="U31" authorId="0" shapeId="0" xr:uid="{00000000-0006-0000-0700-000006000000}">
      <text>
        <r>
          <rPr>
            <b/>
            <sz val="12"/>
            <color indexed="81"/>
            <rFont val="Tahoma"/>
            <family val="2"/>
          </rPr>
          <t>TRUNGPT:</t>
        </r>
        <r>
          <rPr>
            <sz val="12"/>
            <color indexed="81"/>
            <rFont val="Tahoma"/>
            <family val="2"/>
          </rPr>
          <t xml:space="preserve">
Mỗi lối -10 điểm (có bằng chứng)</t>
        </r>
      </text>
    </comment>
    <comment ref="Q34" authorId="0" shapeId="0" xr:uid="{00000000-0006-0000-0700-000007000000}">
      <text>
        <r>
          <rPr>
            <b/>
            <sz val="12"/>
            <color indexed="81"/>
            <rFont val="Tahoma"/>
            <family val="2"/>
          </rPr>
          <t>TRUNGPT:</t>
        </r>
        <r>
          <rPr>
            <sz val="12"/>
            <color indexed="81"/>
            <rFont val="Tahoma"/>
            <family val="2"/>
          </rPr>
          <t xml:space="preserve">
Một lỗi -20 điểm</t>
        </r>
      </text>
    </comment>
    <comment ref="U34" authorId="0" shapeId="0" xr:uid="{00000000-0006-0000-0700-000008000000}">
      <text>
        <r>
          <rPr>
            <b/>
            <sz val="12"/>
            <color indexed="81"/>
            <rFont val="Tahoma"/>
            <family val="2"/>
          </rPr>
          <t>TRUNGPT:</t>
        </r>
        <r>
          <rPr>
            <sz val="12"/>
            <color indexed="81"/>
            <rFont val="Tahoma"/>
            <family val="2"/>
          </rPr>
          <t xml:space="preserve">
Một lỗi -20 điểm</t>
        </r>
      </text>
    </comment>
    <comment ref="Q36" authorId="0" shapeId="0" xr:uid="{00000000-0006-0000-0700-000009000000}">
      <text>
        <r>
          <rPr>
            <b/>
            <sz val="9"/>
            <color indexed="81"/>
            <rFont val="Tahoma"/>
            <family val="2"/>
          </rPr>
          <t>TRUNGPT:</t>
        </r>
        <r>
          <rPr>
            <sz val="9"/>
            <color indexed="81"/>
            <rFont val="Tahoma"/>
            <family val="2"/>
          </rPr>
          <t xml:space="preserve">
- Mức 5: 100 điểm 
- Mức 4: 80 điểm 
- Mức 3: 60 điểm  
- Mức 2: 30 điểm 
- Mức 1: 0 điểm </t>
        </r>
      </text>
    </comment>
    <comment ref="U36" authorId="0" shapeId="0" xr:uid="{00000000-0006-0000-0700-00000A000000}">
      <text>
        <r>
          <rPr>
            <b/>
            <sz val="9"/>
            <color indexed="81"/>
            <rFont val="Tahoma"/>
            <family val="2"/>
          </rPr>
          <t>TRUNGPT:</t>
        </r>
        <r>
          <rPr>
            <sz val="9"/>
            <color indexed="81"/>
            <rFont val="Tahoma"/>
            <family val="2"/>
          </rPr>
          <t xml:space="preserve">
- Mức 5: 100 điểm 
- Mức 4: 80 điểm 
- Mức 3: 60 điểm  
- Mức 2: 30 điểm 
- Mức 1: 0 điểm </t>
        </r>
      </text>
    </comment>
    <comment ref="Q37" authorId="0" shapeId="0" xr:uid="{00000000-0006-0000-0700-00000B000000}">
      <text>
        <r>
          <rPr>
            <b/>
            <sz val="9"/>
            <color indexed="81"/>
            <rFont val="Tahoma"/>
            <family val="2"/>
          </rPr>
          <t>TRUNGPT:</t>
        </r>
        <r>
          <rPr>
            <sz val="9"/>
            <color indexed="81"/>
            <rFont val="Tahoma"/>
            <family val="2"/>
          </rPr>
          <t xml:space="preserve">
- Mức 5: 100 điểm (Không vi phạm các quy định; Chủ động vận động/nhắc nhở đồng nghiệp chấp hành các quy định). 
- Mức 4: 90 điểm (Không vi phạm các quy định). 
- Mức 3: 60 điểm (Vi phạm 1 lần hoặc nghỉ 1 lần trong tháng không có lý do). 
- Mức 2: 30 điểm (Vi phạm 2 lần hoặc nghỉ 2 lần tháng không có lý do). 
- Mức 1: 0 điểm </t>
        </r>
      </text>
    </comment>
    <comment ref="U37" authorId="0" shapeId="0" xr:uid="{00000000-0006-0000-0700-00000C000000}">
      <text>
        <r>
          <rPr>
            <b/>
            <sz val="9"/>
            <color indexed="81"/>
            <rFont val="Tahoma"/>
            <family val="2"/>
          </rPr>
          <t>TRUNGPT:</t>
        </r>
        <r>
          <rPr>
            <sz val="9"/>
            <color indexed="81"/>
            <rFont val="Tahoma"/>
            <family val="2"/>
          </rPr>
          <t xml:space="preserve">
- Mức 5: 100 điểm (Không vi phạm các quy định; Chủ động vận động/nhắc nhở đồng nghiệp chấp hành các quy định). 
- Mức 4: 90 điểm (Không vi phạm các quy định). 
- Mức 3: 60 điểm (Vi phạm 1 lần hoặc nghỉ 1 lần trong tháng không có lý do). 
- Mức 2: 30 điểm (Vi phạm 2 lần hoặc nghỉ 2 lần tháng không có lý do). 
- Mức 1: 0 điểm </t>
        </r>
      </text>
    </comment>
    <comment ref="S39" authorId="0" shapeId="0" xr:uid="{00000000-0006-0000-0700-00000D000000}">
      <text>
        <r>
          <rPr>
            <b/>
            <sz val="12"/>
            <color indexed="81"/>
            <rFont val="Tahoma"/>
            <family val="2"/>
          </rPr>
          <t>TRUNGPT:</t>
        </r>
        <r>
          <rPr>
            <sz val="12"/>
            <color indexed="81"/>
            <rFont val="Tahoma"/>
            <family val="2"/>
          </rPr>
          <t xml:space="preserve">
Mỗi sáng kiếm +2 điểm</t>
        </r>
      </text>
    </comment>
    <comment ref="S40" authorId="0" shapeId="0" xr:uid="{00000000-0006-0000-0700-00000E000000}">
      <text>
        <r>
          <rPr>
            <b/>
            <sz val="12"/>
            <color indexed="81"/>
            <rFont val="Tahoma"/>
            <family val="2"/>
          </rPr>
          <t>TRUNGPT:</t>
        </r>
        <r>
          <rPr>
            <sz val="12"/>
            <color indexed="81"/>
            <rFont val="Tahoma"/>
            <family val="2"/>
          </rPr>
          <t xml:space="preserve">
Mỗi cải tiến +0,5 điểm</t>
        </r>
      </text>
    </comment>
    <comment ref="S41" authorId="0" shapeId="0" xr:uid="{00000000-0006-0000-0700-00000F000000}">
      <text>
        <r>
          <rPr>
            <b/>
            <sz val="12"/>
            <color indexed="81"/>
            <rFont val="Tahoma"/>
            <family val="2"/>
          </rPr>
          <t>TRUNGPT:</t>
        </r>
        <r>
          <rPr>
            <sz val="12"/>
            <color indexed="81"/>
            <rFont val="Tahoma"/>
            <family val="2"/>
          </rPr>
          <t xml:space="preserve">
Hoàn thành: +0,2 điểm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PRO_11</author>
    <author>TRUNGPT</author>
  </authors>
  <commentList>
    <comment ref="J28" authorId="0" shapeId="0" xr:uid="{00000000-0006-0000-0800-000001000000}">
      <text>
        <r>
          <rPr>
            <b/>
            <sz val="9"/>
            <color indexed="81"/>
            <rFont val="Tahoma"/>
            <family val="2"/>
          </rPr>
          <t>PRO_11:</t>
        </r>
        <r>
          <rPr>
            <sz val="9"/>
            <color indexed="81"/>
            <rFont val="Tahoma"/>
            <family val="2"/>
          </rPr>
          <t xml:space="preserve">
- Quản lý vận hành hệ thống Switch POP, Switch access. Định kỳ kiểm tra, bảo dưỡng hệ thống Switch POP, Switch Access. 
- Quản lý, vận hành hệ thống Switch, router phục vụ Lan tại văn phòng Công ty (3850). Các router Internet, Các firewall, VPN, Giám sát mạng...
- Quản lý , vận hành hệ thống Switch, router, PCM, gateway, Converter E1 tại các trạm 110kV</t>
        </r>
      </text>
    </comment>
    <comment ref="Q44" authorId="1" shapeId="0" xr:uid="{00000000-0006-0000-0800-000002000000}">
      <text>
        <r>
          <rPr>
            <b/>
            <sz val="12"/>
            <color indexed="81"/>
            <rFont val="Tahoma"/>
            <family val="2"/>
          </rPr>
          <t>TRUNGPT:</t>
        </r>
        <r>
          <rPr>
            <sz val="12"/>
            <color indexed="81"/>
            <rFont val="Tahoma"/>
            <family val="2"/>
          </rPr>
          <t xml:space="preserve">
Văn thư một lỗi  -10 điểm
Soạn văn bản:
- Có lỗi chưa ảnh hưởng đến uy tín công ty, đơn vị, hình ảnh thương hiệu:  trừ 20 điểm/văn bản;
- Có lỗi ảnh hưởng đến uy tín của công ty, đơn vị, hình ảnh thương hiệu: trừ 40 điểm/văn bản;
- Soạn văn bản không đạt yêu cầu, phải sửa đi sửa lại nhiều hoặc phải soạn lại: trừ 20 điểm/văn bản. (BGĐ Công ty chỉ trừ điểm trưởng phòng, trưởng đơn vị; cá nhân soạn văn bản do người có quyền chấm điểm trừ điểm);
</t>
        </r>
      </text>
    </comment>
    <comment ref="U44" authorId="1" shapeId="0" xr:uid="{00000000-0006-0000-0800-000003000000}">
      <text>
        <r>
          <rPr>
            <b/>
            <sz val="12"/>
            <color indexed="81"/>
            <rFont val="Tahoma"/>
            <family val="2"/>
          </rPr>
          <t>TRUNGPT:</t>
        </r>
        <r>
          <rPr>
            <sz val="12"/>
            <color indexed="81"/>
            <rFont val="Tahoma"/>
            <family val="2"/>
          </rPr>
          <t xml:space="preserve">
Một lỗi  -10 điểm</t>
        </r>
        <r>
          <rPr>
            <sz val="9"/>
            <color indexed="81"/>
            <rFont val="Tahoma"/>
            <family val="2"/>
          </rPr>
          <t xml:space="preserve">
</t>
        </r>
      </text>
    </comment>
    <comment ref="Q46" authorId="1" shapeId="0" xr:uid="{00000000-0006-0000-0800-000004000000}">
      <text>
        <r>
          <rPr>
            <b/>
            <sz val="12"/>
            <color indexed="81"/>
            <rFont val="Tahoma"/>
            <family val="2"/>
          </rPr>
          <t>TRUNGPT:</t>
        </r>
        <r>
          <rPr>
            <sz val="12"/>
            <color indexed="81"/>
            <rFont val="Tahoma"/>
            <family val="2"/>
          </rPr>
          <t xml:space="preserve">
Trừ 10 điểm/mỗi lần nhắc nhở (có căn cứ chứng minh). </t>
        </r>
      </text>
    </comment>
    <comment ref="U46" authorId="1" shapeId="0" xr:uid="{00000000-0006-0000-0800-000005000000}">
      <text>
        <r>
          <rPr>
            <b/>
            <sz val="12"/>
            <color indexed="81"/>
            <rFont val="Tahoma"/>
            <family val="2"/>
          </rPr>
          <t>TRUNGPT:</t>
        </r>
        <r>
          <rPr>
            <sz val="12"/>
            <color indexed="81"/>
            <rFont val="Tahoma"/>
            <family val="2"/>
          </rPr>
          <t xml:space="preserve">
Mỗi lối -10 điểm (có bằng chứng)</t>
        </r>
      </text>
    </comment>
    <comment ref="Q49" authorId="1" shapeId="0" xr:uid="{00000000-0006-0000-0800-000006000000}">
      <text>
        <r>
          <rPr>
            <b/>
            <sz val="12"/>
            <color indexed="81"/>
            <rFont val="Tahoma"/>
            <family val="2"/>
          </rPr>
          <t>TRUNGPT:</t>
        </r>
        <r>
          <rPr>
            <sz val="12"/>
            <color indexed="81"/>
            <rFont val="Tahoma"/>
            <family val="2"/>
          </rPr>
          <t xml:space="preserve">
Một lỗi -20 điểm</t>
        </r>
      </text>
    </comment>
    <comment ref="U49" authorId="1" shapeId="0" xr:uid="{00000000-0006-0000-0800-000007000000}">
      <text>
        <r>
          <rPr>
            <b/>
            <sz val="12"/>
            <color indexed="81"/>
            <rFont val="Tahoma"/>
            <family val="2"/>
          </rPr>
          <t>TRUNGPT:</t>
        </r>
        <r>
          <rPr>
            <sz val="12"/>
            <color indexed="81"/>
            <rFont val="Tahoma"/>
            <family val="2"/>
          </rPr>
          <t xml:space="preserve">
Một lỗi -20 điểm</t>
        </r>
      </text>
    </comment>
    <comment ref="Q51" authorId="1" shapeId="0" xr:uid="{00000000-0006-0000-0800-000008000000}">
      <text>
        <r>
          <rPr>
            <b/>
            <sz val="9"/>
            <color indexed="81"/>
            <rFont val="Tahoma"/>
            <family val="2"/>
          </rPr>
          <t>TRUNGPT:</t>
        </r>
        <r>
          <rPr>
            <sz val="9"/>
            <color indexed="81"/>
            <rFont val="Tahoma"/>
            <family val="2"/>
          </rPr>
          <t xml:space="preserve">
- Mức 5: 100 điểm 
- Mức 4: 80 điểm 
- Mức 3: 60 điểm  
- Mức 2: 30 điểm 
- Mức 1: 0 điểm </t>
        </r>
      </text>
    </comment>
    <comment ref="U51" authorId="1" shapeId="0" xr:uid="{00000000-0006-0000-0800-000009000000}">
      <text>
        <r>
          <rPr>
            <b/>
            <sz val="9"/>
            <color indexed="81"/>
            <rFont val="Tahoma"/>
            <family val="2"/>
          </rPr>
          <t>TRUNGPT:</t>
        </r>
        <r>
          <rPr>
            <sz val="9"/>
            <color indexed="81"/>
            <rFont val="Tahoma"/>
            <family val="2"/>
          </rPr>
          <t xml:space="preserve">
- Mức 5: 100 điểm 
- Mức 4: 80 điểm 
- Mức 3: 60 điểm  
- Mức 2: 30 điểm 
- Mức 1: 0 điểm </t>
        </r>
      </text>
    </comment>
    <comment ref="Q52" authorId="1" shapeId="0" xr:uid="{00000000-0006-0000-0800-00000A000000}">
      <text>
        <r>
          <rPr>
            <b/>
            <sz val="9"/>
            <color indexed="81"/>
            <rFont val="Tahoma"/>
            <family val="2"/>
          </rPr>
          <t>TRUNGPT:</t>
        </r>
        <r>
          <rPr>
            <sz val="9"/>
            <color indexed="81"/>
            <rFont val="Tahoma"/>
            <family val="2"/>
          </rPr>
          <t xml:space="preserve">
- Mức 5: 100 điểm (Không vi phạm các quy định; Chủ động vận động/nhắc nhở đồng nghiệp chấp hành các quy định). 
- Mức 4: 90 điểm (Không vi phạm các quy định). 
- Mức 3: 60 điểm (Vi phạm 1 lần hoặc nghỉ 1 lần trong tháng không có lý do). 
- Mức 2: 30 điểm (Vi phạm 2 lần hoặc nghỉ 2 lần tháng không có lý do). 
- Mức 1: 0 điểm </t>
        </r>
      </text>
    </comment>
    <comment ref="U52" authorId="1" shapeId="0" xr:uid="{00000000-0006-0000-0800-00000B000000}">
      <text>
        <r>
          <rPr>
            <b/>
            <sz val="9"/>
            <color indexed="81"/>
            <rFont val="Tahoma"/>
            <family val="2"/>
          </rPr>
          <t>TRUNGPT:</t>
        </r>
        <r>
          <rPr>
            <sz val="9"/>
            <color indexed="81"/>
            <rFont val="Tahoma"/>
            <family val="2"/>
          </rPr>
          <t xml:space="preserve">
- Mức 5: 100 điểm (Không vi phạm các quy định; Chủ động vận động/nhắc nhở đồng nghiệp chấp hành các quy định). 
- Mức 4: 90 điểm (Không vi phạm các quy định). 
- Mức 3: 60 điểm (Vi phạm 1 lần hoặc nghỉ 1 lần trong tháng không có lý do). 
- Mức 2: 30 điểm (Vi phạm 2 lần hoặc nghỉ 2 lần tháng không có lý do). 
- Mức 1: 0 điểm </t>
        </r>
      </text>
    </comment>
    <comment ref="S54" authorId="1" shapeId="0" xr:uid="{00000000-0006-0000-0800-00000C000000}">
      <text>
        <r>
          <rPr>
            <b/>
            <sz val="12"/>
            <color indexed="81"/>
            <rFont val="Tahoma"/>
            <family val="2"/>
          </rPr>
          <t>TRUNGPT:</t>
        </r>
        <r>
          <rPr>
            <sz val="12"/>
            <color indexed="81"/>
            <rFont val="Tahoma"/>
            <family val="2"/>
          </rPr>
          <t xml:space="preserve">
Mỗi sáng kiếm +2 điểm</t>
        </r>
      </text>
    </comment>
    <comment ref="S55" authorId="1" shapeId="0" xr:uid="{00000000-0006-0000-0800-00000D000000}">
      <text>
        <r>
          <rPr>
            <b/>
            <sz val="12"/>
            <color indexed="81"/>
            <rFont val="Tahoma"/>
            <family val="2"/>
          </rPr>
          <t>TRUNGPT:</t>
        </r>
        <r>
          <rPr>
            <sz val="12"/>
            <color indexed="81"/>
            <rFont val="Tahoma"/>
            <family val="2"/>
          </rPr>
          <t xml:space="preserve">
Mỗi cải tiến +0,5 điểm</t>
        </r>
      </text>
    </comment>
    <comment ref="S56" authorId="1" shapeId="0" xr:uid="{00000000-0006-0000-0800-00000E000000}">
      <text>
        <r>
          <rPr>
            <b/>
            <sz val="12"/>
            <color indexed="81"/>
            <rFont val="Tahoma"/>
            <family val="2"/>
          </rPr>
          <t>TRUNGPT:</t>
        </r>
        <r>
          <rPr>
            <sz val="12"/>
            <color indexed="81"/>
            <rFont val="Tahoma"/>
            <family val="2"/>
          </rPr>
          <t xml:space="preserve">
Hoàn thành: +0,2 điểm</t>
        </r>
      </text>
    </comment>
  </commentList>
</comments>
</file>

<file path=xl/sharedStrings.xml><?xml version="1.0" encoding="utf-8"?>
<sst xmlns="http://schemas.openxmlformats.org/spreadsheetml/2006/main" count="3142" uniqueCount="635">
  <si>
    <t>I4</t>
  </si>
  <si>
    <t>Cải tiến công nghệ</t>
  </si>
  <si>
    <t>Số sự cố hệ thống CNTT</t>
  </si>
  <si>
    <t>C1</t>
  </si>
  <si>
    <t>L2</t>
  </si>
  <si>
    <t>Trọng số của mục tiêu</t>
  </si>
  <si>
    <t>Mã KPI</t>
  </si>
  <si>
    <t>Tiêu chí đo lường (KPI)</t>
  </si>
  <si>
    <t>Trọng số của chỉ tiêu</t>
  </si>
  <si>
    <t>Trọng số chung</t>
  </si>
  <si>
    <t>Tần suất theo dõi</t>
  </si>
  <si>
    <t>Công thức/ Cách đo lường</t>
  </si>
  <si>
    <t>ĐVT</t>
  </si>
  <si>
    <t>Năm</t>
  </si>
  <si>
    <t>Quý</t>
  </si>
  <si>
    <t>Khách hàng</t>
  </si>
  <si>
    <t>Quy trình nội bộ</t>
  </si>
  <si>
    <t>Tổng thời gian dừng hệ thống CNTT do sự cố</t>
  </si>
  <si>
    <t>Tổng số sự cố hệ thống CNTT trong kỳ</t>
  </si>
  <si>
    <t>Phần 1: Mục tiêu</t>
  </si>
  <si>
    <t xml:space="preserve"> Mục tiêu chiến lược</t>
  </si>
  <si>
    <t>Cải thiện sự hài lòng của khách hàng về chất lượng điện, chất lượng dịch vụ và hình ảnh thương hiệu EVN  trách nhiệm &amp; minh bạch</t>
  </si>
  <si>
    <t>Quản lý vận hành hệ thống CNTT</t>
  </si>
  <si>
    <t>Học hỏi phát triển</t>
  </si>
  <si>
    <t>Trưởng phòng</t>
  </si>
  <si>
    <t>Chuỗi giá trị</t>
  </si>
  <si>
    <t>CL. Quản trị chiến lược</t>
  </si>
  <si>
    <t>CL1</t>
  </si>
  <si>
    <t xml:space="preserve">Lập kế hoạch SXKD dài hạn của Công ty </t>
  </si>
  <si>
    <t>C</t>
  </si>
  <si>
    <t>KH. Lập kế hoạch SXKD</t>
  </si>
  <si>
    <t>TG</t>
  </si>
  <si>
    <t>KH5</t>
  </si>
  <si>
    <t xml:space="preserve">Lập, triển khai kế hoạch CCHC của Công ty </t>
  </si>
  <si>
    <t>KH6</t>
  </si>
  <si>
    <t xml:space="preserve">Lập, triển khai kế hoạch thực hiện Quy chế dân chủ của Công ty </t>
  </si>
  <si>
    <t>AT.ATLĐ-môi trường</t>
  </si>
  <si>
    <t>XD.Đầu tư xây dựng</t>
  </si>
  <si>
    <t>SC.Sửa chữa lớn</t>
  </si>
  <si>
    <t>HC.Quản trị hành chính, quan hệ cộng đồng</t>
  </si>
  <si>
    <t>HC1</t>
  </si>
  <si>
    <t>Công tác Văn thư</t>
  </si>
  <si>
    <t>CN.Công nghệ thông tin</t>
  </si>
  <si>
    <t>CN3</t>
  </si>
  <si>
    <t>Khai thác hiệu quả các phần mềm được trang bị</t>
  </si>
  <si>
    <t>QT.Quy trình đảm bảo chất lượng</t>
  </si>
  <si>
    <t>QT1</t>
  </si>
  <si>
    <t>Lập kế hoạch và tổ chức triển khai duy trì áp dụng và cải tiến hệ thống quản lý chất lượng ISO 9001:2015 trong toàn Công ty</t>
  </si>
  <si>
    <t>QT2</t>
  </si>
  <si>
    <t>Lập kế hoạch triển khai duy trì áp dụng và cải tiến công cụ 5S trong toàn Công ty.</t>
  </si>
  <si>
    <t>VH.Văn hóa doanh nghiệp</t>
  </si>
  <si>
    <t>VH1</t>
  </si>
  <si>
    <t>Công tác văn hóa doanh nghiệp</t>
  </si>
  <si>
    <t>AT4</t>
  </si>
  <si>
    <t>Tổ chức phòng chống và khắc phục thiên tai</t>
  </si>
  <si>
    <t>XD1</t>
  </si>
  <si>
    <t>Lập kế hoạch ĐTXD hàng năm</t>
  </si>
  <si>
    <t>SC1</t>
  </si>
  <si>
    <t>Lập kế hoạch SCL</t>
  </si>
  <si>
    <t>SC2</t>
  </si>
  <si>
    <t>CN1</t>
  </si>
  <si>
    <t>Quản lý, vận hành, sửa chữa hạ tầng mạng viễn thông, công nghệ thông tin</t>
  </si>
  <si>
    <t>CN2</t>
  </si>
  <si>
    <t>Tham gia lập kế hoạch SCL</t>
  </si>
  <si>
    <t>Nghiên cứu áp dụng công nghệ mới vào SXKD</t>
  </si>
  <si>
    <t>Theo kế hoạch của EVNNPC và của Công ty</t>
  </si>
  <si>
    <t>Hoàn thành SCL theo kế hoạch</t>
  </si>
  <si>
    <t>Phần 2: Phân bổ mục tiêu</t>
  </si>
  <si>
    <t>Thực hiện khai thác hiệu quả các phần mềm được trang bị</t>
  </si>
  <si>
    <t>CB Phần mềm 2 (Thanh)</t>
  </si>
  <si>
    <t>CB Phần mềm 1 (L.Anh)</t>
  </si>
  <si>
    <t>CB Phần cứng 1   (Công)</t>
  </si>
  <si>
    <t>CB Phần cứng 2 (Huy)</t>
  </si>
  <si>
    <t>Phó phòng (N.Anh)</t>
  </si>
  <si>
    <t>Trưởng phòng (Trung)</t>
  </si>
  <si>
    <t>CÔNG TY ĐIỆN LỰC YÊN BÁI</t>
  </si>
  <si>
    <t>Ngày ....... tháng ...... năm 2018</t>
  </si>
  <si>
    <t xml:space="preserve">Bộ phận: </t>
  </si>
  <si>
    <t>Mã chức danh:</t>
  </si>
  <si>
    <t>Trọng số cấp 1 (a1)</t>
  </si>
  <si>
    <t>Trọng số cấp 2 (a2)</t>
  </si>
  <si>
    <t>Trọng số cấp 3 (a3)</t>
  </si>
  <si>
    <t xml:space="preserve">KPI cấp công ty </t>
  </si>
  <si>
    <t>KPI của Phòng</t>
  </si>
  <si>
    <t>KPI cá nhân</t>
  </si>
  <si>
    <t>Mục tiêu trong kỳ</t>
  </si>
  <si>
    <t xml:space="preserve">Tần suất </t>
  </si>
  <si>
    <t>Trọng số chỉ tiêu (a4)</t>
  </si>
  <si>
    <t>Kết quả thực hiện</t>
  </si>
  <si>
    <t>Mã cấp 1</t>
  </si>
  <si>
    <t>KPI</t>
  </si>
  <si>
    <t>Mã cấp 2</t>
  </si>
  <si>
    <t>Mã cấp 3</t>
  </si>
  <si>
    <t>Đơn vị đo</t>
  </si>
  <si>
    <t>Chỉ tiêu kế hoạch</t>
  </si>
  <si>
    <t>Cá nhân tự chấm</t>
  </si>
  <si>
    <t>Kết quả</t>
  </si>
  <si>
    <t>Tỷ lệ thực hiện</t>
  </si>
  <si>
    <t>Điểm chấm</t>
  </si>
  <si>
    <t>Điểm qui đổi</t>
  </si>
  <si>
    <t>A</t>
  </si>
  <si>
    <t>NHÓM CÁC CHỈ TIÊU THỰC HIỆN NHIỆM VỤ (Cấp 1)</t>
  </si>
  <si>
    <t>A.1</t>
  </si>
  <si>
    <t>NHÓM KPI THEO MỤC TIÊU (Cấp 2)</t>
  </si>
  <si>
    <t xml:space="preserve">Thực hiện có hiệu quả các giải pháp để nâng cao chất lượng dịch vụ và thương hiệu EVN trách nhiệm và minh bạch </t>
  </si>
  <si>
    <t>số lần sai sót</t>
  </si>
  <si>
    <t>I</t>
  </si>
  <si>
    <t>Viễn cảnh hoạt động nội bộ (Cấp 3)</t>
  </si>
  <si>
    <t>L</t>
  </si>
  <si>
    <t>Viễn cảnh học hỏi và phát triển (Cấp 3)</t>
  </si>
  <si>
    <t>Theo KH</t>
  </si>
  <si>
    <t>A.2</t>
  </si>
  <si>
    <t>NHÓM KPI THEO MTCV (Cấp 2)</t>
  </si>
  <si>
    <t>CL</t>
  </si>
  <si>
    <t>Quản trị chiến lược (Cấp 3)</t>
  </si>
  <si>
    <t>Số lượng sai sót</t>
  </si>
  <si>
    <t>KH</t>
  </si>
  <si>
    <t>Tháng</t>
  </si>
  <si>
    <t>AT</t>
  </si>
  <si>
    <t>ATLĐ - Môi trường (Cấp 3)</t>
  </si>
  <si>
    <t>B</t>
  </si>
  <si>
    <t>Ý THỨC, TRÁCH NHIỆM VỚI CÔNG VIỆC (Cấp 1)</t>
  </si>
  <si>
    <t>Ý thức, trách nhiệm với công việc được giao</t>
  </si>
  <si>
    <t>Vi phạm các nội quy, quy chế của Công ty.</t>
  </si>
  <si>
    <t>ĐIỂM THƯỜNG</t>
  </si>
  <si>
    <t>C.1</t>
  </si>
  <si>
    <t>C.2</t>
  </si>
  <si>
    <t>Hoàn thành tốt các công việc được giao bổ xung khi có phát sinh</t>
  </si>
  <si>
    <t>Tổng điểm</t>
  </si>
  <si>
    <t>Ghi Chú:</t>
  </si>
  <si>
    <t>1. Đối với các Trưởng phòng; Quản đốc Bước 1 cá nhân tự chấm; Bước 2 Ban Giám đốc Công ty chấm</t>
  </si>
  <si>
    <t>2. Đối với Phó trưởng phòng, nhân viên các phòng; Bước 1 cá nhân tự chấm; Bước 2 Trưởng phòng chấm.</t>
  </si>
  <si>
    <t>3. Đối với công nhân của 2 Phân xưởng; Quản đốc và phó quản đốc chấm. ( Phần cá nhân tự chấm không áp dụng với công nhân ở 2 Phân xưởng )</t>
  </si>
  <si>
    <t xml:space="preserve">Người lập </t>
  </si>
  <si>
    <t>Người duyệt</t>
  </si>
  <si>
    <t>Phòng: CNTT</t>
  </si>
  <si>
    <t>CNTT ….</t>
  </si>
  <si>
    <t>XD</t>
  </si>
  <si>
    <t>XD - Đầu tư xây dựng (Cấp 3)</t>
  </si>
  <si>
    <t>SC</t>
  </si>
  <si>
    <t>SC - Sửa chữa lớn (Cấp 3)</t>
  </si>
  <si>
    <t>CN</t>
  </si>
  <si>
    <t>CN - Công nghệ thông tin (Cấp 3)</t>
  </si>
  <si>
    <t>XD2</t>
  </si>
  <si>
    <t>HC4</t>
  </si>
  <si>
    <t>Công tác Quan hệ cộng đồng</t>
  </si>
  <si>
    <t>Quản lý phần mềm thi trắc nghiệm an toàn và nâng bậc công nhân.</t>
  </si>
  <si>
    <t>Quản lý web thi thử an toàn và nâng bậc công nhân.</t>
  </si>
  <si>
    <t>Quản lý phần mềm công văn EOFFICE.</t>
  </si>
  <si>
    <t>  Quản lý phần mềm Hệ thống quản lý nguồn nhân lực (HRMS)</t>
  </si>
  <si>
    <t xml:space="preserve">Quản lý phần mềm GIS_QL lưới điện trên bản đồ hành chính. </t>
  </si>
  <si>
    <t>Hệ thống quản lý kỹ thuật_PMIS</t>
  </si>
  <si>
    <t xml:space="preserve">Quản lý phần mềm Quản lý đầu tư xây dựng, </t>
  </si>
  <si>
    <t>Quản lý phần mềm  Quản lý đấu thầu. Giám sát thi công.</t>
  </si>
  <si>
    <t xml:space="preserve">Quản lý, vận hành hệ thống web pcyenbai.npc.com.vn, </t>
  </si>
  <si>
    <t>Quản lý, vận hành hệ thống  web nội bộ</t>
  </si>
  <si>
    <t>Quản lý, vận hành hệ thống web Báo cáo quản trị,  web đấu thầu</t>
  </si>
  <si>
    <t xml:space="preserve">Backup dữ liệu hệ thống phần mềm: Thi trắc nghiệm, </t>
  </si>
  <si>
    <t>Backup dữ liệu hệ thống web nội bộ</t>
  </si>
  <si>
    <t>Backup dữ liệu hệ thống web pcyenbai</t>
  </si>
  <si>
    <t>Thực hiện khai thác hiệu quả các phần mềm:Thi trắc nghiệm,</t>
  </si>
  <si>
    <t>Thực hiện khai thác hiệu quả các phần mềm:Eoffice</t>
  </si>
  <si>
    <t>Thực hiện khai thác hiệu quả các phần mềm:HRMS</t>
  </si>
  <si>
    <t>Thực hiện khai thác hiệu quả các phần mềm:Pmis</t>
  </si>
  <si>
    <t>Thực hiện khai thác hiệu quả các phần mềm:Gis</t>
  </si>
  <si>
    <t>Thực hiện khai thác hiệu quả các phần mềm:QLĐT</t>
  </si>
  <si>
    <t>Thực hiện khai thác hiệu quả các phần mềm:Giám sát ĐTXD</t>
  </si>
  <si>
    <t>Thực hiện khai thác hiệu quả các phần mềm:web nội bộ</t>
  </si>
  <si>
    <t>Thực hiện khai thác hiệu quả các phần mềm:web pcyenbai</t>
  </si>
  <si>
    <t>Thực hiện khai thác hiệu quả các phần mềm:web BC Quản trị</t>
  </si>
  <si>
    <t>Thực hiện khai thác hiệu quả các phần mềm:web đấu thầu</t>
  </si>
  <si>
    <t>Quản lý vận hành, xử lý lỗi phần mềm CMIS - Phân hệ Cấp điện, Hợp đồng</t>
  </si>
  <si>
    <t>Quản lý vận hành, xử lý lỗi phần mềm CMIS - Phân hệ Đo đếm</t>
  </si>
  <si>
    <t>Quản lý vận hành, xử lý lỗi phần mềm CMIS - Phân hệ Ghi chỉ số Lập hóa đơn</t>
  </si>
  <si>
    <t>Quản lý vận hành, xử lý lỗi phần mềm CMIS - Phân hệ Thu theo dõi nợ</t>
  </si>
  <si>
    <t>Quản lý vận hành, xử lý lỗi phần mềm CMIS - Phân hệ Tổn thất</t>
  </si>
  <si>
    <t>Quản lý vận hành, xử lý lỗi phần mềm CMIS - Phân hệ Báo cáo tổng hợp</t>
  </si>
  <si>
    <t>Quản lý vận hành, xử lý lỗi phần mềm CMIS - Phân hệ Điện nông thôn, XBT, Hỗ trợ điều hành, Phân tích giá bán</t>
  </si>
  <si>
    <t>Quản lý vận hành web Tính toán truy thu</t>
  </si>
  <si>
    <t>Quản lý vận hành, xử lý lỗi phần mềm NPCUS</t>
  </si>
  <si>
    <t>Quản lý vận hành, xử lý lỗi phần mềm Ghi chỉ số máy tính bảng</t>
  </si>
  <si>
    <t>Quản lý vận hành, xử lý lỗi phần mềm chấm nợ mã vạch</t>
  </si>
  <si>
    <t>Quản lý vận hành web hỗ trợ điều hành</t>
  </si>
  <si>
    <t>Quản lý vận hành web chăm sóc khách hàng SMS</t>
  </si>
  <si>
    <t>Backup dữ liệu hệ thống phần mềm CMIS2</t>
  </si>
  <si>
    <t>Backup dữ liệu phần mềm NPCUS</t>
  </si>
  <si>
    <t>Backup dữ liệu hệ thống chấm nợ online</t>
  </si>
  <si>
    <t>Thực hiện khai thác hiệu quả phần mềm CMIS2</t>
  </si>
  <si>
    <t>Thực hiện khai thác hiệu quả phần mềm NPCUS</t>
  </si>
  <si>
    <t>Thực hiện khai thác hiệu quả website SMS</t>
  </si>
  <si>
    <t>Thực hiện khai thác hiệu quả các phần mềm chấm nợ online</t>
  </si>
  <si>
    <t>Thực hiện khai thác hiệu quả website Tính toán truy thu</t>
  </si>
  <si>
    <t>Thực hiện khai thác hiệu quả các phần mềm Ghi chỉ số MTB</t>
  </si>
  <si>
    <t>Giờ</t>
  </si>
  <si>
    <t>Lập phương án phòng chống thiên tai cho lĩnh vực VTDR, hệ thống mạng.</t>
  </si>
  <si>
    <t>Quản lý cung cấp các dịch vụ, tài nguyên sợi quang toàn bộ các tuyến cáp.</t>
  </si>
  <si>
    <t>Khắc phục, xử lý lỗi khi có sự cố hệ thống cáp quang</t>
  </si>
  <si>
    <t>Đầu mối tiếp nhận, phối hợp với các đơn vị trong và ngoài nghành khắc phục sự cố</t>
  </si>
  <si>
    <t>Kiểm tra định kỳ các tuyến cáp quang</t>
  </si>
  <si>
    <t>Kiểm tra, tiếp nhận đảm bảo kỹ thuật khi đưa vào sử dụng các tuyến cáp mới</t>
  </si>
  <si>
    <t>Theo dõi, có kế hoach đăng ký Sửa chữa lớn, thường xuyên khi đến kỳ hạn sửa chữa các tuyến cáp.</t>
  </si>
  <si>
    <t>Lên phương án, kế hoạch đăng ký các danh mục đầu tư các tuyến cáp mới đáp ứng các yêu cầu của hoạt động sản xuất kinh doanh.</t>
  </si>
  <si>
    <t>Xây dựng phương án trao đổi hạ tầng cáp quang với các đối tác khi có nhu cầu.</t>
  </si>
  <si>
    <t>Quản lý, vận hành hệ thống thiết bị truyền dẫn quang.</t>
  </si>
  <si>
    <t>Có kế hoạch thay thế, sửa chữa lớn hệ thống thiết bị truyền dẫn.</t>
  </si>
  <si>
    <t>Định kỳ kiểm tra, bảo dưỡng hệ thống truyền dẫn.</t>
  </si>
  <si>
    <t xml:space="preserve">Quản lý vận hành hệ thống Switch POP, Switch access </t>
  </si>
  <si>
    <t>Định kỳ kiểm tra, bảo dưỡng hệ thống Switch POP, Switch Access</t>
  </si>
  <si>
    <t>Xây dựng kế hoach, phương án sửa chữa lớn, sửa chữa thường xuyên hệ thống Switch POP, Switch Access</t>
  </si>
  <si>
    <t>Quản lý, vận hành hệ thống Switch, router phục vụ Lan tại văn phòng Công ty (3850). Các router Internet, Các firewall, VPN, Giám sát mạng...</t>
  </si>
  <si>
    <t>Quản lý , vận hành hệ thống Switch, router, PCM, gateway, Converter E1 tại các trạm 110kV</t>
  </si>
  <si>
    <t>Quản lý, vân hành máy hàn cáp quang</t>
  </si>
  <si>
    <t>Quản lý vận hành máy đo cáp quang OTDR</t>
  </si>
  <si>
    <t>Theo dõi có kế hoaạch thay thế, bảo dưỡng, sửa chữa thiết bị máy đo, hàn cáp quang</t>
  </si>
  <si>
    <t>Theo dõi, xây dựng kế hoạch trang bị vật tư dự phòng phục vụ xử lý sự cố.</t>
  </si>
  <si>
    <t>Soạn, theo dõi các hợp đồng cho thuê tài sản hạ tầng cáp quang</t>
  </si>
  <si>
    <t>Soạn, theo dõi các hợp đồng cho thuê cột treo cáp thông tin.</t>
  </si>
  <si>
    <t>Hàng quý phối hợp với các Điện lực và đối tác kiểm đếm số lượng cột sử dụng treo cáp thông tin.</t>
  </si>
  <si>
    <t xml:space="preserve">Làm báo cáo công tác VTDR </t>
  </si>
  <si>
    <t>Làm báo cáo doanh thu thuê cột, hạ tầng gửi NPC</t>
  </si>
  <si>
    <t>Quản lý vận hành thiết bị hội nghị truyền hình.</t>
  </si>
  <si>
    <t>Điều khiển thiết bị phục vụ cho các phiên họp của Công ty, NPC và EVN</t>
  </si>
  <si>
    <t>Có kế hoạch bảo dưỡng, sửa chữa, thay thế các thiết bị của hệ thống HNTH</t>
  </si>
  <si>
    <t>Vận hành hệ thống mạng Lan tại văn phòng Công ty</t>
  </si>
  <si>
    <t>Hỗ trợ người dùng tại văn phòng công ty, các Điện lực khi có sự cố.</t>
  </si>
  <si>
    <t>Sửa chữa hệ thống, thay thế, khắc phục phần cứng các thiết bị máy tính, máy in tại văn phòng Công ty, kho và Phân xưởng</t>
  </si>
  <si>
    <t>Thay thế, sửa chữa hệ thống Camera tại Văn phòng Công ty, kho, phân xưởng.</t>
  </si>
  <si>
    <t>Quản lý, they thế, sửa chữa hệ thống máy chấm công tại văn phòng Công ty, kho và phân xưởng.</t>
  </si>
  <si>
    <t>Phối hợp với Viettel, đơn vị Điện lực xử lý sự cố các thiết bị đầu cuối tại các nút máy cắt Recloser</t>
  </si>
  <si>
    <t>Thực hiện các công việc khác phát sinh khi TP và ban giám đốc yêu cầu</t>
  </si>
  <si>
    <t>Cài dặt các phần mềm hệ thống, các chương trình ứng dụng phục vụ công việc</t>
  </si>
  <si>
    <t>Quản lý, vận hành phần mềm giám sát, điều khiển xa Recloser</t>
  </si>
  <si>
    <t>Vận hành, bảo dưỡng, sửa chữa hệ thống camera Công ty</t>
  </si>
  <si>
    <t>Vận hành, bảo dưỡng, sửa chữa hệ thống HNTH Công ty</t>
  </si>
  <si>
    <t>Vận hành, bảo dưỡng, sửa chữa hệ thống cảnh báo đột nhập Công ty</t>
  </si>
  <si>
    <t>Quản lý vận hành, sửa chữa, bảo dưỡng hệ thống mạng LAN</t>
  </si>
  <si>
    <t>Quản lý vận hành, sửa chữa, bảo dưỡng hệ thống mạng WAN</t>
  </si>
  <si>
    <t>Quản lý vận hành, sửa chữa, bảo dưỡng hệ thống mạng INTERNET</t>
  </si>
  <si>
    <t>Quản lý, sửa chữa, bảo dưỡng hệ thống máy tính văn phòng</t>
  </si>
  <si>
    <t>Quản lý, sửa chữa, bảo dưỡng hệ thống chấm công văn phòng</t>
  </si>
  <si>
    <t>Quản lý, sửa chữa, bảo dưỡng hệ thống máy in tốc độ cao các Điện lực</t>
  </si>
  <si>
    <t>Quản lý, sửa chữa, bảo dưỡng hệ thống máy scan, máy đếm tiền văn phòng</t>
  </si>
  <si>
    <t>Quản lý, sửa chữa, bảo dưỡng hệ thống máy in văn phòng</t>
  </si>
  <si>
    <t>Đăng ký SCTX hàng quý, thay thế thiết bị cũ hỏng, cải tiến công nghệ, năng xuất lao động khối văn phòng Công ty</t>
  </si>
  <si>
    <t>Quản lý, bảo dưỡng, sửa chữa máy chủ PLC10</t>
  </si>
  <si>
    <t>Quản lý, bảo dưỡng, sửa chữa máy chủ CHẤM NỢ ONLINE 13 17</t>
  </si>
  <si>
    <t>Quản lý, bảo dưỡng, sửa chữa máy chủ THI AN TOÀN, NÂNG BẬC 19, 29</t>
  </si>
  <si>
    <t>Quản lý, bảo dưỡng, sửa chữa máy chủ AD 21, 22</t>
  </si>
  <si>
    <t>Quản lý, bảo dưỡng, sửa chữa máy chủ DIỆT VIRUS 23</t>
  </si>
  <si>
    <t>Quản lý, bảo dưỡng, sửa chữa máy chủ VPN 35</t>
  </si>
  <si>
    <t>Quản lý, bảo dưỡng, sửa chữa máy chủ RF-AMR 33</t>
  </si>
  <si>
    <t>Quản lý, bảo dưỡng, sửa chữa máy chủ 3G - DEP 34</t>
  </si>
  <si>
    <t>Quản lý, bảo dưỡng, sửa chữa máy chủ WEB 03</t>
  </si>
  <si>
    <t>Quản lý, bảo dưỡng, sửa chữa máy chủ HNTH 53</t>
  </si>
  <si>
    <t>Quản lý, bảo dưỡng, sửa chữa hệ thống NAS 24, 25, 26, 28</t>
  </si>
  <si>
    <t>Quản lý hệ thống phần mềm công tơ Điện tử amione</t>
  </si>
  <si>
    <t>Quản lý hệ thống phần mềm công tơ Điện tử PLC</t>
  </si>
  <si>
    <t>Quản lý hệ thống phần mềm công tơ Điện tử RF-AMR</t>
  </si>
  <si>
    <t>Quản lý hệ thống phần mềm tập chung công tơ Điện tử MDMS</t>
  </si>
  <si>
    <t>Quản lý hệ thống phần mềm công tơ Điện tử MRIS</t>
  </si>
  <si>
    <t>Quản lý hệ thống phần mềm công tơ Điện tử MDMS</t>
  </si>
  <si>
    <t>Quản lý, cài đặt, cập nhập hệ thống diệt virus kaspersky khối văn phòng</t>
  </si>
  <si>
    <t>Quản lý, cài đặt, cập nhập hệ thống diệt virus kaspersky hệ thống máy chủ</t>
  </si>
  <si>
    <t xml:space="preserve">Báo cáo tháng công tác CNTT </t>
  </si>
  <si>
    <t>Sao lưu dữ liệu toàn bộ hệ thống máy chủ</t>
  </si>
  <si>
    <t>Sửa chữa, nâng cấp, bảo dưỡng hệ thống sao lưu dữ liệu</t>
  </si>
  <si>
    <t>C.3</t>
  </si>
  <si>
    <t>giờ</t>
  </si>
  <si>
    <t>Quản lý phần mềm tính toán độ tin cậy lưới điện OMS</t>
  </si>
  <si>
    <t>Quản lý phần mềm nhắn tin thông báo mất điện</t>
  </si>
  <si>
    <t>Quản lý  phần mềm chăm sóc khách hàng CRM</t>
  </si>
  <si>
    <t>Quản lý phần mềm khai và nộp thuế điện tử</t>
  </si>
  <si>
    <t>Quản lý phần mềm khai và nộp BHXH online</t>
  </si>
  <si>
    <t>quản lý chương trình quản lý vật tư ERP- phân hệ INV</t>
  </si>
  <si>
    <t>quản lý chương trình kế toán vật tư ERP- phân hệ CST</t>
  </si>
  <si>
    <t>quản lý chương trình quản lý hợp đồng  ERP- phân hệ PO</t>
  </si>
  <si>
    <t>quản lý chương trình kế toán tài sản- phân hệ FA</t>
  </si>
  <si>
    <t>quản lý chương trình kế toán đầu tư, sửa chữa lớn- phân hệ PM</t>
  </si>
  <si>
    <t>quản lý chương trình kế toán tiền- phân hệ CM</t>
  </si>
  <si>
    <t>quản lý chương trình kế toán công nợ phải trả- phân hệ AP</t>
  </si>
  <si>
    <t>quản lý chương trình kế toán công nợ phải thu- phân hệ AR</t>
  </si>
  <si>
    <t>quản lý chương trình kế toán tổng hợp- phân hệ GL</t>
  </si>
  <si>
    <t>Quản lý hệ chương trình  kế toán FMIS cũ từ 2016 trở về trước</t>
  </si>
  <si>
    <t>Quản lý hệ chương trình kế toán phụ nữ, trợ giúp, tình thương</t>
  </si>
  <si>
    <t>Quản lý hệ chương trình kế toán công đoàn</t>
  </si>
  <si>
    <t>Quản lý hệ chương trình kế hoạch tài chính</t>
  </si>
  <si>
    <t>Backup dữ liệu hệ thống tính toán độ tin cậy lưới điện OMS</t>
  </si>
  <si>
    <t>Backup dữ liệu hệ thống phần mềm kế toán vật tư FMIS</t>
  </si>
  <si>
    <t xml:space="preserve">Sửa chữa, bảo dưỡng, kiểm tra hệ thống mạng VTDR </t>
  </si>
  <si>
    <t>Quản lý, bảo dưỡng, sửa chữa máy chủ FILE01, BACKUP02, 04, 82, 83</t>
  </si>
  <si>
    <t>Quản lý, bảo dưỡng, sửa chữa máy chủ FMIS, CMIS06, 08, 99</t>
  </si>
  <si>
    <t>Ngọc Anh</t>
  </si>
  <si>
    <t>Lan Anh</t>
  </si>
  <si>
    <t>Thanh</t>
  </si>
  <si>
    <t>Công</t>
  </si>
  <si>
    <t>Huy</t>
  </si>
  <si>
    <t>Quản lý server giám sát, điều khiển xa các recloser. Phối hợp với Viettel, đơn vị Điện lực xử lý sự cố các thiết bị đầu cuối tại các nút máy cắt Recloser</t>
  </si>
  <si>
    <t>Triển khai duy trì áp dụng và cải tiến hệ thống quản lý chất lượng ISO 9001:2015 trong phòng</t>
  </si>
  <si>
    <t>Triển khai duy trì áp dụng và cải tiến công cụ 5S trong phòng.</t>
  </si>
  <si>
    <t>Quản lý, vận hành, sửa chữa các phần mềm được trang bị.</t>
  </si>
  <si>
    <t>Công việc khác</t>
  </si>
  <si>
    <t xml:space="preserve">Công đoàn, Theo dõi cước phát sinh hàng tháng(lãnh đạo, các phòng, đo xa, điều khiển máy cắt, cảnh báo sự cố, cấp phát thuê bao mới),  Tính lương, xét an toàn. </t>
  </si>
  <si>
    <t>L.Lan Anh</t>
  </si>
  <si>
    <t>Tham gia phòng chống, ứng cứu, khắc phục thiên tai.</t>
  </si>
  <si>
    <t>Soạn thảo và soát xét kỹ các văn bản, báo cáo, quy trình, quy định…của phòng trước khi ký, trình ký bảo đảm đúng đủ nội dung và thể thức trình bầy</t>
  </si>
  <si>
    <t>Thực hiện công tác văn thư phòng theo đúng quy trình, quy định do EVNNPC và PCYB ban hành</t>
  </si>
  <si>
    <t>Soạn thảo văn bản</t>
  </si>
  <si>
    <t>Công tác văn thư phòng</t>
  </si>
  <si>
    <t>Thực hiện tốt công tác dịch vụ khách hàng, không vi phạm về quy định giao tiếp khách hàng</t>
  </si>
  <si>
    <t xml:space="preserve">Có cải tiến hợp lý hóa sản xuất </t>
  </si>
  <si>
    <t>TH</t>
  </si>
  <si>
    <t>TK</t>
  </si>
  <si>
    <r>
      <rPr>
        <b/>
        <i/>
        <u/>
        <sz val="12"/>
        <rFont val="Times New Roman"/>
        <family val="1"/>
      </rPr>
      <t xml:space="preserve">Quy ước Ký hiệu: </t>
    </r>
    <r>
      <rPr>
        <b/>
        <i/>
        <sz val="12"/>
        <rFont val="Times New Roman"/>
        <family val="1"/>
      </rPr>
      <t xml:space="preserve">
</t>
    </r>
    <r>
      <rPr>
        <i/>
        <sz val="12"/>
        <rFont val="Times New Roman"/>
        <family val="1"/>
      </rPr>
      <t>C: Chỉ đạo, phê duyệt;
TK: Triển khai;
TH: Thực hiện;
TG: Tham gia thực hiện theo công đoạn</t>
    </r>
  </si>
  <si>
    <t>Thực hiện  ĐTXD theo kế hoạch</t>
  </si>
  <si>
    <t>HỆ THỐNG CHỈ TIÊU CỦA PHÒNG CNTT 2018 (BSC-KPI P10)</t>
  </si>
  <si>
    <t>MA TRẬN CHỨC NĂNG PHÒNG CNTT</t>
  </si>
  <si>
    <t>CL1.1</t>
  </si>
  <si>
    <t>KH5.1</t>
  </si>
  <si>
    <t>KH6.1</t>
  </si>
  <si>
    <t>AT4.1</t>
  </si>
  <si>
    <t>XD1.1</t>
  </si>
  <si>
    <t>SC1.1</t>
  </si>
  <si>
    <t>SC2.1</t>
  </si>
  <si>
    <t>HC1.1</t>
  </si>
  <si>
    <t>HC1.2</t>
  </si>
  <si>
    <t>CN1.1</t>
  </si>
  <si>
    <t>CN2.1</t>
  </si>
  <si>
    <t>CN3.1</t>
  </si>
  <si>
    <t>QT1.1</t>
  </si>
  <si>
    <t>QT2.1</t>
  </si>
  <si>
    <t>VH1.1</t>
  </si>
  <si>
    <t>C1.1</t>
  </si>
  <si>
    <t>I4.1</t>
  </si>
  <si>
    <t>L2.1</t>
  </si>
  <si>
    <t>L2.2</t>
  </si>
  <si>
    <t>CB Phần cứng 1 (Công)</t>
  </si>
  <si>
    <t>Số lần sai sót trong công việc liên quan đến dịch vụ khách hàng</t>
  </si>
  <si>
    <t>CL1.1.1</t>
  </si>
  <si>
    <t>KH5.1.1</t>
  </si>
  <si>
    <t>KH6.1.1</t>
  </si>
  <si>
    <t>AT4.1.1</t>
  </si>
  <si>
    <t>AT4.1.2</t>
  </si>
  <si>
    <t>XD1.1.1</t>
  </si>
  <si>
    <t>SC1.1.1</t>
  </si>
  <si>
    <t>Tham gia nghiệm thu các công tác SCL hệ thống CNTT, VTDR theo kế hoạch được duyệt</t>
  </si>
  <si>
    <t>SC2.1.1</t>
  </si>
  <si>
    <t>Số TT</t>
  </si>
  <si>
    <t>Các Chức năng bộ phận</t>
  </si>
  <si>
    <t>Nhiệm vụ của phòng</t>
  </si>
  <si>
    <t>Nhiệm vụ cá nhân</t>
  </si>
  <si>
    <t>HC1.1.1</t>
  </si>
  <si>
    <t>HC1.2.1</t>
  </si>
  <si>
    <t>QT1.1.1</t>
  </si>
  <si>
    <t>QT2.1.1</t>
  </si>
  <si>
    <t>VH1.1.1</t>
  </si>
  <si>
    <t>L2.2.1</t>
  </si>
  <si>
    <t>Số sự cố</t>
  </si>
  <si>
    <t>Tham gia phòng chống và khắc phục thiên tai</t>
  </si>
  <si>
    <t>C1.1.1</t>
  </si>
  <si>
    <t>I4.1.1</t>
  </si>
  <si>
    <t>L2.1.1</t>
  </si>
  <si>
    <t>CN1.1.1</t>
  </si>
  <si>
    <t>CN1.1.2</t>
  </si>
  <si>
    <t>CN1.1.3</t>
  </si>
  <si>
    <t>CN1.1.4</t>
  </si>
  <si>
    <t>Backup dữ liệu toàn bộ hệ thống máy chủ</t>
  </si>
  <si>
    <t>CN2.1.1</t>
  </si>
  <si>
    <t>CN2.1.2</t>
  </si>
  <si>
    <t>CN2.1.3</t>
  </si>
  <si>
    <t>CN3.1.1</t>
  </si>
  <si>
    <t>Quản lý vận hành, sửa chữa, bảo dưỡng hệ thống mạng LAN, WAN, INTERNET</t>
  </si>
  <si>
    <t xml:space="preserve">Quản lý, vận hành, bảo dưỡng, sửa chữa hệ thống thiết bị truyền dẫn quang. </t>
  </si>
  <si>
    <t>Quản lý, vân hành, bảo dưỡng máy hàn cáp quang, máy đo cáp quang, máy đo công suất.</t>
  </si>
  <si>
    <t>Quản lý, vận hành, sửa chữa hệ thống VTDR</t>
  </si>
  <si>
    <t>Quản lý hệ thống cáp quang toàn Công ty. Kiểm tra, khắc phục lỗi các tuyến cáp.</t>
  </si>
  <si>
    <t>Soạn, theo dõi các hợp đồng cho thuê tài sản hạ tầng cáp quang, thuê cột treo cáp viễn thông. Hàng quý phối hợp với các Điện lực và đối tác kiểm đếm số lượng cột sử dụng treo cáp thông tin. Làm phụ lục quý.</t>
  </si>
  <si>
    <t>Quản lý, vận hành, bảo dưỡng, sửa chữa phần cứng các thiết bị máy tính, máy in, Camera, máy chấm công, thiết bị hội nghị truyền hình…</t>
  </si>
  <si>
    <t>Quản lý vận hành, sửa chữa, bảo dưỡng hệ thống máy chủ Công ty</t>
  </si>
  <si>
    <t xml:space="preserve">Triển khai thực hiện CCHC theo kế hoạch của Công ty </t>
  </si>
  <si>
    <t>Triển khai và thực hiện  kế hoạch Quy chế dân chủ của Công ty đến toàn thể CBCNV trong  phòng.</t>
  </si>
  <si>
    <t>CN1.2</t>
  </si>
  <si>
    <t>CN1.3</t>
  </si>
  <si>
    <t>CN2.2</t>
  </si>
  <si>
    <t>CN2.3</t>
  </si>
  <si>
    <t>CN2.4</t>
  </si>
  <si>
    <t>CN1.2.1</t>
  </si>
  <si>
    <t>CN1.2.2</t>
  </si>
  <si>
    <t>CN1.3.1</t>
  </si>
  <si>
    <t>CN1.3.2</t>
  </si>
  <si>
    <t>CN2.2.1</t>
  </si>
  <si>
    <t>CN2.2.2</t>
  </si>
  <si>
    <t>CN2.2.3</t>
  </si>
  <si>
    <t>CN2.3.1</t>
  </si>
  <si>
    <t>CN2.3.2</t>
  </si>
  <si>
    <t>CN2.3.3</t>
  </si>
  <si>
    <t>CN2.4.1</t>
  </si>
  <si>
    <t>CN2.4.2</t>
  </si>
  <si>
    <t>CN2.4.3</t>
  </si>
  <si>
    <t>Quản lý vận hành, sửa chữa, bảo dưỡng hệ thống mạng, máy chủ dùng chung</t>
  </si>
  <si>
    <t>Sao lưu dữ liệu</t>
  </si>
  <si>
    <t>Quản lý, vận hành, sửa chữa hệ thống phần mềm kinh doanh 1: CMIS, NPCUS, Ghi chỉ số MTB, Chấm nợ online, web Tính toán truy thu, web CSKH SMS</t>
  </si>
  <si>
    <t>Cài đặt, cập nhật phần mềm</t>
  </si>
  <si>
    <t>Hỗ trợ người dùng vận hành, xử lý lỗi phần mềm</t>
  </si>
  <si>
    <t>Quản lý, vận hành, sửa chữa hệ thống phần mềm kinh doanh 2: OMS, CRM</t>
  </si>
  <si>
    <t>Quản lý, vận hành, sửa chữa hệ thống phần mềm kế toán: Kê khai và nộp thuế điện tử, phần mềm Khai và nộp BHXH online, ERP, FMIS, Kế toán phụ nữ, kế toán công đoàn, kế hoạch tài chính</t>
  </si>
  <si>
    <t>CN2.5</t>
  </si>
  <si>
    <t>CN2.6</t>
  </si>
  <si>
    <t>CN2.6.1</t>
  </si>
  <si>
    <t>CN2.6.2</t>
  </si>
  <si>
    <t>CN2.6.3</t>
  </si>
  <si>
    <t>CN2.7</t>
  </si>
  <si>
    <t>CN2.7.1</t>
  </si>
  <si>
    <t>CN2.7.2</t>
  </si>
  <si>
    <t>Backup dữ liệu hệ thống phần mềm CMIS2, NPCUS, hệ thống chấm nợ online</t>
  </si>
  <si>
    <t>CN2.8</t>
  </si>
  <si>
    <t>Backup dữ liệu hệ thống tính toán độ tin cậy lưới điện OMS, FMIS</t>
  </si>
  <si>
    <t>Backup dữ liệu hệ thống phần mềm: Thi trắc nghiệm,  web nội bộ, web pcyenbai</t>
  </si>
  <si>
    <t>CN2.8.1</t>
  </si>
  <si>
    <t>CN2.8.2</t>
  </si>
  <si>
    <t>CN2.8.3</t>
  </si>
  <si>
    <t>CN2.8.4</t>
  </si>
  <si>
    <t>CN2.8.5</t>
  </si>
  <si>
    <t>CN2.5.1</t>
  </si>
  <si>
    <t>CN2.5.2</t>
  </si>
  <si>
    <t>CN2.5.3</t>
  </si>
  <si>
    <t>Theo dõi tình hình hoạt động phần mềm, phát hiện bất cập, báo cáo trưởng phòng, kiến nghị sửa đổi lên cấp trên.</t>
  </si>
  <si>
    <t xml:space="preserve">Cài đặt, quản lý vận hành phần mềm diệt Virus, phần mềm văn phòng, phần mềm hệ thống (Windows, office, acrobat ...) </t>
  </si>
  <si>
    <t>Quản lý vận hành TB đầu cuối</t>
  </si>
  <si>
    <t>Mã Cấp 1</t>
  </si>
  <si>
    <t>Quản lý, vận hành, sửa chữa hệ thống phần mềm kinh doanh 3: Phần mềm đo xa công tơ điện tử PLC,RF-AMR, MDMS, MRIS, 3G-DEP</t>
  </si>
  <si>
    <t>Quản lý vận hành, sửa chữa các phần mềm kỹ thuật và các phần mềm khác: EOFFICE, HRMS, GIS_QL, PMIS, Quản lý đầu tư xây dựng, Quản lý đấu thầu, web pcyenbai, web nội bộ, web Báo cáo quản trị</t>
  </si>
  <si>
    <t>Triển khai thực hiện CCHC theo kế hoạch của Công ty đến toàn thể CBCNV trong phòng.</t>
  </si>
  <si>
    <t>Thực hiện Quy chế dân chủ của Công ty</t>
  </si>
  <si>
    <t>Thực hiện khai thác hiệu quả phần mềm: Windows, Office(word, excel, powerPoint, visio ... ), Eoffice, Acrobat ...</t>
  </si>
  <si>
    <t>Điểm trừ:</t>
  </si>
  <si>
    <t>Triển khai duy trì áp dụng  5S trong phòng</t>
  </si>
  <si>
    <t>Thực hiện, duy trì áp dụng  5S trong phòng, lập báo cáo.</t>
  </si>
  <si>
    <t>QT2.1.2</t>
  </si>
  <si>
    <t>Giám sát và theo dõi đánh giá việc thực hiện công tác 5S của CBCNV trong phòng</t>
  </si>
  <si>
    <t>Xây dựng, triển khai duy trì áp dụng và cải tiến hệ thống quản lý chất lượng ISO 9001:2015 của phòng</t>
  </si>
  <si>
    <t>Thực hiện, duy trì áp dụng và cải tiến hệ thống quản lý chất lượng ISO 9001:2015 trong phòng, lập báo cáo.</t>
  </si>
  <si>
    <t>QT1.1.2</t>
  </si>
  <si>
    <t>Giám sát và theo dõi đánh giá việc thực hiện công tác ISO của CBCNV trong phòng</t>
  </si>
  <si>
    <t>CN2.8.6</t>
  </si>
  <si>
    <t>Backup dữ liệu hệ thống phần mềm giám sát, điều khiển xa Recloser</t>
  </si>
  <si>
    <t>Vân hành, bảo dưỡng máy hàn cáp quang, máy đo cáp quang, máy đo công suất.</t>
  </si>
  <si>
    <t>Mã chức danh: Phó phòng</t>
  </si>
  <si>
    <t>Bộ phận: Lê Quang Huy</t>
  </si>
  <si>
    <t>XD2.1</t>
  </si>
  <si>
    <t>XD2.1.1</t>
  </si>
  <si>
    <t>Có sáng kiến</t>
  </si>
  <si>
    <t xml:space="preserve">Có cải tiến, hợp lý hóa sản xuất </t>
  </si>
  <si>
    <t>Đặng Thị Ngọc Anh</t>
  </si>
  <si>
    <t>Phó Phòng CNTT</t>
  </si>
  <si>
    <t>Thực hiện công tác Văn hóa Doanh nghiệp trong đơn vị theo quy định của Công ty và Tổng Công ty Điện lực Miền Bắc</t>
  </si>
  <si>
    <t>Tham gia nghiệm thu các danh mục đầu tư hệ thống CNTT, VTDR theo kế hoạch được duyệt</t>
  </si>
  <si>
    <t>Lập kế hoạch ứng dụng công nghệ thông tin trong SXKD</t>
  </si>
  <si>
    <t>Triển khai lập kế hoạch ứng dụng công nghệ thông tin trong SXKD</t>
  </si>
  <si>
    <t>Thực hiện lập kế hoạch ứng dụng công nghệ thông tin trong SXKD</t>
  </si>
  <si>
    <t>Triển khai lập phương án phòng chống thiên tai cho lĩnh vực VTDR, hệ thống mạng.</t>
  </si>
  <si>
    <t>Thực hiện lập phương án phòng chống thiên tai cho lĩnh vực VTDR, hệ thống mạng.</t>
  </si>
  <si>
    <t>Lập bản đăng ký các danh mục đầu tư mới các tuyến cáp quang, thiết bị VTDR, mạng Lan, Mạng Wan, máy chủ.</t>
  </si>
  <si>
    <t>Thực hiện lập bản đăng ký các danh mục đầu tư mới các tuyến cáp quang, thiết bị VTDR, mạng Lan, Mạng Wan, máy chủ.</t>
  </si>
  <si>
    <t xml:space="preserve">Tham gia nghiệm thu các danh mục đầu tư hệ thống CNTT, VTDR </t>
  </si>
  <si>
    <t>Triển khai nghiệm thu các danh mục đầu tư hệ thống CNTT, VTDR</t>
  </si>
  <si>
    <t>Tham gia nghiệm thu các danh mục đầu tư hệ thống CNTT, VTDR</t>
  </si>
  <si>
    <t>Lập bản đăng ký kế hoạch SCL hệ thống Switch POP, Switch Aceess, hệ thống máy chủ và các tuyến cáp quang</t>
  </si>
  <si>
    <t>Triển khai đăng ký kế hoạch SCL hệ thống Switch POP, Switch Aceess, hệ thống máy chủ và các tuyến cáp quang</t>
  </si>
  <si>
    <t>Đăng ký kế hoạch SCL hệ thống Switch POP, Switch Aceess, hệ thống máy chủ và các tuyến cáp quang</t>
  </si>
  <si>
    <t>Triển khai đăng ký các danh mục đầu tư mới các tuyến cáp quang, thiết bị VTDR, mạng Lan, Mạng Wan, máy chủ.</t>
  </si>
  <si>
    <t>Triển khai nghiệm thu các công tác SCL hệ thống CNTT, VTDR theo kế hoạch được duyệt</t>
  </si>
  <si>
    <t>Thực hiện nghiệm thu các công tác SCL hệ thống CNTT, VTDR theo kế hoạch được duyệt</t>
  </si>
  <si>
    <t>Triển khai công tác văn thư phòng theo đúng quy trình, quy định do EVNNPC và PCYB ban hành</t>
  </si>
  <si>
    <t>Chỉ đạo việc quản lý vận hành TB đầu cuối CNTT</t>
  </si>
  <si>
    <t>Chỉ đạo và triển khai quản lý, vận hành, sửa chữa hệ thống VTDR</t>
  </si>
  <si>
    <t>Chỉ đạo và triển khai quản lý vận hành, sửa chữa, bảo dưỡng hệ thống mạng, máy chủ dùng chung</t>
  </si>
  <si>
    <t>Chỉ đạo và triển khai  quản lý, vận hành, sửa chữa hệ thống phần mềm kinh doanh 1: CMIS, NPCUS, Ghi chỉ số MTB, Chấm nợ online, web Tính toán truy thu, web CSKH SMS</t>
  </si>
  <si>
    <t>Chỉ đạo và triển khai quản lý, vận hành, sửa chữa hệ thống phần mềm kinh doanh 2: OMS, CRM</t>
  </si>
  <si>
    <t>Chỉ đạo và triển khai quản lý, vận hành, sửa chữa hệ thống phần mềm kinh doanh 3: Phần mềm đo xa công tơ điện tử PLC,RF-AMR, MDMS, MRIS, 3G-DEP</t>
  </si>
  <si>
    <t>Chỉ đạo và triển khai quản lý, vận hành, sửa chữa hệ thống phần mềm kế toán: Kê khai và nộp thuế điện tử, phần mềm Khai và nộp BHXH online, ERP, FMIS, Kế toán phụ nữ, kế toán công đoàn, kế hoạch tài chính</t>
  </si>
  <si>
    <t>Chỉ đạo và triển khai quản lý vận hành, sửa chữa các phần mềm kỹ thuật và các phần mềm khác: EOFFICE, HRMS, GIS_QL, PMIS, Quản lý đầu tư xây dựng, Quản lý đấu thầu, web pcyenbai, web nội bộ, web Báo cáo quản trị</t>
  </si>
  <si>
    <t>Chỉ đạo và triển khai quản lý, vận hành phần mềm giám sát, điều khiển xa Recloser</t>
  </si>
  <si>
    <t xml:space="preserve">Chỉ đạo và triển khai cài đặt, quản lý vận hành phần mềm diệt Virus, phần mềm văn phòng, phần mềm hệ thống (Windows, office, acrobat ...) </t>
  </si>
  <si>
    <t>Chỉ đạo và triển khai sao lưu dữ liệu</t>
  </si>
  <si>
    <t>B1</t>
  </si>
  <si>
    <t>B2</t>
  </si>
  <si>
    <t>B1.1</t>
  </si>
  <si>
    <t>B2.1</t>
  </si>
  <si>
    <t>B1.1.1</t>
  </si>
  <si>
    <t>B2.1.1</t>
  </si>
  <si>
    <t>a1</t>
  </si>
  <si>
    <t>a2</t>
  </si>
  <si>
    <t>a3</t>
  </si>
  <si>
    <t>a4</t>
  </si>
  <si>
    <t>TS</t>
  </si>
  <si>
    <t>KQ</t>
  </si>
  <si>
    <t>TL=TH/KH; TH-KH; Hệ số</t>
  </si>
  <si>
    <t>G</t>
  </si>
  <si>
    <t>Gqđ=G*a</t>
  </si>
  <si>
    <t>Trọng số chung (a)</t>
  </si>
  <si>
    <t>Nguyễn Thị Lan Anh</t>
  </si>
  <si>
    <t>Đào Xuân Công</t>
  </si>
  <si>
    <t>Lê Thị Hồng Thanh</t>
  </si>
  <si>
    <t>Phạm Thành Trung</t>
  </si>
  <si>
    <t>Trưởng phòng: CNTT</t>
  </si>
  <si>
    <t>.</t>
  </si>
  <si>
    <t>A.3</t>
  </si>
  <si>
    <t>NHÓM CÁC CHỈ TIÊU CHUNG (KPI CHUNG)</t>
  </si>
  <si>
    <t>Ban GĐ chấm</t>
  </si>
  <si>
    <t>Trưởng Phòng chấm</t>
  </si>
  <si>
    <t>Trưởng  Phòng chấm</t>
  </si>
  <si>
    <t>Thực hiện VHDN theo quy định</t>
  </si>
  <si>
    <t>Số lượng</t>
  </si>
  <si>
    <t>tháng</t>
  </si>
  <si>
    <t>C2.1</t>
  </si>
  <si>
    <t>C2.1.1</t>
  </si>
  <si>
    <t>C3.1</t>
  </si>
  <si>
    <t>C3.1.1</t>
  </si>
  <si>
    <t>Tham gia lập kế hoạch SXKD dài hạn của Công ty</t>
  </si>
  <si>
    <t>Đăng ký các danh mục đầu tư mới các tuyến cáp quang, thiết bị VTDR, mạng Lan, Mạng Wan, máy chủ.</t>
  </si>
  <si>
    <t>Tham gia nghiệm thu các dự án viễn thông, CNTT</t>
  </si>
  <si>
    <t>Tham gia nghiệm thu các dự án viễn thông. CNTT</t>
  </si>
  <si>
    <t>Quản lý, vận hành, sửa chữa hệ thống phần mềm kế tQuản lý, vận hành, sửa chữa hệ thống phần mềm kinh doanh 2: OMS, CRM</t>
  </si>
  <si>
    <t>Sáng kiến</t>
  </si>
  <si>
    <t xml:space="preserve"> cải tiến, HLHSX</t>
  </si>
  <si>
    <t>Số lượng công việc</t>
  </si>
  <si>
    <t>HC4.1</t>
  </si>
  <si>
    <t>Thực hiện viết bài cho trang website của Công ty theo quy định</t>
  </si>
  <si>
    <t>HC4.1.1</t>
  </si>
  <si>
    <t>Trọng số cấp 1</t>
  </si>
  <si>
    <t xml:space="preserve">Trọng số cấp 2 </t>
  </si>
  <si>
    <t xml:space="preserve">Trọng số cấp 3 </t>
  </si>
  <si>
    <t>Trọng số cấp 4</t>
  </si>
  <si>
    <t>Trọng số chỉ tiêu</t>
  </si>
  <si>
    <t>a5</t>
  </si>
  <si>
    <t>a=a1*a2*a3*a4*a5</t>
  </si>
  <si>
    <t>Số lượng công trình</t>
  </si>
  <si>
    <t>Số lượng bài viết</t>
  </si>
  <si>
    <t>Số CBCNV biết khai thác hiệu quả phần mềm: Windows, Office(word, excel, powerPoint, visio ... ), Eoffice, Acrobat ...</t>
  </si>
  <si>
    <t xml:space="preserve">Số lượng </t>
  </si>
  <si>
    <t>Số lượng phiếu NC</t>
  </si>
  <si>
    <t>Số lần kiểm tra nội bộ</t>
  </si>
  <si>
    <t>Điểm</t>
  </si>
  <si>
    <t>≥70</t>
  </si>
  <si>
    <t>A3</t>
  </si>
  <si>
    <t xml:space="preserve">Trọng số chỉ tiêu </t>
  </si>
  <si>
    <t xml:space="preserve">Trọng số chung </t>
  </si>
  <si>
    <t>Chưa áp dụng</t>
  </si>
  <si>
    <t>Có sáng kiếm được công nhận cộng 2 điểm</t>
  </si>
  <si>
    <t>Có Có cải tiến, hợp lý hóa sản xuất cộng 0,5 điểm</t>
  </si>
  <si>
    <t>Hoàn thành tốt các công việc được giao bổ xung khi có phát sinh cộng 0,2 điểm</t>
  </si>
  <si>
    <t>QUY ĐỊNH CHẤM ĐIỂM KP PHÒNG CNTT</t>
  </si>
  <si>
    <t>STT</t>
  </si>
  <si>
    <t>MA KPI</t>
  </si>
  <si>
    <t>TÊN KPI</t>
  </si>
  <si>
    <t>ĐƠN VỊ</t>
  </si>
  <si>
    <t>CÁCH TÍNH ĐIỂM</t>
  </si>
  <si>
    <t>CÔNG THỨC</t>
  </si>
  <si>
    <t>GHI CHÚ</t>
  </si>
  <si>
    <t>Số lần sai sót</t>
  </si>
  <si>
    <t>G=100-SL*10</t>
  </si>
  <si>
    <t>SL: số lượng sai sót</t>
  </si>
  <si>
    <t>G=100-(TH-KH)*2</t>
  </si>
  <si>
    <t>G=100+(TH-KH)*2</t>
  </si>
  <si>
    <t>TH: Thực hiện</t>
  </si>
  <si>
    <t>KH: Kế hoạch giao</t>
  </si>
  <si>
    <t>G=0</t>
  </si>
  <si>
    <t xml:space="preserve">Tăng 01 giờ so với kế hoạch: Trừ 2 điểm                                                </t>
  </si>
  <si>
    <t>Giảm 01 giờ so với kế hoạch: Cộng 2 điểm.</t>
  </si>
  <si>
    <t xml:space="preserve">Không có bài viết được đăng trừ 100 điểm                                                                           </t>
  </si>
  <si>
    <t>G=100-SL*20</t>
  </si>
  <si>
    <t>Không hoàn thành đúng thời gian quy định: Trừ 100 điểm</t>
  </si>
  <si>
    <t xml:space="preserve">G=100-SL*10 </t>
  </si>
  <si>
    <t>Theo mục tiêu chất lượng ISO</t>
  </si>
  <si>
    <t>Triển khai không đúng thời gian quy định: Trừ 100 điểm.</t>
  </si>
  <si>
    <t>Mỗi sai sót trong công việc bị cấp trên phê bình trừ 10 điểm</t>
  </si>
  <si>
    <t>Có sai sót trong công tác lập kế khoạch: Trừ 10 điểm/ lỗi.</t>
  </si>
  <si>
    <t>Còn bị cấp trên phê bình do các vấn đề khác thuộc nội dung này trừ 10 điểm/lần</t>
  </si>
  <si>
    <t xml:space="preserve">Còn bị cấp trên phê bình do các vấn đề khác thuộc nội dung này trừ 10 điểm/lần. </t>
  </si>
  <si>
    <t>Để phát sinh sai sót: Mỗi lỗi trừ 10 điểm.</t>
  </si>
  <si>
    <t>1.Thực hiện công việc không đúng thời gian quy định: Trừ 100 điểm.
2. Để phát sinh sai sót: Mỗi lỗi trừ 10 điểm.  
3. Để lãnh đạo cấp trên phê bình trong lĩnh vực quản lý: Mỗi lần trừ 10 điểm.</t>
  </si>
  <si>
    <t>1. G=0
2. G=100-SL*10
3. G=100-SL*10</t>
  </si>
  <si>
    <t>1. G=0 
2. G=100-SL*10
3. G=100-SL*10</t>
  </si>
  <si>
    <t>Thực hiện CCHC theo kế hoạch của Công ty không đúng thời gian quy định trừ 100 điểm</t>
  </si>
  <si>
    <t>G= 0</t>
  </si>
  <si>
    <t>Thực hiện không đầy đủ các nội dung CCHC theo kế hoạch trừ 10 điểm/ nội dung</t>
  </si>
  <si>
    <t>Có lỗi ảnh hưởng đến uy tín của công ty, đơn vị, hình ảnh thương hiệu trừ 40 điểm/ văn bản</t>
  </si>
  <si>
    <t>G=100-SL*40</t>
  </si>
  <si>
    <t>Soạn văn bản không đạt yêu cầu, phải sửa đi sửa lại nhiều hoặc phải soạn lại trừ 20 điểm/ văn bản</t>
  </si>
  <si>
    <t>Thực hiện công tác văn thư không theo đúng mẫu quy định của EVNNPC và của Công ty trừ 10 điểm/lỗi</t>
  </si>
  <si>
    <t>Số CBCNV trong phòng không khai thác hiệu quả các phần mềm dùng chung được trang bị như Eoffice; Microsoft Office; visio bị Lãnh đạo Công ty phê bình trừ 10 điểm/người</t>
  </si>
  <si>
    <t>Chỉ tính TP</t>
  </si>
  <si>
    <t>Không sử dụng thành thạo các phần mềm dùng chung được trang bị như Eoffice; Microsoft Office; visio bị cấp trên phê bình trừ 10 điểm/lần</t>
  </si>
  <si>
    <t>Phiếu NC</t>
  </si>
  <si>
    <t>Bị lập phiếu NC trừ 50 điểm/phiếu.</t>
  </si>
  <si>
    <t>G=100-SL*50</t>
  </si>
  <si>
    <t>Mỗi sai sót trừ 10 điểm</t>
  </si>
  <si>
    <t>Số lần đánh giá</t>
  </si>
  <si>
    <t>Không thực hiện tự kiểm tra ISO của phòng trừ 100 điểm</t>
  </si>
  <si>
    <t>1 tháng 1 lần</t>
  </si>
  <si>
    <t>&lt;70 điểm Trừ 100 điểm</t>
  </si>
  <si>
    <t>Thực hiện 5S không đạt yêu cầu trừ 10 điểm/lỗi</t>
  </si>
  <si>
    <t>Không thực hiện tự kiểm tra 5S của phòng trừ 100 điểm.</t>
  </si>
  <si>
    <t>1. Không backup hàng ngày: Trừ 100 điềm.
2. Dữ liệu backup không đầy đủ: Trừ 50 điểm/lỗi.
3. Để lãnh đạo Công ty/Lãnh đạo phòng phê bình trong lĩnh vực quản lý: Trừ 10 điểm/lần phê bình.</t>
  </si>
  <si>
    <t>1. G=0
2. G=100-SL*50
3. G=100-SL*10</t>
  </si>
  <si>
    <t>Có lỗi chưa ảnh hưởng đến uy tín công ty, đơn vị, hình ảnh thương hiệu trừ 20 điểm/ văn bản</t>
  </si>
  <si>
    <t>Thực hiện chấm điểm Văn hóa DN của cá nhân tháng/quý/năm theo quy định, lập báo cáo</t>
  </si>
  <si>
    <t>Tiên phong, gương mẫu trong công việc, sẵn sàng nhận mọi nhiệm vụ được giao, có tinh thần sáng tạo trong lao động, luôn giúp đỡ đồng nghiệp hoàn thành nhiệm vụ</t>
  </si>
  <si>
    <t>G=100</t>
  </si>
  <si>
    <t>Có tinh thần trách nhiệm trong công việc, luôn phấn đấu hoàn thành tốt nhiệm vụ được giao, có tinh thần hợp tác với đồng nghiệp</t>
  </si>
  <si>
    <t>G=80</t>
  </si>
  <si>
    <t>Có ý thực hoàn thành nhiệm vụ theo chức trách của mình, không sẵn sàng nhận thêm các nhiệm vụ khác, thiếu tinh thần hợp tác với đồng nghiệp</t>
  </si>
  <si>
    <t>G=50</t>
  </si>
  <si>
    <t>Thiếu tinh thân trách nhiệm, không sẵn sàng nhận nhiêm vụ, không có ý thức hoàn thành tốt nhiệm vụ được giao, dựa dẫm, ỷ lại...</t>
  </si>
  <si>
    <t>Không vi phạm các nội quy, quy chế, quy định.</t>
  </si>
  <si>
    <t>Vi phạm các nội quy, quy chế, quy định, quy định chưa đến mức kỷ luật</t>
  </si>
  <si>
    <t>Vi phạm các nội quy, quy chế, quy định, quy định bị xem xét kỷ luật</t>
  </si>
  <si>
    <t>I41.1.1</t>
  </si>
  <si>
    <t>SL: số  lượng sai sót</t>
  </si>
  <si>
    <t>Tham gia phòng chống, ứng cứu, khắc phục thiên tai không đúng thời gian quy định: Trừ 100 điểm.</t>
  </si>
  <si>
    <t>Có sai sót trong việc thực hiện công tác phòng chống, ứng cứu, khắc phục thiên tai: Mỗi sai sót trừ 10 điểm</t>
  </si>
  <si>
    <t>Lập phương án không đúng thời gian quy định: Trừ 100 điểm</t>
  </si>
  <si>
    <t>Có sai sót trong việcthực hiện lập phương án phòng chống thiên tai cho lĩnh vực VTDR, hệ thống mạng: Mỗi sai sót trừ 10 điểm</t>
  </si>
  <si>
    <t>Thực hiện không đúng thời gian quy định : Trừ 100 điểm.</t>
  </si>
  <si>
    <t>Để phát sinh sai sót: : Mỗi sai sót trừ 10 điểm</t>
  </si>
  <si>
    <t>Không tham gia: Trừ 100 điểm</t>
  </si>
  <si>
    <t>Thực hiện không đúng thời gian quy định: Trừ 100 điểm</t>
  </si>
  <si>
    <t>Thực hiện tốt công tác dịch vụ khách hàng. Không vi phạm về quy định giao tiếp khách hàng</t>
  </si>
  <si>
    <t>Mỗi lần vi phạm quy định giao tiếp khách hàng trử 10 điểm</t>
  </si>
  <si>
    <t>Số lượng CBCNV</t>
  </si>
  <si>
    <t>Chấm điểm VHDN phòng 6 tháng, năm không đúng thời gian quy định trừ 100 điểm</t>
  </si>
  <si>
    <t>Có sai sót trong việc thực hiện Chấm điểm VHDN phòng 6 tháng, năm trừ 10 điểm/lỗi</t>
  </si>
  <si>
    <t>Không thực hiện đầy đủ kế hoạch quy chế dân chủ của Công ty : Mỗi sai sót trừ 10 điểm</t>
  </si>
  <si>
    <t>Không tham gia công tác quy chế dân chủ của Công ty : Mỗi lần trừ 10 điểm</t>
  </si>
  <si>
    <t>&lt;95 điểm tính theo điểm chấm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</si>
</sst>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1" formatCode="_(* #,##0_);_(* \(#,##0\);_(* &quot;-&quot;_);_(@_)"/>
    <numFmt numFmtId="44" formatCode="_(&quot;$&quot;* #,##0.00_);_(&quot;$&quot;* \(#,##0.00\);_(&quot;$&quot;* &quot;-&quot;??_);_(@_)"/>
    <numFmt numFmtId="43" formatCode="_(* #,##0.00_);_(* \(#,##0.00\);_(* &quot;-&quot;??_);_(@_)"/>
    <numFmt numFmtId="164" formatCode="_-* #,##0.00_-;\-* #,##0.00_-;_-* &quot;-&quot;??_-;_-@_-"/>
    <numFmt numFmtId="165" formatCode="_-* #,##0.00\ _₫_-;\-* #,##0.00\ _₫_-;_-* &quot;-&quot;??\ _₫_-;_-@_-"/>
    <numFmt numFmtId="166" formatCode="&quot;\&quot;#,##0.00;[Red]&quot;\&quot;&quot;\&quot;&quot;\&quot;&quot;\&quot;&quot;\&quot;&quot;\&quot;\-#,##0.00"/>
    <numFmt numFmtId="167" formatCode="&quot;\&quot;#,##0;[Red]&quot;\&quot;&quot;\&quot;\-#,##0"/>
    <numFmt numFmtId="168" formatCode="0.0%"/>
    <numFmt numFmtId="169" formatCode="_-* #,##0.0_-;\-* #,##0.0_-;_-* &quot;-&quot;??_-;_-@_-"/>
    <numFmt numFmtId="170" formatCode="\$#,##0\ ;\(\$#,##0\)"/>
    <numFmt numFmtId="171" formatCode="_(* #,##0.00_);_(* \(#,##0.00\);_(* \-??_);_(@_)"/>
    <numFmt numFmtId="172" formatCode="_-* #,##0.00_-;\-* #,##0.00_-;_-* \-??_-;_-@_-"/>
    <numFmt numFmtId="173" formatCode="_(* #,##0_);_(* \(#,##0\);_(* &quot;-&quot;??_);_(@_)"/>
    <numFmt numFmtId="174" formatCode="_(* #,##0.0_);_(* \(#,##0.0\);_(* &quot;-&quot;??_);_(@_)"/>
    <numFmt numFmtId="175" formatCode="0.0"/>
    <numFmt numFmtId="176" formatCode="_(* #,##0_);_(* \(#,##0\);_(* &quot;-&quot;?_);_(@_)"/>
  </numFmts>
  <fonts count="61">
    <font>
      <sz val="12"/>
      <color theme="1"/>
      <name val="Calibri"/>
      <family val="2"/>
      <scheme val="minor"/>
    </font>
    <font>
      <sz val="11"/>
      <color indexed="8"/>
      <name val="Calibri"/>
      <family val="2"/>
    </font>
    <font>
      <sz val="12"/>
      <color indexed="8"/>
      <name val="Calibri"/>
      <family val="2"/>
    </font>
    <font>
      <b/>
      <sz val="12"/>
      <name val="Arial"/>
      <family val="2"/>
    </font>
    <font>
      <sz val="10"/>
      <name val="Arial"/>
      <family val="2"/>
    </font>
    <font>
      <sz val="14"/>
      <name val="??"/>
      <family val="3"/>
    </font>
    <font>
      <sz val="10"/>
      <name val="???"/>
      <family val="3"/>
    </font>
    <font>
      <sz val="10"/>
      <name val=".VnTime"/>
      <family val="2"/>
    </font>
    <font>
      <sz val="11"/>
      <color indexed="8"/>
      <name val="Calibri"/>
      <family val="2"/>
    </font>
    <font>
      <sz val="10"/>
      <color indexed="8"/>
      <name val="Arial"/>
      <family val="2"/>
    </font>
    <font>
      <sz val="9"/>
      <color indexed="8"/>
      <name val="Arial"/>
      <family val="2"/>
    </font>
    <font>
      <sz val="11"/>
      <color indexed="8"/>
      <name val="Arial"/>
      <family val="2"/>
    </font>
    <font>
      <sz val="14"/>
      <name val="Times New Roman"/>
      <family val="1"/>
    </font>
    <font>
      <sz val="11"/>
      <name val="ＭＳ Ｐゴシック"/>
      <family val="3"/>
      <charset val="128"/>
    </font>
    <font>
      <sz val="10"/>
      <name val="Arial"/>
      <family val="2"/>
    </font>
    <font>
      <sz val="12"/>
      <name val="Arial"/>
      <family val="2"/>
    </font>
    <font>
      <sz val="14"/>
      <name val="Times New Roman"/>
      <family val="1"/>
    </font>
    <font>
      <sz val="11"/>
      <color indexed="8"/>
      <name val="Calibri"/>
      <family val="2"/>
    </font>
    <font>
      <b/>
      <sz val="14"/>
      <name val="Arial"/>
      <family val="2"/>
    </font>
    <font>
      <b/>
      <sz val="11"/>
      <name val="Arial"/>
      <family val="2"/>
    </font>
    <font>
      <sz val="8"/>
      <name val="Calibri"/>
      <family val="2"/>
    </font>
    <font>
      <b/>
      <sz val="12"/>
      <name val="Times New Roman"/>
      <family val="1"/>
    </font>
    <font>
      <sz val="12"/>
      <name val="Times New Roman"/>
      <family val="1"/>
    </font>
    <font>
      <b/>
      <i/>
      <sz val="12"/>
      <name val="Times New Roman"/>
      <family val="1"/>
    </font>
    <font>
      <b/>
      <i/>
      <u/>
      <sz val="12"/>
      <name val="Times New Roman"/>
      <family val="1"/>
    </font>
    <font>
      <i/>
      <sz val="12"/>
      <name val="Times New Roman"/>
      <family val="1"/>
    </font>
    <font>
      <sz val="12"/>
      <color indexed="10"/>
      <name val="Times New Roman"/>
      <family val="1"/>
    </font>
    <font>
      <sz val="10"/>
      <name val="Arial"/>
      <family val="2"/>
      <charset val="163"/>
    </font>
    <font>
      <sz val="14"/>
      <name val="Times New Roman"/>
      <family val="1"/>
      <charset val="1"/>
    </font>
    <font>
      <sz val="11"/>
      <color indexed="8"/>
      <name val="Calibri"/>
      <family val="2"/>
      <charset val="1"/>
    </font>
    <font>
      <b/>
      <sz val="14"/>
      <name val="Times New Roman"/>
      <family val="1"/>
    </font>
    <font>
      <i/>
      <sz val="12"/>
      <color indexed="8"/>
      <name val="Times New Roman"/>
      <family val="1"/>
    </font>
    <font>
      <sz val="12"/>
      <color indexed="8"/>
      <name val="Times New Roman"/>
      <family val="1"/>
    </font>
    <font>
      <b/>
      <sz val="12"/>
      <color indexed="8"/>
      <name val="Times New Roman"/>
      <family val="1"/>
    </font>
    <font>
      <i/>
      <sz val="11.5"/>
      <color indexed="8"/>
      <name val="Times New Roman"/>
      <family val="1"/>
    </font>
    <font>
      <sz val="9"/>
      <color indexed="81"/>
      <name val="Tahoma"/>
      <family val="2"/>
    </font>
    <font>
      <b/>
      <sz val="9"/>
      <color indexed="81"/>
      <name val="Tahoma"/>
      <family val="2"/>
    </font>
    <font>
      <b/>
      <sz val="12"/>
      <color indexed="81"/>
      <name val="Tahoma"/>
      <family val="2"/>
    </font>
    <font>
      <sz val="12"/>
      <color indexed="81"/>
      <name val="Tahoma"/>
      <family val="2"/>
    </font>
    <font>
      <sz val="14"/>
      <color indexed="8"/>
      <name val="Tahoma"/>
      <family val="2"/>
    </font>
    <font>
      <sz val="14"/>
      <name val="Tahoma"/>
      <family val="2"/>
    </font>
    <font>
      <b/>
      <sz val="11"/>
      <name val="Times New Roman"/>
      <family val="1"/>
    </font>
    <font>
      <sz val="11"/>
      <color theme="1"/>
      <name val="Calibri"/>
      <family val="2"/>
      <scheme val="minor"/>
    </font>
    <font>
      <u/>
      <sz val="12"/>
      <color theme="10"/>
      <name val="Calibri"/>
      <family val="2"/>
      <scheme val="minor"/>
    </font>
    <font>
      <sz val="11"/>
      <color theme="1"/>
      <name val="Arial"/>
      <family val="2"/>
    </font>
    <font>
      <sz val="10"/>
      <color rgb="FF000000"/>
      <name val="Arial"/>
      <family val="2"/>
    </font>
    <font>
      <sz val="9"/>
      <color theme="1"/>
      <name val="Arial"/>
      <family val="2"/>
    </font>
    <font>
      <sz val="12"/>
      <color rgb="FF00B0F0"/>
      <name val="Times New Roman"/>
      <family val="1"/>
    </font>
    <font>
      <sz val="12"/>
      <color theme="1"/>
      <name val="Times New Roman"/>
      <family val="1"/>
    </font>
    <font>
      <b/>
      <sz val="12"/>
      <color theme="1"/>
      <name val="Times New Roman"/>
      <family val="1"/>
    </font>
    <font>
      <b/>
      <sz val="14"/>
      <color theme="1"/>
      <name val="Tahoma"/>
      <family val="2"/>
    </font>
    <font>
      <sz val="14"/>
      <color theme="1"/>
      <name val="Tahoma"/>
      <family val="2"/>
    </font>
    <font>
      <b/>
      <sz val="12"/>
      <color rgb="FFC00000"/>
      <name val="Times New Roman"/>
      <family val="1"/>
    </font>
    <font>
      <sz val="12"/>
      <color rgb="FF000000"/>
      <name val="Times New Roman"/>
      <family val="1"/>
    </font>
    <font>
      <sz val="12"/>
      <color rgb="FFFF0000"/>
      <name val="Times New Roman"/>
      <family val="1"/>
    </font>
    <font>
      <sz val="12"/>
      <color rgb="FFFF0000"/>
      <name val="Arial"/>
      <family val="2"/>
    </font>
    <font>
      <b/>
      <sz val="12"/>
      <color rgb="FFFF0000"/>
      <name val="Times New Roman"/>
      <family val="1"/>
    </font>
    <font>
      <sz val="11"/>
      <name val="Times New Roman"/>
      <family val="1"/>
    </font>
    <font>
      <sz val="11"/>
      <color rgb="FFFF0000"/>
      <name val="Times New Roman"/>
      <family val="1"/>
    </font>
    <font>
      <sz val="12"/>
      <color rgb="FFFF0000"/>
      <name val="Calibri"/>
      <family val="2"/>
    </font>
    <font>
      <i/>
      <sz val="11.5"/>
      <name val="Times New Roman"/>
      <family val="1"/>
    </font>
  </fonts>
  <fills count="17">
    <fill>
      <patternFill patternType="none"/>
    </fill>
    <fill>
      <patternFill patternType="gray125"/>
    </fill>
    <fill>
      <patternFill patternType="solid">
        <fgColor indexed="51"/>
        <bgColor indexed="64"/>
      </patternFill>
    </fill>
    <fill>
      <patternFill patternType="solid">
        <fgColor indexed="22"/>
        <bgColor indexed="64"/>
      </patternFill>
    </fill>
    <fill>
      <patternFill patternType="solid">
        <fgColor indexed="9"/>
        <bgColor indexed="64"/>
      </patternFill>
    </fill>
    <fill>
      <patternFill patternType="solid">
        <fgColor theme="0" tint="-0.14999847407452621"/>
        <bgColor indexed="64"/>
      </patternFill>
    </fill>
    <fill>
      <patternFill patternType="solid">
        <fgColor rgb="FFC00000"/>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theme="3" tint="0.79998168889431442"/>
        <bgColor indexed="64"/>
      </patternFill>
    </fill>
    <fill>
      <patternFill patternType="solid">
        <fgColor rgb="FF0070C0"/>
        <bgColor indexed="64"/>
      </patternFill>
    </fill>
    <fill>
      <patternFill patternType="solid">
        <fgColor rgb="FFFFFFFF"/>
        <bgColor rgb="FF000000"/>
      </patternFill>
    </fill>
    <fill>
      <patternFill patternType="solid">
        <fgColor rgb="FFFFC000"/>
        <bgColor rgb="FF000000"/>
      </patternFill>
    </fill>
  </fills>
  <borders count="18">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hair">
        <color indexed="64"/>
      </top>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s>
  <cellStyleXfs count="128">
    <xf numFmtId="0" fontId="0" fillId="0" borderId="0"/>
    <xf numFmtId="166" fontId="4" fillId="0" borderId="0" applyFont="0" applyFill="0" applyBorder="0" applyAlignment="0" applyProtection="0"/>
    <xf numFmtId="0" fontId="5" fillId="0" borderId="0" applyFont="0" applyFill="0" applyBorder="0" applyAlignment="0" applyProtection="0"/>
    <xf numFmtId="167" fontId="4" fillId="0" borderId="0" applyFont="0" applyFill="0" applyBorder="0" applyAlignment="0" applyProtection="0"/>
    <xf numFmtId="40" fontId="5" fillId="0" borderId="0" applyFont="0" applyFill="0" applyBorder="0" applyAlignment="0" applyProtection="0"/>
    <xf numFmtId="38" fontId="5" fillId="0" borderId="0" applyFont="0" applyFill="0" applyBorder="0" applyAlignment="0" applyProtection="0"/>
    <xf numFmtId="10" fontId="4" fillId="0" borderId="0" applyFont="0" applyFill="0" applyBorder="0" applyAlignment="0" applyProtection="0"/>
    <xf numFmtId="0" fontId="6" fillId="0" borderId="0"/>
    <xf numFmtId="41" fontId="7"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165"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5" fontId="1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4" fontId="11" fillId="0" borderId="0" applyFont="0" applyFill="0" applyBorder="0" applyAlignment="0" applyProtection="0"/>
    <xf numFmtId="169" fontId="11" fillId="0" borderId="0" applyFont="0" applyFill="0" applyBorder="0" applyAlignment="0" applyProtection="0"/>
    <xf numFmtId="164" fontId="2" fillId="0" borderId="0" applyFont="0" applyFill="0" applyBorder="0" applyAlignment="0" applyProtection="0"/>
    <xf numFmtId="3" fontId="4"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0" fontId="4" fillId="0" borderId="0" applyFont="0" applyFill="0" applyBorder="0" applyAlignment="0" applyProtection="0"/>
    <xf numFmtId="0" fontId="4" fillId="0" borderId="0" applyFont="0" applyFill="0" applyBorder="0" applyAlignment="0" applyProtection="0"/>
    <xf numFmtId="171" fontId="8" fillId="0" borderId="0" applyBorder="0" applyProtection="0"/>
    <xf numFmtId="171" fontId="17" fillId="0" borderId="0" applyBorder="0" applyProtection="0"/>
    <xf numFmtId="171" fontId="29" fillId="0" borderId="0" applyBorder="0" applyProtection="0"/>
    <xf numFmtId="171" fontId="1" fillId="0" borderId="0" applyBorder="0" applyProtection="0"/>
    <xf numFmtId="172" fontId="8" fillId="0" borderId="0" applyBorder="0" applyProtection="0"/>
    <xf numFmtId="172" fontId="8" fillId="0" borderId="0" applyBorder="0" applyProtection="0"/>
    <xf numFmtId="172" fontId="1" fillId="0" borderId="0" applyBorder="0" applyProtection="0"/>
    <xf numFmtId="172" fontId="17" fillId="0" borderId="0" applyBorder="0" applyProtection="0"/>
    <xf numFmtId="172" fontId="29" fillId="0" borderId="0" applyBorder="0" applyProtection="0"/>
    <xf numFmtId="172" fontId="1" fillId="0" borderId="0" applyBorder="0" applyProtection="0"/>
    <xf numFmtId="0" fontId="12" fillId="0" borderId="0"/>
    <xf numFmtId="0" fontId="16" fillId="0" borderId="0"/>
    <xf numFmtId="0" fontId="12" fillId="0" borderId="0"/>
    <xf numFmtId="0" fontId="28" fillId="0" borderId="0"/>
    <xf numFmtId="0" fontId="13" fillId="0" borderId="0">
      <alignment vertical="center"/>
    </xf>
    <xf numFmtId="9" fontId="8" fillId="0" borderId="0" applyBorder="0" applyProtection="0"/>
    <xf numFmtId="9" fontId="17" fillId="0" borderId="0" applyBorder="0" applyProtection="0"/>
    <xf numFmtId="9" fontId="8" fillId="0" borderId="0" applyBorder="0" applyProtection="0"/>
    <xf numFmtId="9" fontId="1" fillId="0" borderId="0" applyBorder="0" applyProtection="0"/>
    <xf numFmtId="9" fontId="29"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17" fillId="0" borderId="0" applyBorder="0" applyProtection="0"/>
    <xf numFmtId="9" fontId="29" fillId="0" borderId="0" applyBorder="0" applyProtection="0"/>
    <xf numFmtId="9" fontId="1" fillId="0" borderId="0" applyBorder="0" applyProtection="0"/>
    <xf numFmtId="0" fontId="14" fillId="0" borderId="0">
      <alignment vertical="center"/>
    </xf>
    <xf numFmtId="0" fontId="4" fillId="0" borderId="0">
      <alignment vertical="center"/>
    </xf>
    <xf numFmtId="0" fontId="27" fillId="0" borderId="0">
      <alignment vertical="center"/>
    </xf>
    <xf numFmtId="2" fontId="4" fillId="0" borderId="0" applyFont="0" applyFill="0" applyBorder="0" applyAlignment="0" applyProtection="0"/>
    <xf numFmtId="0" fontId="3" fillId="0" borderId="1" applyNumberFormat="0" applyAlignment="0" applyProtection="0">
      <alignment horizontal="left" vertical="center"/>
    </xf>
    <xf numFmtId="0" fontId="3" fillId="0" borderId="2">
      <alignment horizontal="left" vertical="center"/>
    </xf>
    <xf numFmtId="0" fontId="43" fillId="0" borderId="0" applyNumberFormat="0" applyFill="0" applyBorder="0" applyAlignment="0" applyProtection="0"/>
    <xf numFmtId="0" fontId="4" fillId="0" borderId="0"/>
    <xf numFmtId="0" fontId="4" fillId="0" borderId="0"/>
    <xf numFmtId="0" fontId="4" fillId="0" borderId="0"/>
    <xf numFmtId="0" fontId="44" fillId="0" borderId="0"/>
    <xf numFmtId="0" fontId="45" fillId="0" borderId="0"/>
    <xf numFmtId="0" fontId="42" fillId="0" borderId="0"/>
    <xf numFmtId="0" fontId="42" fillId="0" borderId="0"/>
    <xf numFmtId="0" fontId="42" fillId="0" borderId="0"/>
    <xf numFmtId="0" fontId="7" fillId="0" borderId="0"/>
    <xf numFmtId="0" fontId="4" fillId="0" borderId="0"/>
    <xf numFmtId="0" fontId="46" fillId="0" borderId="0"/>
    <xf numFmtId="0" fontId="13" fillId="0" borderId="0">
      <alignment vertical="center"/>
    </xf>
    <xf numFmtId="0" fontId="4"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 fillId="0" borderId="0"/>
    <xf numFmtId="0" fontId="4" fillId="0" borderId="0"/>
    <xf numFmtId="0" fontId="4" fillId="0" borderId="0"/>
    <xf numFmtId="0" fontId="4" fillId="0" borderId="0"/>
    <xf numFmtId="0" fontId="7" fillId="0" borderId="0"/>
    <xf numFmtId="0" fontId="4" fillId="0" borderId="0"/>
    <xf numFmtId="0" fontId="4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12" fillId="0" borderId="0"/>
    <xf numFmtId="0" fontId="4" fillId="0" borderId="0"/>
    <xf numFmtId="0" fontId="4" fillId="0" borderId="0"/>
    <xf numFmtId="0" fontId="4" fillId="0" borderId="0"/>
    <xf numFmtId="9" fontId="2" fillId="0" borderId="0" applyFont="0" applyFill="0" applyBorder="0" applyAlignment="0" applyProtection="0"/>
    <xf numFmtId="9" fontId="10" fillId="0" borderId="0" applyFont="0" applyFill="0" applyBorder="0" applyAlignment="0" applyProtection="0"/>
    <xf numFmtId="9" fontId="13" fillId="0" borderId="0" applyFont="0" applyFill="0" applyBorder="0" applyAlignment="0" applyProtection="0">
      <alignment vertical="center"/>
    </xf>
    <xf numFmtId="9" fontId="4"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2" fillId="0" borderId="0" applyFont="0" applyFill="0" applyBorder="0" applyAlignment="0" applyProtection="0"/>
    <xf numFmtId="9" fontId="4" fillId="0" borderId="0" applyFont="0" applyFill="0" applyBorder="0" applyAlignment="0" applyProtection="0"/>
    <xf numFmtId="9"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877">
    <xf numFmtId="0" fontId="0" fillId="0" borderId="0" xfId="0"/>
    <xf numFmtId="0" fontId="15" fillId="0" borderId="3" xfId="19" applyNumberFormat="1" applyFont="1" applyFill="1" applyBorder="1" applyAlignment="1">
      <alignment horizontal="center" vertical="center" wrapText="1"/>
    </xf>
    <xf numFmtId="0" fontId="3" fillId="0" borderId="0" xfId="99" applyFont="1" applyFill="1" applyBorder="1" applyAlignment="1">
      <alignment vertical="center"/>
    </xf>
    <xf numFmtId="0" fontId="3" fillId="0" borderId="0" xfId="99" applyFont="1" applyFill="1" applyBorder="1" applyAlignment="1">
      <alignment horizontal="left" vertical="center"/>
    </xf>
    <xf numFmtId="0" fontId="3" fillId="0" borderId="0" xfId="99" applyFont="1" applyFill="1" applyBorder="1" applyAlignment="1">
      <alignment horizontal="right" vertical="center"/>
    </xf>
    <xf numFmtId="0" fontId="3" fillId="0" borderId="0" xfId="99" applyFont="1" applyFill="1" applyBorder="1" applyAlignment="1">
      <alignment horizontal="left" vertical="center" wrapText="1"/>
    </xf>
    <xf numFmtId="168" fontId="3" fillId="0" borderId="0" xfId="119" applyNumberFormat="1" applyFont="1" applyFill="1" applyBorder="1" applyAlignment="1">
      <alignment horizontal="right" vertical="center"/>
    </xf>
    <xf numFmtId="0" fontId="3" fillId="0" borderId="0" xfId="99" applyFont="1" applyFill="1" applyBorder="1" applyAlignment="1">
      <alignment vertical="center" wrapText="1"/>
    </xf>
    <xf numFmtId="173" fontId="3" fillId="0" borderId="4" xfId="9" applyNumberFormat="1" applyFont="1" applyFill="1" applyBorder="1" applyAlignment="1">
      <alignment horizontal="center" vertical="center"/>
    </xf>
    <xf numFmtId="0" fontId="15" fillId="0" borderId="0" xfId="99" applyFont="1" applyFill="1" applyAlignment="1">
      <alignment vertical="center"/>
    </xf>
    <xf numFmtId="0" fontId="3" fillId="0" borderId="3" xfId="99" applyFont="1" applyFill="1" applyBorder="1" applyAlignment="1">
      <alignment horizontal="center" vertical="center"/>
    </xf>
    <xf numFmtId="0" fontId="3" fillId="0" borderId="3" xfId="99" applyFont="1" applyFill="1" applyBorder="1" applyAlignment="1">
      <alignment horizontal="left" vertical="center"/>
    </xf>
    <xf numFmtId="0" fontId="3" fillId="0" borderId="3" xfId="99" applyFont="1" applyFill="1" applyBorder="1" applyAlignment="1">
      <alignment horizontal="right" vertical="center"/>
    </xf>
    <xf numFmtId="9" fontId="15" fillId="0" borderId="3" xfId="119" applyFont="1" applyFill="1" applyBorder="1" applyAlignment="1">
      <alignment horizontal="center" vertical="center" wrapText="1"/>
    </xf>
    <xf numFmtId="168" fontId="15" fillId="0" borderId="3" xfId="119" applyNumberFormat="1" applyFont="1" applyFill="1" applyBorder="1" applyAlignment="1">
      <alignment horizontal="center" vertical="center" wrapText="1"/>
    </xf>
    <xf numFmtId="2" fontId="15" fillId="0" borderId="3" xfId="119" applyNumberFormat="1" applyFont="1" applyFill="1" applyBorder="1" applyAlignment="1">
      <alignment horizontal="center" vertical="center" wrapText="1"/>
    </xf>
    <xf numFmtId="0" fontId="3" fillId="0" borderId="0" xfId="99" applyFont="1" applyFill="1" applyAlignment="1">
      <alignment vertical="center"/>
    </xf>
    <xf numFmtId="0" fontId="15" fillId="0" borderId="0" xfId="99" applyFont="1" applyFill="1" applyAlignment="1">
      <alignment horizontal="right" vertical="center"/>
    </xf>
    <xf numFmtId="0" fontId="15" fillId="0" borderId="0" xfId="99" applyFont="1" applyFill="1" applyAlignment="1">
      <alignment vertical="center" wrapText="1"/>
    </xf>
    <xf numFmtId="9" fontId="15" fillId="0" borderId="4" xfId="99" applyNumberFormat="1" applyFont="1" applyFill="1" applyBorder="1" applyAlignment="1">
      <alignment horizontal="center" vertical="center" wrapText="1"/>
    </xf>
    <xf numFmtId="9" fontId="15" fillId="0" borderId="3" xfId="99" applyNumberFormat="1" applyFont="1" applyFill="1" applyBorder="1" applyAlignment="1">
      <alignment horizontal="center" vertical="center" wrapText="1"/>
    </xf>
    <xf numFmtId="9" fontId="3" fillId="0" borderId="4" xfId="99" applyNumberFormat="1" applyFont="1" applyFill="1" applyBorder="1" applyAlignment="1">
      <alignment horizontal="center" vertical="center" textRotation="90"/>
    </xf>
    <xf numFmtId="0" fontId="15" fillId="0" borderId="0" xfId="99" applyFont="1" applyFill="1" applyAlignment="1">
      <alignment horizontal="left" vertical="center" wrapText="1"/>
    </xf>
    <xf numFmtId="168" fontId="15" fillId="0" borderId="0" xfId="119" applyNumberFormat="1" applyFont="1" applyFill="1" applyAlignment="1">
      <alignment horizontal="right" vertical="center"/>
    </xf>
    <xf numFmtId="0" fontId="3" fillId="0" borderId="0" xfId="99" applyFont="1" applyFill="1" applyAlignment="1">
      <alignment horizontal="left" vertical="center"/>
    </xf>
    <xf numFmtId="0" fontId="22" fillId="0" borderId="0" xfId="0" applyFont="1" applyAlignment="1">
      <alignment horizontal="justify" vertical="center"/>
    </xf>
    <xf numFmtId="0" fontId="22" fillId="0" borderId="0" xfId="0" applyFont="1" applyBorder="1" applyAlignment="1">
      <alignment horizontal="justify" vertical="center" wrapText="1"/>
    </xf>
    <xf numFmtId="0" fontId="22" fillId="0" borderId="0" xfId="0" applyFont="1" applyFill="1" applyAlignment="1">
      <alignment horizontal="center" vertical="center"/>
    </xf>
    <xf numFmtId="0" fontId="22" fillId="0" borderId="0" xfId="0" applyFont="1" applyFill="1" applyAlignment="1">
      <alignment horizontal="justify" vertical="center"/>
    </xf>
    <xf numFmtId="0" fontId="22" fillId="0" borderId="0" xfId="0" applyFont="1" applyAlignment="1">
      <alignment horizontal="center" vertical="center"/>
    </xf>
    <xf numFmtId="0" fontId="15" fillId="0" borderId="0" xfId="99" applyFont="1" applyFill="1" applyAlignment="1">
      <alignment horizontal="center" vertical="center"/>
    </xf>
    <xf numFmtId="0" fontId="22" fillId="0" borderId="0" xfId="0" applyFont="1" applyFill="1" applyAlignment="1">
      <alignment horizontal="left" vertical="center"/>
    </xf>
    <xf numFmtId="0" fontId="21" fillId="4" borderId="3" xfId="70" applyFont="1" applyFill="1" applyBorder="1" applyAlignment="1" applyProtection="1">
      <alignment horizontal="left" vertical="center" wrapText="1"/>
    </xf>
    <xf numFmtId="0" fontId="22" fillId="0" borderId="0" xfId="0" applyFont="1"/>
    <xf numFmtId="0" fontId="21" fillId="0" borderId="3" xfId="0" applyFont="1" applyFill="1" applyBorder="1" applyAlignment="1">
      <alignment horizontal="center" vertical="center" wrapText="1"/>
    </xf>
    <xf numFmtId="0" fontId="22" fillId="0" borderId="0" xfId="0" applyFont="1" applyFill="1"/>
    <xf numFmtId="0" fontId="21" fillId="0" borderId="3" xfId="0" applyNumberFormat="1" applyFont="1" applyFill="1" applyBorder="1" applyAlignment="1">
      <alignment horizontal="center" vertical="center" wrapText="1"/>
    </xf>
    <xf numFmtId="0" fontId="22" fillId="0" borderId="0" xfId="0" applyFont="1" applyFill="1" applyAlignment="1">
      <alignment horizontal="center"/>
    </xf>
    <xf numFmtId="0" fontId="21" fillId="0" borderId="3" xfId="0" applyFont="1" applyFill="1" applyBorder="1" applyAlignment="1">
      <alignment horizontal="left" vertical="center" wrapText="1"/>
    </xf>
    <xf numFmtId="0" fontId="21" fillId="0" borderId="3" xfId="0" applyFont="1" applyBorder="1" applyAlignment="1">
      <alignment horizontal="center"/>
    </xf>
    <xf numFmtId="0" fontId="21" fillId="5" borderId="3" xfId="0" applyFont="1" applyFill="1" applyBorder="1" applyAlignment="1">
      <alignment horizontal="center" vertical="center" wrapText="1"/>
    </xf>
    <xf numFmtId="0" fontId="22" fillId="0" borderId="0" xfId="0" applyFont="1" applyAlignment="1">
      <alignment horizontal="center"/>
    </xf>
    <xf numFmtId="0" fontId="22" fillId="6" borderId="3" xfId="0" applyFont="1" applyFill="1" applyBorder="1"/>
    <xf numFmtId="0" fontId="21" fillId="6" borderId="3" xfId="0" applyNumberFormat="1" applyFont="1" applyFill="1" applyBorder="1" applyAlignment="1">
      <alignment horizontal="center" vertical="center" wrapText="1"/>
    </xf>
    <xf numFmtId="9" fontId="21" fillId="6" borderId="7" xfId="0" applyNumberFormat="1" applyFont="1" applyFill="1" applyBorder="1" applyAlignment="1">
      <alignment horizontal="center" vertical="center" wrapText="1"/>
    </xf>
    <xf numFmtId="0" fontId="22" fillId="7" borderId="3" xfId="0" applyFont="1" applyFill="1" applyBorder="1"/>
    <xf numFmtId="0" fontId="21" fillId="7" borderId="8" xfId="0" applyNumberFormat="1" applyFont="1" applyFill="1" applyBorder="1" applyAlignment="1">
      <alignment horizontal="center" vertical="center"/>
    </xf>
    <xf numFmtId="9" fontId="21" fillId="7" borderId="9" xfId="115" applyFont="1" applyFill="1" applyBorder="1" applyAlignment="1">
      <alignment horizontal="center" vertical="center" wrapText="1"/>
    </xf>
    <xf numFmtId="0" fontId="21" fillId="8" borderId="6" xfId="0" applyFont="1" applyFill="1" applyBorder="1" applyAlignment="1">
      <alignment horizontal="center" vertical="center"/>
    </xf>
    <xf numFmtId="9" fontId="21" fillId="8" borderId="9" xfId="115" applyFont="1" applyFill="1" applyBorder="1" applyAlignment="1">
      <alignment horizontal="center" vertical="center" wrapText="1"/>
    </xf>
    <xf numFmtId="0" fontId="21" fillId="0" borderId="3" xfId="0" applyFont="1" applyFill="1" applyBorder="1" applyAlignment="1">
      <alignment horizontal="center" vertical="center"/>
    </xf>
    <xf numFmtId="9" fontId="22" fillId="0" borderId="3" xfId="115" applyFont="1" applyFill="1" applyBorder="1" applyAlignment="1">
      <alignment horizontal="center" vertical="center" wrapText="1"/>
    </xf>
    <xf numFmtId="0" fontId="22" fillId="0" borderId="3" xfId="0" applyFont="1" applyFill="1" applyBorder="1" applyAlignment="1">
      <alignment horizontal="center" vertical="center" wrapText="1"/>
    </xf>
    <xf numFmtId="0" fontId="22" fillId="0" borderId="3" xfId="0" applyFont="1" applyFill="1" applyBorder="1" applyAlignment="1">
      <alignment horizontal="left" vertical="center" wrapText="1"/>
    </xf>
    <xf numFmtId="0" fontId="21" fillId="4" borderId="3" xfId="0" applyNumberFormat="1" applyFont="1" applyFill="1" applyBorder="1" applyAlignment="1">
      <alignment horizontal="center" vertical="center" wrapText="1"/>
    </xf>
    <xf numFmtId="0" fontId="22" fillId="4" borderId="3" xfId="77" applyFont="1" applyFill="1" applyBorder="1" applyAlignment="1">
      <alignment vertical="center" wrapText="1"/>
    </xf>
    <xf numFmtId="0" fontId="22" fillId="0" borderId="3" xfId="77" applyFont="1" applyFill="1" applyBorder="1" applyAlignment="1">
      <alignment horizontal="center" vertical="center" wrapText="1"/>
    </xf>
    <xf numFmtId="0" fontId="22" fillId="4" borderId="3" xfId="0" applyFont="1" applyFill="1" applyBorder="1" applyAlignment="1">
      <alignment horizontal="center" vertical="center" wrapText="1"/>
    </xf>
    <xf numFmtId="9" fontId="22" fillId="0" borderId="3" xfId="119" applyFont="1" applyFill="1" applyBorder="1" applyAlignment="1">
      <alignment horizontal="center" vertical="center" wrapText="1"/>
    </xf>
    <xf numFmtId="174" fontId="25" fillId="0" borderId="3" xfId="9" applyNumberFormat="1" applyFont="1" applyFill="1" applyBorder="1" applyAlignment="1" applyProtection="1">
      <alignment horizontal="center" vertical="center" wrapText="1"/>
    </xf>
    <xf numFmtId="0" fontId="47" fillId="4" borderId="0" xfId="0" applyFont="1" applyFill="1"/>
    <xf numFmtId="0" fontId="22" fillId="4" borderId="3" xfId="114" applyFont="1" applyFill="1" applyBorder="1" applyAlignment="1">
      <alignment horizontal="center" vertical="center" wrapText="1"/>
    </xf>
    <xf numFmtId="0" fontId="22" fillId="0" borderId="3" xfId="114" applyFont="1" applyFill="1" applyBorder="1" applyAlignment="1">
      <alignment horizontal="center" vertical="center" wrapText="1"/>
    </xf>
    <xf numFmtId="9" fontId="22" fillId="0" borderId="3" xfId="0" applyNumberFormat="1" applyFont="1" applyBorder="1"/>
    <xf numFmtId="0" fontId="21" fillId="2" borderId="6" xfId="0" applyFont="1" applyFill="1" applyBorder="1" applyAlignment="1">
      <alignment horizontal="center" vertical="center" wrapText="1"/>
    </xf>
    <xf numFmtId="174" fontId="31" fillId="0" borderId="3" xfId="9" applyNumberFormat="1" applyFont="1" applyFill="1" applyBorder="1" applyAlignment="1" applyProtection="1">
      <alignment horizontal="center" vertical="center" wrapText="1"/>
    </xf>
    <xf numFmtId="0" fontId="21" fillId="8" borderId="9" xfId="0" applyFont="1" applyFill="1" applyBorder="1" applyAlignment="1">
      <alignment horizontal="center" vertical="center" wrapText="1"/>
    </xf>
    <xf numFmtId="0" fontId="22" fillId="0" borderId="4" xfId="114" applyFont="1" applyFill="1" applyBorder="1" applyAlignment="1">
      <alignment horizontal="center" vertical="center" wrapText="1"/>
    </xf>
    <xf numFmtId="0" fontId="32" fillId="0" borderId="4" xfId="0" applyFont="1" applyFill="1" applyBorder="1" applyAlignment="1">
      <alignment horizontal="center" vertical="center" wrapText="1"/>
    </xf>
    <xf numFmtId="0" fontId="32" fillId="0" borderId="3" xfId="0" applyFont="1" applyFill="1" applyBorder="1" applyAlignment="1">
      <alignment horizontal="center" vertical="center" wrapText="1"/>
    </xf>
    <xf numFmtId="0" fontId="21" fillId="8" borderId="3" xfId="0" applyFont="1" applyFill="1" applyBorder="1" applyAlignment="1">
      <alignment vertical="center"/>
    </xf>
    <xf numFmtId="0" fontId="22" fillId="0" borderId="3" xfId="0" applyNumberFormat="1" applyFont="1" applyFill="1" applyBorder="1" applyAlignment="1">
      <alignment vertical="center" wrapText="1"/>
    </xf>
    <xf numFmtId="9" fontId="47" fillId="0" borderId="3" xfId="115" applyFont="1" applyFill="1" applyBorder="1" applyAlignment="1">
      <alignment horizontal="center" vertical="center" wrapText="1"/>
    </xf>
    <xf numFmtId="0" fontId="22" fillId="0" borderId="3" xfId="0" applyNumberFormat="1" applyFont="1" applyFill="1" applyBorder="1" applyAlignment="1">
      <alignment horizontal="center" vertical="center" wrapText="1"/>
    </xf>
    <xf numFmtId="0" fontId="48" fillId="0" borderId="3" xfId="0" applyFont="1" applyFill="1" applyBorder="1" applyAlignment="1">
      <alignment horizontal="justify" vertical="center" wrapText="1"/>
    </xf>
    <xf numFmtId="0" fontId="21" fillId="6" borderId="3" xfId="0" applyFont="1" applyFill="1" applyBorder="1" applyAlignment="1">
      <alignment horizontal="center" vertical="center" wrapText="1"/>
    </xf>
    <xf numFmtId="0" fontId="32" fillId="0" borderId="3" xfId="0" applyFont="1" applyFill="1" applyBorder="1" applyAlignment="1">
      <alignment horizontal="left" vertical="center" wrapText="1"/>
    </xf>
    <xf numFmtId="9" fontId="22" fillId="7" borderId="3" xfId="0" applyNumberFormat="1" applyFont="1" applyFill="1" applyBorder="1" applyAlignment="1">
      <alignment horizontal="center" vertical="center" textRotation="90"/>
    </xf>
    <xf numFmtId="9" fontId="22" fillId="0" borderId="3" xfId="0" applyNumberFormat="1" applyFont="1" applyFill="1" applyBorder="1" applyAlignment="1">
      <alignment horizontal="center" vertical="center" wrapText="1"/>
    </xf>
    <xf numFmtId="0" fontId="21" fillId="0" borderId="3" xfId="0" applyFont="1" applyFill="1" applyBorder="1" applyAlignment="1">
      <alignment vertical="center"/>
    </xf>
    <xf numFmtId="174" fontId="34" fillId="0" borderId="3" xfId="9" applyNumberFormat="1" applyFont="1" applyFill="1" applyBorder="1" applyAlignment="1" applyProtection="1">
      <alignment horizontal="center" vertical="center" wrapText="1"/>
    </xf>
    <xf numFmtId="0" fontId="32" fillId="4" borderId="3" xfId="0" applyFont="1" applyFill="1" applyBorder="1" applyAlignment="1">
      <alignment horizontal="center" vertical="center" wrapText="1"/>
    </xf>
    <xf numFmtId="0" fontId="49" fillId="0" borderId="3" xfId="114" applyFont="1" applyFill="1" applyBorder="1" applyAlignment="1">
      <alignment horizontal="center" vertical="center" wrapText="1"/>
    </xf>
    <xf numFmtId="9" fontId="49" fillId="0" borderId="3" xfId="0" applyNumberFormat="1" applyFont="1" applyFill="1" applyBorder="1" applyAlignment="1">
      <alignment horizontal="center" vertical="center" wrapText="1"/>
    </xf>
    <xf numFmtId="0" fontId="49" fillId="0" borderId="3" xfId="0" applyFont="1" applyFill="1" applyBorder="1" applyAlignment="1">
      <alignment horizontal="center" vertical="center"/>
    </xf>
    <xf numFmtId="0" fontId="21" fillId="0" borderId="0" xfId="0" applyFont="1" applyFill="1" applyBorder="1" applyAlignment="1">
      <alignment horizontal="center" vertical="center"/>
    </xf>
    <xf numFmtId="0" fontId="32" fillId="4" borderId="0" xfId="0" applyFont="1" applyFill="1" applyBorder="1" applyAlignment="1">
      <alignment horizontal="left" vertical="center" wrapText="1"/>
    </xf>
    <xf numFmtId="0" fontId="32" fillId="4" borderId="0" xfId="0" applyFont="1" applyFill="1" applyBorder="1" applyAlignment="1">
      <alignment horizontal="center" vertical="center" wrapText="1"/>
    </xf>
    <xf numFmtId="0" fontId="22" fillId="4" borderId="0" xfId="114" quotePrefix="1" applyFont="1" applyFill="1" applyBorder="1" applyAlignment="1">
      <alignment vertical="center" wrapText="1"/>
    </xf>
    <xf numFmtId="0" fontId="22" fillId="4" borderId="0" xfId="114" applyFont="1" applyFill="1" applyBorder="1" applyAlignment="1">
      <alignment horizontal="center" vertical="center" wrapText="1"/>
    </xf>
    <xf numFmtId="9" fontId="21" fillId="0" borderId="0" xfId="0" applyNumberFormat="1" applyFont="1" applyFill="1" applyBorder="1" applyAlignment="1">
      <alignment horizontal="center" vertical="center" wrapText="1"/>
    </xf>
    <xf numFmtId="0" fontId="32" fillId="0" borderId="0" xfId="0" applyFont="1" applyFill="1" applyBorder="1" applyAlignment="1">
      <alignment horizontal="center" vertical="center"/>
    </xf>
    <xf numFmtId="0" fontId="33" fillId="4" borderId="0" xfId="0" applyFont="1" applyFill="1" applyBorder="1" applyAlignment="1">
      <alignment horizontal="left" vertical="center" wrapText="1"/>
    </xf>
    <xf numFmtId="0" fontId="21" fillId="0" borderId="0" xfId="0" applyFont="1"/>
    <xf numFmtId="0" fontId="21" fillId="0" borderId="0" xfId="0" applyNumberFormat="1" applyFont="1" applyAlignment="1">
      <alignment horizontal="center"/>
    </xf>
    <xf numFmtId="0" fontId="21" fillId="0" borderId="0" xfId="0" applyFont="1" applyFill="1" applyAlignment="1">
      <alignment horizontal="center"/>
    </xf>
    <xf numFmtId="0" fontId="22" fillId="0" borderId="0" xfId="0" applyFont="1" applyAlignment="1">
      <alignment horizontal="left"/>
    </xf>
    <xf numFmtId="0" fontId="22" fillId="0" borderId="0" xfId="0" applyFont="1" applyFill="1" applyAlignment="1">
      <alignment horizontal="left"/>
    </xf>
    <xf numFmtId="0" fontId="22" fillId="0" borderId="3" xfId="0" applyNumberFormat="1" applyFont="1" applyFill="1" applyBorder="1" applyAlignment="1">
      <alignment horizontal="left" vertical="center" wrapText="1"/>
    </xf>
    <xf numFmtId="0" fontId="22" fillId="0" borderId="3" xfId="0" applyFont="1" applyFill="1" applyBorder="1" applyAlignment="1">
      <alignment horizontal="center" vertical="center"/>
    </xf>
    <xf numFmtId="0" fontId="21" fillId="8" borderId="3" xfId="0" applyFont="1" applyFill="1" applyBorder="1" applyAlignment="1">
      <alignment horizontal="center" vertical="center" wrapText="1"/>
    </xf>
    <xf numFmtId="9" fontId="25" fillId="8" borderId="3" xfId="126" applyFont="1" applyFill="1" applyBorder="1" applyAlignment="1" applyProtection="1">
      <alignment horizontal="center" vertical="center" wrapText="1"/>
    </xf>
    <xf numFmtId="174" fontId="25" fillId="8" borderId="3" xfId="9" applyNumberFormat="1" applyFont="1" applyFill="1" applyBorder="1" applyAlignment="1" applyProtection="1">
      <alignment horizontal="center" vertical="center" wrapText="1"/>
    </xf>
    <xf numFmtId="9" fontId="21" fillId="7" borderId="3" xfId="0" applyNumberFormat="1" applyFont="1" applyFill="1" applyBorder="1" applyAlignment="1">
      <alignment horizontal="center" vertical="center" wrapText="1"/>
    </xf>
    <xf numFmtId="0" fontId="22" fillId="7" borderId="3" xfId="0" applyFont="1" applyFill="1" applyBorder="1" applyAlignment="1">
      <alignment horizontal="center" vertical="center" wrapText="1"/>
    </xf>
    <xf numFmtId="0" fontId="22" fillId="7" borderId="3" xfId="0" applyFont="1" applyFill="1" applyBorder="1" applyAlignment="1">
      <alignment horizontal="left" vertical="center" wrapText="1"/>
    </xf>
    <xf numFmtId="0" fontId="22" fillId="8" borderId="3" xfId="0" applyFont="1" applyFill="1" applyBorder="1" applyAlignment="1">
      <alignment horizontal="center" vertical="center" wrapText="1"/>
    </xf>
    <xf numFmtId="9" fontId="31" fillId="8" borderId="3" xfId="126" applyFont="1" applyFill="1" applyBorder="1" applyAlignment="1" applyProtection="1">
      <alignment horizontal="center" vertical="center" wrapText="1"/>
    </xf>
    <xf numFmtId="174" fontId="31" fillId="8" borderId="3" xfId="9" applyNumberFormat="1" applyFont="1" applyFill="1" applyBorder="1" applyAlignment="1" applyProtection="1">
      <alignment horizontal="center" vertical="center" wrapText="1"/>
    </xf>
    <xf numFmtId="0" fontId="32" fillId="8" borderId="3" xfId="0" applyFont="1" applyFill="1" applyBorder="1" applyAlignment="1">
      <alignment horizontal="center" vertical="center" wrapText="1"/>
    </xf>
    <xf numFmtId="9" fontId="47" fillId="8" borderId="3" xfId="115" applyFont="1" applyFill="1" applyBorder="1" applyAlignment="1">
      <alignment horizontal="center" vertical="center" wrapText="1"/>
    </xf>
    <xf numFmtId="9" fontId="21" fillId="6" borderId="3" xfId="0" applyNumberFormat="1" applyFont="1" applyFill="1" applyBorder="1" applyAlignment="1">
      <alignment horizontal="center" vertical="center" wrapText="1"/>
    </xf>
    <xf numFmtId="0" fontId="15" fillId="0" borderId="3" xfId="99" applyFont="1" applyFill="1" applyBorder="1" applyAlignment="1">
      <alignment horizontal="left" vertical="center" wrapText="1"/>
    </xf>
    <xf numFmtId="0" fontId="22" fillId="4" borderId="3" xfId="0" applyNumberFormat="1" applyFont="1" applyFill="1" applyBorder="1" applyAlignment="1">
      <alignment horizontal="center" vertical="center" wrapText="1"/>
    </xf>
    <xf numFmtId="0" fontId="26" fillId="0" borderId="3" xfId="0" applyNumberFormat="1" applyFont="1" applyFill="1" applyBorder="1" applyAlignment="1">
      <alignment vertical="center" wrapText="1"/>
    </xf>
    <xf numFmtId="0" fontId="22" fillId="0" borderId="3" xfId="0" applyFont="1" applyBorder="1" applyAlignment="1">
      <alignment horizontal="center" vertical="center"/>
    </xf>
    <xf numFmtId="0" fontId="22" fillId="0" borderId="3" xfId="0" applyFont="1" applyBorder="1" applyAlignment="1">
      <alignment horizontal="center" vertical="center" wrapText="1"/>
    </xf>
    <xf numFmtId="0" fontId="26" fillId="0" borderId="3" xfId="0" applyFont="1" applyBorder="1" applyAlignment="1">
      <alignment vertical="center" wrapText="1"/>
    </xf>
    <xf numFmtId="0" fontId="26" fillId="0" borderId="3" xfId="0" applyFont="1" applyBorder="1" applyAlignment="1">
      <alignment wrapText="1"/>
    </xf>
    <xf numFmtId="175" fontId="25" fillId="8" borderId="3" xfId="9" applyNumberFormat="1" applyFont="1" applyFill="1" applyBorder="1" applyAlignment="1" applyProtection="1">
      <alignment horizontal="center" vertical="center" wrapText="1"/>
    </xf>
    <xf numFmtId="175" fontId="22" fillId="7" borderId="3" xfId="0" applyNumberFormat="1" applyFont="1" applyFill="1" applyBorder="1"/>
    <xf numFmtId="175" fontId="31" fillId="8" borderId="3" xfId="9" applyNumberFormat="1" applyFont="1" applyFill="1" applyBorder="1" applyAlignment="1" applyProtection="1">
      <alignment horizontal="center" vertical="center" wrapText="1"/>
    </xf>
    <xf numFmtId="0" fontId="22" fillId="0" borderId="0" xfId="0" applyFont="1" applyAlignment="1">
      <alignment wrapText="1"/>
    </xf>
    <xf numFmtId="0" fontId="21" fillId="0" borderId="3" xfId="0" applyNumberFormat="1" applyFont="1" applyFill="1" applyBorder="1" applyAlignment="1">
      <alignment horizontal="left" vertical="center" wrapText="1"/>
    </xf>
    <xf numFmtId="0" fontId="22" fillId="0" borderId="3" xfId="126" applyNumberFormat="1" applyFont="1" applyFill="1" applyBorder="1" applyAlignment="1" applyProtection="1">
      <alignment horizontal="center" vertical="center" wrapText="1"/>
    </xf>
    <xf numFmtId="0" fontId="32" fillId="0" borderId="3" xfId="0" applyNumberFormat="1" applyFont="1" applyFill="1" applyBorder="1" applyAlignment="1">
      <alignment horizontal="left" vertical="center" wrapText="1"/>
    </xf>
    <xf numFmtId="0" fontId="49" fillId="0" borderId="3" xfId="0" applyNumberFormat="1" applyFont="1" applyFill="1" applyBorder="1" applyAlignment="1">
      <alignment horizontal="left" vertical="center"/>
    </xf>
    <xf numFmtId="0" fontId="32" fillId="0" borderId="0" xfId="0" applyNumberFormat="1" applyFont="1" applyFill="1" applyBorder="1" applyAlignment="1">
      <alignment horizontal="left" vertical="center"/>
    </xf>
    <xf numFmtId="0" fontId="21" fillId="5" borderId="3" xfId="0" applyNumberFormat="1" applyFont="1" applyFill="1" applyBorder="1" applyAlignment="1">
      <alignment horizontal="center" vertical="center" wrapText="1"/>
    </xf>
    <xf numFmtId="0" fontId="21" fillId="7" borderId="3" xfId="0" applyNumberFormat="1" applyFont="1" applyFill="1" applyBorder="1" applyAlignment="1">
      <alignment horizontal="center" vertical="center"/>
    </xf>
    <xf numFmtId="9" fontId="21" fillId="7" borderId="3" xfId="115" applyFont="1" applyFill="1" applyBorder="1" applyAlignment="1">
      <alignment horizontal="center" vertical="center" wrapText="1"/>
    </xf>
    <xf numFmtId="0" fontId="15" fillId="0" borderId="3" xfId="99" applyFont="1" applyFill="1" applyBorder="1" applyAlignment="1">
      <alignment horizontal="center" vertical="center" wrapText="1"/>
    </xf>
    <xf numFmtId="9" fontId="21" fillId="8" borderId="3" xfId="0" applyNumberFormat="1" applyFont="1" applyFill="1" applyBorder="1" applyAlignment="1">
      <alignment horizontal="center" vertical="center" wrapText="1"/>
    </xf>
    <xf numFmtId="0" fontId="21" fillId="6" borderId="3" xfId="0" applyFont="1" applyFill="1" applyBorder="1" applyAlignment="1">
      <alignment horizontal="center" vertical="center"/>
    </xf>
    <xf numFmtId="0" fontId="32" fillId="4" borderId="3" xfId="0" applyFont="1" applyFill="1" applyBorder="1" applyAlignment="1">
      <alignment horizontal="left" vertical="center" wrapText="1"/>
    </xf>
    <xf numFmtId="9" fontId="21" fillId="8" borderId="3" xfId="115" applyFont="1" applyFill="1" applyBorder="1" applyAlignment="1">
      <alignment horizontal="center" vertical="center" wrapText="1"/>
    </xf>
    <xf numFmtId="0" fontId="22" fillId="8" borderId="3" xfId="126" applyNumberFormat="1" applyFont="1" applyFill="1" applyBorder="1" applyAlignment="1" applyProtection="1">
      <alignment horizontal="center" vertical="center" wrapText="1"/>
    </xf>
    <xf numFmtId="0" fontId="22" fillId="8" borderId="3" xfId="0" applyNumberFormat="1" applyFont="1" applyFill="1" applyBorder="1" applyAlignment="1">
      <alignment horizontal="left" vertical="center" wrapText="1"/>
    </xf>
    <xf numFmtId="0" fontId="32" fillId="8" borderId="3" xfId="126" applyNumberFormat="1" applyFont="1" applyFill="1" applyBorder="1" applyAlignment="1" applyProtection="1">
      <alignment horizontal="center" vertical="center" wrapText="1"/>
    </xf>
    <xf numFmtId="0" fontId="21" fillId="6" borderId="3" xfId="0" applyFont="1" applyFill="1" applyBorder="1" applyAlignment="1">
      <alignment vertical="center" wrapText="1"/>
    </xf>
    <xf numFmtId="0" fontId="50" fillId="0" borderId="0" xfId="0" applyFont="1" applyAlignment="1">
      <alignment horizontal="center" vertical="center"/>
    </xf>
    <xf numFmtId="0" fontId="40" fillId="0" borderId="3" xfId="114" applyFont="1" applyFill="1" applyBorder="1" applyAlignment="1">
      <alignment horizontal="left" vertical="center" wrapText="1"/>
    </xf>
    <xf numFmtId="0" fontId="40" fillId="0" borderId="3" xfId="0" applyNumberFormat="1" applyFont="1" applyFill="1" applyBorder="1" applyAlignment="1">
      <alignment horizontal="left" vertical="center" wrapText="1"/>
    </xf>
    <xf numFmtId="0" fontId="51" fillId="0" borderId="0" xfId="0" applyFont="1" applyAlignment="1">
      <alignment horizontal="left" vertical="center"/>
    </xf>
    <xf numFmtId="0" fontId="39" fillId="9" borderId="3" xfId="98" applyFont="1" applyFill="1" applyBorder="1" applyAlignment="1">
      <alignment horizontal="left" vertical="center" wrapText="1"/>
    </xf>
    <xf numFmtId="0" fontId="51" fillId="0" borderId="3" xfId="0" applyFont="1" applyBorder="1" applyAlignment="1">
      <alignment horizontal="left" vertical="center"/>
    </xf>
    <xf numFmtId="0" fontId="50" fillId="0" borderId="3" xfId="0" applyFont="1" applyBorder="1" applyAlignment="1">
      <alignment horizontal="center" vertical="center"/>
    </xf>
    <xf numFmtId="0" fontId="51" fillId="0" borderId="3" xfId="0" applyFont="1" applyBorder="1" applyAlignment="1">
      <alignment horizontal="center" vertical="center"/>
    </xf>
    <xf numFmtId="0" fontId="51" fillId="0" borderId="3" xfId="0" applyFont="1" applyBorder="1" applyAlignment="1">
      <alignment horizontal="left" vertical="center" wrapText="1"/>
    </xf>
    <xf numFmtId="0" fontId="40" fillId="9" borderId="3" xfId="0" applyFont="1" applyFill="1" applyBorder="1" applyAlignment="1">
      <alignment horizontal="left" vertical="center" wrapText="1"/>
    </xf>
    <xf numFmtId="0" fontId="21" fillId="7" borderId="3" xfId="0" applyFont="1" applyFill="1" applyBorder="1" applyAlignment="1">
      <alignment vertical="center" wrapText="1"/>
    </xf>
    <xf numFmtId="0" fontId="21" fillId="0" borderId="0" xfId="0" applyFont="1" applyAlignment="1">
      <alignment horizontal="left" vertical="center"/>
    </xf>
    <xf numFmtId="0" fontId="22" fillId="0" borderId="0" xfId="0" applyFont="1" applyAlignment="1">
      <alignment horizontal="left" vertical="center"/>
    </xf>
    <xf numFmtId="175" fontId="21" fillId="0" borderId="3" xfId="0" applyNumberFormat="1" applyFont="1" applyFill="1" applyBorder="1" applyAlignment="1">
      <alignment horizontal="left" vertical="center" wrapText="1"/>
    </xf>
    <xf numFmtId="175" fontId="21" fillId="6" borderId="3" xfId="0" applyNumberFormat="1" applyFont="1" applyFill="1" applyBorder="1" applyAlignment="1">
      <alignment horizontal="left" vertical="center" wrapText="1"/>
    </xf>
    <xf numFmtId="175" fontId="21" fillId="7" borderId="3" xfId="0" applyNumberFormat="1" applyFont="1" applyFill="1" applyBorder="1" applyAlignment="1">
      <alignment horizontal="left" vertical="center" wrapText="1"/>
    </xf>
    <xf numFmtId="175" fontId="22" fillId="0" borderId="0" xfId="0" applyNumberFormat="1" applyFont="1" applyFill="1"/>
    <xf numFmtId="0" fontId="21" fillId="6" borderId="3" xfId="0" applyNumberFormat="1" applyFont="1" applyFill="1" applyBorder="1" applyAlignment="1">
      <alignment horizontal="left" vertical="center" wrapText="1"/>
    </xf>
    <xf numFmtId="0" fontId="25" fillId="8" borderId="3" xfId="126" applyNumberFormat="1" applyFont="1" applyFill="1" applyBorder="1" applyAlignment="1" applyProtection="1">
      <alignment horizontal="center" vertical="center" wrapText="1"/>
    </xf>
    <xf numFmtId="0" fontId="32" fillId="8" borderId="11" xfId="0" applyFont="1" applyFill="1" applyBorder="1" applyAlignment="1">
      <alignment horizontal="center" vertical="center" wrapText="1"/>
    </xf>
    <xf numFmtId="9" fontId="31" fillId="8" borderId="11" xfId="126" applyFont="1" applyFill="1" applyBorder="1" applyAlignment="1" applyProtection="1">
      <alignment horizontal="center" vertical="center" wrapText="1"/>
    </xf>
    <xf numFmtId="168" fontId="21" fillId="6" borderId="7" xfId="0" applyNumberFormat="1" applyFont="1" applyFill="1" applyBorder="1" applyAlignment="1">
      <alignment horizontal="center" vertical="center" wrapText="1"/>
    </xf>
    <xf numFmtId="168" fontId="21" fillId="7" borderId="9" xfId="115" applyNumberFormat="1" applyFont="1" applyFill="1" applyBorder="1" applyAlignment="1">
      <alignment horizontal="center" vertical="center" wrapText="1"/>
    </xf>
    <xf numFmtId="168" fontId="21" fillId="0" borderId="0" xfId="0" applyNumberFormat="1" applyFont="1" applyFill="1" applyAlignment="1">
      <alignment horizontal="center"/>
    </xf>
    <xf numFmtId="174" fontId="22" fillId="7" borderId="3" xfId="0" applyNumberFormat="1" applyFont="1" applyFill="1" applyBorder="1" applyAlignment="1">
      <alignment horizontal="center"/>
    </xf>
    <xf numFmtId="175" fontId="22" fillId="8" borderId="3" xfId="0" applyNumberFormat="1" applyFont="1" applyFill="1" applyBorder="1" applyAlignment="1">
      <alignment horizontal="center" vertical="center" wrapText="1"/>
    </xf>
    <xf numFmtId="0" fontId="52" fillId="6" borderId="3" xfId="0" applyFont="1" applyFill="1" applyBorder="1" applyAlignment="1">
      <alignment horizontal="center" vertical="center" wrapText="1"/>
    </xf>
    <xf numFmtId="0" fontId="52" fillId="6" borderId="3" xfId="0" applyFont="1" applyFill="1" applyBorder="1" applyAlignment="1">
      <alignment horizontal="left" vertical="center" wrapText="1"/>
    </xf>
    <xf numFmtId="0" fontId="21" fillId="0" borderId="0" xfId="0" applyFont="1" applyAlignment="1">
      <alignment horizontal="center" vertical="center"/>
    </xf>
    <xf numFmtId="0" fontId="22" fillId="4" borderId="3" xfId="77" applyFont="1" applyFill="1" applyBorder="1" applyAlignment="1">
      <alignment horizontal="center" vertical="center" wrapText="1"/>
    </xf>
    <xf numFmtId="0" fontId="22" fillId="9" borderId="3" xfId="0" applyFont="1" applyFill="1" applyBorder="1" applyAlignment="1">
      <alignment vertical="center" wrapText="1"/>
    </xf>
    <xf numFmtId="0" fontId="22" fillId="9" borderId="3" xfId="0" applyNumberFormat="1" applyFont="1" applyFill="1" applyBorder="1" applyAlignment="1">
      <alignment vertical="center" wrapText="1"/>
    </xf>
    <xf numFmtId="0" fontId="22" fillId="9" borderId="0" xfId="0" applyFont="1" applyFill="1" applyAlignment="1">
      <alignment horizontal="left" vertical="center"/>
    </xf>
    <xf numFmtId="0" fontId="22" fillId="9" borderId="0" xfId="0" applyFont="1" applyFill="1" applyAlignment="1">
      <alignment horizontal="center" vertical="center"/>
    </xf>
    <xf numFmtId="0" fontId="22" fillId="9" borderId="0" xfId="0" applyFont="1" applyFill="1" applyAlignment="1">
      <alignment horizontal="justify" vertical="center"/>
    </xf>
    <xf numFmtId="0" fontId="21" fillId="0" borderId="0" xfId="0" applyNumberFormat="1" applyFont="1" applyAlignment="1">
      <alignment horizontal="center" vertical="center"/>
    </xf>
    <xf numFmtId="0" fontId="33" fillId="4" borderId="0" xfId="0" applyFont="1" applyFill="1" applyBorder="1" applyAlignment="1">
      <alignment horizontal="center" vertical="center" wrapText="1"/>
    </xf>
    <xf numFmtId="0" fontId="48" fillId="0" borderId="3" xfId="0" applyFont="1" applyFill="1" applyBorder="1" applyAlignment="1">
      <alignment horizontal="center" vertical="center" wrapText="1"/>
    </xf>
    <xf numFmtId="0" fontId="53" fillId="0" borderId="3" xfId="0" applyFont="1" applyBorder="1" applyAlignment="1">
      <alignment horizontal="center" vertical="center" wrapText="1"/>
    </xf>
    <xf numFmtId="0" fontId="22" fillId="10" borderId="0" xfId="0" applyFont="1" applyFill="1" applyAlignment="1">
      <alignment horizontal="justify" vertical="center"/>
    </xf>
    <xf numFmtId="0" fontId="22" fillId="11" borderId="0" xfId="0" applyFont="1" applyFill="1" applyAlignment="1">
      <alignment horizontal="center" vertical="center"/>
    </xf>
    <xf numFmtId="0" fontId="22" fillId="12" borderId="0" xfId="0" applyFont="1" applyFill="1" applyAlignment="1">
      <alignment horizontal="center" vertical="center"/>
    </xf>
    <xf numFmtId="0" fontId="22" fillId="13" borderId="0" xfId="0" applyFont="1" applyFill="1" applyAlignment="1">
      <alignment horizontal="center" vertical="center"/>
    </xf>
    <xf numFmtId="0" fontId="22" fillId="14" borderId="0" xfId="0" applyFont="1" applyFill="1" applyAlignment="1">
      <alignment horizontal="center" vertical="center"/>
    </xf>
    <xf numFmtId="0" fontId="21" fillId="8" borderId="3" xfId="0" applyFont="1" applyFill="1" applyBorder="1" applyAlignment="1">
      <alignment horizontal="center" vertical="center"/>
    </xf>
    <xf numFmtId="0" fontId="48" fillId="0" borderId="3" xfId="0" applyFont="1" applyFill="1" applyBorder="1" applyAlignment="1">
      <alignment horizontal="left" vertical="center" wrapText="1"/>
    </xf>
    <xf numFmtId="0" fontId="32" fillId="9" borderId="3" xfId="0" applyFont="1" applyFill="1" applyBorder="1" applyAlignment="1">
      <alignment horizontal="center" vertical="center" wrapText="1"/>
    </xf>
    <xf numFmtId="175" fontId="22" fillId="9" borderId="3" xfId="0" applyNumberFormat="1" applyFont="1" applyFill="1" applyBorder="1" applyAlignment="1">
      <alignment horizontal="center" vertical="center" wrapText="1"/>
    </xf>
    <xf numFmtId="0" fontId="54" fillId="0" borderId="3" xfId="0" applyFont="1" applyBorder="1" applyAlignment="1">
      <alignment vertical="center" wrapText="1"/>
    </xf>
    <xf numFmtId="9" fontId="15" fillId="0" borderId="4" xfId="19" quotePrefix="1" applyNumberFormat="1" applyFont="1" applyFill="1" applyBorder="1" applyAlignment="1">
      <alignment horizontal="center" vertical="center" wrapText="1"/>
    </xf>
    <xf numFmtId="0" fontId="21" fillId="0" borderId="3" xfId="0" applyFont="1" applyBorder="1" applyAlignment="1">
      <alignment horizontal="center" vertical="center"/>
    </xf>
    <xf numFmtId="0" fontId="18" fillId="0" borderId="0" xfId="99" applyFont="1" applyFill="1" applyBorder="1" applyAlignment="1">
      <alignment horizontal="left" vertical="center"/>
    </xf>
    <xf numFmtId="9" fontId="15" fillId="0" borderId="4" xfId="19" applyNumberFormat="1" applyFont="1" applyFill="1" applyBorder="1" applyAlignment="1">
      <alignment horizontal="left" vertical="center" wrapText="1"/>
    </xf>
    <xf numFmtId="0" fontId="15" fillId="0" borderId="4" xfId="99" applyFont="1" applyFill="1" applyBorder="1" applyAlignment="1">
      <alignment horizontal="left" vertical="center" wrapText="1"/>
    </xf>
    <xf numFmtId="9" fontId="15" fillId="0" borderId="4" xfId="19" quotePrefix="1" applyNumberFormat="1" applyFont="1" applyFill="1" applyBorder="1" applyAlignment="1">
      <alignment horizontal="left" vertical="center" wrapText="1"/>
    </xf>
    <xf numFmtId="9" fontId="21" fillId="9" borderId="3" xfId="115" applyFont="1" applyFill="1" applyBorder="1" applyAlignment="1">
      <alignment horizontal="center" vertical="center" wrapText="1"/>
    </xf>
    <xf numFmtId="0" fontId="22" fillId="9" borderId="3" xfId="126" applyNumberFormat="1" applyFont="1" applyFill="1" applyBorder="1" applyAlignment="1" applyProtection="1">
      <alignment horizontal="center" vertical="center" wrapText="1"/>
    </xf>
    <xf numFmtId="174" fontId="25" fillId="9" borderId="3" xfId="9" applyNumberFormat="1" applyFont="1" applyFill="1" applyBorder="1" applyAlignment="1" applyProtection="1">
      <alignment horizontal="center" vertical="center" wrapText="1"/>
    </xf>
    <xf numFmtId="0" fontId="22" fillId="0" borderId="0" xfId="0" applyFont="1" applyAlignment="1">
      <alignment vertical="center"/>
    </xf>
    <xf numFmtId="0" fontId="22" fillId="0" borderId="0" xfId="0" applyFont="1" applyFill="1" applyAlignment="1">
      <alignment vertical="center"/>
    </xf>
    <xf numFmtId="0" fontId="22" fillId="6" borderId="3" xfId="0" applyFont="1" applyFill="1" applyBorder="1" applyAlignment="1">
      <alignment vertical="center"/>
    </xf>
    <xf numFmtId="0" fontId="22" fillId="7" borderId="3" xfId="0" applyFont="1" applyFill="1" applyBorder="1" applyAlignment="1">
      <alignment vertical="center"/>
    </xf>
    <xf numFmtId="0" fontId="47" fillId="4" borderId="0" xfId="0" applyFont="1" applyFill="1" applyAlignment="1">
      <alignment vertical="center"/>
    </xf>
    <xf numFmtId="0" fontId="22" fillId="0" borderId="3" xfId="0" applyFont="1" applyBorder="1" applyAlignment="1">
      <alignment vertical="center"/>
    </xf>
    <xf numFmtId="9" fontId="22" fillId="0" borderId="3" xfId="0" applyNumberFormat="1" applyFont="1" applyBorder="1" applyAlignment="1">
      <alignment vertical="center"/>
    </xf>
    <xf numFmtId="0" fontId="22" fillId="0" borderId="3" xfId="0" applyFont="1" applyFill="1" applyBorder="1" applyAlignment="1">
      <alignment vertical="center"/>
    </xf>
    <xf numFmtId="9" fontId="22" fillId="0" borderId="3" xfId="0" applyNumberFormat="1" applyFont="1" applyFill="1" applyBorder="1" applyAlignment="1">
      <alignment vertical="center"/>
    </xf>
    <xf numFmtId="9" fontId="49" fillId="0" borderId="3" xfId="0" applyNumberFormat="1" applyFont="1" applyFill="1" applyBorder="1" applyAlignment="1">
      <alignment vertical="center"/>
    </xf>
    <xf numFmtId="0" fontId="49" fillId="0" borderId="3" xfId="0" applyFont="1" applyFill="1" applyBorder="1" applyAlignment="1">
      <alignment vertical="center"/>
    </xf>
    <xf numFmtId="0" fontId="49" fillId="0" borderId="0" xfId="0" applyFont="1" applyFill="1" applyAlignment="1">
      <alignment vertical="center"/>
    </xf>
    <xf numFmtId="0" fontId="21" fillId="0" borderId="0" xfId="0" applyFont="1" applyAlignment="1">
      <alignment vertical="center"/>
    </xf>
    <xf numFmtId="0" fontId="21" fillId="0" borderId="0" xfId="0" applyFont="1" applyFill="1" applyAlignment="1">
      <alignment horizontal="center" vertical="center"/>
    </xf>
    <xf numFmtId="0" fontId="21" fillId="0" borderId="0" xfId="0" applyFont="1" applyFill="1" applyAlignment="1">
      <alignment vertical="center"/>
    </xf>
    <xf numFmtId="0" fontId="22" fillId="0" borderId="0" xfId="0" applyNumberFormat="1" applyFont="1" applyFill="1" applyAlignment="1">
      <alignment horizontal="left" vertical="center"/>
    </xf>
    <xf numFmtId="0" fontId="22" fillId="9" borderId="4" xfId="0" applyNumberFormat="1" applyFont="1" applyFill="1" applyBorder="1" applyAlignment="1">
      <alignment vertical="center" wrapText="1"/>
    </xf>
    <xf numFmtId="175" fontId="25" fillId="8" borderId="11" xfId="9" applyNumberFormat="1" applyFont="1" applyFill="1" applyBorder="1" applyAlignment="1" applyProtection="1">
      <alignment horizontal="center" vertical="center" wrapText="1"/>
    </xf>
    <xf numFmtId="9" fontId="25" fillId="9" borderId="3" xfId="126" applyFont="1" applyFill="1" applyBorder="1" applyAlignment="1" applyProtection="1">
      <alignment horizontal="center" vertical="center" wrapText="1"/>
    </xf>
    <xf numFmtId="175" fontId="22" fillId="7" borderId="3" xfId="0" applyNumberFormat="1" applyFont="1" applyFill="1" applyBorder="1" applyAlignment="1">
      <alignment vertical="center"/>
    </xf>
    <xf numFmtId="0" fontId="22" fillId="0" borderId="0" xfId="0" applyNumberFormat="1" applyFont="1" applyFill="1" applyAlignment="1">
      <alignment vertical="center"/>
    </xf>
    <xf numFmtId="0" fontId="22" fillId="0" borderId="0" xfId="0" applyFont="1" applyAlignment="1">
      <alignment horizontal="justify" vertical="center" wrapText="1"/>
    </xf>
    <xf numFmtId="0" fontId="22" fillId="9" borderId="0" xfId="0" applyFont="1" applyFill="1" applyAlignment="1">
      <alignment horizontal="left" vertical="center" wrapText="1"/>
    </xf>
    <xf numFmtId="0" fontId="22" fillId="0" borderId="0" xfId="0" applyFont="1" applyAlignment="1">
      <alignment horizontal="left" vertical="center" wrapText="1"/>
    </xf>
    <xf numFmtId="0" fontId="3" fillId="0" borderId="3" xfId="71" applyFont="1" applyFill="1" applyBorder="1" applyAlignment="1">
      <alignment horizontal="center" vertical="center"/>
    </xf>
    <xf numFmtId="0" fontId="3" fillId="0" borderId="3" xfId="71" applyFont="1" applyFill="1" applyBorder="1" applyAlignment="1">
      <alignment vertical="center"/>
    </xf>
    <xf numFmtId="0" fontId="3" fillId="0" borderId="3" xfId="71" applyFont="1" applyFill="1" applyBorder="1" applyAlignment="1">
      <alignment horizontal="left" vertical="center"/>
    </xf>
    <xf numFmtId="0" fontId="3" fillId="0" borderId="3" xfId="71" applyFont="1" applyFill="1" applyBorder="1" applyAlignment="1">
      <alignment horizontal="right" vertical="center"/>
    </xf>
    <xf numFmtId="0" fontId="3" fillId="0" borderId="3" xfId="71" applyFont="1" applyFill="1" applyBorder="1" applyAlignment="1">
      <alignment horizontal="left" vertical="center" wrapText="1"/>
    </xf>
    <xf numFmtId="168" fontId="3" fillId="0" borderId="3" xfId="119" applyNumberFormat="1" applyFont="1" applyFill="1" applyBorder="1" applyAlignment="1">
      <alignment horizontal="right" vertical="center"/>
    </xf>
    <xf numFmtId="0" fontId="3" fillId="0" borderId="3" xfId="71" applyFont="1" applyFill="1" applyBorder="1" applyAlignment="1">
      <alignment vertical="center" wrapText="1"/>
    </xf>
    <xf numFmtId="49" fontId="3" fillId="0" borderId="3" xfId="19" applyNumberFormat="1" applyFont="1" applyFill="1" applyBorder="1" applyAlignment="1">
      <alignment horizontal="center" vertical="center"/>
    </xf>
    <xf numFmtId="168" fontId="15" fillId="0" borderId="3" xfId="99" applyNumberFormat="1" applyFont="1" applyFill="1" applyBorder="1" applyAlignment="1">
      <alignment horizontal="center" vertical="center" wrapText="1"/>
    </xf>
    <xf numFmtId="0" fontId="0" fillId="0" borderId="3" xfId="0" applyFill="1" applyBorder="1" applyAlignment="1">
      <alignment horizontal="center" vertical="center"/>
    </xf>
    <xf numFmtId="9" fontId="55" fillId="0" borderId="3" xfId="99" applyNumberFormat="1" applyFont="1" applyFill="1" applyBorder="1" applyAlignment="1">
      <alignment horizontal="center" vertical="center"/>
    </xf>
    <xf numFmtId="0" fontId="21" fillId="0" borderId="0" xfId="0" applyFont="1" applyFill="1" applyBorder="1" applyAlignment="1">
      <alignment horizontal="center" vertical="center" wrapText="1"/>
    </xf>
    <xf numFmtId="0" fontId="21" fillId="0" borderId="0" xfId="0" applyFont="1" applyFill="1" applyBorder="1" applyAlignment="1">
      <alignment horizontal="left" vertical="center" wrapText="1"/>
    </xf>
    <xf numFmtId="0" fontId="23" fillId="0" borderId="0" xfId="0" applyFont="1" applyFill="1" applyBorder="1" applyAlignment="1">
      <alignment horizontal="left" vertical="center" wrapText="1"/>
    </xf>
    <xf numFmtId="0" fontId="23" fillId="0" borderId="0" xfId="0" applyFont="1" applyFill="1" applyBorder="1" applyAlignment="1">
      <alignment horizontal="center" vertical="center" wrapText="1"/>
    </xf>
    <xf numFmtId="0" fontId="21" fillId="0" borderId="3" xfId="0" applyFont="1" applyFill="1" applyBorder="1" applyAlignment="1">
      <alignment vertical="center" wrapText="1"/>
    </xf>
    <xf numFmtId="0" fontId="22" fillId="0" borderId="3" xfId="0" applyFont="1" applyFill="1" applyBorder="1" applyAlignment="1">
      <alignment vertical="center" wrapText="1"/>
    </xf>
    <xf numFmtId="0" fontId="26" fillId="0" borderId="3" xfId="0" applyNumberFormat="1" applyFont="1" applyFill="1" applyBorder="1" applyAlignment="1">
      <alignment horizontal="center" vertical="center" wrapText="1"/>
    </xf>
    <xf numFmtId="0" fontId="22" fillId="0" borderId="3" xfId="0" applyFont="1" applyFill="1" applyBorder="1" applyAlignment="1">
      <alignment horizontal="justify" vertical="center"/>
    </xf>
    <xf numFmtId="0" fontId="22" fillId="0" borderId="0" xfId="0" applyFont="1" applyFill="1" applyAlignment="1">
      <alignment horizontal="left" vertical="center" wrapText="1"/>
    </xf>
    <xf numFmtId="0" fontId="22" fillId="0" borderId="3" xfId="99" applyFont="1" applyFill="1" applyBorder="1" applyAlignment="1">
      <alignment horizontal="center" vertical="center" wrapText="1"/>
    </xf>
    <xf numFmtId="9" fontId="22" fillId="0" borderId="3" xfId="99" applyNumberFormat="1" applyFont="1" applyFill="1" applyBorder="1" applyAlignment="1">
      <alignment horizontal="center" vertical="center" wrapText="1"/>
    </xf>
    <xf numFmtId="0" fontId="22" fillId="0" borderId="3" xfId="99" applyFont="1" applyFill="1" applyBorder="1" applyAlignment="1">
      <alignment horizontal="left" vertical="center" wrapText="1"/>
    </xf>
    <xf numFmtId="0" fontId="22" fillId="0" borderId="3" xfId="99" applyFont="1" applyFill="1" applyBorder="1" applyAlignment="1">
      <alignment horizontal="justify" vertical="center" wrapText="1"/>
    </xf>
    <xf numFmtId="0" fontId="48" fillId="0" borderId="3" xfId="0" applyFont="1" applyBorder="1" applyAlignment="1">
      <alignment horizontal="left" vertical="center"/>
    </xf>
    <xf numFmtId="2" fontId="22" fillId="0" borderId="3" xfId="119" applyNumberFormat="1" applyFont="1" applyFill="1" applyBorder="1" applyAlignment="1">
      <alignment horizontal="center" vertical="center" wrapText="1"/>
    </xf>
    <xf numFmtId="0" fontId="22" fillId="0" borderId="3" xfId="19" applyNumberFormat="1" applyFont="1" applyFill="1" applyBorder="1" applyAlignment="1">
      <alignment horizontal="center" vertical="center" wrapText="1"/>
    </xf>
    <xf numFmtId="9" fontId="22" fillId="0" borderId="4" xfId="119" applyNumberFormat="1" applyFont="1" applyFill="1" applyBorder="1" applyAlignment="1">
      <alignment vertical="center" wrapText="1"/>
    </xf>
    <xf numFmtId="0" fontId="21" fillId="0" borderId="0" xfId="0" applyNumberFormat="1" applyFont="1" applyFill="1" applyBorder="1" applyAlignment="1">
      <alignment horizontal="center" vertical="center" wrapText="1"/>
    </xf>
    <xf numFmtId="0" fontId="21" fillId="0" borderId="0" xfId="0" applyNumberFormat="1" applyFont="1" applyFill="1" applyBorder="1" applyAlignment="1">
      <alignment horizontal="left" vertical="center" wrapText="1"/>
    </xf>
    <xf numFmtId="0" fontId="22" fillId="0" borderId="0" xfId="0" applyFont="1" applyFill="1" applyBorder="1" applyAlignment="1">
      <alignment horizontal="center" vertical="center"/>
    </xf>
    <xf numFmtId="0" fontId="22" fillId="0" borderId="0" xfId="0" applyFont="1" applyFill="1" applyBorder="1" applyAlignment="1">
      <alignment horizontal="left" vertical="center"/>
    </xf>
    <xf numFmtId="0" fontId="22" fillId="0" borderId="0" xfId="0" applyNumberFormat="1" applyFont="1" applyFill="1" applyBorder="1" applyAlignment="1">
      <alignment horizontal="center" vertical="center" wrapText="1"/>
    </xf>
    <xf numFmtId="0" fontId="22" fillId="0" borderId="0" xfId="114" applyFont="1" applyFill="1" applyBorder="1" applyAlignment="1">
      <alignment horizontal="left" vertical="center" wrapText="1"/>
    </xf>
    <xf numFmtId="0" fontId="22" fillId="0" borderId="11" xfId="0" applyNumberFormat="1" applyFont="1" applyFill="1" applyBorder="1" applyAlignment="1">
      <alignment horizontal="center" vertical="center" wrapText="1"/>
    </xf>
    <xf numFmtId="0" fontId="22" fillId="0" borderId="11" xfId="0" applyFont="1" applyFill="1" applyBorder="1" applyAlignment="1">
      <alignment horizontal="center" vertical="center"/>
    </xf>
    <xf numFmtId="9" fontId="22" fillId="0" borderId="3" xfId="115" applyNumberFormat="1" applyFont="1" applyFill="1" applyBorder="1" applyAlignment="1">
      <alignment horizontal="center" vertical="center" wrapText="1"/>
    </xf>
    <xf numFmtId="9" fontId="22" fillId="0" borderId="9" xfId="115" applyNumberFormat="1" applyFont="1" applyFill="1" applyBorder="1" applyAlignment="1">
      <alignment horizontal="center" vertical="center" wrapText="1"/>
    </xf>
    <xf numFmtId="0" fontId="48" fillId="0" borderId="3" xfId="0" applyFont="1" applyBorder="1" applyAlignment="1">
      <alignment vertical="center" wrapText="1"/>
    </xf>
    <xf numFmtId="0" fontId="3" fillId="0" borderId="4" xfId="99" applyFont="1" applyFill="1" applyBorder="1" applyAlignment="1">
      <alignment horizontal="center" vertical="center" textRotation="90"/>
    </xf>
    <xf numFmtId="9" fontId="15" fillId="0" borderId="4" xfId="99" applyNumberFormat="1" applyFont="1" applyFill="1" applyBorder="1" applyAlignment="1">
      <alignment horizontal="center" vertical="center" textRotation="90"/>
    </xf>
    <xf numFmtId="0" fontId="3" fillId="0" borderId="3" xfId="99" applyFont="1" applyFill="1" applyBorder="1" applyAlignment="1">
      <alignment horizontal="center" vertical="center" textRotation="90"/>
    </xf>
    <xf numFmtId="9" fontId="15" fillId="0" borderId="3" xfId="99" applyNumberFormat="1" applyFont="1" applyFill="1" applyBorder="1" applyAlignment="1">
      <alignment horizontal="center" vertical="center" textRotation="90"/>
    </xf>
    <xf numFmtId="0" fontId="22" fillId="9" borderId="3" xfId="0" applyNumberFormat="1" applyFont="1" applyFill="1" applyBorder="1" applyAlignment="1">
      <alignment horizontal="center" vertical="center" wrapText="1"/>
    </xf>
    <xf numFmtId="0" fontId="21" fillId="7" borderId="3" xfId="0" applyNumberFormat="1" applyFont="1" applyFill="1" applyBorder="1" applyAlignment="1">
      <alignment horizontal="center" vertical="center" wrapText="1"/>
    </xf>
    <xf numFmtId="0" fontId="22" fillId="9" borderId="4" xfId="0" applyNumberFormat="1" applyFont="1" applyFill="1" applyBorder="1" applyAlignment="1">
      <alignment horizontal="center" vertical="center" wrapText="1"/>
    </xf>
    <xf numFmtId="0" fontId="21" fillId="7" borderId="3" xfId="0" applyFont="1" applyFill="1" applyBorder="1" applyAlignment="1">
      <alignment horizontal="center" vertical="center" wrapText="1"/>
    </xf>
    <xf numFmtId="0" fontId="21" fillId="7" borderId="3" xfId="0" applyNumberFormat="1" applyFont="1" applyFill="1" applyBorder="1" applyAlignment="1">
      <alignment horizontal="left" vertical="center" wrapText="1"/>
    </xf>
    <xf numFmtId="9" fontId="22" fillId="8" borderId="3" xfId="0" applyNumberFormat="1" applyFont="1" applyFill="1" applyBorder="1" applyAlignment="1">
      <alignment horizontal="center" vertical="center" textRotation="90"/>
    </xf>
    <xf numFmtId="0" fontId="21" fillId="6" borderId="3" xfId="0" applyFont="1" applyFill="1" applyBorder="1" applyAlignment="1">
      <alignment horizontal="left" vertical="center" wrapText="1"/>
    </xf>
    <xf numFmtId="0" fontId="21" fillId="7" borderId="3" xfId="0" applyFont="1" applyFill="1" applyBorder="1" applyAlignment="1">
      <alignment horizontal="left" vertical="center" wrapText="1"/>
    </xf>
    <xf numFmtId="0" fontId="21" fillId="9" borderId="3" xfId="0" applyFont="1" applyFill="1" applyBorder="1" applyAlignment="1">
      <alignment horizontal="center" vertical="center" wrapText="1"/>
    </xf>
    <xf numFmtId="0" fontId="54" fillId="4" borderId="0" xfId="0" applyFont="1" applyFill="1" applyAlignment="1">
      <alignment vertical="center"/>
    </xf>
    <xf numFmtId="0" fontId="48" fillId="0" borderId="3" xfId="0" applyFont="1" applyBorder="1" applyAlignment="1">
      <alignment horizontal="center" vertical="center"/>
    </xf>
    <xf numFmtId="0" fontId="54" fillId="4" borderId="0" xfId="0" applyFont="1" applyFill="1"/>
    <xf numFmtId="0" fontId="32" fillId="0" borderId="3" xfId="98" applyFont="1" applyFill="1" applyBorder="1" applyAlignment="1">
      <alignment horizontal="left" vertical="center" wrapText="1"/>
    </xf>
    <xf numFmtId="0" fontId="22" fillId="0" borderId="3" xfId="114" applyFont="1" applyFill="1" applyBorder="1" applyAlignment="1">
      <alignment horizontal="left" vertical="center" wrapText="1"/>
    </xf>
    <xf numFmtId="0" fontId="48" fillId="0" borderId="3" xfId="0" applyFont="1" applyBorder="1" applyAlignment="1">
      <alignment horizontal="left" vertical="center" wrapText="1"/>
    </xf>
    <xf numFmtId="0" fontId="22" fillId="4" borderId="0" xfId="0" applyFont="1" applyFill="1" applyBorder="1" applyAlignment="1">
      <alignment horizontal="left" vertical="center" wrapText="1"/>
    </xf>
    <xf numFmtId="0" fontId="26" fillId="0" borderId="3" xfId="0" applyFont="1" applyBorder="1" applyAlignment="1">
      <alignment horizontal="left" vertical="center" wrapText="1"/>
    </xf>
    <xf numFmtId="9" fontId="22" fillId="8" borderId="9" xfId="115" applyNumberFormat="1" applyFont="1" applyFill="1" applyBorder="1" applyAlignment="1">
      <alignment horizontal="center" vertical="center" wrapText="1"/>
    </xf>
    <xf numFmtId="168" fontId="22" fillId="8" borderId="3" xfId="115" applyNumberFormat="1" applyFont="1" applyFill="1" applyBorder="1" applyAlignment="1">
      <alignment horizontal="center" vertical="center" wrapText="1"/>
    </xf>
    <xf numFmtId="9" fontId="22" fillId="8" borderId="3" xfId="115" applyNumberFormat="1" applyFont="1" applyFill="1" applyBorder="1" applyAlignment="1">
      <alignment horizontal="center" vertical="center" wrapText="1"/>
    </xf>
    <xf numFmtId="168" fontId="21" fillId="0" borderId="3" xfId="0" applyNumberFormat="1" applyFont="1" applyFill="1" applyBorder="1" applyAlignment="1">
      <alignment horizontal="center" vertical="center" wrapText="1"/>
    </xf>
    <xf numFmtId="9" fontId="22" fillId="8" borderId="3" xfId="115" applyFont="1" applyFill="1" applyBorder="1" applyAlignment="1">
      <alignment horizontal="center" vertical="center" wrapText="1"/>
    </xf>
    <xf numFmtId="0" fontId="21" fillId="9" borderId="3" xfId="0" applyFont="1" applyFill="1" applyBorder="1" applyAlignment="1">
      <alignment horizontal="center" vertical="center" wrapText="1"/>
    </xf>
    <xf numFmtId="0" fontId="22" fillId="9" borderId="3" xfId="0" applyNumberFormat="1" applyFont="1" applyFill="1" applyBorder="1" applyAlignment="1">
      <alignment horizontal="center" vertical="center" wrapText="1"/>
    </xf>
    <xf numFmtId="0" fontId="21" fillId="7" borderId="3" xfId="0" applyFont="1" applyFill="1" applyBorder="1" applyAlignment="1">
      <alignment horizontal="center" vertical="center" wrapText="1"/>
    </xf>
    <xf numFmtId="0" fontId="21" fillId="6" borderId="3" xfId="0" applyFont="1" applyFill="1" applyBorder="1" applyAlignment="1">
      <alignment horizontal="left" vertical="center" wrapText="1"/>
    </xf>
    <xf numFmtId="0" fontId="21" fillId="7" borderId="3" xfId="0" applyFont="1" applyFill="1" applyBorder="1" applyAlignment="1">
      <alignment horizontal="left" vertical="center" wrapText="1"/>
    </xf>
    <xf numFmtId="0" fontId="48" fillId="0" borderId="3" xfId="0" applyFont="1" applyBorder="1" applyAlignment="1">
      <alignment horizontal="left" vertical="center"/>
    </xf>
    <xf numFmtId="9" fontId="21" fillId="8" borderId="3" xfId="0" applyNumberFormat="1" applyFont="1" applyFill="1" applyBorder="1" applyAlignment="1">
      <alignment horizontal="center" vertical="center" textRotation="90"/>
    </xf>
    <xf numFmtId="0" fontId="41" fillId="0" borderId="3" xfId="0" applyNumberFormat="1" applyFont="1" applyFill="1" applyBorder="1" applyAlignment="1">
      <alignment horizontal="center" vertical="center" wrapText="1"/>
    </xf>
    <xf numFmtId="0" fontId="41" fillId="0" borderId="3" xfId="0" applyNumberFormat="1" applyFont="1" applyFill="1" applyBorder="1" applyAlignment="1">
      <alignment vertical="center" wrapText="1"/>
    </xf>
    <xf numFmtId="0" fontId="41" fillId="0" borderId="3" xfId="0" applyFont="1" applyFill="1" applyBorder="1" applyAlignment="1">
      <alignment horizontal="center" vertical="center" wrapText="1"/>
    </xf>
    <xf numFmtId="175" fontId="21" fillId="0" borderId="3" xfId="0" applyNumberFormat="1" applyFont="1" applyFill="1" applyBorder="1" applyAlignment="1">
      <alignment horizontal="center" vertical="center" wrapText="1"/>
    </xf>
    <xf numFmtId="0" fontId="21" fillId="7" borderId="3" xfId="0" applyFont="1" applyFill="1" applyBorder="1" applyAlignment="1">
      <alignment horizontal="center" vertical="center" wrapText="1"/>
    </xf>
    <xf numFmtId="168" fontId="22" fillId="0" borderId="3" xfId="119" applyNumberFormat="1" applyFont="1" applyFill="1" applyBorder="1" applyAlignment="1">
      <alignment horizontal="center" vertical="center" wrapText="1"/>
    </xf>
    <xf numFmtId="168" fontId="21" fillId="8" borderId="9" xfId="115" applyNumberFormat="1" applyFont="1" applyFill="1" applyBorder="1" applyAlignment="1">
      <alignment horizontal="center" vertical="center" wrapText="1"/>
    </xf>
    <xf numFmtId="168" fontId="21" fillId="7" borderId="3" xfId="0" applyNumberFormat="1" applyFont="1" applyFill="1" applyBorder="1" applyAlignment="1">
      <alignment horizontal="center" vertical="center" wrapText="1"/>
    </xf>
    <xf numFmtId="168" fontId="31" fillId="0" borderId="10" xfId="9" applyNumberFormat="1" applyFont="1" applyFill="1" applyBorder="1" applyAlignment="1" applyProtection="1">
      <alignment horizontal="center" vertical="center" wrapText="1"/>
    </xf>
    <xf numFmtId="168" fontId="47" fillId="0" borderId="3" xfId="115" applyNumberFormat="1" applyFont="1" applyFill="1" applyBorder="1" applyAlignment="1">
      <alignment horizontal="center" vertical="center" wrapText="1"/>
    </xf>
    <xf numFmtId="168" fontId="47" fillId="8" borderId="3" xfId="115" applyNumberFormat="1" applyFont="1" applyFill="1" applyBorder="1" applyAlignment="1">
      <alignment horizontal="center" vertical="center" wrapText="1"/>
    </xf>
    <xf numFmtId="168" fontId="21" fillId="6" borderId="3" xfId="0" applyNumberFormat="1" applyFont="1" applyFill="1" applyBorder="1" applyAlignment="1">
      <alignment horizontal="center" vertical="center" wrapText="1"/>
    </xf>
    <xf numFmtId="168" fontId="21" fillId="0" borderId="0" xfId="0" applyNumberFormat="1" applyFont="1" applyFill="1" applyAlignment="1">
      <alignment horizontal="center" vertical="center"/>
    </xf>
    <xf numFmtId="168" fontId="22" fillId="0" borderId="3" xfId="115" applyNumberFormat="1" applyFont="1" applyFill="1" applyBorder="1" applyAlignment="1">
      <alignment horizontal="center" vertical="center" wrapText="1"/>
    </xf>
    <xf numFmtId="168" fontId="21" fillId="5" borderId="3" xfId="0" applyNumberFormat="1" applyFont="1" applyFill="1" applyBorder="1" applyAlignment="1">
      <alignment horizontal="center" vertical="center" wrapText="1"/>
    </xf>
    <xf numFmtId="168" fontId="21" fillId="7" borderId="3" xfId="115" applyNumberFormat="1" applyFont="1" applyFill="1" applyBorder="1" applyAlignment="1">
      <alignment horizontal="center" vertical="center" wrapText="1"/>
    </xf>
    <xf numFmtId="9" fontId="22" fillId="0" borderId="3" xfId="19" quotePrefix="1" applyNumberFormat="1" applyFont="1" applyFill="1" applyBorder="1" applyAlignment="1">
      <alignment horizontal="center" vertical="center" wrapText="1"/>
    </xf>
    <xf numFmtId="9" fontId="21" fillId="8" borderId="3" xfId="115" applyNumberFormat="1" applyFont="1" applyFill="1" applyBorder="1" applyAlignment="1">
      <alignment horizontal="center" vertical="center" wrapText="1"/>
    </xf>
    <xf numFmtId="168" fontId="21" fillId="8" borderId="3" xfId="115" applyNumberFormat="1" applyFont="1" applyFill="1" applyBorder="1" applyAlignment="1">
      <alignment horizontal="center" vertical="center" wrapText="1"/>
    </xf>
    <xf numFmtId="9" fontId="21" fillId="9" borderId="3" xfId="115" applyNumberFormat="1" applyFont="1" applyFill="1" applyBorder="1" applyAlignment="1">
      <alignment horizontal="center" vertical="center" wrapText="1"/>
    </xf>
    <xf numFmtId="168" fontId="21" fillId="9" borderId="3" xfId="115" applyNumberFormat="1" applyFont="1" applyFill="1" applyBorder="1" applyAlignment="1">
      <alignment horizontal="center" vertical="center" wrapText="1"/>
    </xf>
    <xf numFmtId="168" fontId="31" fillId="0" borderId="3" xfId="9" applyNumberFormat="1" applyFont="1" applyFill="1" applyBorder="1" applyAlignment="1" applyProtection="1">
      <alignment horizontal="center" vertical="center" wrapText="1"/>
    </xf>
    <xf numFmtId="9" fontId="22" fillId="9" borderId="3" xfId="115" applyNumberFormat="1" applyFont="1" applyFill="1" applyBorder="1" applyAlignment="1">
      <alignment horizontal="center" vertical="center" wrapText="1"/>
    </xf>
    <xf numFmtId="168" fontId="22" fillId="9" borderId="3" xfId="115" applyNumberFormat="1" applyFont="1" applyFill="1" applyBorder="1" applyAlignment="1">
      <alignment horizontal="center" vertical="center" wrapText="1"/>
    </xf>
    <xf numFmtId="43" fontId="21" fillId="0" borderId="3" xfId="0" applyNumberFormat="1" applyFont="1" applyFill="1" applyBorder="1" applyAlignment="1">
      <alignment horizontal="left" vertical="center" wrapText="1"/>
    </xf>
    <xf numFmtId="43" fontId="21" fillId="0" borderId="3" xfId="0" applyNumberFormat="1" applyFont="1" applyFill="1" applyBorder="1" applyAlignment="1">
      <alignment horizontal="center" vertical="center" wrapText="1"/>
    </xf>
    <xf numFmtId="43" fontId="21" fillId="6" borderId="3" xfId="0" applyNumberFormat="1" applyFont="1" applyFill="1" applyBorder="1" applyAlignment="1">
      <alignment horizontal="center" vertical="center" wrapText="1"/>
    </xf>
    <xf numFmtId="43" fontId="21" fillId="7" borderId="3" xfId="115" applyNumberFormat="1" applyFont="1" applyFill="1" applyBorder="1" applyAlignment="1">
      <alignment horizontal="center" vertical="center" wrapText="1"/>
    </xf>
    <xf numFmtId="43" fontId="21" fillId="8" borderId="3" xfId="0" applyNumberFormat="1" applyFont="1" applyFill="1" applyBorder="1" applyAlignment="1">
      <alignment vertical="center"/>
    </xf>
    <xf numFmtId="43" fontId="25" fillId="0" borderId="3" xfId="9" applyNumberFormat="1" applyFont="1" applyFill="1" applyBorder="1" applyAlignment="1" applyProtection="1">
      <alignment horizontal="center" vertical="center" wrapText="1"/>
    </xf>
    <xf numFmtId="43" fontId="25" fillId="8" borderId="3" xfId="9" applyNumberFormat="1" applyFont="1" applyFill="1" applyBorder="1" applyAlignment="1" applyProtection="1">
      <alignment horizontal="center" vertical="center" wrapText="1"/>
    </xf>
    <xf numFmtId="43" fontId="21" fillId="7" borderId="3" xfId="0" applyNumberFormat="1" applyFont="1" applyFill="1" applyBorder="1" applyAlignment="1">
      <alignment vertical="center" wrapText="1"/>
    </xf>
    <xf numFmtId="43" fontId="22" fillId="8" borderId="3" xfId="0" applyNumberFormat="1" applyFont="1" applyFill="1" applyBorder="1" applyAlignment="1">
      <alignment horizontal="left" vertical="center" wrapText="1"/>
    </xf>
    <xf numFmtId="43" fontId="31" fillId="0" borderId="3" xfId="9" applyNumberFormat="1" applyFont="1" applyFill="1" applyBorder="1" applyAlignment="1" applyProtection="1">
      <alignment horizontal="center" vertical="center" wrapText="1"/>
    </xf>
    <xf numFmtId="43" fontId="21" fillId="6" borderId="3" xfId="0" applyNumberFormat="1" applyFont="1" applyFill="1" applyBorder="1" applyAlignment="1">
      <alignment vertical="center" wrapText="1"/>
    </xf>
    <xf numFmtId="43" fontId="34" fillId="0" borderId="3" xfId="9" applyNumberFormat="1" applyFont="1" applyFill="1" applyBorder="1" applyAlignment="1" applyProtection="1">
      <alignment horizontal="center" vertical="center" wrapText="1"/>
    </xf>
    <xf numFmtId="43" fontId="49" fillId="0" borderId="3" xfId="0" applyNumberFormat="1" applyFont="1" applyFill="1" applyBorder="1" applyAlignment="1">
      <alignment horizontal="center"/>
    </xf>
    <xf numFmtId="43" fontId="22" fillId="0" borderId="0" xfId="0" applyNumberFormat="1" applyFont="1" applyFill="1" applyAlignment="1">
      <alignment vertical="center"/>
    </xf>
    <xf numFmtId="0" fontId="22" fillId="9" borderId="3" xfId="0" applyNumberFormat="1" applyFont="1" applyFill="1" applyBorder="1" applyAlignment="1">
      <alignment horizontal="center" vertical="center" wrapText="1"/>
    </xf>
    <xf numFmtId="9" fontId="22" fillId="8" borderId="5" xfId="0" applyNumberFormat="1" applyFont="1" applyFill="1" applyBorder="1" applyAlignment="1">
      <alignment horizontal="center" vertical="center" textRotation="90"/>
    </xf>
    <xf numFmtId="9" fontId="22" fillId="8" borderId="3" xfId="0" applyNumberFormat="1" applyFont="1" applyFill="1" applyBorder="1" applyAlignment="1">
      <alignment horizontal="center" vertical="center" textRotation="90"/>
    </xf>
    <xf numFmtId="0" fontId="49" fillId="0" borderId="3" xfId="0" applyFont="1" applyFill="1" applyBorder="1" applyAlignment="1">
      <alignment horizontal="center" vertical="center" wrapText="1"/>
    </xf>
    <xf numFmtId="0" fontId="48" fillId="0" borderId="3" xfId="0" applyFont="1" applyBorder="1" applyAlignment="1">
      <alignment horizontal="left" vertical="center"/>
    </xf>
    <xf numFmtId="10" fontId="21" fillId="6" borderId="3" xfId="0" applyNumberFormat="1" applyFont="1" applyFill="1" applyBorder="1" applyAlignment="1">
      <alignment horizontal="center" vertical="center" wrapText="1"/>
    </xf>
    <xf numFmtId="10" fontId="21" fillId="7" borderId="3" xfId="115" applyNumberFormat="1" applyFont="1" applyFill="1" applyBorder="1" applyAlignment="1">
      <alignment horizontal="center" vertical="center" wrapText="1"/>
    </xf>
    <xf numFmtId="10" fontId="21" fillId="8" borderId="3" xfId="0" applyNumberFormat="1" applyFont="1" applyFill="1" applyBorder="1" applyAlignment="1">
      <alignment vertical="center"/>
    </xf>
    <xf numFmtId="10" fontId="22" fillId="0" borderId="3" xfId="119" applyNumberFormat="1" applyFont="1" applyFill="1" applyBorder="1" applyAlignment="1">
      <alignment horizontal="center" vertical="center" wrapText="1"/>
    </xf>
    <xf numFmtId="10" fontId="22" fillId="0" borderId="3" xfId="115" applyNumberFormat="1" applyFont="1" applyFill="1" applyBorder="1" applyAlignment="1">
      <alignment horizontal="center" vertical="center" wrapText="1"/>
    </xf>
    <xf numFmtId="10" fontId="21" fillId="8" borderId="3" xfId="115" applyNumberFormat="1" applyFont="1" applyFill="1" applyBorder="1" applyAlignment="1">
      <alignment horizontal="center" vertical="center" wrapText="1"/>
    </xf>
    <xf numFmtId="10" fontId="21" fillId="9" borderId="3" xfId="115" applyNumberFormat="1" applyFont="1" applyFill="1" applyBorder="1" applyAlignment="1">
      <alignment horizontal="center" vertical="center" wrapText="1"/>
    </xf>
    <xf numFmtId="10" fontId="21" fillId="7" borderId="3" xfId="0" applyNumberFormat="1" applyFont="1" applyFill="1" applyBorder="1" applyAlignment="1">
      <alignment vertical="center" wrapText="1"/>
    </xf>
    <xf numFmtId="10" fontId="21" fillId="8" borderId="3" xfId="0" applyNumberFormat="1" applyFont="1" applyFill="1" applyBorder="1" applyAlignment="1">
      <alignment horizontal="center" vertical="center" wrapText="1"/>
    </xf>
    <xf numFmtId="10" fontId="47" fillId="0" borderId="3" xfId="115" applyNumberFormat="1" applyFont="1" applyFill="1" applyBorder="1" applyAlignment="1">
      <alignment horizontal="center" vertical="center" wrapText="1"/>
    </xf>
    <xf numFmtId="10" fontId="21" fillId="6" borderId="3" xfId="0" applyNumberFormat="1" applyFont="1" applyFill="1" applyBorder="1" applyAlignment="1">
      <alignment vertical="center" wrapText="1"/>
    </xf>
    <xf numFmtId="10" fontId="22" fillId="0" borderId="3" xfId="0" applyNumberFormat="1" applyFont="1" applyFill="1" applyBorder="1" applyAlignment="1">
      <alignment horizontal="center" vertical="center" wrapText="1"/>
    </xf>
    <xf numFmtId="10" fontId="49" fillId="0" borderId="3" xfId="0" applyNumberFormat="1" applyFont="1" applyFill="1" applyBorder="1" applyAlignment="1">
      <alignment horizontal="center" vertical="center" wrapText="1"/>
    </xf>
    <xf numFmtId="10" fontId="21" fillId="0" borderId="0" xfId="0" applyNumberFormat="1" applyFont="1" applyFill="1" applyBorder="1" applyAlignment="1">
      <alignment horizontal="center" vertical="center" wrapText="1"/>
    </xf>
    <xf numFmtId="10" fontId="21" fillId="0" borderId="0" xfId="0" applyNumberFormat="1" applyFont="1" applyFill="1" applyAlignment="1">
      <alignment horizontal="center" vertical="center"/>
    </xf>
    <xf numFmtId="2" fontId="21" fillId="0" borderId="3" xfId="0" applyNumberFormat="1" applyFont="1" applyFill="1" applyBorder="1" applyAlignment="1">
      <alignment horizontal="left" vertical="center" wrapText="1"/>
    </xf>
    <xf numFmtId="2" fontId="21" fillId="0" borderId="3" xfId="0" applyNumberFormat="1" applyFont="1" applyFill="1" applyBorder="1" applyAlignment="1">
      <alignment horizontal="center" vertical="center" wrapText="1"/>
    </xf>
    <xf numFmtId="2" fontId="21" fillId="6" borderId="3" xfId="0" applyNumberFormat="1" applyFont="1" applyFill="1" applyBorder="1" applyAlignment="1">
      <alignment horizontal="center" vertical="center" wrapText="1"/>
    </xf>
    <xf numFmtId="2" fontId="21" fillId="7" borderId="3" xfId="115" applyNumberFormat="1" applyFont="1" applyFill="1" applyBorder="1" applyAlignment="1">
      <alignment horizontal="center" vertical="center" wrapText="1"/>
    </xf>
    <xf numFmtId="2" fontId="21" fillId="8" borderId="3" xfId="0" applyNumberFormat="1" applyFont="1" applyFill="1" applyBorder="1" applyAlignment="1">
      <alignment vertical="center"/>
    </xf>
    <xf numFmtId="2" fontId="22" fillId="0" borderId="0" xfId="0" applyNumberFormat="1" applyFont="1" applyFill="1" applyAlignment="1">
      <alignment vertical="center"/>
    </xf>
    <xf numFmtId="2" fontId="21" fillId="0" borderId="0" xfId="0" applyNumberFormat="1" applyFont="1" applyFill="1" applyAlignment="1">
      <alignment vertical="center"/>
    </xf>
    <xf numFmtId="0" fontId="22" fillId="9" borderId="3" xfId="0" applyNumberFormat="1" applyFont="1" applyFill="1" applyBorder="1" applyAlignment="1">
      <alignment horizontal="center" vertical="center" wrapText="1"/>
    </xf>
    <xf numFmtId="0" fontId="22" fillId="9" borderId="3" xfId="0" applyNumberFormat="1" applyFont="1" applyFill="1" applyBorder="1" applyAlignment="1">
      <alignment horizontal="left" vertical="center" wrapText="1"/>
    </xf>
    <xf numFmtId="9" fontId="22" fillId="8" borderId="3" xfId="0" applyNumberFormat="1" applyFont="1" applyFill="1" applyBorder="1" applyAlignment="1">
      <alignment horizontal="center" vertical="center" textRotation="90"/>
    </xf>
    <xf numFmtId="0" fontId="49" fillId="0" borderId="3" xfId="0" applyFont="1" applyFill="1" applyBorder="1" applyAlignment="1">
      <alignment horizontal="center" vertical="center" wrapText="1"/>
    </xf>
    <xf numFmtId="9" fontId="22" fillId="8" borderId="5" xfId="0" applyNumberFormat="1" applyFont="1" applyFill="1" applyBorder="1" applyAlignment="1">
      <alignment horizontal="center" vertical="center" textRotation="90"/>
    </xf>
    <xf numFmtId="9" fontId="22" fillId="8" borderId="5" xfId="0" applyNumberFormat="1" applyFont="1" applyFill="1" applyBorder="1" applyAlignment="1">
      <alignment vertical="center" textRotation="90"/>
    </xf>
    <xf numFmtId="9" fontId="30" fillId="7" borderId="11" xfId="0" applyNumberFormat="1" applyFont="1" applyFill="1" applyBorder="1" applyAlignment="1">
      <alignment vertical="center" textRotation="90"/>
    </xf>
    <xf numFmtId="9" fontId="30" fillId="0" borderId="3" xfId="0" applyNumberFormat="1" applyFont="1" applyFill="1" applyBorder="1" applyAlignment="1">
      <alignment vertical="center" textRotation="90"/>
    </xf>
    <xf numFmtId="0" fontId="22" fillId="9" borderId="3" xfId="0" applyNumberFormat="1" applyFont="1" applyFill="1" applyBorder="1" applyAlignment="1">
      <alignment horizontal="center" vertical="center" wrapText="1"/>
    </xf>
    <xf numFmtId="0" fontId="22" fillId="9" borderId="3" xfId="0" applyNumberFormat="1" applyFont="1" applyFill="1" applyBorder="1" applyAlignment="1">
      <alignment horizontal="left" vertical="center" wrapText="1"/>
    </xf>
    <xf numFmtId="9" fontId="22" fillId="8" borderId="4" xfId="0" applyNumberFormat="1" applyFont="1" applyFill="1" applyBorder="1" applyAlignment="1">
      <alignment horizontal="center" vertical="center" textRotation="90"/>
    </xf>
    <xf numFmtId="9" fontId="22" fillId="8" borderId="5" xfId="0" applyNumberFormat="1" applyFont="1" applyFill="1" applyBorder="1" applyAlignment="1">
      <alignment horizontal="center" vertical="center" textRotation="90"/>
    </xf>
    <xf numFmtId="9" fontId="22" fillId="8" borderId="3" xfId="0" applyNumberFormat="1" applyFont="1" applyFill="1" applyBorder="1" applyAlignment="1">
      <alignment horizontal="center" vertical="center" textRotation="90"/>
    </xf>
    <xf numFmtId="0" fontId="49" fillId="0" borderId="3" xfId="0" applyFont="1" applyFill="1" applyBorder="1" applyAlignment="1">
      <alignment horizontal="center" vertical="center" wrapText="1"/>
    </xf>
    <xf numFmtId="9" fontId="21" fillId="8" borderId="3" xfId="0" applyNumberFormat="1" applyFont="1" applyFill="1" applyBorder="1" applyAlignment="1">
      <alignment horizontal="center" vertical="center" textRotation="90"/>
    </xf>
    <xf numFmtId="174" fontId="21" fillId="6" borderId="3" xfId="0" applyNumberFormat="1" applyFont="1" applyFill="1" applyBorder="1" applyAlignment="1">
      <alignment vertical="center" wrapText="1"/>
    </xf>
    <xf numFmtId="173" fontId="21" fillId="6" borderId="3" xfId="0" applyNumberFormat="1" applyFont="1" applyFill="1" applyBorder="1" applyAlignment="1">
      <alignment vertical="center" wrapText="1"/>
    </xf>
    <xf numFmtId="173" fontId="49" fillId="0" borderId="3" xfId="0" applyNumberFormat="1" applyFont="1" applyFill="1" applyBorder="1" applyAlignment="1">
      <alignment horizontal="center"/>
    </xf>
    <xf numFmtId="0" fontId="22" fillId="9" borderId="3" xfId="0" applyNumberFormat="1" applyFont="1" applyFill="1" applyBorder="1" applyAlignment="1">
      <alignment horizontal="center" vertical="center" wrapText="1"/>
    </xf>
    <xf numFmtId="0" fontId="54" fillId="0" borderId="3" xfId="0" applyNumberFormat="1" applyFont="1" applyFill="1" applyBorder="1" applyAlignment="1">
      <alignment vertical="center" wrapText="1"/>
    </xf>
    <xf numFmtId="0" fontId="54" fillId="0" borderId="3" xfId="0" applyNumberFormat="1" applyFont="1" applyFill="1" applyBorder="1" applyAlignment="1">
      <alignment horizontal="center" vertical="center" wrapText="1"/>
    </xf>
    <xf numFmtId="0" fontId="54" fillId="0" borderId="3" xfId="114" applyFont="1" applyFill="1" applyBorder="1" applyAlignment="1">
      <alignment horizontal="left" vertical="center" wrapText="1"/>
    </xf>
    <xf numFmtId="0" fontId="54" fillId="0" borderId="3" xfId="114" applyFont="1" applyFill="1" applyBorder="1" applyAlignment="1">
      <alignment horizontal="center" vertical="center" wrapText="1"/>
    </xf>
    <xf numFmtId="0" fontId="22" fillId="9" borderId="4" xfId="0" applyNumberFormat="1" applyFont="1" applyFill="1" applyBorder="1" applyAlignment="1">
      <alignment horizontal="center" vertical="center" wrapText="1"/>
    </xf>
    <xf numFmtId="0" fontId="22" fillId="9" borderId="3" xfId="0" applyNumberFormat="1" applyFont="1" applyFill="1" applyBorder="1" applyAlignment="1">
      <alignment horizontal="center" vertical="center" wrapText="1"/>
    </xf>
    <xf numFmtId="0" fontId="22" fillId="9" borderId="4" xfId="0" applyNumberFormat="1" applyFont="1" applyFill="1" applyBorder="1" applyAlignment="1">
      <alignment horizontal="left" vertical="center" wrapText="1"/>
    </xf>
    <xf numFmtId="0" fontId="22" fillId="9" borderId="3" xfId="0" applyNumberFormat="1" applyFont="1" applyFill="1" applyBorder="1" applyAlignment="1">
      <alignment horizontal="left" vertical="center" wrapText="1"/>
    </xf>
    <xf numFmtId="0" fontId="21" fillId="7" borderId="3" xfId="0" applyNumberFormat="1" applyFont="1" applyFill="1" applyBorder="1" applyAlignment="1">
      <alignment horizontal="center" vertical="center" wrapText="1"/>
    </xf>
    <xf numFmtId="0" fontId="21" fillId="7" borderId="12" xfId="0" applyFont="1" applyFill="1" applyBorder="1" applyAlignment="1">
      <alignment horizontal="center" vertical="center" wrapText="1"/>
    </xf>
    <xf numFmtId="9" fontId="22" fillId="8" borderId="4" xfId="0" applyNumberFormat="1" applyFont="1" applyFill="1" applyBorder="1" applyAlignment="1">
      <alignment horizontal="center" vertical="center" textRotation="90"/>
    </xf>
    <xf numFmtId="0" fontId="22" fillId="4" borderId="3" xfId="0" applyFont="1" applyFill="1" applyBorder="1" applyAlignment="1">
      <alignment horizontal="justify" vertical="center"/>
    </xf>
    <xf numFmtId="9" fontId="21" fillId="8" borderId="5" xfId="0" applyNumberFormat="1" applyFont="1" applyFill="1" applyBorder="1" applyAlignment="1">
      <alignment vertical="center" textRotation="90"/>
    </xf>
    <xf numFmtId="0" fontId="22" fillId="0" borderId="11" xfId="0" applyFont="1" applyFill="1" applyBorder="1" applyAlignment="1">
      <alignment horizontal="center" vertical="center" wrapText="1"/>
    </xf>
    <xf numFmtId="0" fontId="21" fillId="9" borderId="3" xfId="0" applyFont="1" applyFill="1" applyBorder="1" applyAlignment="1">
      <alignment horizontal="center" vertical="center" wrapText="1"/>
    </xf>
    <xf numFmtId="0" fontId="22" fillId="9" borderId="4" xfId="0" applyNumberFormat="1" applyFont="1" applyFill="1" applyBorder="1" applyAlignment="1">
      <alignment horizontal="center" vertical="center" wrapText="1"/>
    </xf>
    <xf numFmtId="0" fontId="22" fillId="9" borderId="3" xfId="0" applyNumberFormat="1" applyFont="1" applyFill="1" applyBorder="1" applyAlignment="1">
      <alignment horizontal="center" vertical="center" wrapText="1"/>
    </xf>
    <xf numFmtId="0" fontId="21" fillId="7" borderId="3" xfId="0" applyFont="1" applyFill="1" applyBorder="1" applyAlignment="1">
      <alignment horizontal="center" vertical="center" wrapText="1"/>
    </xf>
    <xf numFmtId="9" fontId="22" fillId="8" borderId="3" xfId="0" applyNumberFormat="1" applyFont="1" applyFill="1" applyBorder="1" applyAlignment="1">
      <alignment horizontal="center" vertical="center" textRotation="90"/>
    </xf>
    <xf numFmtId="0" fontId="49" fillId="0" borderId="3" xfId="0" applyFont="1" applyFill="1" applyBorder="1" applyAlignment="1">
      <alignment horizontal="center" vertical="center" wrapText="1"/>
    </xf>
    <xf numFmtId="0" fontId="22" fillId="9" borderId="3" xfId="0" applyNumberFormat="1" applyFont="1" applyFill="1" applyBorder="1" applyAlignment="1">
      <alignment horizontal="left" vertical="center" wrapText="1"/>
    </xf>
    <xf numFmtId="175" fontId="25" fillId="0" borderId="3" xfId="9" applyNumberFormat="1" applyFont="1" applyFill="1" applyBorder="1" applyAlignment="1" applyProtection="1">
      <alignment horizontal="center" vertical="center" wrapText="1"/>
    </xf>
    <xf numFmtId="9" fontId="25" fillId="0" borderId="3" xfId="126" applyFont="1" applyFill="1" applyBorder="1" applyAlignment="1" applyProtection="1">
      <alignment horizontal="center" vertical="center" wrapText="1"/>
    </xf>
    <xf numFmtId="175" fontId="22" fillId="0" borderId="3" xfId="0" applyNumberFormat="1" applyFont="1" applyFill="1" applyBorder="1" applyAlignment="1">
      <alignment horizontal="center" vertical="center" wrapText="1"/>
    </xf>
    <xf numFmtId="174" fontId="22" fillId="0" borderId="3" xfId="0" applyNumberFormat="1" applyFont="1" applyFill="1" applyBorder="1" applyAlignment="1">
      <alignment horizontal="center"/>
    </xf>
    <xf numFmtId="0" fontId="32" fillId="0" borderId="11" xfId="0" applyFont="1" applyFill="1" applyBorder="1" applyAlignment="1">
      <alignment horizontal="center" vertical="center" wrapText="1"/>
    </xf>
    <xf numFmtId="9" fontId="31" fillId="0" borderId="11" xfId="126" applyFont="1" applyFill="1" applyBorder="1" applyAlignment="1" applyProtection="1">
      <alignment horizontal="center" vertical="center" wrapText="1"/>
    </xf>
    <xf numFmtId="9" fontId="31" fillId="0" borderId="3" xfId="126" applyFont="1" applyFill="1" applyBorder="1" applyAlignment="1" applyProtection="1">
      <alignment horizontal="center" vertical="center" wrapText="1"/>
    </xf>
    <xf numFmtId="9" fontId="21" fillId="0" borderId="3" xfId="115" applyFont="1" applyFill="1" applyBorder="1" applyAlignment="1">
      <alignment horizontal="center" vertical="center" wrapText="1"/>
    </xf>
    <xf numFmtId="2" fontId="21" fillId="0" borderId="3" xfId="115" applyNumberFormat="1" applyFont="1" applyFill="1" applyBorder="1" applyAlignment="1">
      <alignment horizontal="center" vertical="center" wrapText="1"/>
    </xf>
    <xf numFmtId="2" fontId="25" fillId="0" borderId="3" xfId="9" applyNumberFormat="1" applyFont="1" applyFill="1" applyBorder="1" applyAlignment="1" applyProtection="1">
      <alignment horizontal="center" vertical="center" wrapText="1"/>
    </xf>
    <xf numFmtId="2" fontId="22" fillId="0" borderId="3" xfId="126" applyNumberFormat="1" applyFont="1" applyFill="1" applyBorder="1" applyAlignment="1" applyProtection="1">
      <alignment horizontal="center" vertical="center" wrapText="1"/>
    </xf>
    <xf numFmtId="0" fontId="32" fillId="0" borderId="3" xfId="126" applyNumberFormat="1" applyFont="1" applyFill="1" applyBorder="1" applyAlignment="1" applyProtection="1">
      <alignment horizontal="center" vertical="center" wrapText="1"/>
    </xf>
    <xf numFmtId="2" fontId="21" fillId="0" borderId="3" xfId="0" applyNumberFormat="1" applyFont="1" applyFill="1" applyBorder="1" applyAlignment="1">
      <alignment vertical="center" wrapText="1"/>
    </xf>
    <xf numFmtId="2" fontId="34" fillId="0" borderId="3" xfId="9" applyNumberFormat="1" applyFont="1" applyFill="1" applyBorder="1" applyAlignment="1" applyProtection="1">
      <alignment horizontal="center" vertical="center" wrapText="1"/>
    </xf>
    <xf numFmtId="0" fontId="49" fillId="0" borderId="3" xfId="0" applyFont="1" applyFill="1" applyBorder="1" applyAlignment="1">
      <alignment horizontal="left" vertical="center"/>
    </xf>
    <xf numFmtId="2" fontId="49" fillId="0" borderId="3" xfId="0" applyNumberFormat="1" applyFont="1" applyFill="1" applyBorder="1"/>
    <xf numFmtId="175" fontId="25" fillId="0" borderId="11" xfId="9" applyNumberFormat="1" applyFont="1" applyFill="1" applyBorder="1" applyAlignment="1" applyProtection="1">
      <alignment horizontal="center" vertical="center" wrapText="1"/>
    </xf>
    <xf numFmtId="175" fontId="22" fillId="0" borderId="3" xfId="0" applyNumberFormat="1" applyFont="1" applyFill="1" applyBorder="1"/>
    <xf numFmtId="175" fontId="31" fillId="0" borderId="3" xfId="9" applyNumberFormat="1" applyFont="1" applyFill="1" applyBorder="1" applyAlignment="1" applyProtection="1">
      <alignment horizontal="center" vertical="center" wrapText="1"/>
    </xf>
    <xf numFmtId="0" fontId="25" fillId="0" borderId="3" xfId="126" applyNumberFormat="1" applyFont="1" applyFill="1" applyBorder="1" applyAlignment="1" applyProtection="1">
      <alignment horizontal="center" vertical="center" wrapText="1"/>
    </xf>
    <xf numFmtId="0" fontId="31" fillId="0" borderId="3" xfId="126" applyNumberFormat="1" applyFont="1" applyFill="1" applyBorder="1" applyAlignment="1" applyProtection="1">
      <alignment horizontal="center" vertical="center" wrapText="1"/>
    </xf>
    <xf numFmtId="175" fontId="32" fillId="0" borderId="3" xfId="0" applyNumberFormat="1" applyFont="1" applyFill="1" applyBorder="1" applyAlignment="1">
      <alignment horizontal="center" vertical="center" wrapText="1"/>
    </xf>
    <xf numFmtId="1" fontId="21" fillId="0" borderId="3" xfId="0" applyNumberFormat="1" applyFont="1" applyFill="1" applyBorder="1" applyAlignment="1">
      <alignment vertical="center" wrapText="1"/>
    </xf>
    <xf numFmtId="1" fontId="49" fillId="0" borderId="3" xfId="0" applyNumberFormat="1" applyFont="1" applyFill="1" applyBorder="1"/>
    <xf numFmtId="2" fontId="21" fillId="0" borderId="3" xfId="0" applyNumberFormat="1" applyFont="1" applyFill="1" applyBorder="1" applyAlignment="1">
      <alignment vertical="center"/>
    </xf>
    <xf numFmtId="2" fontId="22" fillId="0" borderId="3" xfId="0" applyNumberFormat="1" applyFont="1" applyFill="1" applyBorder="1" applyAlignment="1">
      <alignment horizontal="left" vertical="center" wrapText="1"/>
    </xf>
    <xf numFmtId="0" fontId="22" fillId="9" borderId="4" xfId="0" applyNumberFormat="1" applyFont="1" applyFill="1" applyBorder="1" applyAlignment="1">
      <alignment horizontal="center" vertical="center" wrapText="1"/>
    </xf>
    <xf numFmtId="0" fontId="22" fillId="9" borderId="4" xfId="0" applyNumberFormat="1" applyFont="1" applyFill="1" applyBorder="1" applyAlignment="1">
      <alignment horizontal="left" vertical="center" wrapText="1"/>
    </xf>
    <xf numFmtId="0" fontId="22" fillId="9" borderId="3" xfId="0" applyNumberFormat="1" applyFont="1" applyFill="1" applyBorder="1" applyAlignment="1">
      <alignment horizontal="center" vertical="center" wrapText="1"/>
    </xf>
    <xf numFmtId="9" fontId="22" fillId="8" borderId="4" xfId="0" applyNumberFormat="1" applyFont="1" applyFill="1" applyBorder="1" applyAlignment="1">
      <alignment horizontal="center" vertical="center" textRotation="90"/>
    </xf>
    <xf numFmtId="9" fontId="22" fillId="8" borderId="5" xfId="0" applyNumberFormat="1" applyFont="1" applyFill="1" applyBorder="1" applyAlignment="1">
      <alignment horizontal="center" vertical="center" textRotation="90"/>
    </xf>
    <xf numFmtId="0" fontId="22" fillId="0" borderId="4" xfId="0" applyFont="1" applyFill="1" applyBorder="1" applyAlignment="1">
      <alignment horizontal="center" vertical="center"/>
    </xf>
    <xf numFmtId="9" fontId="22" fillId="8" borderId="3" xfId="0" applyNumberFormat="1" applyFont="1" applyFill="1" applyBorder="1" applyAlignment="1">
      <alignment horizontal="center" vertical="center" textRotation="90"/>
    </xf>
    <xf numFmtId="9" fontId="22" fillId="0" borderId="4" xfId="19" quotePrefix="1" applyNumberFormat="1" applyFont="1" applyFill="1" applyBorder="1" applyAlignment="1">
      <alignment horizontal="center" vertical="center" wrapText="1"/>
    </xf>
    <xf numFmtId="174" fontId="22" fillId="8" borderId="3" xfId="0" applyNumberFormat="1" applyFont="1" applyFill="1" applyBorder="1" applyAlignment="1">
      <alignment vertical="center"/>
    </xf>
    <xf numFmtId="0" fontId="22" fillId="0" borderId="4" xfId="0" applyNumberFormat="1" applyFont="1" applyFill="1" applyBorder="1" applyAlignment="1">
      <alignment vertical="center" wrapText="1"/>
    </xf>
    <xf numFmtId="9" fontId="21" fillId="6" borderId="3" xfId="0" applyNumberFormat="1" applyFont="1" applyFill="1" applyBorder="1" applyAlignment="1">
      <alignment vertical="center" wrapText="1"/>
    </xf>
    <xf numFmtId="9" fontId="21" fillId="0" borderId="3" xfId="0" applyNumberFormat="1" applyFont="1" applyFill="1" applyBorder="1" applyAlignment="1">
      <alignment horizontal="center" vertical="center" wrapText="1"/>
    </xf>
    <xf numFmtId="176" fontId="49" fillId="0" borderId="3" xfId="0" applyNumberFormat="1" applyFont="1" applyFill="1" applyBorder="1" applyAlignment="1">
      <alignment horizontal="center"/>
    </xf>
    <xf numFmtId="174" fontId="22" fillId="0" borderId="3" xfId="0" applyNumberFormat="1" applyFont="1" applyFill="1" applyBorder="1" applyAlignment="1">
      <alignment vertical="center"/>
    </xf>
    <xf numFmtId="174" fontId="21" fillId="0" borderId="3" xfId="0" applyNumberFormat="1" applyFont="1" applyFill="1" applyBorder="1" applyAlignment="1">
      <alignment vertical="center" wrapText="1"/>
    </xf>
    <xf numFmtId="173" fontId="49" fillId="0" borderId="3" xfId="0" applyNumberFormat="1" applyFont="1" applyFill="1" applyBorder="1"/>
    <xf numFmtId="9" fontId="30" fillId="0" borderId="11" xfId="0" applyNumberFormat="1" applyFont="1" applyFill="1" applyBorder="1" applyAlignment="1">
      <alignment vertical="center" textRotation="90"/>
    </xf>
    <xf numFmtId="0" fontId="22" fillId="0" borderId="0" xfId="0" applyFont="1" applyBorder="1" applyAlignment="1">
      <alignment vertical="center"/>
    </xf>
    <xf numFmtId="9" fontId="30" fillId="0" borderId="0" xfId="0" applyNumberFormat="1" applyFont="1" applyFill="1" applyBorder="1" applyAlignment="1">
      <alignment vertical="center" textRotation="90"/>
    </xf>
    <xf numFmtId="9" fontId="22" fillId="0" borderId="4" xfId="0" applyNumberFormat="1" applyFont="1" applyFill="1" applyBorder="1" applyAlignment="1">
      <alignment vertical="center"/>
    </xf>
    <xf numFmtId="0" fontId="22" fillId="0" borderId="4" xfId="0" applyFont="1" applyBorder="1" applyAlignment="1">
      <alignment vertical="center"/>
    </xf>
    <xf numFmtId="9" fontId="30" fillId="7" borderId="3" xfId="0" applyNumberFormat="1" applyFont="1" applyFill="1" applyBorder="1" applyAlignment="1">
      <alignment vertical="center" textRotation="90"/>
    </xf>
    <xf numFmtId="0" fontId="22" fillId="8" borderId="0" xfId="0" applyFont="1" applyFill="1" applyAlignment="1">
      <alignment vertical="center"/>
    </xf>
    <xf numFmtId="9" fontId="22" fillId="8" borderId="3" xfId="0" applyNumberFormat="1" applyFont="1" applyFill="1" applyBorder="1" applyAlignment="1">
      <alignment vertical="center"/>
    </xf>
    <xf numFmtId="9" fontId="21" fillId="6" borderId="11" xfId="0" applyNumberFormat="1" applyFont="1" applyFill="1" applyBorder="1" applyAlignment="1">
      <alignment vertical="center" textRotation="90"/>
    </xf>
    <xf numFmtId="0" fontId="56" fillId="6" borderId="3" xfId="0" applyFont="1" applyFill="1" applyBorder="1" applyAlignment="1">
      <alignment vertical="center" wrapText="1"/>
    </xf>
    <xf numFmtId="174" fontId="56" fillId="6" borderId="3" xfId="0" applyNumberFormat="1" applyFont="1" applyFill="1" applyBorder="1" applyAlignment="1">
      <alignment vertical="center" wrapText="1"/>
    </xf>
    <xf numFmtId="0" fontId="21" fillId="9" borderId="3" xfId="0" applyFont="1" applyFill="1" applyBorder="1" applyAlignment="1">
      <alignment horizontal="center" vertical="center" wrapText="1"/>
    </xf>
    <xf numFmtId="0" fontId="22" fillId="9" borderId="3" xfId="0" applyNumberFormat="1" applyFont="1" applyFill="1" applyBorder="1" applyAlignment="1">
      <alignment horizontal="center" vertical="center" wrapText="1"/>
    </xf>
    <xf numFmtId="0" fontId="22" fillId="0" borderId="3" xfId="0" applyNumberFormat="1" applyFont="1" applyFill="1" applyBorder="1" applyAlignment="1">
      <alignment horizontal="center" vertical="center" wrapText="1"/>
    </xf>
    <xf numFmtId="0" fontId="22" fillId="0" borderId="3" xfId="0" applyNumberFormat="1" applyFont="1" applyFill="1" applyBorder="1" applyAlignment="1">
      <alignment horizontal="left" vertical="center" wrapText="1"/>
    </xf>
    <xf numFmtId="0" fontId="21" fillId="7" borderId="3" xfId="0" applyFont="1" applyFill="1" applyBorder="1" applyAlignment="1">
      <alignment horizontal="center" vertical="center" wrapText="1"/>
    </xf>
    <xf numFmtId="0" fontId="21" fillId="0" borderId="0" xfId="0" applyFont="1" applyAlignment="1">
      <alignment horizontal="center" vertical="center"/>
    </xf>
    <xf numFmtId="0" fontId="21" fillId="0" borderId="0" xfId="0" applyFont="1" applyFill="1" applyAlignment="1">
      <alignment horizontal="center" vertical="center"/>
    </xf>
    <xf numFmtId="9" fontId="22" fillId="8" borderId="3" xfId="0" applyNumberFormat="1" applyFont="1" applyFill="1" applyBorder="1" applyAlignment="1">
      <alignment horizontal="center" vertical="center" textRotation="90"/>
    </xf>
    <xf numFmtId="0" fontId="21" fillId="0" borderId="3" xfId="0" applyFont="1" applyFill="1" applyBorder="1" applyAlignment="1">
      <alignment horizontal="center" vertical="center" wrapText="1"/>
    </xf>
    <xf numFmtId="0" fontId="22" fillId="0" borderId="3" xfId="0" applyFont="1" applyBorder="1" applyAlignment="1">
      <alignment horizontal="center" vertical="center"/>
    </xf>
    <xf numFmtId="10" fontId="21" fillId="0" borderId="3" xfId="0" applyNumberFormat="1" applyFont="1" applyFill="1" applyBorder="1" applyAlignment="1">
      <alignment horizontal="center" vertical="center" wrapText="1"/>
    </xf>
    <xf numFmtId="0" fontId="22" fillId="0" borderId="3" xfId="99" applyFont="1" applyFill="1" applyBorder="1" applyAlignment="1">
      <alignment horizontal="left" vertical="center" wrapText="1"/>
    </xf>
    <xf numFmtId="9" fontId="22" fillId="0" borderId="3" xfId="99" applyNumberFormat="1" applyFont="1" applyFill="1" applyBorder="1" applyAlignment="1">
      <alignment horizontal="center" vertical="center" wrapText="1"/>
    </xf>
    <xf numFmtId="0" fontId="22" fillId="9" borderId="3" xfId="0" applyNumberFormat="1" applyFont="1" applyFill="1" applyBorder="1" applyAlignment="1">
      <alignment horizontal="left" vertical="center" wrapText="1"/>
    </xf>
    <xf numFmtId="9" fontId="21" fillId="8" borderId="3" xfId="0" applyNumberFormat="1" applyFont="1" applyFill="1" applyBorder="1" applyAlignment="1">
      <alignment horizontal="center" vertical="center" textRotation="90"/>
    </xf>
    <xf numFmtId="0" fontId="54" fillId="3" borderId="3" xfId="0" applyNumberFormat="1" applyFont="1" applyFill="1" applyBorder="1" applyAlignment="1">
      <alignment horizontal="center" vertical="center" wrapText="1"/>
    </xf>
    <xf numFmtId="0" fontId="54" fillId="3" borderId="3" xfId="0" applyNumberFormat="1" applyFont="1" applyFill="1" applyBorder="1" applyAlignment="1">
      <alignment vertical="center" wrapText="1"/>
    </xf>
    <xf numFmtId="0" fontId="54" fillId="4" borderId="3" xfId="0" applyNumberFormat="1" applyFont="1" applyFill="1" applyBorder="1" applyAlignment="1">
      <alignment horizontal="center" vertical="center" wrapText="1"/>
    </xf>
    <xf numFmtId="0" fontId="54" fillId="4" borderId="3" xfId="0" applyFont="1" applyFill="1" applyBorder="1" applyAlignment="1">
      <alignment horizontal="justify" vertical="center"/>
    </xf>
    <xf numFmtId="9" fontId="22" fillId="8" borderId="4" xfId="0" applyNumberFormat="1" applyFont="1" applyFill="1" applyBorder="1" applyAlignment="1">
      <alignment horizontal="center" vertical="center" textRotation="90"/>
    </xf>
    <xf numFmtId="9" fontId="22" fillId="8" borderId="5" xfId="0" applyNumberFormat="1" applyFont="1" applyFill="1" applyBorder="1" applyAlignment="1">
      <alignment horizontal="center" vertical="center" textRotation="90"/>
    </xf>
    <xf numFmtId="9" fontId="21" fillId="8" borderId="5" xfId="0" applyNumberFormat="1" applyFont="1" applyFill="1" applyBorder="1" applyAlignment="1">
      <alignment horizontal="center" vertical="center" textRotation="90"/>
    </xf>
    <xf numFmtId="9" fontId="22" fillId="8" borderId="3" xfId="0" applyNumberFormat="1" applyFont="1" applyFill="1" applyBorder="1" applyAlignment="1">
      <alignment horizontal="center" vertical="center" textRotation="90"/>
    </xf>
    <xf numFmtId="9" fontId="22" fillId="8" borderId="11" xfId="0" applyNumberFormat="1" applyFont="1" applyFill="1" applyBorder="1" applyAlignment="1">
      <alignment horizontal="center" vertical="center" textRotation="90"/>
    </xf>
    <xf numFmtId="0" fontId="22" fillId="0" borderId="3" xfId="0" applyFont="1" applyBorder="1" applyAlignment="1">
      <alignment horizontal="center" vertical="center"/>
    </xf>
    <xf numFmtId="9" fontId="21" fillId="8" borderId="3" xfId="0" applyNumberFormat="1" applyFont="1" applyFill="1" applyBorder="1" applyAlignment="1">
      <alignment horizontal="center" vertical="center" textRotation="90"/>
    </xf>
    <xf numFmtId="0" fontId="22" fillId="4" borderId="0" xfId="0" applyFont="1" applyFill="1" applyAlignment="1">
      <alignment vertical="center"/>
    </xf>
    <xf numFmtId="0" fontId="22" fillId="0" borderId="3" xfId="0" applyFont="1" applyBorder="1" applyAlignment="1">
      <alignment horizontal="left" vertical="center"/>
    </xf>
    <xf numFmtId="10" fontId="22" fillId="8" borderId="3" xfId="115" applyNumberFormat="1" applyFont="1" applyFill="1" applyBorder="1" applyAlignment="1">
      <alignment horizontal="center" vertical="center" wrapText="1"/>
    </xf>
    <xf numFmtId="0" fontId="22" fillId="0" borderId="3" xfId="0" applyFont="1" applyBorder="1" applyAlignment="1">
      <alignment horizontal="left" vertical="center" wrapText="1"/>
    </xf>
    <xf numFmtId="9" fontId="22" fillId="8" borderId="3" xfId="0" applyNumberFormat="1" applyFont="1" applyFill="1" applyBorder="1" applyAlignment="1">
      <alignment vertical="center" textRotation="90"/>
    </xf>
    <xf numFmtId="0" fontId="22" fillId="0" borderId="3" xfId="0" applyFont="1" applyFill="1" applyBorder="1" applyAlignment="1">
      <alignment horizontal="justify" vertical="center" wrapText="1"/>
    </xf>
    <xf numFmtId="0" fontId="22" fillId="4" borderId="3" xfId="0" applyFont="1" applyFill="1" applyBorder="1" applyAlignment="1">
      <alignment horizontal="left" vertical="center" wrapText="1"/>
    </xf>
    <xf numFmtId="0" fontId="54" fillId="4" borderId="3" xfId="0" applyFont="1" applyFill="1" applyBorder="1" applyAlignment="1">
      <alignment horizontal="center" vertical="center" wrapText="1"/>
    </xf>
    <xf numFmtId="0" fontId="57" fillId="0" borderId="3" xfId="114" applyFont="1" applyFill="1" applyBorder="1" applyAlignment="1">
      <alignment horizontal="center" vertical="center" wrapText="1"/>
    </xf>
    <xf numFmtId="0" fontId="58" fillId="0" borderId="3" xfId="114" applyFont="1" applyFill="1" applyBorder="1" applyAlignment="1">
      <alignment horizontal="center" vertical="center" wrapText="1"/>
    </xf>
    <xf numFmtId="0" fontId="59" fillId="4" borderId="3" xfId="0" applyFont="1" applyFill="1" applyBorder="1" applyAlignment="1">
      <alignment horizontal="center" vertical="center" wrapText="1"/>
    </xf>
    <xf numFmtId="43" fontId="60" fillId="0" borderId="3" xfId="9" applyNumberFormat="1" applyFont="1" applyFill="1" applyBorder="1" applyAlignment="1" applyProtection="1">
      <alignment horizontal="center" vertical="center" wrapText="1"/>
    </xf>
    <xf numFmtId="2" fontId="60" fillId="0" borderId="3" xfId="9" applyNumberFormat="1" applyFont="1" applyFill="1" applyBorder="1" applyAlignment="1" applyProtection="1">
      <alignment horizontal="center" vertical="center" wrapText="1"/>
    </xf>
    <xf numFmtId="9" fontId="21" fillId="0" borderId="3" xfId="0" applyNumberFormat="1" applyFont="1" applyFill="1" applyBorder="1" applyAlignment="1">
      <alignment vertical="center"/>
    </xf>
    <xf numFmtId="0" fontId="21" fillId="0" borderId="3" xfId="114" applyFont="1" applyFill="1" applyBorder="1" applyAlignment="1">
      <alignment horizontal="center" vertical="center" wrapText="1"/>
    </xf>
    <xf numFmtId="0" fontId="21" fillId="0" borderId="3" xfId="0" applyNumberFormat="1" applyFont="1" applyFill="1" applyBorder="1" applyAlignment="1">
      <alignment horizontal="left" vertical="center"/>
    </xf>
    <xf numFmtId="43" fontId="21" fillId="0" borderId="3" xfId="0" applyNumberFormat="1" applyFont="1" applyFill="1" applyBorder="1" applyAlignment="1">
      <alignment horizontal="center"/>
    </xf>
    <xf numFmtId="0" fontId="21" fillId="0" borderId="3" xfId="0" applyFont="1" applyFill="1" applyBorder="1" applyAlignment="1">
      <alignment horizontal="left" vertical="center"/>
    </xf>
    <xf numFmtId="2" fontId="21" fillId="0" borderId="3" xfId="0" applyNumberFormat="1" applyFont="1" applyFill="1" applyBorder="1"/>
    <xf numFmtId="0" fontId="22" fillId="4" borderId="0" xfId="0" applyFont="1" applyFill="1" applyBorder="1" applyAlignment="1">
      <alignment horizontal="center" vertical="center" wrapText="1"/>
    </xf>
    <xf numFmtId="0" fontId="22" fillId="0" borderId="0" xfId="0" applyNumberFormat="1" applyFont="1" applyFill="1" applyBorder="1" applyAlignment="1">
      <alignment horizontal="left" vertical="center"/>
    </xf>
    <xf numFmtId="0" fontId="22" fillId="0" borderId="4" xfId="0" applyNumberFormat="1" applyFont="1" applyFill="1" applyBorder="1" applyAlignment="1">
      <alignment horizontal="center" vertical="center" wrapText="1"/>
    </xf>
    <xf numFmtId="0" fontId="22" fillId="0" borderId="3" xfId="0" applyNumberFormat="1" applyFont="1" applyFill="1" applyBorder="1" applyAlignment="1">
      <alignment horizontal="center" vertical="center" wrapText="1"/>
    </xf>
    <xf numFmtId="0" fontId="21" fillId="0" borderId="0" xfId="0" applyFont="1" applyAlignment="1">
      <alignment horizontal="center" vertical="center"/>
    </xf>
    <xf numFmtId="0" fontId="49" fillId="0" borderId="3" xfId="0" applyFont="1" applyFill="1" applyBorder="1" applyAlignment="1">
      <alignment horizontal="center" vertical="center" wrapText="1"/>
    </xf>
    <xf numFmtId="9" fontId="22" fillId="8" borderId="3" xfId="0" applyNumberFormat="1" applyFont="1" applyFill="1" applyBorder="1" applyAlignment="1">
      <alignment horizontal="center" vertical="center" textRotation="90"/>
    </xf>
    <xf numFmtId="9" fontId="22" fillId="8" borderId="4" xfId="0" applyNumberFormat="1" applyFont="1" applyFill="1" applyBorder="1" applyAlignment="1">
      <alignment horizontal="center" vertical="center" textRotation="90"/>
    </xf>
    <xf numFmtId="9" fontId="22" fillId="8" borderId="11" xfId="0" applyNumberFormat="1" applyFont="1" applyFill="1" applyBorder="1" applyAlignment="1">
      <alignment horizontal="center" vertical="center" textRotation="90"/>
    </xf>
    <xf numFmtId="9" fontId="22" fillId="8" borderId="5" xfId="0" applyNumberFormat="1" applyFont="1" applyFill="1" applyBorder="1" applyAlignment="1">
      <alignment horizontal="center" vertical="center" textRotation="90"/>
    </xf>
    <xf numFmtId="9" fontId="21" fillId="8" borderId="4" xfId="0" applyNumberFormat="1" applyFont="1" applyFill="1" applyBorder="1" applyAlignment="1">
      <alignment horizontal="center" vertical="center" textRotation="90"/>
    </xf>
    <xf numFmtId="9" fontId="21" fillId="8" borderId="5" xfId="0" applyNumberFormat="1" applyFont="1" applyFill="1" applyBorder="1" applyAlignment="1">
      <alignment horizontal="center" vertical="center" textRotation="90"/>
    </xf>
    <xf numFmtId="0" fontId="22" fillId="0" borderId="4" xfId="0" applyFont="1" applyFill="1" applyBorder="1" applyAlignment="1">
      <alignment horizontal="center" vertical="center"/>
    </xf>
    <xf numFmtId="0" fontId="22" fillId="0" borderId="3" xfId="0" applyFont="1" applyFill="1" applyBorder="1" applyAlignment="1">
      <alignment horizontal="center" vertical="center"/>
    </xf>
    <xf numFmtId="9" fontId="21" fillId="8" borderId="3" xfId="0" applyNumberFormat="1" applyFont="1" applyFill="1" applyBorder="1" applyAlignment="1">
      <alignment horizontal="center" vertical="center" textRotation="90"/>
    </xf>
    <xf numFmtId="0" fontId="22" fillId="0" borderId="3" xfId="0" applyFont="1" applyBorder="1" applyAlignment="1">
      <alignment horizontal="center" vertical="center"/>
    </xf>
    <xf numFmtId="0" fontId="22" fillId="7" borderId="8" xfId="0" applyFont="1" applyFill="1" applyBorder="1"/>
    <xf numFmtId="9" fontId="21" fillId="8" borderId="9" xfId="0" applyNumberFormat="1" applyFont="1" applyFill="1" applyBorder="1" applyAlignment="1">
      <alignment horizontal="center" vertical="center" textRotation="90"/>
    </xf>
    <xf numFmtId="0" fontId="22" fillId="0" borderId="3" xfId="0" applyNumberFormat="1" applyFont="1" applyFill="1" applyBorder="1" applyAlignment="1">
      <alignment horizontal="center" vertical="center" wrapText="1"/>
    </xf>
    <xf numFmtId="0" fontId="22" fillId="0" borderId="4" xfId="0" applyNumberFormat="1" applyFont="1" applyFill="1" applyBorder="1" applyAlignment="1">
      <alignment horizontal="center" vertical="center" wrapText="1"/>
    </xf>
    <xf numFmtId="9" fontId="22" fillId="8" borderId="4" xfId="0" applyNumberFormat="1" applyFont="1" applyFill="1" applyBorder="1" applyAlignment="1">
      <alignment horizontal="center" vertical="center" textRotation="90"/>
    </xf>
    <xf numFmtId="9" fontId="22" fillId="8" borderId="5" xfId="0" applyNumberFormat="1" applyFont="1" applyFill="1" applyBorder="1" applyAlignment="1">
      <alignment horizontal="center" vertical="center" textRotation="90"/>
    </xf>
    <xf numFmtId="0" fontId="22" fillId="0" borderId="4" xfId="0" applyFont="1" applyFill="1" applyBorder="1" applyAlignment="1">
      <alignment horizontal="center" vertical="center"/>
    </xf>
    <xf numFmtId="9" fontId="22" fillId="8" borderId="3" xfId="0" applyNumberFormat="1" applyFont="1" applyFill="1" applyBorder="1" applyAlignment="1">
      <alignment horizontal="center" vertical="center" textRotation="90"/>
    </xf>
    <xf numFmtId="9" fontId="22" fillId="8" borderId="11" xfId="0" applyNumberFormat="1" applyFont="1" applyFill="1" applyBorder="1" applyAlignment="1">
      <alignment horizontal="center" vertical="center" textRotation="90"/>
    </xf>
    <xf numFmtId="0" fontId="21" fillId="0" borderId="3" xfId="0" applyFont="1" applyBorder="1" applyAlignment="1">
      <alignment horizontal="center" vertical="center"/>
    </xf>
    <xf numFmtId="0" fontId="22" fillId="0" borderId="3" xfId="0" applyFont="1" applyBorder="1" applyAlignment="1">
      <alignment horizontal="center" vertical="center"/>
    </xf>
    <xf numFmtId="9" fontId="21" fillId="8" borderId="3" xfId="0" applyNumberFormat="1" applyFont="1" applyFill="1" applyBorder="1" applyAlignment="1">
      <alignment horizontal="center" vertical="center" textRotation="90"/>
    </xf>
    <xf numFmtId="9" fontId="30" fillId="7" borderId="5" xfId="0" applyNumberFormat="1" applyFont="1" applyFill="1" applyBorder="1" applyAlignment="1">
      <alignment vertical="center" textRotation="90"/>
    </xf>
    <xf numFmtId="9" fontId="22" fillId="8" borderId="3" xfId="0" applyNumberFormat="1" applyFont="1" applyFill="1" applyBorder="1"/>
    <xf numFmtId="9" fontId="22" fillId="8" borderId="9" xfId="0" applyNumberFormat="1" applyFont="1" applyFill="1" applyBorder="1"/>
    <xf numFmtId="9" fontId="49" fillId="6" borderId="7" xfId="0" applyNumberFormat="1" applyFont="1" applyFill="1" applyBorder="1" applyAlignment="1">
      <alignment horizontal="center" vertical="center" wrapText="1"/>
    </xf>
    <xf numFmtId="9" fontId="49" fillId="7" borderId="9" xfId="115" applyFont="1" applyFill="1" applyBorder="1" applyAlignment="1">
      <alignment horizontal="center" vertical="center" wrapText="1"/>
    </xf>
    <xf numFmtId="9" fontId="49" fillId="8" borderId="9" xfId="115" applyFont="1" applyFill="1" applyBorder="1" applyAlignment="1">
      <alignment horizontal="center" vertical="center" wrapText="1"/>
    </xf>
    <xf numFmtId="9" fontId="48" fillId="0" borderId="3" xfId="119" applyFont="1" applyFill="1" applyBorder="1" applyAlignment="1">
      <alignment horizontal="center" vertical="center" wrapText="1"/>
    </xf>
    <xf numFmtId="9" fontId="49" fillId="9" borderId="3" xfId="115" applyFont="1" applyFill="1" applyBorder="1" applyAlignment="1">
      <alignment horizontal="center" vertical="center" wrapText="1"/>
    </xf>
    <xf numFmtId="9" fontId="49" fillId="7" borderId="3" xfId="0" applyNumberFormat="1" applyFont="1" applyFill="1" applyBorder="1" applyAlignment="1">
      <alignment horizontal="center" vertical="center" wrapText="1"/>
    </xf>
    <xf numFmtId="9" fontId="49" fillId="8" borderId="9" xfId="0" applyNumberFormat="1" applyFont="1" applyFill="1" applyBorder="1" applyAlignment="1">
      <alignment horizontal="center" vertical="center" wrapText="1"/>
    </xf>
    <xf numFmtId="9" fontId="48" fillId="8" borderId="3" xfId="115" applyFont="1" applyFill="1" applyBorder="1" applyAlignment="1">
      <alignment horizontal="center" vertical="center" wrapText="1"/>
    </xf>
    <xf numFmtId="9" fontId="48" fillId="0" borderId="4" xfId="119" applyNumberFormat="1" applyFont="1" applyFill="1" applyBorder="1" applyAlignment="1">
      <alignment vertical="center" wrapText="1"/>
    </xf>
    <xf numFmtId="9" fontId="49" fillId="7" borderId="3" xfId="115" applyFont="1" applyFill="1" applyBorder="1" applyAlignment="1">
      <alignment horizontal="center" vertical="center" wrapText="1"/>
    </xf>
    <xf numFmtId="9" fontId="48" fillId="0" borderId="3" xfId="115" applyFont="1" applyFill="1" applyBorder="1" applyAlignment="1">
      <alignment horizontal="center" vertical="center" wrapText="1"/>
    </xf>
    <xf numFmtId="0" fontId="49" fillId="6" borderId="3" xfId="0" applyFont="1" applyFill="1" applyBorder="1" applyAlignment="1">
      <alignment vertical="center" wrapText="1"/>
    </xf>
    <xf numFmtId="9" fontId="48" fillId="0" borderId="3" xfId="0" applyNumberFormat="1" applyFont="1" applyFill="1" applyBorder="1" applyAlignment="1">
      <alignment horizontal="center" vertical="center" wrapText="1"/>
    </xf>
    <xf numFmtId="9" fontId="49" fillId="0" borderId="0" xfId="0" applyNumberFormat="1" applyFont="1" applyFill="1" applyBorder="1" applyAlignment="1">
      <alignment horizontal="center" vertical="center" wrapText="1"/>
    </xf>
    <xf numFmtId="0" fontId="49" fillId="0" borderId="0" xfId="0" applyFont="1" applyFill="1" applyAlignment="1">
      <alignment horizontal="center" vertical="center"/>
    </xf>
    <xf numFmtId="0" fontId="49" fillId="0" borderId="0" xfId="0" applyFont="1" applyFill="1" applyAlignment="1">
      <alignment horizontal="center"/>
    </xf>
    <xf numFmtId="10" fontId="22" fillId="0" borderId="3" xfId="119" applyNumberFormat="1" applyFont="1" applyFill="1" applyBorder="1" applyAlignment="1">
      <alignment horizontal="right" vertical="center" wrapText="1"/>
    </xf>
    <xf numFmtId="43" fontId="21" fillId="6" borderId="3" xfId="0" applyNumberFormat="1" applyFont="1" applyFill="1" applyBorder="1" applyAlignment="1">
      <alignment horizontal="left" vertical="center" wrapText="1"/>
    </xf>
    <xf numFmtId="43" fontId="21" fillId="7" borderId="3" xfId="0" applyNumberFormat="1" applyFont="1" applyFill="1" applyBorder="1" applyAlignment="1">
      <alignment horizontal="left" vertical="center" wrapText="1"/>
    </xf>
    <xf numFmtId="43" fontId="25" fillId="9" borderId="3" xfId="9" applyNumberFormat="1" applyFont="1" applyFill="1" applyBorder="1" applyAlignment="1" applyProtection="1">
      <alignment horizontal="center" vertical="center" wrapText="1"/>
    </xf>
    <xf numFmtId="43" fontId="22" fillId="7" borderId="3" xfId="0" applyNumberFormat="1" applyFont="1" applyFill="1" applyBorder="1"/>
    <xf numFmtId="43" fontId="22" fillId="8" borderId="11" xfId="0" applyNumberFormat="1" applyFont="1" applyFill="1" applyBorder="1"/>
    <xf numFmtId="43" fontId="31" fillId="8" borderId="3" xfId="9" applyNumberFormat="1" applyFont="1" applyFill="1" applyBorder="1" applyAlignment="1" applyProtection="1">
      <alignment horizontal="center" vertical="center" wrapText="1"/>
    </xf>
    <xf numFmtId="43" fontId="22" fillId="0" borderId="0" xfId="0" applyNumberFormat="1" applyFont="1" applyFill="1"/>
    <xf numFmtId="10" fontId="21" fillId="0" borderId="3" xfId="0" applyNumberFormat="1" applyFont="1" applyFill="1" applyBorder="1" applyAlignment="1">
      <alignment horizontal="right" vertical="center" wrapText="1"/>
    </xf>
    <xf numFmtId="10" fontId="21" fillId="6" borderId="7" xfId="0" applyNumberFormat="1" applyFont="1" applyFill="1" applyBorder="1" applyAlignment="1">
      <alignment horizontal="right" vertical="center" wrapText="1"/>
    </xf>
    <xf numFmtId="10" fontId="21" fillId="7" borderId="9" xfId="115" applyNumberFormat="1" applyFont="1" applyFill="1" applyBorder="1" applyAlignment="1">
      <alignment horizontal="right" vertical="center" wrapText="1"/>
    </xf>
    <xf numFmtId="10" fontId="21" fillId="8" borderId="9" xfId="115" applyNumberFormat="1" applyFont="1" applyFill="1" applyBorder="1" applyAlignment="1">
      <alignment horizontal="right" vertical="center" wrapText="1"/>
    </xf>
    <xf numFmtId="10" fontId="21" fillId="9" borderId="3" xfId="115" applyNumberFormat="1" applyFont="1" applyFill="1" applyBorder="1" applyAlignment="1">
      <alignment horizontal="right" vertical="center" wrapText="1"/>
    </xf>
    <xf numFmtId="10" fontId="21" fillId="7" borderId="3" xfId="0" applyNumberFormat="1" applyFont="1" applyFill="1" applyBorder="1" applyAlignment="1">
      <alignment horizontal="right" vertical="center" wrapText="1"/>
    </xf>
    <xf numFmtId="10" fontId="21" fillId="8" borderId="9" xfId="0" applyNumberFormat="1" applyFont="1" applyFill="1" applyBorder="1" applyAlignment="1">
      <alignment horizontal="right" vertical="center" wrapText="1"/>
    </xf>
    <xf numFmtId="10" fontId="47" fillId="8" borderId="3" xfId="115" applyNumberFormat="1" applyFont="1" applyFill="1" applyBorder="1" applyAlignment="1">
      <alignment horizontal="right" vertical="center" wrapText="1"/>
    </xf>
    <xf numFmtId="10" fontId="22" fillId="0" borderId="4" xfId="119" applyNumberFormat="1" applyFont="1" applyFill="1" applyBorder="1" applyAlignment="1">
      <alignment horizontal="right" vertical="center" wrapText="1"/>
    </xf>
    <xf numFmtId="10" fontId="21" fillId="7" borderId="3" xfId="115" applyNumberFormat="1" applyFont="1" applyFill="1" applyBorder="1" applyAlignment="1">
      <alignment horizontal="right" vertical="center" wrapText="1"/>
    </xf>
    <xf numFmtId="10" fontId="47" fillId="0" borderId="3" xfId="115" applyNumberFormat="1" applyFont="1" applyFill="1" applyBorder="1" applyAlignment="1">
      <alignment horizontal="right" vertical="center" wrapText="1"/>
    </xf>
    <xf numFmtId="10" fontId="21" fillId="6" borderId="3" xfId="0" applyNumberFormat="1" applyFont="1" applyFill="1" applyBorder="1" applyAlignment="1">
      <alignment horizontal="right" vertical="center" wrapText="1"/>
    </xf>
    <xf numFmtId="10" fontId="22" fillId="0" borderId="3" xfId="0" applyNumberFormat="1" applyFont="1" applyFill="1" applyBorder="1" applyAlignment="1">
      <alignment horizontal="right" vertical="center" wrapText="1"/>
    </xf>
    <xf numFmtId="10" fontId="49" fillId="0" borderId="3" xfId="0" applyNumberFormat="1" applyFont="1" applyFill="1" applyBorder="1" applyAlignment="1">
      <alignment horizontal="right" vertical="center" wrapText="1"/>
    </xf>
    <xf numFmtId="10" fontId="21" fillId="0" borderId="0" xfId="0" applyNumberFormat="1" applyFont="1" applyFill="1" applyBorder="1" applyAlignment="1">
      <alignment horizontal="right" vertical="center" wrapText="1"/>
    </xf>
    <xf numFmtId="10" fontId="21" fillId="0" borderId="0" xfId="0" applyNumberFormat="1" applyFont="1" applyFill="1" applyAlignment="1">
      <alignment horizontal="right" vertical="center"/>
    </xf>
    <xf numFmtId="10" fontId="21" fillId="0" borderId="0" xfId="0" applyNumberFormat="1" applyFont="1" applyFill="1" applyAlignment="1">
      <alignment horizontal="right"/>
    </xf>
    <xf numFmtId="0" fontId="54" fillId="9" borderId="3" xfId="0" applyNumberFormat="1" applyFont="1" applyFill="1" applyBorder="1" applyAlignment="1">
      <alignment vertical="center" wrapText="1"/>
    </xf>
    <xf numFmtId="0" fontId="56" fillId="9" borderId="3" xfId="0" applyNumberFormat="1" applyFont="1" applyFill="1" applyBorder="1" applyAlignment="1">
      <alignment vertical="center" wrapText="1"/>
    </xf>
    <xf numFmtId="0" fontId="22" fillId="6" borderId="3" xfId="0" applyFont="1" applyFill="1" applyBorder="1" applyAlignment="1">
      <alignment horizontal="center" vertical="center"/>
    </xf>
    <xf numFmtId="0" fontId="22" fillId="7" borderId="8" xfId="0" applyFont="1" applyFill="1" applyBorder="1" applyAlignment="1">
      <alignment horizontal="center" vertical="center"/>
    </xf>
    <xf numFmtId="9" fontId="22" fillId="0" borderId="6" xfId="0" applyNumberFormat="1" applyFont="1" applyBorder="1" applyAlignment="1">
      <alignment horizontal="center" vertical="center"/>
    </xf>
    <xf numFmtId="9" fontId="22" fillId="0" borderId="3" xfId="0" applyNumberFormat="1" applyFont="1" applyFill="1" applyBorder="1" applyAlignment="1">
      <alignment horizontal="center" vertical="center"/>
    </xf>
    <xf numFmtId="0" fontId="22" fillId="9" borderId="3" xfId="0" applyNumberFormat="1" applyFont="1" applyFill="1" applyBorder="1" applyAlignment="1">
      <alignment horizontal="center" vertical="center" wrapText="1"/>
    </xf>
    <xf numFmtId="0" fontId="21" fillId="7" borderId="3" xfId="0" applyFont="1" applyFill="1" applyBorder="1" applyAlignment="1">
      <alignment horizontal="center" vertical="center" wrapText="1"/>
    </xf>
    <xf numFmtId="0" fontId="21" fillId="0" borderId="0" xfId="0" applyFont="1" applyAlignment="1">
      <alignment horizontal="center" vertical="center"/>
    </xf>
    <xf numFmtId="0" fontId="22" fillId="9" borderId="3" xfId="0" applyNumberFormat="1" applyFont="1" applyFill="1" applyBorder="1" applyAlignment="1">
      <alignment horizontal="left" vertical="center" wrapText="1"/>
    </xf>
    <xf numFmtId="9" fontId="22" fillId="0" borderId="6" xfId="0" applyNumberFormat="1" applyFont="1" applyBorder="1"/>
    <xf numFmtId="9" fontId="22" fillId="0" borderId="3" xfId="119" applyNumberFormat="1" applyFont="1" applyFill="1" applyBorder="1" applyAlignment="1">
      <alignment vertical="center" wrapText="1"/>
    </xf>
    <xf numFmtId="10" fontId="22" fillId="6" borderId="3" xfId="0" applyNumberFormat="1" applyFont="1" applyFill="1" applyBorder="1" applyAlignment="1">
      <alignment horizontal="center" vertical="center" wrapText="1"/>
    </xf>
    <xf numFmtId="9" fontId="21" fillId="8" borderId="3" xfId="0" applyNumberFormat="1" applyFont="1" applyFill="1" applyBorder="1" applyAlignment="1">
      <alignment vertical="center" textRotation="90"/>
    </xf>
    <xf numFmtId="9" fontId="21" fillId="7" borderId="3" xfId="0" applyNumberFormat="1" applyFont="1" applyFill="1" applyBorder="1" applyAlignment="1">
      <alignment vertical="center" textRotation="90"/>
    </xf>
    <xf numFmtId="9" fontId="21" fillId="7" borderId="3" xfId="0" applyNumberFormat="1" applyFont="1" applyFill="1" applyBorder="1" applyAlignment="1">
      <alignment horizontal="center" vertical="center" textRotation="90"/>
    </xf>
    <xf numFmtId="0" fontId="22" fillId="8" borderId="3" xfId="0" applyFont="1" applyFill="1" applyBorder="1" applyAlignment="1">
      <alignment vertical="center"/>
    </xf>
    <xf numFmtId="0" fontId="22" fillId="8" borderId="3" xfId="0" applyFont="1" applyFill="1" applyBorder="1" applyAlignment="1">
      <alignment horizontal="center" vertical="center"/>
    </xf>
    <xf numFmtId="0" fontId="21" fillId="7" borderId="3" xfId="0" applyFont="1" applyFill="1" applyBorder="1" applyAlignment="1">
      <alignment horizontal="center" vertical="center" wrapText="1"/>
    </xf>
    <xf numFmtId="0" fontId="21" fillId="0" borderId="0" xfId="0" applyFont="1" applyAlignment="1">
      <alignment horizontal="center" vertical="center"/>
    </xf>
    <xf numFmtId="0" fontId="21" fillId="0" borderId="3" xfId="0" applyFont="1" applyFill="1" applyBorder="1" applyAlignment="1">
      <alignment horizontal="center" vertical="center" wrapText="1"/>
    </xf>
    <xf numFmtId="0" fontId="21" fillId="0" borderId="3" xfId="0" applyNumberFormat="1" applyFont="1" applyFill="1" applyBorder="1" applyAlignment="1">
      <alignment horizontal="center" vertical="center" wrapText="1"/>
    </xf>
    <xf numFmtId="0" fontId="22" fillId="0" borderId="3" xfId="0" applyFont="1" applyFill="1" applyBorder="1" applyAlignment="1">
      <alignment horizontal="center" vertical="center"/>
    </xf>
    <xf numFmtId="0" fontId="21" fillId="0" borderId="3" xfId="0" applyFont="1" applyFill="1" applyBorder="1" applyAlignment="1">
      <alignment horizontal="center" vertical="center"/>
    </xf>
    <xf numFmtId="0" fontId="22" fillId="0" borderId="3" xfId="0" applyFont="1" applyBorder="1" applyAlignment="1">
      <alignment horizontal="center" vertical="center"/>
    </xf>
    <xf numFmtId="0" fontId="21" fillId="8" borderId="3" xfId="0" applyNumberFormat="1" applyFont="1" applyFill="1" applyBorder="1" applyAlignment="1">
      <alignment horizontal="center" vertical="center" wrapText="1"/>
    </xf>
    <xf numFmtId="0" fontId="22" fillId="4" borderId="0" xfId="114" quotePrefix="1" applyFont="1" applyFill="1" applyBorder="1" applyAlignment="1">
      <alignment horizontal="center" vertical="center" wrapText="1"/>
    </xf>
    <xf numFmtId="0" fontId="22" fillId="7" borderId="3" xfId="0" applyFont="1" applyFill="1" applyBorder="1" applyAlignment="1">
      <alignment horizontal="center" vertical="center"/>
    </xf>
    <xf numFmtId="0" fontId="21" fillId="0" borderId="3" xfId="0" applyFont="1" applyBorder="1" applyAlignment="1">
      <alignment horizontal="left"/>
    </xf>
    <xf numFmtId="0" fontId="22" fillId="4" borderId="0" xfId="114" quotePrefix="1" applyFont="1" applyFill="1" applyBorder="1" applyAlignment="1">
      <alignment horizontal="left" vertical="center" wrapText="1"/>
    </xf>
    <xf numFmtId="0" fontId="22" fillId="6" borderId="3" xfId="0" applyFont="1" applyFill="1" applyBorder="1" applyAlignment="1">
      <alignment horizontal="left" vertical="center" wrapText="1"/>
    </xf>
    <xf numFmtId="0" fontId="22" fillId="8" borderId="3" xfId="0" applyFont="1" applyFill="1" applyBorder="1" applyAlignment="1">
      <alignment horizontal="left" vertical="center" wrapText="1"/>
    </xf>
    <xf numFmtId="0" fontId="21" fillId="0" borderId="0" xfId="0" applyFont="1" applyAlignment="1">
      <alignment horizontal="left" vertical="center" wrapText="1"/>
    </xf>
    <xf numFmtId="0" fontId="54" fillId="4" borderId="3" xfId="0" applyFont="1" applyFill="1" applyBorder="1" applyAlignment="1">
      <alignment horizontal="left" vertical="center" wrapText="1"/>
    </xf>
    <xf numFmtId="0" fontId="54" fillId="0" borderId="3" xfId="0" applyFont="1" applyFill="1" applyBorder="1" applyAlignment="1">
      <alignment horizontal="left" vertical="center" wrapText="1"/>
    </xf>
    <xf numFmtId="0" fontId="54" fillId="4" borderId="3" xfId="77" applyFont="1" applyFill="1" applyBorder="1" applyAlignment="1">
      <alignment horizontal="left" vertical="center" wrapText="1"/>
    </xf>
    <xf numFmtId="0" fontId="54" fillId="4" borderId="3" xfId="0" applyNumberFormat="1" applyFont="1" applyFill="1" applyBorder="1" applyAlignment="1">
      <alignment vertical="center" wrapText="1"/>
    </xf>
    <xf numFmtId="0" fontId="54" fillId="0" borderId="3" xfId="0" applyFont="1" applyBorder="1" applyAlignment="1">
      <alignment vertical="center"/>
    </xf>
    <xf numFmtId="0" fontId="54" fillId="9" borderId="3" xfId="0" applyNumberFormat="1" applyFont="1" applyFill="1" applyBorder="1" applyAlignment="1">
      <alignment horizontal="center" vertical="center" wrapText="1"/>
    </xf>
    <xf numFmtId="0" fontId="22" fillId="9" borderId="3" xfId="0" applyNumberFormat="1" applyFont="1" applyFill="1" applyBorder="1" applyAlignment="1">
      <alignment horizontal="left" vertical="center" wrapText="1"/>
    </xf>
    <xf numFmtId="0" fontId="22" fillId="9" borderId="3" xfId="0" applyNumberFormat="1" applyFont="1" applyFill="1" applyBorder="1" applyAlignment="1">
      <alignment horizontal="center" vertical="center" wrapText="1"/>
    </xf>
    <xf numFmtId="0" fontId="54" fillId="0" borderId="4" xfId="0" applyFont="1" applyFill="1" applyBorder="1" applyAlignment="1">
      <alignment horizontal="center" vertical="center"/>
    </xf>
    <xf numFmtId="0" fontId="54" fillId="0" borderId="4" xfId="114" applyFont="1" applyFill="1" applyBorder="1" applyAlignment="1">
      <alignment horizontal="center" vertical="center" wrapText="1"/>
    </xf>
    <xf numFmtId="0" fontId="54" fillId="0" borderId="4" xfId="114" applyFont="1" applyFill="1" applyBorder="1" applyAlignment="1">
      <alignment horizontal="left" vertical="center" wrapText="1"/>
    </xf>
    <xf numFmtId="0" fontId="54" fillId="0" borderId="5" xfId="0" applyFont="1" applyFill="1" applyBorder="1" applyAlignment="1">
      <alignment horizontal="left" vertical="center" wrapText="1"/>
    </xf>
    <xf numFmtId="0" fontId="54" fillId="0" borderId="8" xfId="0" applyFont="1" applyFill="1" applyBorder="1" applyAlignment="1">
      <alignment horizontal="left" vertical="center" wrapText="1"/>
    </xf>
    <xf numFmtId="0" fontId="54" fillId="0" borderId="6" xfId="0" applyFont="1" applyFill="1" applyBorder="1" applyAlignment="1">
      <alignment horizontal="left" vertical="center" wrapText="1"/>
    </xf>
    <xf numFmtId="0" fontId="54" fillId="0" borderId="3" xfId="0" applyFont="1" applyFill="1" applyBorder="1" applyAlignment="1">
      <alignment wrapText="1"/>
    </xf>
    <xf numFmtId="0" fontId="54" fillId="0" borderId="3" xfId="0" applyFont="1" applyFill="1" applyBorder="1" applyAlignment="1">
      <alignment vertical="center" wrapText="1"/>
    </xf>
    <xf numFmtId="0" fontId="54" fillId="0" borderId="0" xfId="0" applyFont="1" applyAlignment="1">
      <alignment vertical="center" wrapText="1"/>
    </xf>
    <xf numFmtId="0" fontId="54" fillId="0" borderId="0" xfId="0" applyFont="1" applyAlignment="1">
      <alignment vertical="center"/>
    </xf>
    <xf numFmtId="9" fontId="54" fillId="0" borderId="3" xfId="99" applyNumberFormat="1" applyFont="1" applyFill="1" applyBorder="1" applyAlignment="1">
      <alignment horizontal="center" vertical="center" wrapText="1"/>
    </xf>
    <xf numFmtId="0" fontId="54" fillId="0" borderId="3" xfId="99" applyFont="1" applyFill="1" applyBorder="1" applyAlignment="1">
      <alignment horizontal="left" vertical="center" wrapText="1"/>
    </xf>
    <xf numFmtId="0" fontId="54" fillId="0" borderId="3" xfId="99" applyFont="1" applyFill="1" applyBorder="1" applyAlignment="1">
      <alignment horizontal="center" vertical="center" wrapText="1"/>
    </xf>
    <xf numFmtId="0" fontId="54" fillId="0" borderId="3" xfId="0" applyFont="1" applyBorder="1" applyAlignment="1">
      <alignment horizontal="left" vertical="center" wrapText="1"/>
    </xf>
    <xf numFmtId="0" fontId="54" fillId="4" borderId="3" xfId="0" applyFont="1" applyFill="1" applyBorder="1" applyAlignment="1">
      <alignment vertical="center" wrapText="1"/>
    </xf>
    <xf numFmtId="0" fontId="54" fillId="4" borderId="5" xfId="0" applyFont="1" applyFill="1" applyBorder="1" applyAlignment="1">
      <alignment horizontal="left" vertical="center" wrapText="1"/>
    </xf>
    <xf numFmtId="0" fontId="54" fillId="4" borderId="3" xfId="0" applyFont="1" applyFill="1" applyBorder="1" applyAlignment="1">
      <alignment vertical="center"/>
    </xf>
    <xf numFmtId="0" fontId="54" fillId="0" borderId="3" xfId="0" applyFont="1" applyFill="1" applyBorder="1" applyAlignment="1">
      <alignment horizontal="center" vertical="center"/>
    </xf>
    <xf numFmtId="0" fontId="54" fillId="0" borderId="0" xfId="0" applyFont="1" applyFill="1" applyAlignment="1">
      <alignment horizontal="center" vertical="center"/>
    </xf>
    <xf numFmtId="0" fontId="54" fillId="0" borderId="3" xfId="0" applyFont="1" applyFill="1" applyBorder="1" applyAlignment="1">
      <alignment vertical="center"/>
    </xf>
    <xf numFmtId="0" fontId="54" fillId="0" borderId="0" xfId="0" applyFont="1" applyFill="1" applyAlignment="1">
      <alignment vertical="center"/>
    </xf>
    <xf numFmtId="0" fontId="54" fillId="15" borderId="5" xfId="0" applyFont="1" applyFill="1" applyBorder="1" applyAlignment="1">
      <alignment horizontal="left" vertical="center" wrapText="1"/>
    </xf>
    <xf numFmtId="0" fontId="54" fillId="0" borderId="4" xfId="0" applyNumberFormat="1" applyFont="1" applyFill="1" applyBorder="1" applyAlignment="1">
      <alignment horizontal="center" vertical="center" wrapText="1"/>
    </xf>
    <xf numFmtId="0" fontId="54" fillId="0" borderId="4" xfId="0" applyNumberFormat="1" applyFont="1" applyFill="1" applyBorder="1" applyAlignment="1">
      <alignment horizontal="left" vertical="center" wrapText="1"/>
    </xf>
    <xf numFmtId="0" fontId="54" fillId="0" borderId="4" xfId="0" applyFont="1" applyFill="1" applyBorder="1" applyAlignment="1">
      <alignment horizontal="left" vertical="center" wrapText="1"/>
    </xf>
    <xf numFmtId="0" fontId="54" fillId="0" borderId="4" xfId="0" applyFont="1" applyFill="1" applyBorder="1" applyAlignment="1">
      <alignment horizontal="center" vertical="center" wrapText="1"/>
    </xf>
    <xf numFmtId="0" fontId="54" fillId="0" borderId="4" xfId="98" applyFont="1" applyFill="1" applyBorder="1" applyAlignment="1">
      <alignment horizontal="left" vertical="center" wrapText="1"/>
    </xf>
    <xf numFmtId="0" fontId="54" fillId="0" borderId="4" xfId="98" applyFont="1" applyFill="1" applyBorder="1" applyAlignment="1">
      <alignment horizontal="center" vertical="center" wrapText="1"/>
    </xf>
    <xf numFmtId="0" fontId="54" fillId="0" borderId="3" xfId="0" applyFont="1" applyFill="1" applyBorder="1" applyAlignment="1">
      <alignment horizontal="center" vertical="center" wrapText="1"/>
    </xf>
    <xf numFmtId="0" fontId="54" fillId="0" borderId="3" xfId="98" applyFont="1" applyFill="1" applyBorder="1" applyAlignment="1">
      <alignment horizontal="left" vertical="center" wrapText="1"/>
    </xf>
    <xf numFmtId="0" fontId="54" fillId="0" borderId="3" xfId="98" applyFont="1" applyFill="1" applyBorder="1" applyAlignment="1">
      <alignment horizontal="center" vertical="center" wrapText="1"/>
    </xf>
    <xf numFmtId="0" fontId="54" fillId="4" borderId="4" xfId="0" applyNumberFormat="1" applyFont="1" applyFill="1" applyBorder="1" applyAlignment="1">
      <alignment horizontal="center" vertical="center" wrapText="1"/>
    </xf>
    <xf numFmtId="0" fontId="54" fillId="4" borderId="4" xfId="77" applyFont="1" applyFill="1" applyBorder="1" applyAlignment="1">
      <alignment horizontal="center" vertical="center" wrapText="1"/>
    </xf>
    <xf numFmtId="0" fontId="54" fillId="0" borderId="4" xfId="77" applyFont="1" applyFill="1" applyBorder="1" applyAlignment="1">
      <alignment horizontal="center" vertical="center" wrapText="1"/>
    </xf>
    <xf numFmtId="0" fontId="54" fillId="4" borderId="4" xfId="77" applyFont="1" applyFill="1" applyBorder="1" applyAlignment="1">
      <alignment horizontal="left" vertical="center" wrapText="1"/>
    </xf>
    <xf numFmtId="0" fontId="54" fillId="0" borderId="3" xfId="0" applyNumberFormat="1" applyFont="1" applyFill="1" applyBorder="1" applyAlignment="1">
      <alignment horizontal="left" vertical="center" wrapText="1"/>
    </xf>
    <xf numFmtId="0" fontId="54" fillId="0" borderId="4" xfId="114" applyFont="1" applyFill="1" applyBorder="1" applyAlignment="1">
      <alignment vertical="center" wrapText="1"/>
    </xf>
    <xf numFmtId="0" fontId="54" fillId="9" borderId="3" xfId="0" applyNumberFormat="1" applyFont="1" applyFill="1" applyBorder="1" applyAlignment="1">
      <alignment horizontal="left" vertical="center" wrapText="1"/>
    </xf>
    <xf numFmtId="0" fontId="56" fillId="0" borderId="3" xfId="0" applyFont="1" applyFill="1" applyBorder="1" applyAlignment="1">
      <alignment vertical="center"/>
    </xf>
    <xf numFmtId="0" fontId="54" fillId="0" borderId="3" xfId="0" applyFont="1" applyBorder="1" applyAlignment="1">
      <alignment horizontal="center" vertical="center"/>
    </xf>
    <xf numFmtId="0" fontId="54" fillId="0" borderId="3" xfId="0" applyFont="1" applyBorder="1" applyAlignment="1">
      <alignment horizontal="center" vertical="center" wrapText="1"/>
    </xf>
    <xf numFmtId="0" fontId="54" fillId="4" borderId="3" xfId="77" applyFont="1" applyFill="1" applyBorder="1" applyAlignment="1" applyProtection="1">
      <alignment horizontal="left" vertical="center" wrapText="1"/>
    </xf>
    <xf numFmtId="0" fontId="22" fillId="0" borderId="3" xfId="0" applyNumberFormat="1" applyFont="1" applyFill="1" applyBorder="1" applyAlignment="1">
      <alignment horizontal="left" vertical="center" wrapText="1"/>
    </xf>
    <xf numFmtId="0" fontId="22" fillId="0" borderId="3" xfId="0" applyNumberFormat="1" applyFont="1" applyFill="1" applyBorder="1" applyAlignment="1">
      <alignment horizontal="center" vertical="center" wrapText="1"/>
    </xf>
    <xf numFmtId="9" fontId="22" fillId="8" borderId="3" xfId="0" applyNumberFormat="1" applyFont="1" applyFill="1" applyBorder="1" applyAlignment="1">
      <alignment horizontal="center" vertical="center" textRotation="90"/>
    </xf>
    <xf numFmtId="9" fontId="22" fillId="8" borderId="5" xfId="0" applyNumberFormat="1" applyFont="1" applyFill="1" applyBorder="1" applyAlignment="1">
      <alignment horizontal="center" vertical="center" textRotation="90"/>
    </xf>
    <xf numFmtId="9" fontId="22" fillId="16" borderId="3" xfId="0" applyNumberFormat="1" applyFont="1" applyFill="1" applyBorder="1" applyAlignment="1">
      <alignment horizontal="center" vertical="center" textRotation="90"/>
    </xf>
    <xf numFmtId="9" fontId="22" fillId="16" borderId="5" xfId="0" applyNumberFormat="1" applyFont="1" applyFill="1" applyBorder="1" applyAlignment="1">
      <alignment horizontal="center" vertical="center" textRotation="90"/>
    </xf>
    <xf numFmtId="0" fontId="59" fillId="0" borderId="3" xfId="0" applyFont="1" applyFill="1" applyBorder="1" applyAlignment="1">
      <alignment horizontal="center" vertical="center" wrapText="1"/>
    </xf>
    <xf numFmtId="0" fontId="3" fillId="0" borderId="4" xfId="99" applyFont="1" applyFill="1" applyBorder="1" applyAlignment="1">
      <alignment horizontal="center" vertical="center" textRotation="90"/>
    </xf>
    <xf numFmtId="0" fontId="3" fillId="0" borderId="11" xfId="99" applyFont="1" applyFill="1" applyBorder="1" applyAlignment="1">
      <alignment horizontal="center" vertical="center" textRotation="90"/>
    </xf>
    <xf numFmtId="9" fontId="15" fillId="0" borderId="4" xfId="99" applyNumberFormat="1" applyFont="1" applyFill="1" applyBorder="1" applyAlignment="1">
      <alignment horizontal="center" vertical="center" textRotation="90"/>
    </xf>
    <xf numFmtId="9" fontId="15" fillId="0" borderId="11" xfId="99" applyNumberFormat="1" applyFont="1" applyFill="1" applyBorder="1" applyAlignment="1">
      <alignment horizontal="center" vertical="center" textRotation="90"/>
    </xf>
    <xf numFmtId="0" fontId="19" fillId="0" borderId="4" xfId="97" applyFont="1" applyFill="1" applyBorder="1" applyAlignment="1">
      <alignment horizontal="center" vertical="center" wrapText="1"/>
    </xf>
    <xf numFmtId="0" fontId="19" fillId="0" borderId="5" xfId="97" quotePrefix="1" applyFont="1" applyFill="1" applyBorder="1" applyAlignment="1">
      <alignment horizontal="center" vertical="center" wrapText="1"/>
    </xf>
    <xf numFmtId="9" fontId="3" fillId="0" borderId="4" xfId="99" applyNumberFormat="1" applyFont="1" applyFill="1" applyBorder="1" applyAlignment="1">
      <alignment horizontal="center" vertical="center" textRotation="90"/>
    </xf>
    <xf numFmtId="9" fontId="3" fillId="0" borderId="11" xfId="99" applyNumberFormat="1" applyFont="1" applyFill="1" applyBorder="1" applyAlignment="1">
      <alignment horizontal="center" vertical="center" textRotation="90"/>
    </xf>
    <xf numFmtId="0" fontId="15" fillId="0" borderId="4" xfId="99" applyFont="1" applyFill="1" applyBorder="1" applyAlignment="1">
      <alignment horizontal="left" vertical="center" wrapText="1"/>
    </xf>
    <xf numFmtId="0" fontId="15" fillId="0" borderId="5" xfId="99" applyFont="1" applyFill="1" applyBorder="1" applyAlignment="1">
      <alignment horizontal="left" vertical="center" wrapText="1"/>
    </xf>
    <xf numFmtId="9" fontId="15" fillId="0" borderId="4" xfId="99" quotePrefix="1" applyNumberFormat="1" applyFont="1" applyFill="1" applyBorder="1" applyAlignment="1">
      <alignment horizontal="center" vertical="center" wrapText="1"/>
    </xf>
    <xf numFmtId="9" fontId="15" fillId="0" borderId="11" xfId="99" quotePrefix="1" applyNumberFormat="1" applyFont="1" applyFill="1" applyBorder="1" applyAlignment="1">
      <alignment horizontal="center" vertical="center" wrapText="1"/>
    </xf>
    <xf numFmtId="0" fontId="3" fillId="0" borderId="3" xfId="99" applyNumberFormat="1" applyFont="1" applyFill="1" applyBorder="1" applyAlignment="1">
      <alignment horizontal="center" vertical="center" wrapText="1"/>
    </xf>
    <xf numFmtId="0" fontId="3" fillId="0" borderId="3" xfId="99" applyFont="1" applyFill="1" applyBorder="1" applyAlignment="1">
      <alignment horizontal="center" vertical="center" wrapText="1"/>
    </xf>
    <xf numFmtId="0" fontId="3" fillId="0" borderId="3" xfId="99" applyFont="1" applyFill="1" applyBorder="1" applyAlignment="1">
      <alignment horizontal="center" vertical="center"/>
    </xf>
    <xf numFmtId="0" fontId="3" fillId="0" borderId="4" xfId="99" applyFont="1" applyFill="1" applyBorder="1" applyAlignment="1">
      <alignment horizontal="center" vertical="center" wrapText="1"/>
    </xf>
    <xf numFmtId="0" fontId="3" fillId="0" borderId="5" xfId="99" applyFont="1" applyFill="1" applyBorder="1" applyAlignment="1">
      <alignment horizontal="center" vertical="center" wrapText="1"/>
    </xf>
    <xf numFmtId="168" fontId="3" fillId="0" borderId="3" xfId="119" applyNumberFormat="1" applyFont="1" applyFill="1" applyBorder="1" applyAlignment="1">
      <alignment horizontal="center" vertical="center" wrapText="1"/>
    </xf>
    <xf numFmtId="0" fontId="21" fillId="7" borderId="3" xfId="0" applyFont="1" applyFill="1" applyBorder="1" applyAlignment="1">
      <alignment horizontal="center" vertical="center" wrapText="1"/>
    </xf>
    <xf numFmtId="0" fontId="21" fillId="7" borderId="4" xfId="0" applyFont="1" applyFill="1" applyBorder="1" applyAlignment="1">
      <alignment horizontal="center" vertical="center" wrapText="1"/>
    </xf>
    <xf numFmtId="0" fontId="21" fillId="7" borderId="11" xfId="0" applyFont="1" applyFill="1" applyBorder="1" applyAlignment="1">
      <alignment horizontal="center" vertical="center" wrapText="1"/>
    </xf>
    <xf numFmtId="0" fontId="21" fillId="7" borderId="5" xfId="0" applyFont="1" applyFill="1" applyBorder="1" applyAlignment="1">
      <alignment horizontal="center" vertical="center" wrapText="1"/>
    </xf>
    <xf numFmtId="0" fontId="21" fillId="7" borderId="4" xfId="0" applyNumberFormat="1" applyFont="1" applyFill="1" applyBorder="1" applyAlignment="1">
      <alignment horizontal="center" vertical="center" wrapText="1"/>
    </xf>
    <xf numFmtId="0" fontId="21" fillId="7" borderId="11" xfId="0" applyNumberFormat="1" applyFont="1" applyFill="1" applyBorder="1" applyAlignment="1">
      <alignment horizontal="center" vertical="center" wrapText="1"/>
    </xf>
    <xf numFmtId="0" fontId="21" fillId="7" borderId="5" xfId="0" applyNumberFormat="1" applyFont="1" applyFill="1" applyBorder="1" applyAlignment="1">
      <alignment horizontal="center" vertical="center" wrapText="1"/>
    </xf>
    <xf numFmtId="0" fontId="22" fillId="0" borderId="3" xfId="0" applyNumberFormat="1" applyFont="1" applyFill="1" applyBorder="1" applyAlignment="1">
      <alignment horizontal="center" vertical="center" wrapText="1"/>
    </xf>
    <xf numFmtId="0" fontId="21" fillId="0" borderId="4" xfId="0" applyNumberFormat="1" applyFont="1" applyFill="1" applyBorder="1" applyAlignment="1">
      <alignment horizontal="center" vertical="center" wrapText="1"/>
    </xf>
    <xf numFmtId="0" fontId="21" fillId="0" borderId="11" xfId="0" applyNumberFormat="1" applyFont="1" applyFill="1" applyBorder="1" applyAlignment="1">
      <alignment horizontal="center" vertical="center" wrapText="1"/>
    </xf>
    <xf numFmtId="0" fontId="21" fillId="0" borderId="5" xfId="0" applyNumberFormat="1" applyFont="1" applyFill="1" applyBorder="1" applyAlignment="1">
      <alignment horizontal="center" vertical="center" wrapText="1"/>
    </xf>
    <xf numFmtId="0" fontId="21" fillId="7" borderId="3" xfId="0" applyNumberFormat="1" applyFont="1" applyFill="1" applyBorder="1" applyAlignment="1">
      <alignment horizontal="center" vertical="center" wrapText="1"/>
    </xf>
    <xf numFmtId="0" fontId="30" fillId="0" borderId="0" xfId="0" applyFont="1" applyFill="1" applyBorder="1" applyAlignment="1">
      <alignment horizontal="center" vertical="center" wrapText="1"/>
    </xf>
    <xf numFmtId="0" fontId="23" fillId="0" borderId="0" xfId="0" applyFont="1" applyFill="1" applyBorder="1" applyAlignment="1">
      <alignment horizontal="left" vertical="center" wrapText="1"/>
    </xf>
    <xf numFmtId="0" fontId="21" fillId="7" borderId="3" xfId="0" applyNumberFormat="1" applyFont="1" applyFill="1" applyBorder="1" applyAlignment="1">
      <alignment horizontal="left" vertical="center" wrapText="1"/>
    </xf>
    <xf numFmtId="0" fontId="22" fillId="0" borderId="3" xfId="0" applyNumberFormat="1" applyFont="1" applyFill="1" applyBorder="1" applyAlignment="1">
      <alignment horizontal="left" vertical="center" wrapText="1"/>
    </xf>
    <xf numFmtId="0" fontId="22" fillId="0" borderId="4" xfId="0" applyNumberFormat="1" applyFont="1" applyFill="1" applyBorder="1" applyAlignment="1">
      <alignment horizontal="left" vertical="center" wrapText="1"/>
    </xf>
    <xf numFmtId="0" fontId="22" fillId="0" borderId="5" xfId="0" applyNumberFormat="1" applyFont="1" applyFill="1" applyBorder="1" applyAlignment="1">
      <alignment horizontal="left" vertical="center" wrapText="1"/>
    </xf>
    <xf numFmtId="0" fontId="22" fillId="0" borderId="11" xfId="0" applyNumberFormat="1" applyFont="1" applyFill="1" applyBorder="1" applyAlignment="1">
      <alignment horizontal="left" vertical="center" wrapText="1"/>
    </xf>
    <xf numFmtId="0" fontId="22" fillId="0" borderId="4" xfId="0" applyFont="1" applyFill="1" applyBorder="1" applyAlignment="1">
      <alignment horizontal="left" vertical="center" wrapText="1"/>
    </xf>
    <xf numFmtId="0" fontId="22" fillId="0" borderId="11" xfId="0" applyFont="1" applyFill="1" applyBorder="1" applyAlignment="1">
      <alignment horizontal="left" vertical="center" wrapText="1"/>
    </xf>
    <xf numFmtId="0" fontId="22" fillId="0" borderId="5" xfId="0" applyFont="1" applyFill="1" applyBorder="1" applyAlignment="1">
      <alignment horizontal="left" vertical="center" wrapText="1"/>
    </xf>
    <xf numFmtId="0" fontId="22" fillId="0" borderId="4" xfId="0" applyNumberFormat="1" applyFont="1" applyFill="1" applyBorder="1" applyAlignment="1">
      <alignment horizontal="center" vertical="center" wrapText="1"/>
    </xf>
    <xf numFmtId="0" fontId="22" fillId="0" borderId="11" xfId="0" applyNumberFormat="1" applyFont="1" applyFill="1" applyBorder="1" applyAlignment="1">
      <alignment horizontal="center" vertical="center" wrapText="1"/>
    </xf>
    <xf numFmtId="0" fontId="22" fillId="0" borderId="5" xfId="0" applyNumberFormat="1" applyFont="1" applyFill="1" applyBorder="1" applyAlignment="1">
      <alignment horizontal="center" vertical="center" wrapText="1"/>
    </xf>
    <xf numFmtId="0" fontId="22" fillId="9" borderId="4" xfId="0" applyNumberFormat="1" applyFont="1" applyFill="1" applyBorder="1" applyAlignment="1">
      <alignment horizontal="left" vertical="center" wrapText="1"/>
    </xf>
    <xf numFmtId="0" fontId="22" fillId="9" borderId="5" xfId="0" applyNumberFormat="1" applyFont="1" applyFill="1" applyBorder="1" applyAlignment="1">
      <alignment horizontal="left" vertical="center" wrapText="1"/>
    </xf>
    <xf numFmtId="0" fontId="22" fillId="9" borderId="4" xfId="0" applyNumberFormat="1" applyFont="1" applyFill="1" applyBorder="1" applyAlignment="1">
      <alignment horizontal="center" vertical="center" wrapText="1"/>
    </xf>
    <xf numFmtId="0" fontId="22" fillId="9" borderId="5" xfId="0" applyNumberFormat="1" applyFont="1" applyFill="1" applyBorder="1" applyAlignment="1">
      <alignment horizontal="center" vertical="center" wrapText="1"/>
    </xf>
    <xf numFmtId="9" fontId="22" fillId="8" borderId="4" xfId="0" applyNumberFormat="1" applyFont="1" applyFill="1" applyBorder="1" applyAlignment="1">
      <alignment horizontal="center" vertical="center" textRotation="90"/>
    </xf>
    <xf numFmtId="9" fontId="22" fillId="8" borderId="5" xfId="0" applyNumberFormat="1" applyFont="1" applyFill="1" applyBorder="1" applyAlignment="1">
      <alignment horizontal="center" vertical="center" textRotation="90"/>
    </xf>
    <xf numFmtId="9" fontId="30" fillId="7" borderId="4" xfId="0" applyNumberFormat="1" applyFont="1" applyFill="1" applyBorder="1" applyAlignment="1">
      <alignment horizontal="center" vertical="center" textRotation="90"/>
    </xf>
    <xf numFmtId="9" fontId="30" fillId="7" borderId="11" xfId="0" applyNumberFormat="1" applyFont="1" applyFill="1" applyBorder="1" applyAlignment="1">
      <alignment horizontal="center" vertical="center" textRotation="90"/>
    </xf>
    <xf numFmtId="9" fontId="21" fillId="6" borderId="3" xfId="0" applyNumberFormat="1" applyFont="1" applyFill="1" applyBorder="1" applyAlignment="1">
      <alignment horizontal="center" vertical="center" textRotation="90"/>
    </xf>
    <xf numFmtId="9" fontId="30" fillId="6" borderId="4" xfId="0" applyNumberFormat="1" applyFont="1" applyFill="1" applyBorder="1" applyAlignment="1">
      <alignment horizontal="center" vertical="center" textRotation="90"/>
    </xf>
    <xf numFmtId="9" fontId="30" fillId="6" borderId="11" xfId="0" applyNumberFormat="1" applyFont="1" applyFill="1" applyBorder="1" applyAlignment="1">
      <alignment horizontal="center" vertical="center" textRotation="90"/>
    </xf>
    <xf numFmtId="0" fontId="33" fillId="7" borderId="6" xfId="0" applyFont="1" applyFill="1" applyBorder="1" applyAlignment="1">
      <alignment horizontal="left" vertical="center" wrapText="1"/>
    </xf>
    <xf numFmtId="0" fontId="33" fillId="7" borderId="2" xfId="0" applyFont="1" applyFill="1" applyBorder="1" applyAlignment="1">
      <alignment horizontal="left" vertical="center" wrapText="1"/>
    </xf>
    <xf numFmtId="0" fontId="33" fillId="7" borderId="13" xfId="0" applyFont="1" applyFill="1" applyBorder="1" applyAlignment="1">
      <alignment horizontal="left" vertical="center" wrapText="1"/>
    </xf>
    <xf numFmtId="0" fontId="22" fillId="0" borderId="4" xfId="0" applyFont="1" applyFill="1" applyBorder="1" applyAlignment="1">
      <alignment horizontal="center" vertical="center"/>
    </xf>
    <xf numFmtId="0" fontId="22" fillId="0" borderId="5" xfId="0" applyFont="1" applyFill="1" applyBorder="1" applyAlignment="1">
      <alignment horizontal="center" vertical="center"/>
    </xf>
    <xf numFmtId="0" fontId="21" fillId="6" borderId="3" xfId="0" applyFont="1" applyFill="1" applyBorder="1" applyAlignment="1">
      <alignment horizontal="left" vertical="center" wrapText="1"/>
    </xf>
    <xf numFmtId="9" fontId="30" fillId="7" borderId="3" xfId="0" applyNumberFormat="1" applyFont="1" applyFill="1" applyBorder="1" applyAlignment="1">
      <alignment horizontal="center" vertical="center" textRotation="90"/>
    </xf>
    <xf numFmtId="0" fontId="21" fillId="7" borderId="3" xfId="0" applyNumberFormat="1" applyFont="1" applyFill="1" applyBorder="1" applyAlignment="1">
      <alignment horizontal="left" vertical="center"/>
    </xf>
    <xf numFmtId="9" fontId="21" fillId="8" borderId="4" xfId="0" applyNumberFormat="1" applyFont="1" applyFill="1" applyBorder="1" applyAlignment="1">
      <alignment horizontal="center" vertical="center" textRotation="90"/>
    </xf>
    <xf numFmtId="9" fontId="21" fillId="8" borderId="5" xfId="0" applyNumberFormat="1" applyFont="1" applyFill="1" applyBorder="1" applyAlignment="1">
      <alignment horizontal="center" vertical="center" textRotation="90"/>
    </xf>
    <xf numFmtId="0" fontId="21" fillId="0" borderId="0" xfId="0" applyFont="1" applyAlignment="1">
      <alignment horizontal="center" vertical="center"/>
    </xf>
    <xf numFmtId="0" fontId="21" fillId="0" borderId="14" xfId="0" applyFont="1" applyBorder="1" applyAlignment="1">
      <alignment horizontal="center" vertical="center"/>
    </xf>
    <xf numFmtId="0" fontId="21" fillId="0" borderId="15" xfId="0" applyFont="1" applyBorder="1" applyAlignment="1">
      <alignment horizontal="center" vertical="center"/>
    </xf>
    <xf numFmtId="0" fontId="21" fillId="0" borderId="16" xfId="0" applyFont="1" applyBorder="1" applyAlignment="1">
      <alignment horizontal="center" vertical="center"/>
    </xf>
    <xf numFmtId="0" fontId="21" fillId="4" borderId="2" xfId="0" applyFont="1" applyFill="1" applyBorder="1" applyAlignment="1">
      <alignment horizontal="center" vertical="center" wrapText="1"/>
    </xf>
    <xf numFmtId="0" fontId="21" fillId="4" borderId="13" xfId="0" applyFont="1" applyFill="1" applyBorder="1" applyAlignment="1">
      <alignment horizontal="center" vertical="center" wrapText="1"/>
    </xf>
    <xf numFmtId="0" fontId="22" fillId="0" borderId="6" xfId="0" applyFont="1" applyBorder="1" applyAlignment="1">
      <alignment horizontal="center" vertical="center"/>
    </xf>
    <xf numFmtId="0" fontId="22" fillId="0" borderId="2" xfId="0" applyFont="1" applyBorder="1" applyAlignment="1">
      <alignment horizontal="center" vertical="center"/>
    </xf>
    <xf numFmtId="0" fontId="22" fillId="0" borderId="13" xfId="0" applyFont="1" applyBorder="1" applyAlignment="1">
      <alignment horizontal="center" vertical="center"/>
    </xf>
    <xf numFmtId="0" fontId="21" fillId="0" borderId="6" xfId="0" applyFont="1" applyBorder="1" applyAlignment="1">
      <alignment horizontal="center" vertical="center"/>
    </xf>
    <xf numFmtId="0" fontId="21" fillId="0" borderId="2" xfId="0" applyFont="1" applyBorder="1" applyAlignment="1">
      <alignment horizontal="center" vertical="center"/>
    </xf>
    <xf numFmtId="0" fontId="21" fillId="0" borderId="13" xfId="0" applyFont="1" applyBorder="1" applyAlignment="1">
      <alignment horizontal="center" vertical="center"/>
    </xf>
    <xf numFmtId="0" fontId="21" fillId="0" borderId="3" xfId="0" applyFont="1" applyFill="1" applyBorder="1" applyAlignment="1">
      <alignment horizontal="center" vertical="center" wrapText="1"/>
    </xf>
    <xf numFmtId="0" fontId="21" fillId="0" borderId="9" xfId="0" applyFont="1" applyFill="1" applyBorder="1" applyAlignment="1">
      <alignment horizontal="center" vertical="center" wrapText="1"/>
    </xf>
    <xf numFmtId="0" fontId="21" fillId="0" borderId="17" xfId="0" applyFont="1" applyFill="1" applyBorder="1" applyAlignment="1">
      <alignment horizontal="center" vertical="center" wrapText="1"/>
    </xf>
    <xf numFmtId="0" fontId="21" fillId="0" borderId="12" xfId="0" applyFont="1" applyFill="1" applyBorder="1" applyAlignment="1">
      <alignment horizontal="center" vertical="center" wrapText="1"/>
    </xf>
    <xf numFmtId="0" fontId="21" fillId="0" borderId="8" xfId="0" applyFont="1" applyFill="1" applyBorder="1" applyAlignment="1">
      <alignment horizontal="center" vertical="center" wrapText="1"/>
    </xf>
    <xf numFmtId="0" fontId="21" fillId="0" borderId="15" xfId="0" applyFont="1" applyFill="1" applyBorder="1" applyAlignment="1">
      <alignment horizontal="center" vertical="center" wrapText="1"/>
    </xf>
    <xf numFmtId="0" fontId="21" fillId="0" borderId="16" xfId="0" applyFont="1" applyFill="1" applyBorder="1" applyAlignment="1">
      <alignment horizontal="center" vertical="center" wrapText="1"/>
    </xf>
    <xf numFmtId="0" fontId="21" fillId="0" borderId="3" xfId="0" applyNumberFormat="1" applyFont="1" applyFill="1" applyBorder="1" applyAlignment="1">
      <alignment horizontal="center" vertical="center" wrapText="1"/>
    </xf>
    <xf numFmtId="0" fontId="21" fillId="0" borderId="4" xfId="0" applyFont="1" applyFill="1" applyBorder="1" applyAlignment="1">
      <alignment horizontal="center" vertical="center" wrapText="1"/>
    </xf>
    <xf numFmtId="0" fontId="21" fillId="0" borderId="11" xfId="0" applyFont="1" applyFill="1" applyBorder="1" applyAlignment="1">
      <alignment horizontal="center" vertical="center" wrapText="1"/>
    </xf>
    <xf numFmtId="0" fontId="21" fillId="0" borderId="5" xfId="0" applyFont="1" applyFill="1" applyBorder="1" applyAlignment="1">
      <alignment horizontal="center" vertical="center" wrapText="1"/>
    </xf>
    <xf numFmtId="0" fontId="21" fillId="0" borderId="6" xfId="0" applyFont="1" applyFill="1" applyBorder="1" applyAlignment="1">
      <alignment horizontal="center" vertical="center" wrapText="1"/>
    </xf>
    <xf numFmtId="0" fontId="21" fillId="0" borderId="2" xfId="0" applyFont="1" applyFill="1" applyBorder="1" applyAlignment="1">
      <alignment horizontal="center" vertical="center" wrapText="1"/>
    </xf>
    <xf numFmtId="0" fontId="21" fillId="0" borderId="13" xfId="0" applyFont="1" applyFill="1" applyBorder="1" applyAlignment="1">
      <alignment horizontal="center" vertical="center" wrapText="1"/>
    </xf>
    <xf numFmtId="0" fontId="21" fillId="0" borderId="14" xfId="0" applyFont="1" applyFill="1" applyBorder="1" applyAlignment="1">
      <alignment horizontal="center" vertical="center" wrapText="1"/>
    </xf>
    <xf numFmtId="0" fontId="21" fillId="8" borderId="3" xfId="0" applyFont="1" applyFill="1" applyBorder="1" applyAlignment="1">
      <alignment horizontal="left" vertical="center"/>
    </xf>
    <xf numFmtId="9" fontId="21" fillId="8" borderId="11" xfId="0" applyNumberFormat="1" applyFont="1" applyFill="1" applyBorder="1" applyAlignment="1">
      <alignment horizontal="center" vertical="center" textRotation="90"/>
    </xf>
    <xf numFmtId="0" fontId="48" fillId="0" borderId="3" xfId="0" applyFont="1" applyBorder="1" applyAlignment="1">
      <alignment horizontal="left" vertical="center"/>
    </xf>
    <xf numFmtId="9" fontId="22" fillId="0" borderId="4" xfId="99" applyNumberFormat="1" applyFont="1" applyFill="1" applyBorder="1" applyAlignment="1">
      <alignment horizontal="center" vertical="center" wrapText="1"/>
    </xf>
    <xf numFmtId="9" fontId="22" fillId="0" borderId="5" xfId="99" applyNumberFormat="1" applyFont="1" applyFill="1" applyBorder="1" applyAlignment="1">
      <alignment horizontal="center" vertical="center" wrapText="1"/>
    </xf>
    <xf numFmtId="0" fontId="22" fillId="0" borderId="4" xfId="99" applyFont="1" applyFill="1" applyBorder="1" applyAlignment="1">
      <alignment horizontal="left" vertical="center" wrapText="1"/>
    </xf>
    <xf numFmtId="0" fontId="22" fillId="0" borderId="5" xfId="99" applyFont="1" applyFill="1" applyBorder="1" applyAlignment="1">
      <alignment horizontal="left" vertical="center" wrapText="1"/>
    </xf>
    <xf numFmtId="0" fontId="21" fillId="7" borderId="3" xfId="0" applyFont="1" applyFill="1" applyBorder="1" applyAlignment="1">
      <alignment horizontal="left" vertical="center" wrapText="1"/>
    </xf>
    <xf numFmtId="0" fontId="21" fillId="8" borderId="3" xfId="0" applyNumberFormat="1" applyFont="1" applyFill="1" applyBorder="1" applyAlignment="1">
      <alignment horizontal="left" vertical="center" wrapText="1"/>
    </xf>
    <xf numFmtId="9" fontId="22" fillId="8" borderId="3" xfId="0" applyNumberFormat="1" applyFont="1" applyFill="1" applyBorder="1" applyAlignment="1">
      <alignment horizontal="center" vertical="center" textRotation="90"/>
    </xf>
    <xf numFmtId="9" fontId="22" fillId="8" borderId="11" xfId="0" applyNumberFormat="1" applyFont="1" applyFill="1" applyBorder="1" applyAlignment="1">
      <alignment horizontal="center" vertical="center" textRotation="90"/>
    </xf>
    <xf numFmtId="0" fontId="32" fillId="4" borderId="0" xfId="0" applyFont="1" applyFill="1" applyBorder="1" applyAlignment="1">
      <alignment horizontal="left" vertical="center" wrapText="1"/>
    </xf>
    <xf numFmtId="0" fontId="21" fillId="0" borderId="0" xfId="0" applyFont="1" applyFill="1" applyAlignment="1">
      <alignment horizontal="center" vertical="center"/>
    </xf>
    <xf numFmtId="0" fontId="33" fillId="6" borderId="3" xfId="0" applyFont="1" applyFill="1" applyBorder="1" applyAlignment="1">
      <alignment horizontal="left" vertical="center" wrapText="1"/>
    </xf>
    <xf numFmtId="0" fontId="49" fillId="0" borderId="3" xfId="0" applyFont="1" applyFill="1" applyBorder="1" applyAlignment="1">
      <alignment horizontal="center" vertical="center" wrapText="1"/>
    </xf>
    <xf numFmtId="0" fontId="54" fillId="0" borderId="4" xfId="0" applyFont="1" applyFill="1" applyBorder="1" applyAlignment="1">
      <alignment horizontal="center" vertical="center" wrapText="1"/>
    </xf>
    <xf numFmtId="0" fontId="54" fillId="0" borderId="11" xfId="0" applyFont="1" applyFill="1" applyBorder="1" applyAlignment="1">
      <alignment horizontal="center" vertical="center" wrapText="1"/>
    </xf>
    <xf numFmtId="0" fontId="54" fillId="0" borderId="5" xfId="0" applyFont="1" applyFill="1" applyBorder="1" applyAlignment="1">
      <alignment horizontal="center" vertical="center" wrapText="1"/>
    </xf>
    <xf numFmtId="0" fontId="54" fillId="0" borderId="4" xfId="0" applyFont="1" applyFill="1" applyBorder="1" applyAlignment="1">
      <alignment horizontal="left" vertical="center" wrapText="1"/>
    </xf>
    <xf numFmtId="0" fontId="54" fillId="0" borderId="11" xfId="0" applyFont="1" applyFill="1" applyBorder="1" applyAlignment="1">
      <alignment horizontal="left" vertical="center" wrapText="1"/>
    </xf>
    <xf numFmtId="0" fontId="54" fillId="0" borderId="5" xfId="0" applyFont="1" applyFill="1" applyBorder="1" applyAlignment="1">
      <alignment horizontal="left" vertical="center" wrapText="1"/>
    </xf>
    <xf numFmtId="0" fontId="54" fillId="0" borderId="4" xfId="0" applyNumberFormat="1" applyFont="1" applyFill="1" applyBorder="1" applyAlignment="1">
      <alignment horizontal="center" vertical="center" wrapText="1"/>
    </xf>
    <xf numFmtId="0" fontId="54" fillId="0" borderId="11" xfId="0" applyNumberFormat="1" applyFont="1" applyFill="1" applyBorder="1" applyAlignment="1">
      <alignment horizontal="center" vertical="center" wrapText="1"/>
    </xf>
    <xf numFmtId="0" fontId="54" fillId="0" borderId="5" xfId="0" applyNumberFormat="1" applyFont="1" applyFill="1" applyBorder="1" applyAlignment="1">
      <alignment horizontal="center" vertical="center" wrapText="1"/>
    </xf>
    <xf numFmtId="0" fontId="54" fillId="0" borderId="4" xfId="0" applyFont="1" applyFill="1" applyBorder="1" applyAlignment="1">
      <alignment horizontal="center" vertical="center"/>
    </xf>
    <xf numFmtId="0" fontId="54" fillId="0" borderId="11" xfId="0" applyFont="1" applyFill="1" applyBorder="1" applyAlignment="1">
      <alignment horizontal="center" vertical="center"/>
    </xf>
    <xf numFmtId="0" fontId="54" fillId="0" borderId="5" xfId="0" applyFont="1" applyFill="1" applyBorder="1" applyAlignment="1">
      <alignment horizontal="center" vertical="center"/>
    </xf>
    <xf numFmtId="0" fontId="54" fillId="0" borderId="4" xfId="114" applyFont="1" applyFill="1" applyBorder="1" applyAlignment="1">
      <alignment horizontal="left" vertical="center" wrapText="1"/>
    </xf>
    <xf numFmtId="0" fontId="54" fillId="0" borderId="5" xfId="114" applyFont="1" applyFill="1" applyBorder="1" applyAlignment="1">
      <alignment horizontal="left" vertical="center" wrapText="1"/>
    </xf>
    <xf numFmtId="0" fontId="54" fillId="0" borderId="4" xfId="0" applyNumberFormat="1" applyFont="1" applyFill="1" applyBorder="1" applyAlignment="1">
      <alignment horizontal="left" vertical="center" wrapText="1"/>
    </xf>
    <xf numFmtId="0" fontId="54" fillId="0" borderId="5" xfId="0" applyNumberFormat="1" applyFont="1" applyFill="1" applyBorder="1" applyAlignment="1">
      <alignment horizontal="left" vertical="center" wrapText="1"/>
    </xf>
    <xf numFmtId="0" fontId="54" fillId="0" borderId="4" xfId="114" applyFont="1" applyFill="1" applyBorder="1" applyAlignment="1">
      <alignment horizontal="center" vertical="center" wrapText="1"/>
    </xf>
    <xf numFmtId="0" fontId="54" fillId="0" borderId="11" xfId="114" applyFont="1" applyFill="1" applyBorder="1" applyAlignment="1">
      <alignment horizontal="center" vertical="center" wrapText="1"/>
    </xf>
    <xf numFmtId="0" fontId="54" fillId="0" borderId="5" xfId="114" applyFont="1" applyFill="1" applyBorder="1" applyAlignment="1">
      <alignment horizontal="center" vertical="center" wrapText="1"/>
    </xf>
    <xf numFmtId="0" fontId="54" fillId="9" borderId="4" xfId="0" applyFont="1" applyFill="1" applyBorder="1" applyAlignment="1">
      <alignment horizontal="center" vertical="center" wrapText="1"/>
    </xf>
    <xf numFmtId="0" fontId="54" fillId="9" borderId="11" xfId="0" applyFont="1" applyFill="1" applyBorder="1" applyAlignment="1">
      <alignment horizontal="center" vertical="center" wrapText="1"/>
    </xf>
    <xf numFmtId="0" fontId="54" fillId="9" borderId="5" xfId="0" applyFont="1" applyFill="1" applyBorder="1" applyAlignment="1">
      <alignment horizontal="center" vertical="center" wrapText="1"/>
    </xf>
    <xf numFmtId="0" fontId="54" fillId="9" borderId="4" xfId="0" applyNumberFormat="1" applyFont="1" applyFill="1" applyBorder="1" applyAlignment="1">
      <alignment horizontal="center" vertical="center" wrapText="1"/>
    </xf>
    <xf numFmtId="0" fontId="54" fillId="9" borderId="11" xfId="0" applyNumberFormat="1" applyFont="1" applyFill="1" applyBorder="1" applyAlignment="1">
      <alignment horizontal="center" vertical="center" wrapText="1"/>
    </xf>
    <xf numFmtId="0" fontId="54" fillId="9" borderId="5" xfId="0" applyNumberFormat="1" applyFont="1" applyFill="1" applyBorder="1" applyAlignment="1">
      <alignment horizontal="center" vertical="center" wrapText="1"/>
    </xf>
    <xf numFmtId="0" fontId="22" fillId="0" borderId="11" xfId="0" applyFont="1" applyFill="1" applyBorder="1" applyAlignment="1">
      <alignment horizontal="center" vertical="center"/>
    </xf>
    <xf numFmtId="0" fontId="54" fillId="0" borderId="4" xfId="0" applyFont="1" applyBorder="1" applyAlignment="1">
      <alignment horizontal="center" vertical="center" wrapText="1"/>
    </xf>
    <xf numFmtId="0" fontId="54" fillId="0" borderId="11" xfId="0" applyFont="1" applyBorder="1" applyAlignment="1">
      <alignment horizontal="center" vertical="center" wrapText="1"/>
    </xf>
    <xf numFmtId="0" fontId="54" fillId="0" borderId="5" xfId="0" applyFont="1" applyBorder="1" applyAlignment="1">
      <alignment horizontal="center" vertical="center" wrapText="1"/>
    </xf>
    <xf numFmtId="0" fontId="54" fillId="0" borderId="11" xfId="0" applyNumberFormat="1" applyFont="1" applyFill="1" applyBorder="1" applyAlignment="1">
      <alignment horizontal="left" vertical="center" wrapText="1"/>
    </xf>
    <xf numFmtId="0" fontId="54" fillId="9" borderId="4" xfId="0" applyFont="1" applyFill="1" applyBorder="1" applyAlignment="1" applyProtection="1">
      <alignment horizontal="left" vertical="center" wrapText="1"/>
    </xf>
    <xf numFmtId="0" fontId="54" fillId="9" borderId="11" xfId="0" applyFont="1" applyFill="1" applyBorder="1" applyAlignment="1" applyProtection="1">
      <alignment horizontal="left" vertical="center" wrapText="1"/>
    </xf>
    <xf numFmtId="0" fontId="54" fillId="9" borderId="5" xfId="0" applyFont="1" applyFill="1" applyBorder="1" applyAlignment="1" applyProtection="1">
      <alignment horizontal="left" vertical="center" wrapText="1"/>
    </xf>
    <xf numFmtId="0" fontId="54" fillId="0" borderId="4" xfId="0" applyFont="1" applyFill="1" applyBorder="1" applyAlignment="1" applyProtection="1">
      <alignment horizontal="left" vertical="center" wrapText="1"/>
    </xf>
    <xf numFmtId="0" fontId="54" fillId="0" borderId="5" xfId="0" applyFont="1" applyFill="1" applyBorder="1" applyAlignment="1" applyProtection="1">
      <alignment horizontal="left" vertical="center" wrapText="1"/>
    </xf>
    <xf numFmtId="0" fontId="54" fillId="9" borderId="4" xfId="0" applyFont="1" applyFill="1" applyBorder="1" applyAlignment="1">
      <alignment horizontal="left" vertical="center" wrapText="1"/>
    </xf>
    <xf numFmtId="0" fontId="54" fillId="9" borderId="11" xfId="0" applyFont="1" applyFill="1" applyBorder="1" applyAlignment="1">
      <alignment horizontal="left" vertical="center" wrapText="1"/>
    </xf>
    <xf numFmtId="0" fontId="54" fillId="9" borderId="5" xfId="0" applyFont="1" applyFill="1" applyBorder="1" applyAlignment="1">
      <alignment horizontal="left" vertical="center" wrapText="1"/>
    </xf>
    <xf numFmtId="0" fontId="54" fillId="0" borderId="3" xfId="0" applyNumberFormat="1" applyFont="1" applyFill="1" applyBorder="1" applyAlignment="1">
      <alignment horizontal="left" vertical="center" wrapText="1"/>
    </xf>
    <xf numFmtId="0" fontId="54" fillId="0" borderId="3" xfId="0" applyNumberFormat="1" applyFont="1" applyFill="1" applyBorder="1" applyAlignment="1">
      <alignment horizontal="center" vertical="center" wrapText="1"/>
    </xf>
    <xf numFmtId="0" fontId="22" fillId="4" borderId="3" xfId="0" applyFont="1" applyFill="1" applyBorder="1" applyAlignment="1">
      <alignment horizontal="center" vertical="center"/>
    </xf>
    <xf numFmtId="9" fontId="22" fillId="0" borderId="11" xfId="99" applyNumberFormat="1" applyFont="1" applyFill="1" applyBorder="1" applyAlignment="1">
      <alignment horizontal="center" vertical="center" wrapText="1"/>
    </xf>
    <xf numFmtId="0" fontId="22" fillId="4" borderId="4" xfId="0" applyFont="1" applyFill="1" applyBorder="1" applyAlignment="1">
      <alignment horizontal="center" vertical="center"/>
    </xf>
    <xf numFmtId="0" fontId="22" fillId="4" borderId="11" xfId="0" applyFont="1" applyFill="1" applyBorder="1" applyAlignment="1">
      <alignment horizontal="center" vertical="center"/>
    </xf>
    <xf numFmtId="0" fontId="22" fillId="4" borderId="5" xfId="0" applyFont="1" applyFill="1" applyBorder="1" applyAlignment="1">
      <alignment horizontal="center" vertical="center"/>
    </xf>
    <xf numFmtId="0" fontId="54" fillId="0" borderId="4" xfId="99" applyFont="1" applyFill="1" applyBorder="1" applyAlignment="1">
      <alignment horizontal="left" vertical="center" wrapText="1"/>
    </xf>
    <xf numFmtId="0" fontId="54" fillId="0" borderId="5" xfId="99" applyFont="1" applyFill="1" applyBorder="1" applyAlignment="1">
      <alignment horizontal="left" vertical="center" wrapText="1"/>
    </xf>
    <xf numFmtId="0" fontId="54" fillId="0" borderId="4" xfId="99" applyFont="1" applyFill="1" applyBorder="1" applyAlignment="1">
      <alignment horizontal="center" vertical="center" wrapText="1"/>
    </xf>
    <xf numFmtId="0" fontId="54" fillId="0" borderId="5" xfId="99" applyFont="1" applyFill="1" applyBorder="1" applyAlignment="1">
      <alignment horizontal="center" vertical="center" wrapText="1"/>
    </xf>
    <xf numFmtId="9" fontId="54" fillId="0" borderId="4" xfId="99" applyNumberFormat="1" applyFont="1" applyFill="1" applyBorder="1" applyAlignment="1">
      <alignment horizontal="center" vertical="center" wrapText="1"/>
    </xf>
    <xf numFmtId="9" fontId="54" fillId="0" borderId="5" xfId="99" applyNumberFormat="1" applyFont="1" applyFill="1" applyBorder="1" applyAlignment="1">
      <alignment horizontal="center" vertical="center" wrapText="1"/>
    </xf>
    <xf numFmtId="0" fontId="22" fillId="0" borderId="4" xfId="99" applyFont="1" applyFill="1" applyBorder="1" applyAlignment="1">
      <alignment horizontal="center" vertical="center" wrapText="1"/>
    </xf>
    <xf numFmtId="0" fontId="22" fillId="0" borderId="11" xfId="99" applyFont="1" applyFill="1" applyBorder="1" applyAlignment="1">
      <alignment horizontal="center" vertical="center" wrapText="1"/>
    </xf>
    <xf numFmtId="0" fontId="22" fillId="0" borderId="5" xfId="99" applyFont="1" applyFill="1" applyBorder="1" applyAlignment="1">
      <alignment horizontal="center" vertical="center" wrapText="1"/>
    </xf>
    <xf numFmtId="0" fontId="22" fillId="4" borderId="4" xfId="0" applyNumberFormat="1" applyFont="1" applyFill="1" applyBorder="1" applyAlignment="1">
      <alignment horizontal="center" vertical="center" wrapText="1"/>
    </xf>
    <xf numFmtId="0" fontId="22" fillId="4" borderId="11" xfId="0" applyNumberFormat="1" applyFont="1" applyFill="1" applyBorder="1" applyAlignment="1">
      <alignment horizontal="center" vertical="center" wrapText="1"/>
    </xf>
    <xf numFmtId="0" fontId="22" fillId="0" borderId="3" xfId="0" applyFont="1" applyFill="1" applyBorder="1" applyAlignment="1">
      <alignment horizontal="center" vertical="center"/>
    </xf>
    <xf numFmtId="0" fontId="54" fillId="4" borderId="4" xfId="77" applyFont="1" applyFill="1" applyBorder="1" applyAlignment="1">
      <alignment horizontal="left" vertical="center" wrapText="1"/>
    </xf>
    <xf numFmtId="0" fontId="54" fillId="4" borderId="5" xfId="77" applyFont="1" applyFill="1" applyBorder="1" applyAlignment="1">
      <alignment horizontal="left" vertical="center" wrapText="1"/>
    </xf>
    <xf numFmtId="0" fontId="54" fillId="4" borderId="4" xfId="77" applyFont="1" applyFill="1" applyBorder="1" applyAlignment="1">
      <alignment horizontal="center" vertical="center" wrapText="1"/>
    </xf>
    <xf numFmtId="0" fontId="54" fillId="4" borderId="5" xfId="77" applyFont="1" applyFill="1" applyBorder="1" applyAlignment="1">
      <alignment horizontal="center" vertical="center" wrapText="1"/>
    </xf>
    <xf numFmtId="0" fontId="22" fillId="9" borderId="3" xfId="0" applyNumberFormat="1" applyFont="1" applyFill="1" applyBorder="1" applyAlignment="1">
      <alignment horizontal="left" vertical="center" wrapText="1"/>
    </xf>
    <xf numFmtId="0" fontId="22" fillId="9" borderId="3" xfId="0" applyNumberFormat="1" applyFont="1" applyFill="1" applyBorder="1" applyAlignment="1">
      <alignment horizontal="center" vertical="center" wrapText="1"/>
    </xf>
    <xf numFmtId="0" fontId="56" fillId="0" borderId="4" xfId="0" applyFont="1" applyFill="1" applyBorder="1" applyAlignment="1">
      <alignment horizontal="center" vertical="center"/>
    </xf>
    <xf numFmtId="0" fontId="56" fillId="0" borderId="11" xfId="0" applyFont="1" applyFill="1" applyBorder="1" applyAlignment="1">
      <alignment horizontal="center" vertical="center"/>
    </xf>
    <xf numFmtId="0" fontId="56" fillId="0" borderId="5" xfId="0" applyFont="1" applyFill="1" applyBorder="1" applyAlignment="1">
      <alignment horizontal="center" vertical="center"/>
    </xf>
    <xf numFmtId="0" fontId="22" fillId="4" borderId="5" xfId="0" applyNumberFormat="1" applyFont="1" applyFill="1" applyBorder="1" applyAlignment="1">
      <alignment horizontal="center" vertical="center" wrapText="1"/>
    </xf>
    <xf numFmtId="0" fontId="21" fillId="0" borderId="3" xfId="0" applyFont="1" applyBorder="1" applyAlignment="1">
      <alignment horizontal="center" vertical="center"/>
    </xf>
    <xf numFmtId="0" fontId="21" fillId="9" borderId="3" xfId="0" applyFont="1" applyFill="1" applyBorder="1" applyAlignment="1">
      <alignment horizontal="center" vertical="center" wrapText="1"/>
    </xf>
    <xf numFmtId="0" fontId="22" fillId="0" borderId="3" xfId="0" applyFont="1" applyBorder="1" applyAlignment="1">
      <alignment horizontal="center" vertical="center"/>
    </xf>
    <xf numFmtId="10" fontId="21" fillId="0" borderId="3" xfId="0" applyNumberFormat="1" applyFont="1" applyFill="1" applyBorder="1" applyAlignment="1">
      <alignment horizontal="center" vertical="center" wrapText="1"/>
    </xf>
    <xf numFmtId="0" fontId="22" fillId="0" borderId="3" xfId="99" applyFont="1" applyFill="1" applyBorder="1" applyAlignment="1">
      <alignment horizontal="left" vertical="center" wrapText="1"/>
    </xf>
    <xf numFmtId="9" fontId="22" fillId="6" borderId="3" xfId="0" applyNumberFormat="1" applyFont="1" applyFill="1" applyBorder="1" applyAlignment="1">
      <alignment horizontal="center" vertical="center" textRotation="90"/>
    </xf>
    <xf numFmtId="9" fontId="30" fillId="6" borderId="3" xfId="0" applyNumberFormat="1" applyFont="1" applyFill="1" applyBorder="1" applyAlignment="1">
      <alignment horizontal="center" vertical="center" textRotation="90"/>
    </xf>
    <xf numFmtId="9" fontId="21" fillId="8" borderId="3" xfId="0" applyNumberFormat="1" applyFont="1" applyFill="1" applyBorder="1" applyAlignment="1">
      <alignment horizontal="center" vertical="center" textRotation="90"/>
    </xf>
    <xf numFmtId="9" fontId="22" fillId="0" borderId="3" xfId="99" applyNumberFormat="1" applyFont="1" applyFill="1" applyBorder="1" applyAlignment="1">
      <alignment horizontal="center" vertical="center" wrapText="1"/>
    </xf>
    <xf numFmtId="9" fontId="30" fillId="7" borderId="5" xfId="0" applyNumberFormat="1" applyFont="1" applyFill="1" applyBorder="1" applyAlignment="1">
      <alignment horizontal="center" vertical="center" textRotation="90"/>
    </xf>
    <xf numFmtId="0" fontId="22" fillId="0" borderId="6" xfId="0" applyFont="1" applyBorder="1" applyAlignment="1">
      <alignment horizontal="center"/>
    </xf>
    <xf numFmtId="0" fontId="22" fillId="0" borderId="2" xfId="0" applyFont="1" applyBorder="1" applyAlignment="1">
      <alignment horizontal="center"/>
    </xf>
    <xf numFmtId="0" fontId="22" fillId="0" borderId="13" xfId="0" applyFont="1" applyBorder="1" applyAlignment="1">
      <alignment horizontal="center"/>
    </xf>
    <xf numFmtId="0" fontId="49" fillId="0" borderId="4" xfId="0" applyFont="1" applyFill="1" applyBorder="1" applyAlignment="1">
      <alignment horizontal="center" vertical="center" wrapText="1"/>
    </xf>
    <xf numFmtId="0" fontId="49" fillId="0" borderId="11" xfId="0" applyFont="1" applyFill="1" applyBorder="1" applyAlignment="1">
      <alignment horizontal="center" vertical="center" wrapText="1"/>
    </xf>
    <xf numFmtId="0" fontId="49" fillId="0" borderId="5" xfId="0" applyFont="1" applyFill="1" applyBorder="1" applyAlignment="1">
      <alignment horizontal="center" vertical="center" wrapText="1"/>
    </xf>
    <xf numFmtId="10" fontId="21" fillId="0" borderId="4" xfId="0" applyNumberFormat="1" applyFont="1" applyFill="1" applyBorder="1" applyAlignment="1">
      <alignment horizontal="right" vertical="center" wrapText="1"/>
    </xf>
    <xf numFmtId="10" fontId="21" fillId="0" borderId="11" xfId="0" applyNumberFormat="1" applyFont="1" applyFill="1" applyBorder="1" applyAlignment="1">
      <alignment horizontal="right" vertical="center" wrapText="1"/>
    </xf>
    <xf numFmtId="10" fontId="21" fillId="0" borderId="5" xfId="0" applyNumberFormat="1" applyFont="1" applyFill="1" applyBorder="1" applyAlignment="1">
      <alignment horizontal="right" vertical="center" wrapText="1"/>
    </xf>
    <xf numFmtId="0" fontId="21" fillId="7" borderId="6" xfId="0" applyFont="1" applyFill="1" applyBorder="1" applyAlignment="1">
      <alignment horizontal="left" vertical="center" wrapText="1"/>
    </xf>
    <xf numFmtId="0" fontId="21" fillId="7" borderId="2" xfId="0" applyFont="1" applyFill="1" applyBorder="1" applyAlignment="1">
      <alignment horizontal="left" vertical="center" wrapText="1"/>
    </xf>
    <xf numFmtId="0" fontId="21" fillId="7" borderId="13" xfId="0" applyFont="1" applyFill="1" applyBorder="1" applyAlignment="1">
      <alignment horizontal="left" vertical="center" wrapText="1"/>
    </xf>
    <xf numFmtId="0" fontId="22" fillId="0" borderId="4" xfId="0" applyFont="1" applyFill="1" applyBorder="1" applyAlignment="1">
      <alignment horizontal="center" vertical="center" wrapText="1"/>
    </xf>
    <xf numFmtId="0" fontId="22" fillId="0" borderId="11" xfId="0" applyFont="1" applyFill="1" applyBorder="1" applyAlignment="1">
      <alignment horizontal="center" vertical="center" wrapText="1"/>
    </xf>
    <xf numFmtId="0" fontId="21" fillId="8" borderId="6" xfId="0" applyNumberFormat="1" applyFont="1" applyFill="1" applyBorder="1" applyAlignment="1">
      <alignment horizontal="left" vertical="center" wrapText="1"/>
    </xf>
    <xf numFmtId="0" fontId="21" fillId="8" borderId="2" xfId="0" applyNumberFormat="1" applyFont="1" applyFill="1" applyBorder="1" applyAlignment="1">
      <alignment horizontal="left" vertical="center" wrapText="1"/>
    </xf>
    <xf numFmtId="0" fontId="21" fillId="8" borderId="13" xfId="0" applyNumberFormat="1" applyFont="1" applyFill="1" applyBorder="1" applyAlignment="1">
      <alignment horizontal="left" vertical="center" wrapText="1"/>
    </xf>
    <xf numFmtId="0" fontId="21" fillId="8" borderId="6" xfId="0" applyFont="1" applyFill="1" applyBorder="1" applyAlignment="1">
      <alignment horizontal="left" vertical="center"/>
    </xf>
    <xf numFmtId="0" fontId="48" fillId="0" borderId="2" xfId="0" applyFont="1" applyBorder="1" applyAlignment="1">
      <alignment horizontal="left" vertical="center"/>
    </xf>
    <xf numFmtId="0" fontId="48" fillId="0" borderId="13" xfId="0" applyFont="1" applyBorder="1" applyAlignment="1">
      <alignment horizontal="left" vertical="center"/>
    </xf>
    <xf numFmtId="0" fontId="21" fillId="8" borderId="2" xfId="0" applyFont="1" applyFill="1" applyBorder="1" applyAlignment="1">
      <alignment horizontal="left" vertical="center"/>
    </xf>
    <xf numFmtId="0" fontId="21" fillId="8" borderId="13" xfId="0" applyFont="1" applyFill="1" applyBorder="1" applyAlignment="1">
      <alignment horizontal="left" vertical="center"/>
    </xf>
    <xf numFmtId="0" fontId="21" fillId="6" borderId="2" xfId="0" applyFont="1" applyFill="1" applyBorder="1" applyAlignment="1">
      <alignment horizontal="left" vertical="center" wrapText="1"/>
    </xf>
    <xf numFmtId="0" fontId="21" fillId="6" borderId="13" xfId="0" applyFont="1" applyFill="1" applyBorder="1" applyAlignment="1">
      <alignment horizontal="left" vertical="center" wrapText="1"/>
    </xf>
    <xf numFmtId="0" fontId="21" fillId="7" borderId="6" xfId="0" applyNumberFormat="1" applyFont="1" applyFill="1" applyBorder="1" applyAlignment="1">
      <alignment horizontal="left" vertical="center"/>
    </xf>
    <xf numFmtId="0" fontId="21" fillId="7" borderId="2" xfId="0" applyNumberFormat="1" applyFont="1" applyFill="1" applyBorder="1" applyAlignment="1">
      <alignment horizontal="left" vertical="center"/>
    </xf>
    <xf numFmtId="0" fontId="21" fillId="7" borderId="13" xfId="0" applyNumberFormat="1" applyFont="1" applyFill="1" applyBorder="1" applyAlignment="1">
      <alignment horizontal="left" vertical="center"/>
    </xf>
    <xf numFmtId="9" fontId="30" fillId="6" borderId="17" xfId="0" applyNumberFormat="1" applyFont="1" applyFill="1" applyBorder="1" applyAlignment="1">
      <alignment horizontal="center" vertical="center" textRotation="90"/>
    </xf>
    <xf numFmtId="9" fontId="30" fillId="6" borderId="14" xfId="0" applyNumberFormat="1" applyFont="1" applyFill="1" applyBorder="1" applyAlignment="1">
      <alignment horizontal="center" vertical="center" textRotation="90"/>
    </xf>
    <xf numFmtId="0" fontId="22" fillId="0" borderId="3" xfId="0" applyFont="1" applyBorder="1" applyAlignment="1">
      <alignment horizontal="center"/>
    </xf>
    <xf numFmtId="168" fontId="21" fillId="0" borderId="3" xfId="0" applyNumberFormat="1" applyFont="1" applyFill="1" applyBorder="1" applyAlignment="1">
      <alignment horizontal="center" vertical="center" wrapText="1"/>
    </xf>
    <xf numFmtId="0" fontId="48" fillId="8" borderId="3" xfId="0" applyFont="1" applyFill="1" applyBorder="1" applyAlignment="1">
      <alignment horizontal="left" vertical="center"/>
    </xf>
    <xf numFmtId="0" fontId="48" fillId="0" borderId="4" xfId="0" applyFont="1" applyBorder="1" applyAlignment="1">
      <alignment horizontal="left" vertical="center" wrapText="1"/>
    </xf>
    <xf numFmtId="0" fontId="48" fillId="0" borderId="11" xfId="0" applyFont="1" applyBorder="1" applyAlignment="1">
      <alignment horizontal="left" vertical="center" wrapText="1"/>
    </xf>
    <xf numFmtId="0" fontId="48" fillId="0" borderId="5" xfId="0" applyFont="1" applyBorder="1" applyAlignment="1">
      <alignment horizontal="left" vertical="center" wrapText="1"/>
    </xf>
  </cellXfs>
  <cellStyles count="128">
    <cellStyle name="??" xfId="1" xr:uid="{00000000-0005-0000-0000-000000000000}"/>
    <cellStyle name="?? [0.00]_PRODUCT DETAIL Q1" xfId="2" xr:uid="{00000000-0005-0000-0000-000001000000}"/>
    <cellStyle name="?? [0]" xfId="3" xr:uid="{00000000-0005-0000-0000-000002000000}"/>
    <cellStyle name="???? [0.00]_PRODUCT DETAIL Q1" xfId="4" xr:uid="{00000000-0005-0000-0000-000003000000}"/>
    <cellStyle name="????_PRODUCT DETAIL Q1" xfId="5" xr:uid="{00000000-0005-0000-0000-000004000000}"/>
    <cellStyle name="???_HOBONG" xfId="6" xr:uid="{00000000-0005-0000-0000-000005000000}"/>
    <cellStyle name="??_(????)??????" xfId="7" xr:uid="{00000000-0005-0000-0000-000006000000}"/>
    <cellStyle name="Comma [0] 2" xfId="8" xr:uid="{00000000-0005-0000-0000-000007000000}"/>
    <cellStyle name="Comma 10" xfId="9" xr:uid="{00000000-0005-0000-0000-000008000000}"/>
    <cellStyle name="Comma 10 2" xfId="10" xr:uid="{00000000-0005-0000-0000-000009000000}"/>
    <cellStyle name="Comma 2" xfId="11" xr:uid="{00000000-0005-0000-0000-00000A000000}"/>
    <cellStyle name="Comma 2 2" xfId="12" xr:uid="{00000000-0005-0000-0000-00000B000000}"/>
    <cellStyle name="Comma 3" xfId="13" xr:uid="{00000000-0005-0000-0000-00000C000000}"/>
    <cellStyle name="Comma 3 2" xfId="14" xr:uid="{00000000-0005-0000-0000-00000D000000}"/>
    <cellStyle name="Comma 3 2 2" xfId="15" xr:uid="{00000000-0005-0000-0000-00000E000000}"/>
    <cellStyle name="Comma 3 3" xfId="16" xr:uid="{00000000-0005-0000-0000-00000F000000}"/>
    <cellStyle name="Comma 4" xfId="17" xr:uid="{00000000-0005-0000-0000-000010000000}"/>
    <cellStyle name="Comma 5" xfId="18" xr:uid="{00000000-0005-0000-0000-000011000000}"/>
    <cellStyle name="Comma 6" xfId="19" xr:uid="{00000000-0005-0000-0000-000012000000}"/>
    <cellStyle name="Comma 6 2" xfId="20" xr:uid="{00000000-0005-0000-0000-000013000000}"/>
    <cellStyle name="Comma 6 2 2" xfId="21" xr:uid="{00000000-0005-0000-0000-000014000000}"/>
    <cellStyle name="Comma 6 3" xfId="22" xr:uid="{00000000-0005-0000-0000-000015000000}"/>
    <cellStyle name="Comma 7" xfId="23" xr:uid="{00000000-0005-0000-0000-000016000000}"/>
    <cellStyle name="Comma 7 2" xfId="24" xr:uid="{00000000-0005-0000-0000-000017000000}"/>
    <cellStyle name="Comma 8" xfId="25" xr:uid="{00000000-0005-0000-0000-000018000000}"/>
    <cellStyle name="Comma 8 2" xfId="26" xr:uid="{00000000-0005-0000-0000-000019000000}"/>
    <cellStyle name="Comma 9" xfId="27" xr:uid="{00000000-0005-0000-0000-00001A000000}"/>
    <cellStyle name="Comma0" xfId="28" xr:uid="{00000000-0005-0000-0000-00001B000000}"/>
    <cellStyle name="Currency 2" xfId="29" xr:uid="{00000000-0005-0000-0000-00001C000000}"/>
    <cellStyle name="Currency 2 2" xfId="30" xr:uid="{00000000-0005-0000-0000-00001D000000}"/>
    <cellStyle name="Currency 2 2 2" xfId="31" xr:uid="{00000000-0005-0000-0000-00001E000000}"/>
    <cellStyle name="Currency 2 3" xfId="32" xr:uid="{00000000-0005-0000-0000-00001F000000}"/>
    <cellStyle name="Currency0" xfId="33" xr:uid="{00000000-0005-0000-0000-000020000000}"/>
    <cellStyle name="Date" xfId="34" xr:uid="{00000000-0005-0000-0000-000021000000}"/>
    <cellStyle name="Excel Built-in Excel Built-in Excel Built-in Comma 7 2" xfId="35" xr:uid="{00000000-0005-0000-0000-000022000000}"/>
    <cellStyle name="Excel Built-in Excel Built-in Excel Built-in Comma 7 2 2" xfId="36" xr:uid="{00000000-0005-0000-0000-000023000000}"/>
    <cellStyle name="Excel Built-in Excel Built-in Excel Built-in Comma 7 2 2 2" xfId="37" xr:uid="{00000000-0005-0000-0000-000024000000}"/>
    <cellStyle name="Excel Built-in Excel Built-in Excel Built-in Comma 7 2 3" xfId="38" xr:uid="{00000000-0005-0000-0000-000025000000}"/>
    <cellStyle name="Excel Built-in Excel Built-in Excel Built-in Comma 8" xfId="39" xr:uid="{00000000-0005-0000-0000-000026000000}"/>
    <cellStyle name="Excel Built-in Excel Built-in Excel Built-in Comma 8 2" xfId="40" xr:uid="{00000000-0005-0000-0000-000027000000}"/>
    <cellStyle name="Excel Built-in Excel Built-in Excel Built-in Comma 8 2 2" xfId="41" xr:uid="{00000000-0005-0000-0000-000028000000}"/>
    <cellStyle name="Excel Built-in Excel Built-in Excel Built-in Comma 8 3" xfId="42" xr:uid="{00000000-0005-0000-0000-000029000000}"/>
    <cellStyle name="Excel Built-in Excel Built-in Excel Built-in Comma 8 3 2" xfId="43" xr:uid="{00000000-0005-0000-0000-00002A000000}"/>
    <cellStyle name="Excel Built-in Excel Built-in Excel Built-in Comma 8 4" xfId="44" xr:uid="{00000000-0005-0000-0000-00002B000000}"/>
    <cellStyle name="Excel Built-in Excel Built-in Excel Built-in Normal 8" xfId="45" xr:uid="{00000000-0005-0000-0000-00002C000000}"/>
    <cellStyle name="Excel Built-in Excel Built-in Excel Built-in Normal 8 2" xfId="46" xr:uid="{00000000-0005-0000-0000-00002D000000}"/>
    <cellStyle name="Excel Built-in Excel Built-in Excel Built-in Normal 8 2 2" xfId="47" xr:uid="{00000000-0005-0000-0000-00002E000000}"/>
    <cellStyle name="Excel Built-in Excel Built-in Excel Built-in Normal 8 2 3" xfId="48" xr:uid="{00000000-0005-0000-0000-00002F000000}"/>
    <cellStyle name="Excel Built-in Excel Built-in Excel Built-in Normal_Sheet1" xfId="49" xr:uid="{00000000-0005-0000-0000-000030000000}"/>
    <cellStyle name="Excel Built-in Excel Built-in Excel Built-in Percent 3 2" xfId="50" xr:uid="{00000000-0005-0000-0000-000031000000}"/>
    <cellStyle name="Excel Built-in Excel Built-in Excel Built-in Percent 3 2 2" xfId="51" xr:uid="{00000000-0005-0000-0000-000032000000}"/>
    <cellStyle name="Excel Built-in Excel Built-in Excel Built-in Percent 3 2 2 2" xfId="52" xr:uid="{00000000-0005-0000-0000-000033000000}"/>
    <cellStyle name="Excel Built-in Excel Built-in Excel Built-in Percent 3 2 2 2 2" xfId="53" xr:uid="{00000000-0005-0000-0000-000034000000}"/>
    <cellStyle name="Excel Built-in Excel Built-in Excel Built-in Percent 3 2 2 3" xfId="54" xr:uid="{00000000-0005-0000-0000-000035000000}"/>
    <cellStyle name="Excel Built-in Excel Built-in Excel Built-in Percent 3 2 3" xfId="55" xr:uid="{00000000-0005-0000-0000-000036000000}"/>
    <cellStyle name="Excel Built-in Excel Built-in Excel Built-in Percent 5 2" xfId="56" xr:uid="{00000000-0005-0000-0000-000037000000}"/>
    <cellStyle name="Excel Built-in Excel Built-in Excel Built-in Percent 5 2 2" xfId="57" xr:uid="{00000000-0005-0000-0000-000038000000}"/>
    <cellStyle name="Excel Built-in Excel Built-in Excel Built-in Percent 5 3" xfId="58" xr:uid="{00000000-0005-0000-0000-000039000000}"/>
    <cellStyle name="Excel Built-in Excel Built-in Excel Built-in Percent 5 3 2" xfId="59" xr:uid="{00000000-0005-0000-0000-00003A000000}"/>
    <cellStyle name="Excel Built-in Excel Built-in Excel Built-in Percent 6" xfId="60" xr:uid="{00000000-0005-0000-0000-00003B000000}"/>
    <cellStyle name="Excel Built-in Excel Built-in Excel Built-in Percent 6 2" xfId="61" xr:uid="{00000000-0005-0000-0000-00003C000000}"/>
    <cellStyle name="Excel Built-in Excel Built-in Excel Built-in Percent 6 2 2" xfId="62" xr:uid="{00000000-0005-0000-0000-00003D000000}"/>
    <cellStyle name="Excel Built-in Excel Built-in Excel Built-in Percent 6 3" xfId="63" xr:uid="{00000000-0005-0000-0000-00003E000000}"/>
    <cellStyle name="Excel Built-in Normal" xfId="64" xr:uid="{00000000-0005-0000-0000-00003F000000}"/>
    <cellStyle name="Excel Built-in Normal 2" xfId="65" xr:uid="{00000000-0005-0000-0000-000040000000}"/>
    <cellStyle name="Excel Built-in Normal 3" xfId="66" xr:uid="{00000000-0005-0000-0000-000041000000}"/>
    <cellStyle name="Fixed" xfId="67" xr:uid="{00000000-0005-0000-0000-000042000000}"/>
    <cellStyle name="Header1" xfId="68" xr:uid="{00000000-0005-0000-0000-000043000000}"/>
    <cellStyle name="Header2" xfId="69" xr:uid="{00000000-0005-0000-0000-000044000000}"/>
    <cellStyle name="Hyperlink" xfId="70" builtinId="8"/>
    <cellStyle name="Normal" xfId="0" builtinId="0"/>
    <cellStyle name="Normal - Style1" xfId="71" xr:uid="{00000000-0005-0000-0000-000047000000}"/>
    <cellStyle name="Normal 10" xfId="72" xr:uid="{00000000-0005-0000-0000-000048000000}"/>
    <cellStyle name="Normal 10 2" xfId="73" xr:uid="{00000000-0005-0000-0000-000049000000}"/>
    <cellStyle name="Normal 11" xfId="74" xr:uid="{00000000-0005-0000-0000-00004A000000}"/>
    <cellStyle name="Normal 12" xfId="75" xr:uid="{00000000-0005-0000-0000-00004B000000}"/>
    <cellStyle name="Normal 13" xfId="76" xr:uid="{00000000-0005-0000-0000-00004C000000}"/>
    <cellStyle name="Normal 2" xfId="77" xr:uid="{00000000-0005-0000-0000-00004D000000}"/>
    <cellStyle name="Normal 2 11 2 2" xfId="78" xr:uid="{00000000-0005-0000-0000-00004E000000}"/>
    <cellStyle name="Normal 2 2" xfId="79" xr:uid="{00000000-0005-0000-0000-00004F000000}"/>
    <cellStyle name="Normal 2 2 2" xfId="80" xr:uid="{00000000-0005-0000-0000-000050000000}"/>
    <cellStyle name="Normal 2 2 3" xfId="81" xr:uid="{00000000-0005-0000-0000-000051000000}"/>
    <cellStyle name="Normal 2 3" xfId="82" xr:uid="{00000000-0005-0000-0000-000052000000}"/>
    <cellStyle name="Normal 2 4" xfId="83" xr:uid="{00000000-0005-0000-0000-000053000000}"/>
    <cellStyle name="Normal 2 5" xfId="84" xr:uid="{00000000-0005-0000-0000-000054000000}"/>
    <cellStyle name="Normal 2 5 2" xfId="85" xr:uid="{00000000-0005-0000-0000-000055000000}"/>
    <cellStyle name="Normal 2 5 3" xfId="86" xr:uid="{00000000-0005-0000-0000-000056000000}"/>
    <cellStyle name="Normal 2 5 5 2" xfId="87" xr:uid="{00000000-0005-0000-0000-000057000000}"/>
    <cellStyle name="Normal 2 6" xfId="88" xr:uid="{00000000-0005-0000-0000-000058000000}"/>
    <cellStyle name="Normal 2 6 2" xfId="89" xr:uid="{00000000-0005-0000-0000-000059000000}"/>
    <cellStyle name="Normal 2 7" xfId="90" xr:uid="{00000000-0005-0000-0000-00005A000000}"/>
    <cellStyle name="Normal 2 7 2" xfId="91" xr:uid="{00000000-0005-0000-0000-00005B000000}"/>
    <cellStyle name="Normal 2_2_Template for BSC-KPI planning_PayNet 11.12.09 KTTC" xfId="92" xr:uid="{00000000-0005-0000-0000-00005C000000}"/>
    <cellStyle name="Normal 3" xfId="93" xr:uid="{00000000-0005-0000-0000-00005D000000}"/>
    <cellStyle name="Normal 3 2" xfId="94" xr:uid="{00000000-0005-0000-0000-00005E000000}"/>
    <cellStyle name="Normal 4" xfId="95" xr:uid="{00000000-0005-0000-0000-00005F000000}"/>
    <cellStyle name="Normal 5" xfId="96" xr:uid="{00000000-0005-0000-0000-000060000000}"/>
    <cellStyle name="Normal 5 4" xfId="97" xr:uid="{00000000-0005-0000-0000-000061000000}"/>
    <cellStyle name="Normal 6" xfId="98" xr:uid="{00000000-0005-0000-0000-000062000000}"/>
    <cellStyle name="Normal 7" xfId="99" xr:uid="{00000000-0005-0000-0000-000063000000}"/>
    <cellStyle name="Normal 7 2" xfId="100" xr:uid="{00000000-0005-0000-0000-000064000000}"/>
    <cellStyle name="Normal 7 2 2" xfId="101" xr:uid="{00000000-0005-0000-0000-000065000000}"/>
    <cellStyle name="Normal 7 3" xfId="102" xr:uid="{00000000-0005-0000-0000-000066000000}"/>
    <cellStyle name="Normal 7 3 2" xfId="103" xr:uid="{00000000-0005-0000-0000-000067000000}"/>
    <cellStyle name="Normal 7 3 3" xfId="104" xr:uid="{00000000-0005-0000-0000-000068000000}"/>
    <cellStyle name="Normal 7 3 4" xfId="105" xr:uid="{00000000-0005-0000-0000-000069000000}"/>
    <cellStyle name="Normal 7 4" xfId="106" xr:uid="{00000000-0005-0000-0000-00006A000000}"/>
    <cellStyle name="Normal 7 5" xfId="107" xr:uid="{00000000-0005-0000-0000-00006B000000}"/>
    <cellStyle name="Normal 7 5 2" xfId="108" xr:uid="{00000000-0005-0000-0000-00006C000000}"/>
    <cellStyle name="Normal 7 6" xfId="109" xr:uid="{00000000-0005-0000-0000-00006D000000}"/>
    <cellStyle name="Normal 7 7" xfId="110" xr:uid="{00000000-0005-0000-0000-00006E000000}"/>
    <cellStyle name="Normal 8" xfId="111" xr:uid="{00000000-0005-0000-0000-00006F000000}"/>
    <cellStyle name="Normal 9" xfId="112" xr:uid="{00000000-0005-0000-0000-000070000000}"/>
    <cellStyle name="Normal 9 2" xfId="113" xr:uid="{00000000-0005-0000-0000-000071000000}"/>
    <cellStyle name="Normal_VTU" xfId="114" xr:uid="{00000000-0005-0000-0000-000072000000}"/>
    <cellStyle name="Percent" xfId="115" builtinId="5"/>
    <cellStyle name="Percent 2" xfId="116" xr:uid="{00000000-0005-0000-0000-000074000000}"/>
    <cellStyle name="Percent 2 2" xfId="117" xr:uid="{00000000-0005-0000-0000-000075000000}"/>
    <cellStyle name="Percent 2 3" xfId="118" xr:uid="{00000000-0005-0000-0000-000076000000}"/>
    <cellStyle name="Percent 3" xfId="119" xr:uid="{00000000-0005-0000-0000-000077000000}"/>
    <cellStyle name="Percent 3 2" xfId="120" xr:uid="{00000000-0005-0000-0000-000078000000}"/>
    <cellStyle name="Percent 4" xfId="121" xr:uid="{00000000-0005-0000-0000-000079000000}"/>
    <cellStyle name="Percent 5" xfId="122" xr:uid="{00000000-0005-0000-0000-00007A000000}"/>
    <cellStyle name="Percent 5 2" xfId="123" xr:uid="{00000000-0005-0000-0000-00007B000000}"/>
    <cellStyle name="Percent 5 3" xfId="124" xr:uid="{00000000-0005-0000-0000-00007C000000}"/>
    <cellStyle name="Percent 6" xfId="125" xr:uid="{00000000-0005-0000-0000-00007D000000}"/>
    <cellStyle name="Percent 7" xfId="126" xr:uid="{00000000-0005-0000-0000-00007E000000}"/>
    <cellStyle name="Percent 7 2" xfId="127" xr:uid="{00000000-0005-0000-0000-00007F00000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59999389629810485"/>
  </sheetPr>
  <dimension ref="A1:R10"/>
  <sheetViews>
    <sheetView topLeftCell="B1" zoomScale="78" zoomScaleNormal="78" zoomScaleSheetLayoutView="50" zoomScalePageLayoutView="120" workbookViewId="0">
      <selection activeCell="D8" sqref="D8:D9"/>
    </sheetView>
  </sheetViews>
  <sheetFormatPr defaultColWidth="9" defaultRowHeight="15.75"/>
  <cols>
    <col min="1" max="1" width="5.625" style="30" customWidth="1"/>
    <col min="2" max="2" width="7.5" style="9" customWidth="1"/>
    <col min="3" max="3" width="4" style="16" customWidth="1"/>
    <col min="4" max="4" width="19.25" style="24" customWidth="1"/>
    <col min="5" max="5" width="10.625" style="17" customWidth="1"/>
    <col min="6" max="6" width="7.375" style="17" customWidth="1"/>
    <col min="7" max="7" width="24" style="22" customWidth="1"/>
    <col min="8" max="8" width="8.5" style="17" customWidth="1"/>
    <col min="9" max="9" width="10.25" style="23" customWidth="1"/>
    <col min="10" max="10" width="9.25" style="9" customWidth="1"/>
    <col min="11" max="11" width="7.5" style="9" customWidth="1"/>
    <col min="12" max="12" width="20.75" style="18" customWidth="1"/>
    <col min="13" max="13" width="8.625" style="9" customWidth="1"/>
    <col min="14" max="14" width="8.25" style="9" customWidth="1"/>
    <col min="15" max="15" width="6.875" style="9" customWidth="1"/>
    <col min="16" max="16" width="6.375" style="9" customWidth="1"/>
    <col min="17" max="17" width="6.5" style="9" customWidth="1"/>
    <col min="18" max="18" width="7.375" style="9" customWidth="1"/>
    <col min="19" max="16384" width="9" style="9"/>
  </cols>
  <sheetData>
    <row r="1" spans="1:18" ht="48" customHeight="1">
      <c r="A1" s="191" t="s">
        <v>314</v>
      </c>
      <c r="B1" s="2"/>
      <c r="C1" s="2"/>
      <c r="D1" s="3"/>
      <c r="E1" s="4"/>
      <c r="F1" s="4"/>
      <c r="G1" s="5"/>
      <c r="H1" s="4"/>
      <c r="I1" s="6"/>
      <c r="J1" s="2"/>
      <c r="K1" s="2"/>
      <c r="L1" s="7"/>
      <c r="M1" s="8">
        <v>1</v>
      </c>
      <c r="N1" s="8">
        <v>2</v>
      </c>
      <c r="O1" s="8">
        <v>3</v>
      </c>
      <c r="P1" s="8">
        <v>4</v>
      </c>
      <c r="Q1" s="8">
        <v>5</v>
      </c>
      <c r="R1" s="8">
        <v>6</v>
      </c>
    </row>
    <row r="2" spans="1:18" ht="31.5" customHeight="1">
      <c r="A2" s="222"/>
      <c r="B2" s="223"/>
      <c r="C2" s="223"/>
      <c r="D2" s="224" t="s">
        <v>19</v>
      </c>
      <c r="E2" s="225"/>
      <c r="F2" s="225"/>
      <c r="G2" s="226"/>
      <c r="H2" s="225"/>
      <c r="I2" s="227"/>
      <c r="J2" s="223"/>
      <c r="K2" s="223"/>
      <c r="L2" s="228"/>
      <c r="M2" s="224" t="s">
        <v>67</v>
      </c>
      <c r="N2" s="224"/>
      <c r="O2" s="222"/>
      <c r="P2" s="222"/>
      <c r="Q2" s="222"/>
      <c r="R2" s="224"/>
    </row>
    <row r="3" spans="1:18" ht="26.25" customHeight="1">
      <c r="A3" s="10"/>
      <c r="B3" s="10"/>
      <c r="C3" s="10"/>
      <c r="D3" s="11"/>
      <c r="E3" s="12"/>
      <c r="F3" s="12">
        <v>1</v>
      </c>
      <c r="G3" s="12">
        <v>2</v>
      </c>
      <c r="H3" s="12">
        <v>3</v>
      </c>
      <c r="I3" s="12">
        <v>4</v>
      </c>
      <c r="J3" s="12">
        <v>5</v>
      </c>
      <c r="K3" s="12">
        <v>6</v>
      </c>
      <c r="L3" s="12">
        <v>7</v>
      </c>
      <c r="M3" s="12">
        <v>8</v>
      </c>
      <c r="N3" s="12">
        <v>9</v>
      </c>
      <c r="O3" s="12">
        <v>10</v>
      </c>
      <c r="P3" s="12">
        <v>11</v>
      </c>
      <c r="Q3" s="12">
        <v>12</v>
      </c>
      <c r="R3" s="12">
        <v>13</v>
      </c>
    </row>
    <row r="4" spans="1:18">
      <c r="A4" s="673" t="s">
        <v>20</v>
      </c>
      <c r="B4" s="673"/>
      <c r="C4" s="673"/>
      <c r="D4" s="673"/>
      <c r="E4" s="672" t="s">
        <v>5</v>
      </c>
      <c r="F4" s="672" t="s">
        <v>6</v>
      </c>
      <c r="G4" s="674" t="s">
        <v>7</v>
      </c>
      <c r="H4" s="672" t="s">
        <v>8</v>
      </c>
      <c r="I4" s="676" t="s">
        <v>9</v>
      </c>
      <c r="J4" s="10"/>
      <c r="K4" s="671" t="s">
        <v>10</v>
      </c>
      <c r="L4" s="672" t="s">
        <v>11</v>
      </c>
      <c r="M4" s="663" t="s">
        <v>24</v>
      </c>
      <c r="N4" s="663" t="s">
        <v>73</v>
      </c>
      <c r="O4" s="663" t="s">
        <v>70</v>
      </c>
      <c r="P4" s="663" t="s">
        <v>69</v>
      </c>
      <c r="Q4" s="663" t="s">
        <v>335</v>
      </c>
      <c r="R4" s="663" t="s">
        <v>72</v>
      </c>
    </row>
    <row r="5" spans="1:18" ht="33" customHeight="1">
      <c r="A5" s="673"/>
      <c r="B5" s="673"/>
      <c r="C5" s="673"/>
      <c r="D5" s="673"/>
      <c r="E5" s="672"/>
      <c r="F5" s="672"/>
      <c r="G5" s="675"/>
      <c r="H5" s="672"/>
      <c r="I5" s="676"/>
      <c r="J5" s="229" t="s">
        <v>12</v>
      </c>
      <c r="K5" s="671"/>
      <c r="L5" s="672"/>
      <c r="M5" s="664"/>
      <c r="N5" s="664"/>
      <c r="O5" s="664"/>
      <c r="P5" s="664"/>
      <c r="Q5" s="664"/>
      <c r="R5" s="664"/>
    </row>
    <row r="6" spans="1:18" ht="130.5" customHeight="1">
      <c r="A6" s="263" t="s">
        <v>15</v>
      </c>
      <c r="B6" s="264">
        <v>0.3</v>
      </c>
      <c r="C6" s="21" t="s">
        <v>3</v>
      </c>
      <c r="D6" s="193" t="s">
        <v>21</v>
      </c>
      <c r="E6" s="189">
        <v>1</v>
      </c>
      <c r="F6" s="189" t="s">
        <v>331</v>
      </c>
      <c r="G6" s="192" t="s">
        <v>308</v>
      </c>
      <c r="H6" s="189">
        <v>1</v>
      </c>
      <c r="I6" s="189">
        <f>+H6*E6*B6</f>
        <v>0.3</v>
      </c>
      <c r="J6" s="189" t="s">
        <v>105</v>
      </c>
      <c r="K6" s="189" t="s">
        <v>117</v>
      </c>
      <c r="L6" s="194" t="s">
        <v>336</v>
      </c>
      <c r="M6" s="189" t="s">
        <v>311</v>
      </c>
      <c r="N6" s="56" t="s">
        <v>310</v>
      </c>
      <c r="O6" s="56" t="s">
        <v>310</v>
      </c>
      <c r="P6" s="56" t="s">
        <v>310</v>
      </c>
      <c r="Q6" s="56" t="s">
        <v>310</v>
      </c>
      <c r="R6" s="56" t="s">
        <v>310</v>
      </c>
    </row>
    <row r="7" spans="1:18" ht="65.25" customHeight="1">
      <c r="A7" s="261" t="s">
        <v>16</v>
      </c>
      <c r="B7" s="262">
        <v>0.3</v>
      </c>
      <c r="C7" s="21" t="s">
        <v>0</v>
      </c>
      <c r="D7" s="193" t="s">
        <v>1</v>
      </c>
      <c r="E7" s="19">
        <v>1</v>
      </c>
      <c r="F7" s="20" t="s">
        <v>332</v>
      </c>
      <c r="G7" s="112" t="s">
        <v>64</v>
      </c>
      <c r="H7" s="13">
        <v>1</v>
      </c>
      <c r="I7" s="14">
        <f>+H7*E7*B7</f>
        <v>0.3</v>
      </c>
      <c r="J7" s="189" t="s">
        <v>105</v>
      </c>
      <c r="K7" s="1" t="s">
        <v>117</v>
      </c>
      <c r="L7" s="112" t="s">
        <v>65</v>
      </c>
      <c r="M7" s="131" t="s">
        <v>311</v>
      </c>
      <c r="N7" s="131" t="s">
        <v>310</v>
      </c>
      <c r="O7" s="131" t="s">
        <v>310</v>
      </c>
      <c r="P7" s="131" t="s">
        <v>310</v>
      </c>
      <c r="Q7" s="131" t="s">
        <v>310</v>
      </c>
      <c r="R7" s="131" t="s">
        <v>310</v>
      </c>
    </row>
    <row r="8" spans="1:18" ht="41.25" customHeight="1">
      <c r="A8" s="659" t="s">
        <v>23</v>
      </c>
      <c r="B8" s="661">
        <v>0.4</v>
      </c>
      <c r="C8" s="665" t="s">
        <v>4</v>
      </c>
      <c r="D8" s="667" t="s">
        <v>22</v>
      </c>
      <c r="E8" s="669">
        <v>1</v>
      </c>
      <c r="F8" s="20" t="s">
        <v>333</v>
      </c>
      <c r="G8" s="112" t="s">
        <v>2</v>
      </c>
      <c r="H8" s="13">
        <v>0</v>
      </c>
      <c r="I8" s="14">
        <f>+H8*E8*B8</f>
        <v>0</v>
      </c>
      <c r="J8" s="15" t="s">
        <v>356</v>
      </c>
      <c r="K8" s="1" t="s">
        <v>117</v>
      </c>
      <c r="L8" s="112" t="s">
        <v>18</v>
      </c>
      <c r="M8" s="131" t="s">
        <v>311</v>
      </c>
      <c r="N8" s="131" t="s">
        <v>310</v>
      </c>
      <c r="O8" s="131" t="s">
        <v>310</v>
      </c>
      <c r="P8" s="131" t="s">
        <v>310</v>
      </c>
      <c r="Q8" s="131" t="s">
        <v>310</v>
      </c>
      <c r="R8" s="131" t="s">
        <v>310</v>
      </c>
    </row>
    <row r="9" spans="1:18" ht="57" customHeight="1">
      <c r="A9" s="660"/>
      <c r="B9" s="662"/>
      <c r="C9" s="666"/>
      <c r="D9" s="668"/>
      <c r="E9" s="670"/>
      <c r="F9" s="20" t="s">
        <v>334</v>
      </c>
      <c r="G9" s="112" t="s">
        <v>17</v>
      </c>
      <c r="H9" s="13">
        <v>1</v>
      </c>
      <c r="I9" s="14">
        <f>+H9*E8*B8</f>
        <v>0.4</v>
      </c>
      <c r="J9" s="15" t="s">
        <v>193</v>
      </c>
      <c r="K9" s="1" t="s">
        <v>117</v>
      </c>
      <c r="L9" s="112" t="s">
        <v>17</v>
      </c>
      <c r="M9" s="131" t="s">
        <v>311</v>
      </c>
      <c r="N9" s="131" t="s">
        <v>310</v>
      </c>
      <c r="O9" s="131" t="s">
        <v>310</v>
      </c>
      <c r="P9" s="131" t="s">
        <v>310</v>
      </c>
      <c r="Q9" s="131" t="s">
        <v>310</v>
      </c>
      <c r="R9" s="131" t="s">
        <v>310</v>
      </c>
    </row>
    <row r="10" spans="1:18" s="30" customFormat="1" ht="16.5" customHeight="1">
      <c r="A10" s="231"/>
      <c r="B10" s="232"/>
      <c r="C10" s="231"/>
      <c r="D10" s="231">
        <v>3</v>
      </c>
      <c r="E10" s="231"/>
      <c r="F10" s="231"/>
      <c r="G10" s="231">
        <v>4</v>
      </c>
      <c r="H10" s="231"/>
      <c r="I10" s="230">
        <f>SUM(I6:I9)</f>
        <v>1</v>
      </c>
      <c r="J10" s="231"/>
      <c r="K10" s="231"/>
      <c r="L10" s="231"/>
      <c r="M10" s="231"/>
      <c r="N10" s="231"/>
      <c r="O10" s="231"/>
      <c r="P10" s="231"/>
      <c r="Q10" s="231"/>
      <c r="R10" s="231"/>
    </row>
  </sheetData>
  <mergeCells count="19">
    <mergeCell ref="I4:I5"/>
    <mergeCell ref="Q4:Q5"/>
    <mergeCell ref="R4:R5"/>
    <mergeCell ref="A8:A9"/>
    <mergeCell ref="B8:B9"/>
    <mergeCell ref="O4:O5"/>
    <mergeCell ref="P4:P5"/>
    <mergeCell ref="C8:C9"/>
    <mergeCell ref="D8:D9"/>
    <mergeCell ref="M4:M5"/>
    <mergeCell ref="N4:N5"/>
    <mergeCell ref="E8:E9"/>
    <mergeCell ref="K4:K5"/>
    <mergeCell ref="L4:L5"/>
    <mergeCell ref="A4:D5"/>
    <mergeCell ref="E4:E5"/>
    <mergeCell ref="F4:F5"/>
    <mergeCell ref="G4:G5"/>
    <mergeCell ref="H4:H5"/>
  </mergeCells>
  <phoneticPr fontId="0" type="noConversion"/>
  <pageMargins left="0.56999999999999995" right="0.25" top="0.33" bottom="0.47" header="0.3" footer="0.47"/>
  <pageSetup paperSize="8" orientation="landscape"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61"/>
  <sheetViews>
    <sheetView tabSelected="1" topLeftCell="C46" zoomScaleNormal="100" workbookViewId="0">
      <selection activeCell="K46" sqref="K46:L47"/>
    </sheetView>
  </sheetViews>
  <sheetFormatPr defaultColWidth="8" defaultRowHeight="15.75"/>
  <cols>
    <col min="1" max="1" width="6.125" style="33" customWidth="1"/>
    <col min="2" max="2" width="5.875" style="33" customWidth="1"/>
    <col min="3" max="4" width="6.625" style="33" customWidth="1"/>
    <col min="5" max="5" width="5.625" style="94" customWidth="1"/>
    <col min="6" max="6" width="17.25" style="96" customWidth="1"/>
    <col min="7" max="7" width="6.375" style="96" customWidth="1"/>
    <col min="8" max="8" width="19.25" style="96" customWidth="1"/>
    <col min="9" max="9" width="11" style="96" customWidth="1"/>
    <col min="10" max="10" width="24.25" style="96" customWidth="1"/>
    <col min="11" max="11" width="7.375" style="33" customWidth="1"/>
    <col min="12" max="12" width="6.625" style="33" customWidth="1"/>
    <col min="13" max="13" width="6" style="33" customWidth="1"/>
    <col min="14" max="15" width="6.25" style="95" customWidth="1"/>
    <col min="16" max="16" width="5.5" style="37" customWidth="1"/>
    <col min="17" max="17" width="5" style="37" customWidth="1"/>
    <col min="18" max="18" width="6.25" style="97" customWidth="1"/>
    <col min="19" max="19" width="8.375" style="35" customWidth="1"/>
    <col min="20" max="20" width="6.25" style="35" customWidth="1"/>
    <col min="21" max="21" width="6.625" style="35" customWidth="1"/>
    <col min="22" max="22" width="6.25" style="35" customWidth="1"/>
    <col min="23" max="23" width="8.875" style="35" customWidth="1"/>
    <col min="24" max="16384" width="8" style="33"/>
  </cols>
  <sheetData>
    <row r="1" spans="1:25">
      <c r="A1" s="832" t="s">
        <v>75</v>
      </c>
      <c r="B1" s="832"/>
      <c r="C1" s="832"/>
      <c r="D1" s="832"/>
      <c r="E1" s="832"/>
      <c r="F1" s="832"/>
      <c r="G1" s="832"/>
      <c r="H1" s="32" t="s">
        <v>135</v>
      </c>
      <c r="I1" s="833"/>
      <c r="J1" s="833"/>
      <c r="K1" s="833"/>
      <c r="L1" s="833"/>
      <c r="M1" s="833"/>
      <c r="N1" s="833"/>
      <c r="O1" s="833"/>
      <c r="P1" s="833"/>
      <c r="Q1" s="833"/>
      <c r="R1" s="833"/>
      <c r="S1" s="871" t="s">
        <v>76</v>
      </c>
      <c r="T1" s="871"/>
      <c r="U1" s="871"/>
      <c r="V1" s="871"/>
      <c r="W1" s="871"/>
    </row>
    <row r="2" spans="1:25" ht="31.5">
      <c r="A2" s="832"/>
      <c r="B2" s="832"/>
      <c r="C2" s="832"/>
      <c r="D2" s="832"/>
      <c r="E2" s="832"/>
      <c r="F2" s="832"/>
      <c r="G2" s="832"/>
      <c r="H2" s="32" t="s">
        <v>447</v>
      </c>
      <c r="I2" s="833"/>
      <c r="J2" s="833"/>
      <c r="K2" s="833"/>
      <c r="L2" s="833"/>
      <c r="M2" s="832" t="s">
        <v>78</v>
      </c>
      <c r="N2" s="832"/>
      <c r="O2" s="832"/>
      <c r="P2" s="832"/>
      <c r="Q2" s="832"/>
      <c r="R2" s="832"/>
      <c r="S2" s="871" t="s">
        <v>136</v>
      </c>
      <c r="T2" s="871"/>
      <c r="U2" s="871"/>
      <c r="V2" s="871"/>
      <c r="W2" s="871"/>
    </row>
    <row r="3" spans="1:25" s="35" customFormat="1" ht="15.75" customHeight="1">
      <c r="A3" s="735" t="s">
        <v>529</v>
      </c>
      <c r="B3" s="735" t="s">
        <v>530</v>
      </c>
      <c r="C3" s="735" t="s">
        <v>531</v>
      </c>
      <c r="D3" s="735" t="s">
        <v>532</v>
      </c>
      <c r="E3" s="735" t="s">
        <v>82</v>
      </c>
      <c r="F3" s="735"/>
      <c r="G3" s="735" t="s">
        <v>83</v>
      </c>
      <c r="H3" s="735"/>
      <c r="I3" s="735" t="s">
        <v>84</v>
      </c>
      <c r="J3" s="735"/>
      <c r="K3" s="735" t="s">
        <v>85</v>
      </c>
      <c r="L3" s="735"/>
      <c r="M3" s="735" t="s">
        <v>86</v>
      </c>
      <c r="N3" s="735" t="s">
        <v>545</v>
      </c>
      <c r="O3" s="743" t="s">
        <v>546</v>
      </c>
      <c r="P3" s="735" t="s">
        <v>88</v>
      </c>
      <c r="Q3" s="735"/>
      <c r="R3" s="735"/>
      <c r="S3" s="735"/>
      <c r="T3" s="735"/>
      <c r="U3" s="735"/>
      <c r="V3" s="735"/>
      <c r="W3" s="735"/>
    </row>
    <row r="4" spans="1:25" s="37" customFormat="1">
      <c r="A4" s="735"/>
      <c r="B4" s="735"/>
      <c r="C4" s="735"/>
      <c r="D4" s="735"/>
      <c r="E4" s="742" t="s">
        <v>89</v>
      </c>
      <c r="F4" s="735" t="s">
        <v>90</v>
      </c>
      <c r="G4" s="742" t="s">
        <v>91</v>
      </c>
      <c r="H4" s="735" t="s">
        <v>90</v>
      </c>
      <c r="I4" s="742" t="s">
        <v>92</v>
      </c>
      <c r="J4" s="735" t="s">
        <v>90</v>
      </c>
      <c r="K4" s="735" t="s">
        <v>93</v>
      </c>
      <c r="L4" s="735" t="s">
        <v>94</v>
      </c>
      <c r="M4" s="735"/>
      <c r="N4" s="735"/>
      <c r="O4" s="744"/>
      <c r="P4" s="735"/>
      <c r="Q4" s="735"/>
      <c r="R4" s="735"/>
      <c r="S4" s="735"/>
      <c r="T4" s="735"/>
      <c r="U4" s="735"/>
      <c r="V4" s="735"/>
      <c r="W4" s="735"/>
    </row>
    <row r="5" spans="1:25" s="35" customFormat="1">
      <c r="A5" s="735"/>
      <c r="B5" s="735"/>
      <c r="C5" s="735"/>
      <c r="D5" s="735"/>
      <c r="E5" s="742"/>
      <c r="F5" s="735"/>
      <c r="G5" s="742"/>
      <c r="H5" s="735"/>
      <c r="I5" s="742"/>
      <c r="J5" s="735"/>
      <c r="K5" s="735"/>
      <c r="L5" s="735"/>
      <c r="M5" s="735"/>
      <c r="N5" s="735"/>
      <c r="O5" s="744"/>
      <c r="P5" s="735" t="s">
        <v>95</v>
      </c>
      <c r="Q5" s="735"/>
      <c r="R5" s="735"/>
      <c r="S5" s="735"/>
      <c r="T5" s="735" t="s">
        <v>509</v>
      </c>
      <c r="U5" s="735"/>
      <c r="V5" s="735"/>
      <c r="W5" s="735"/>
    </row>
    <row r="6" spans="1:25" s="35" customFormat="1" ht="63">
      <c r="A6" s="735"/>
      <c r="B6" s="735"/>
      <c r="C6" s="735"/>
      <c r="D6" s="735"/>
      <c r="E6" s="742"/>
      <c r="F6" s="735"/>
      <c r="G6" s="742"/>
      <c r="H6" s="735"/>
      <c r="I6" s="742"/>
      <c r="J6" s="735"/>
      <c r="K6" s="735"/>
      <c r="L6" s="735"/>
      <c r="M6" s="735"/>
      <c r="N6" s="735"/>
      <c r="O6" s="745"/>
      <c r="P6" s="34" t="s">
        <v>96</v>
      </c>
      <c r="Q6" s="34" t="s">
        <v>97</v>
      </c>
      <c r="R6" s="38" t="s">
        <v>98</v>
      </c>
      <c r="S6" s="38" t="s">
        <v>99</v>
      </c>
      <c r="T6" s="38" t="s">
        <v>96</v>
      </c>
      <c r="U6" s="34" t="s">
        <v>97</v>
      </c>
      <c r="V6" s="38" t="s">
        <v>98</v>
      </c>
      <c r="W6" s="38" t="s">
        <v>99</v>
      </c>
      <c r="X6" s="199" t="s">
        <v>434</v>
      </c>
      <c r="Y6" s="27">
        <v>10</v>
      </c>
    </row>
    <row r="7" spans="1:25" s="41" customFormat="1">
      <c r="A7" s="39">
        <v>1</v>
      </c>
      <c r="B7" s="39">
        <v>2</v>
      </c>
      <c r="C7" s="39">
        <v>3</v>
      </c>
      <c r="D7" s="39">
        <v>4</v>
      </c>
      <c r="E7" s="39">
        <v>5</v>
      </c>
      <c r="F7" s="39">
        <v>6</v>
      </c>
      <c r="G7" s="39">
        <v>7</v>
      </c>
      <c r="H7" s="39">
        <v>8</v>
      </c>
      <c r="I7" s="39">
        <v>9</v>
      </c>
      <c r="J7" s="39">
        <v>10</v>
      </c>
      <c r="K7" s="39">
        <v>11</v>
      </c>
      <c r="L7" s="39">
        <v>12</v>
      </c>
      <c r="M7" s="39">
        <v>13</v>
      </c>
      <c r="N7" s="39">
        <v>14</v>
      </c>
      <c r="O7" s="39">
        <v>15</v>
      </c>
      <c r="P7" s="39">
        <v>16</v>
      </c>
      <c r="Q7" s="39">
        <v>17</v>
      </c>
      <c r="R7" s="39">
        <v>18</v>
      </c>
      <c r="S7" s="39">
        <v>19</v>
      </c>
      <c r="T7" s="39">
        <v>20</v>
      </c>
      <c r="U7" s="39">
        <v>21</v>
      </c>
      <c r="V7" s="39">
        <v>22</v>
      </c>
      <c r="W7" s="39">
        <v>23</v>
      </c>
    </row>
    <row r="8" spans="1:25" s="41" customFormat="1" ht="110.25">
      <c r="A8" s="115" t="s">
        <v>490</v>
      </c>
      <c r="B8" s="115" t="s">
        <v>491</v>
      </c>
      <c r="C8" s="115" t="s">
        <v>492</v>
      </c>
      <c r="D8" s="523" t="s">
        <v>493</v>
      </c>
      <c r="E8" s="115"/>
      <c r="F8" s="294"/>
      <c r="G8" s="295"/>
      <c r="H8" s="294"/>
      <c r="I8" s="34"/>
      <c r="J8" s="294"/>
      <c r="K8" s="296" t="s">
        <v>12</v>
      </c>
      <c r="L8" s="34" t="s">
        <v>116</v>
      </c>
      <c r="M8" s="296" t="s">
        <v>494</v>
      </c>
      <c r="N8" s="34" t="s">
        <v>534</v>
      </c>
      <c r="O8" s="285" t="s">
        <v>535</v>
      </c>
      <c r="P8" s="34" t="s">
        <v>495</v>
      </c>
      <c r="Q8" s="34" t="s">
        <v>496</v>
      </c>
      <c r="R8" s="34" t="s">
        <v>497</v>
      </c>
      <c r="S8" s="34" t="s">
        <v>498</v>
      </c>
      <c r="T8" s="34" t="s">
        <v>495</v>
      </c>
      <c r="U8" s="34" t="s">
        <v>496</v>
      </c>
      <c r="V8" s="34" t="s">
        <v>497</v>
      </c>
      <c r="W8" s="297" t="s">
        <v>498</v>
      </c>
    </row>
    <row r="9" spans="1:25" s="35" customFormat="1" ht="15.75" customHeight="1">
      <c r="A9" s="869">
        <v>0.85</v>
      </c>
      <c r="B9" s="42"/>
      <c r="C9" s="42"/>
      <c r="D9" s="42"/>
      <c r="E9" s="43" t="s">
        <v>100</v>
      </c>
      <c r="F9" s="718" t="s">
        <v>101</v>
      </c>
      <c r="G9" s="718"/>
      <c r="H9" s="718"/>
      <c r="I9" s="718"/>
      <c r="J9" s="718"/>
      <c r="K9" s="718"/>
      <c r="L9" s="718"/>
      <c r="M9" s="718"/>
      <c r="N9" s="111"/>
      <c r="O9" s="111"/>
      <c r="P9" s="166"/>
      <c r="Q9" s="166"/>
      <c r="R9" s="167"/>
      <c r="S9" s="167"/>
      <c r="T9" s="167"/>
      <c r="U9" s="167"/>
      <c r="V9" s="167"/>
      <c r="W9" s="167"/>
    </row>
    <row r="10" spans="1:25" s="35" customFormat="1">
      <c r="A10" s="870"/>
      <c r="B10" s="719">
        <v>0.1</v>
      </c>
      <c r="C10" s="45"/>
      <c r="D10" s="45"/>
      <c r="E10" s="129" t="s">
        <v>102</v>
      </c>
      <c r="F10" s="720" t="s">
        <v>103</v>
      </c>
      <c r="G10" s="720"/>
      <c r="H10" s="720"/>
      <c r="I10" s="720"/>
      <c r="J10" s="720"/>
      <c r="K10" s="720"/>
      <c r="L10" s="720"/>
      <c r="M10" s="720"/>
      <c r="N10" s="130"/>
      <c r="O10" s="130"/>
      <c r="P10" s="268"/>
      <c r="Q10" s="268"/>
      <c r="R10" s="272"/>
      <c r="S10" s="272"/>
      <c r="T10" s="268"/>
      <c r="U10" s="268"/>
      <c r="V10" s="272"/>
      <c r="W10" s="272"/>
    </row>
    <row r="11" spans="1:25" s="60" customFormat="1" ht="33.75" customHeight="1">
      <c r="A11" s="870"/>
      <c r="B11" s="719"/>
      <c r="C11" s="293"/>
      <c r="D11" s="524"/>
      <c r="E11" s="184" t="s">
        <v>106</v>
      </c>
      <c r="F11" s="750" t="s">
        <v>107</v>
      </c>
      <c r="G11" s="750"/>
      <c r="H11" s="750"/>
      <c r="I11" s="750"/>
      <c r="J11" s="750"/>
      <c r="K11" s="750"/>
      <c r="L11" s="750"/>
      <c r="M11" s="750"/>
      <c r="N11" s="135"/>
      <c r="O11" s="312"/>
      <c r="P11" s="100"/>
      <c r="Q11" s="100"/>
      <c r="R11" s="101"/>
      <c r="S11" s="102"/>
      <c r="T11" s="100"/>
      <c r="U11" s="100"/>
      <c r="V11" s="101"/>
      <c r="W11" s="102"/>
    </row>
    <row r="12" spans="1:25" ht="47.25">
      <c r="A12" s="870"/>
      <c r="B12" s="719"/>
      <c r="C12" s="839">
        <v>0</v>
      </c>
      <c r="D12" s="524">
        <v>1</v>
      </c>
      <c r="E12" s="54" t="s">
        <v>0</v>
      </c>
      <c r="F12" s="242" t="s">
        <v>1</v>
      </c>
      <c r="G12" s="243" t="s">
        <v>332</v>
      </c>
      <c r="H12" s="244" t="s">
        <v>64</v>
      </c>
      <c r="I12" s="169" t="s">
        <v>359</v>
      </c>
      <c r="J12" s="245" t="s">
        <v>65</v>
      </c>
      <c r="K12" s="62" t="s">
        <v>115</v>
      </c>
      <c r="L12" s="61">
        <v>0</v>
      </c>
      <c r="M12" s="61" t="s">
        <v>117</v>
      </c>
      <c r="N12" s="51">
        <v>1</v>
      </c>
      <c r="O12" s="299">
        <f>A9*B10*C12*D12*N12</f>
        <v>0</v>
      </c>
      <c r="P12" s="56">
        <v>0</v>
      </c>
      <c r="Q12" s="56">
        <v>10</v>
      </c>
      <c r="R12" s="124">
        <v>100</v>
      </c>
      <c r="S12" s="59">
        <f>+O12*R12</f>
        <v>0</v>
      </c>
      <c r="T12" s="52"/>
      <c r="U12" s="52"/>
      <c r="V12" s="124"/>
      <c r="W12" s="399"/>
    </row>
    <row r="13" spans="1:25" s="276" customFormat="1">
      <c r="A13" s="870"/>
      <c r="B13" s="719"/>
      <c r="C13" s="839"/>
      <c r="D13" s="524"/>
      <c r="E13" s="184" t="s">
        <v>108</v>
      </c>
      <c r="F13" s="750" t="s">
        <v>109</v>
      </c>
      <c r="G13" s="873"/>
      <c r="H13" s="873"/>
      <c r="I13" s="873"/>
      <c r="J13" s="873"/>
      <c r="K13" s="873"/>
      <c r="L13" s="873"/>
      <c r="M13" s="873"/>
      <c r="N13" s="135"/>
      <c r="O13" s="312"/>
      <c r="P13" s="100"/>
      <c r="Q13" s="100"/>
      <c r="R13" s="101"/>
      <c r="S13" s="165"/>
      <c r="T13" s="34"/>
      <c r="U13" s="34"/>
      <c r="V13" s="400"/>
      <c r="W13" s="401"/>
    </row>
    <row r="14" spans="1:25" ht="31.5" customHeight="1">
      <c r="A14" s="870"/>
      <c r="B14" s="719"/>
      <c r="C14" s="839">
        <v>1</v>
      </c>
      <c r="D14" s="524">
        <v>0</v>
      </c>
      <c r="E14" s="840" t="s">
        <v>4</v>
      </c>
      <c r="F14" s="836" t="s">
        <v>22</v>
      </c>
      <c r="G14" s="243" t="s">
        <v>333</v>
      </c>
      <c r="H14" s="244" t="s">
        <v>2</v>
      </c>
      <c r="I14" s="243" t="s">
        <v>360</v>
      </c>
      <c r="J14" s="244" t="s">
        <v>2</v>
      </c>
      <c r="K14" s="246" t="s">
        <v>356</v>
      </c>
      <c r="L14" s="246"/>
      <c r="M14" s="246"/>
      <c r="N14" s="195"/>
      <c r="O14" s="314"/>
      <c r="P14" s="287"/>
      <c r="Q14" s="287"/>
      <c r="R14" s="216"/>
      <c r="S14" s="187"/>
      <c r="T14" s="34"/>
      <c r="U14" s="34"/>
      <c r="V14" s="400"/>
      <c r="W14" s="401"/>
    </row>
    <row r="15" spans="1:25" ht="41.25" customHeight="1">
      <c r="A15" s="870"/>
      <c r="B15" s="719"/>
      <c r="C15" s="839"/>
      <c r="D15" s="524">
        <v>1</v>
      </c>
      <c r="E15" s="840"/>
      <c r="F15" s="836"/>
      <c r="G15" s="243" t="s">
        <v>334</v>
      </c>
      <c r="H15" s="244" t="s">
        <v>17</v>
      </c>
      <c r="I15" s="52" t="s">
        <v>355</v>
      </c>
      <c r="J15" s="245" t="s">
        <v>17</v>
      </c>
      <c r="K15" s="247" t="s">
        <v>267</v>
      </c>
      <c r="L15" s="57">
        <v>48</v>
      </c>
      <c r="M15" s="248" t="s">
        <v>117</v>
      </c>
      <c r="N15" s="51">
        <v>1</v>
      </c>
      <c r="O15" s="299">
        <f>A9*B10*C14*D15*N15</f>
        <v>8.5000000000000006E-2</v>
      </c>
      <c r="P15" s="56">
        <v>48</v>
      </c>
      <c r="Q15" s="56">
        <v>2</v>
      </c>
      <c r="R15" s="124">
        <f>100+(L15-P15)*Q15</f>
        <v>100</v>
      </c>
      <c r="S15" s="59">
        <f>O15*R15</f>
        <v>8.5</v>
      </c>
      <c r="T15" s="52"/>
      <c r="U15" s="52"/>
      <c r="V15" s="124"/>
      <c r="W15" s="399"/>
    </row>
    <row r="16" spans="1:25" s="60" customFormat="1">
      <c r="A16" s="870"/>
      <c r="B16" s="719"/>
      <c r="C16" s="390"/>
      <c r="D16" s="390"/>
      <c r="E16" s="268" t="s">
        <v>111</v>
      </c>
      <c r="F16" s="757" t="s">
        <v>112</v>
      </c>
      <c r="G16" s="757"/>
      <c r="H16" s="757"/>
      <c r="I16" s="757"/>
      <c r="J16" s="757"/>
      <c r="K16" s="757"/>
      <c r="L16" s="757"/>
      <c r="M16" s="757"/>
      <c r="N16" s="103"/>
      <c r="O16" s="301"/>
      <c r="P16" s="104"/>
      <c r="Q16" s="104"/>
      <c r="R16" s="105"/>
      <c r="S16" s="164"/>
      <c r="T16" s="52"/>
      <c r="U16" s="52"/>
      <c r="V16" s="53"/>
      <c r="W16" s="402"/>
    </row>
    <row r="17" spans="1:23" s="37" customFormat="1" ht="15.75" customHeight="1">
      <c r="A17" s="870"/>
      <c r="B17" s="708">
        <v>0.78</v>
      </c>
      <c r="C17" s="706">
        <v>0</v>
      </c>
      <c r="D17" s="517"/>
      <c r="E17" s="184" t="s">
        <v>137</v>
      </c>
      <c r="F17" s="856" t="s">
        <v>138</v>
      </c>
      <c r="G17" s="857"/>
      <c r="H17" s="857"/>
      <c r="I17" s="857"/>
      <c r="J17" s="857"/>
      <c r="K17" s="857"/>
      <c r="L17" s="857"/>
      <c r="M17" s="858"/>
      <c r="N17" s="282"/>
      <c r="O17" s="282"/>
      <c r="P17" s="109"/>
      <c r="Q17" s="159"/>
      <c r="R17" s="160"/>
      <c r="S17" s="165"/>
      <c r="T17" s="69"/>
      <c r="U17" s="403"/>
      <c r="V17" s="404"/>
      <c r="W17" s="401"/>
    </row>
    <row r="18" spans="1:23" s="35" customFormat="1" ht="72" customHeight="1">
      <c r="A18" s="870"/>
      <c r="B18" s="709"/>
      <c r="C18" s="760"/>
      <c r="D18" s="521">
        <v>1</v>
      </c>
      <c r="E18" s="116" t="s">
        <v>143</v>
      </c>
      <c r="F18" s="281" t="s">
        <v>313</v>
      </c>
      <c r="G18" s="116" t="s">
        <v>448</v>
      </c>
      <c r="H18" s="98" t="s">
        <v>455</v>
      </c>
      <c r="I18" s="116" t="s">
        <v>449</v>
      </c>
      <c r="J18" s="98" t="s">
        <v>465</v>
      </c>
      <c r="K18" s="62" t="s">
        <v>115</v>
      </c>
      <c r="L18" s="62">
        <v>0</v>
      </c>
      <c r="M18" s="61" t="s">
        <v>117</v>
      </c>
      <c r="N18" s="51">
        <v>1</v>
      </c>
      <c r="O18" s="315">
        <f>+A9*B17*C17*D18*N18</f>
        <v>0</v>
      </c>
      <c r="P18" s="56">
        <v>0</v>
      </c>
      <c r="Q18" s="56">
        <v>10</v>
      </c>
      <c r="R18" s="124">
        <v>100</v>
      </c>
      <c r="S18" s="59">
        <f>O18*R18</f>
        <v>0</v>
      </c>
      <c r="T18" s="52"/>
      <c r="U18" s="52"/>
      <c r="V18" s="124"/>
      <c r="W18" s="399"/>
    </row>
    <row r="19" spans="1:23" s="35" customFormat="1" ht="23.25" customHeight="1">
      <c r="A19" s="870"/>
      <c r="B19" s="709"/>
      <c r="C19" s="707"/>
      <c r="D19" s="518"/>
      <c r="E19" s="70" t="s">
        <v>139</v>
      </c>
      <c r="F19" s="750" t="s">
        <v>140</v>
      </c>
      <c r="G19" s="750"/>
      <c r="H19" s="750"/>
      <c r="I19" s="750"/>
      <c r="J19" s="750"/>
      <c r="K19" s="750"/>
      <c r="L19" s="750"/>
      <c r="M19" s="750"/>
      <c r="N19" s="286"/>
      <c r="O19" s="286"/>
      <c r="P19" s="109"/>
      <c r="Q19" s="109"/>
      <c r="R19" s="107"/>
      <c r="S19" s="108"/>
      <c r="T19" s="69"/>
      <c r="U19" s="69"/>
      <c r="V19" s="405"/>
      <c r="W19" s="65"/>
    </row>
    <row r="20" spans="1:23" s="35" customFormat="1" ht="78.75">
      <c r="A20" s="870"/>
      <c r="B20" s="709"/>
      <c r="C20" s="369">
        <v>0</v>
      </c>
      <c r="D20" s="517">
        <v>1</v>
      </c>
      <c r="E20" s="267" t="s">
        <v>59</v>
      </c>
      <c r="F20" s="214" t="s">
        <v>66</v>
      </c>
      <c r="G20" s="73" t="s">
        <v>322</v>
      </c>
      <c r="H20" s="53" t="s">
        <v>344</v>
      </c>
      <c r="I20" s="73" t="s">
        <v>345</v>
      </c>
      <c r="J20" s="53" t="s">
        <v>471</v>
      </c>
      <c r="K20" s="62" t="s">
        <v>115</v>
      </c>
      <c r="L20" s="62">
        <v>0</v>
      </c>
      <c r="M20" s="61" t="s">
        <v>117</v>
      </c>
      <c r="N20" s="259">
        <v>1</v>
      </c>
      <c r="O20" s="315">
        <f>+A9*B17*C20*D20*N20</f>
        <v>0</v>
      </c>
      <c r="P20" s="56">
        <v>0</v>
      </c>
      <c r="Q20" s="56">
        <v>10</v>
      </c>
      <c r="R20" s="124">
        <v>100</v>
      </c>
      <c r="S20" s="59">
        <f>O20*R20</f>
        <v>0</v>
      </c>
      <c r="T20" s="52"/>
      <c r="U20" s="52"/>
      <c r="V20" s="124"/>
      <c r="W20" s="399"/>
    </row>
    <row r="21" spans="1:23" s="37" customFormat="1" ht="15.75" customHeight="1">
      <c r="A21" s="870"/>
      <c r="B21" s="709"/>
      <c r="C21" s="706">
        <v>1</v>
      </c>
      <c r="D21" s="517"/>
      <c r="E21" s="70" t="s">
        <v>141</v>
      </c>
      <c r="F21" s="750" t="s">
        <v>142</v>
      </c>
      <c r="G21" s="750"/>
      <c r="H21" s="750"/>
      <c r="I21" s="750"/>
      <c r="J21" s="750"/>
      <c r="K21" s="750"/>
      <c r="L21" s="750"/>
      <c r="M21" s="750"/>
      <c r="N21" s="286"/>
      <c r="O21" s="286"/>
      <c r="P21" s="109"/>
      <c r="Q21" s="109"/>
      <c r="R21" s="107"/>
      <c r="S21" s="108"/>
      <c r="T21" s="69"/>
      <c r="U21" s="69"/>
      <c r="V21" s="405"/>
      <c r="W21" s="65"/>
    </row>
    <row r="22" spans="1:23" s="35" customFormat="1" ht="90" customHeight="1">
      <c r="A22" s="870"/>
      <c r="B22" s="709"/>
      <c r="C22" s="760"/>
      <c r="D22" s="759">
        <v>0.15</v>
      </c>
      <c r="E22" s="699" t="s">
        <v>60</v>
      </c>
      <c r="F22" s="699" t="s">
        <v>61</v>
      </c>
      <c r="G22" s="699" t="s">
        <v>325</v>
      </c>
      <c r="H22" s="874" t="s">
        <v>373</v>
      </c>
      <c r="I22" s="73" t="s">
        <v>361</v>
      </c>
      <c r="J22" s="98" t="s">
        <v>374</v>
      </c>
      <c r="K22" s="62" t="s">
        <v>115</v>
      </c>
      <c r="L22" s="62">
        <v>0</v>
      </c>
      <c r="M22" s="69" t="s">
        <v>117</v>
      </c>
      <c r="N22" s="51">
        <v>0.4</v>
      </c>
      <c r="O22" s="315">
        <f>+$A$9*$B$17*$C$21*$D$22*N22</f>
        <v>3.9780000000000003E-2</v>
      </c>
      <c r="P22" s="56">
        <v>0</v>
      </c>
      <c r="Q22" s="56">
        <v>10</v>
      </c>
      <c r="R22" s="124">
        <v>100</v>
      </c>
      <c r="S22" s="59">
        <f t="shared" ref="S22:S34" si="0">O22*R22</f>
        <v>3.9780000000000002</v>
      </c>
      <c r="T22" s="52"/>
      <c r="U22" s="52"/>
      <c r="V22" s="124"/>
      <c r="W22" s="399"/>
    </row>
    <row r="23" spans="1:23" s="35" customFormat="1" ht="47.25">
      <c r="A23" s="870"/>
      <c r="B23" s="709"/>
      <c r="C23" s="760"/>
      <c r="D23" s="759"/>
      <c r="E23" s="700"/>
      <c r="F23" s="700"/>
      <c r="G23" s="700"/>
      <c r="H23" s="875"/>
      <c r="I23" s="73" t="s">
        <v>362</v>
      </c>
      <c r="J23" s="98" t="s">
        <v>371</v>
      </c>
      <c r="K23" s="62" t="s">
        <v>115</v>
      </c>
      <c r="L23" s="62">
        <v>0</v>
      </c>
      <c r="M23" s="69" t="s">
        <v>117</v>
      </c>
      <c r="N23" s="51">
        <v>0.3</v>
      </c>
      <c r="O23" s="315">
        <f t="shared" ref="O23:O24" si="1">+$A$9*$B$17*$C$21*$D$22*N23</f>
        <v>2.9834999999999997E-2</v>
      </c>
      <c r="P23" s="56">
        <v>0</v>
      </c>
      <c r="Q23" s="56">
        <v>10</v>
      </c>
      <c r="R23" s="124">
        <v>100</v>
      </c>
      <c r="S23" s="59">
        <f t="shared" si="0"/>
        <v>2.9834999999999998</v>
      </c>
      <c r="T23" s="52"/>
      <c r="U23" s="52"/>
      <c r="V23" s="124"/>
      <c r="W23" s="399"/>
    </row>
    <row r="24" spans="1:23" s="35" customFormat="1" ht="135.75" customHeight="1">
      <c r="A24" s="870"/>
      <c r="B24" s="709"/>
      <c r="C24" s="760"/>
      <c r="D24" s="759"/>
      <c r="E24" s="700"/>
      <c r="F24" s="700"/>
      <c r="G24" s="701"/>
      <c r="H24" s="876"/>
      <c r="I24" s="73" t="s">
        <v>363</v>
      </c>
      <c r="J24" s="98" t="s">
        <v>445</v>
      </c>
      <c r="K24" s="62" t="s">
        <v>115</v>
      </c>
      <c r="L24" s="62">
        <v>0</v>
      </c>
      <c r="M24" s="69" t="s">
        <v>117</v>
      </c>
      <c r="N24" s="51">
        <v>0.3</v>
      </c>
      <c r="O24" s="315">
        <f t="shared" si="1"/>
        <v>2.9834999999999997E-2</v>
      </c>
      <c r="P24" s="56">
        <v>0</v>
      </c>
      <c r="Q24" s="56">
        <v>10</v>
      </c>
      <c r="R24" s="124">
        <v>100</v>
      </c>
      <c r="S24" s="59">
        <f t="shared" si="0"/>
        <v>2.9834999999999998</v>
      </c>
      <c r="T24" s="52"/>
      <c r="U24" s="52"/>
      <c r="V24" s="124"/>
      <c r="W24" s="399"/>
    </row>
    <row r="25" spans="1:23" s="37" customFormat="1" ht="107.25" customHeight="1">
      <c r="A25" s="870"/>
      <c r="B25" s="709"/>
      <c r="C25" s="760"/>
      <c r="D25" s="521">
        <v>0.15</v>
      </c>
      <c r="E25" s="700"/>
      <c r="F25" s="700"/>
      <c r="G25" s="71" t="s">
        <v>380</v>
      </c>
      <c r="H25" s="260" t="s">
        <v>427</v>
      </c>
      <c r="I25" s="73" t="s">
        <v>385</v>
      </c>
      <c r="J25" s="98" t="s">
        <v>376</v>
      </c>
      <c r="K25" s="62" t="s">
        <v>115</v>
      </c>
      <c r="L25" s="62">
        <v>0</v>
      </c>
      <c r="M25" s="69" t="s">
        <v>117</v>
      </c>
      <c r="N25" s="51">
        <v>1</v>
      </c>
      <c r="O25" s="315">
        <f>+$A$9*$B$17*$C$21*D25*N25</f>
        <v>9.9449999999999997E-2</v>
      </c>
      <c r="P25" s="56">
        <v>0</v>
      </c>
      <c r="Q25" s="56">
        <v>10</v>
      </c>
      <c r="R25" s="124">
        <v>100</v>
      </c>
      <c r="S25" s="59">
        <f t="shared" si="0"/>
        <v>9.9450000000000003</v>
      </c>
      <c r="T25" s="52"/>
      <c r="U25" s="52"/>
      <c r="V25" s="124"/>
      <c r="W25" s="399"/>
    </row>
    <row r="26" spans="1:23" s="35" customFormat="1" ht="84" customHeight="1">
      <c r="A26" s="870"/>
      <c r="B26" s="709"/>
      <c r="C26" s="760"/>
      <c r="D26" s="759">
        <v>0.2</v>
      </c>
      <c r="E26" s="700"/>
      <c r="F26" s="700"/>
      <c r="G26" s="684" t="s">
        <v>381</v>
      </c>
      <c r="H26" s="684" t="s">
        <v>398</v>
      </c>
      <c r="I26" s="73" t="s">
        <v>387</v>
      </c>
      <c r="J26" s="53" t="s">
        <v>370</v>
      </c>
      <c r="K26" s="62" t="s">
        <v>115</v>
      </c>
      <c r="L26" s="62">
        <v>0</v>
      </c>
      <c r="M26" s="69" t="s">
        <v>117</v>
      </c>
      <c r="N26" s="51">
        <v>0.5</v>
      </c>
      <c r="O26" s="315">
        <f>+$A$9*$B$17*$C$21*D26*N26</f>
        <v>6.6300000000000012E-2</v>
      </c>
      <c r="P26" s="56">
        <v>0</v>
      </c>
      <c r="Q26" s="56">
        <v>10</v>
      </c>
      <c r="R26" s="124">
        <v>100</v>
      </c>
      <c r="S26" s="59">
        <f t="shared" si="0"/>
        <v>6.6300000000000008</v>
      </c>
      <c r="T26" s="52"/>
      <c r="U26" s="52"/>
      <c r="V26" s="124"/>
      <c r="W26" s="399"/>
    </row>
    <row r="27" spans="1:23" s="35" customFormat="1" ht="67.5" customHeight="1">
      <c r="A27" s="870"/>
      <c r="B27" s="709"/>
      <c r="C27" s="760"/>
      <c r="D27" s="759"/>
      <c r="E27" s="700"/>
      <c r="F27" s="700"/>
      <c r="G27" s="684"/>
      <c r="H27" s="684"/>
      <c r="I27" s="73" t="s">
        <v>388</v>
      </c>
      <c r="J27" s="53" t="s">
        <v>377</v>
      </c>
      <c r="K27" s="62" t="s">
        <v>115</v>
      </c>
      <c r="L27" s="62">
        <v>0</v>
      </c>
      <c r="M27" s="69" t="s">
        <v>117</v>
      </c>
      <c r="N27" s="51">
        <v>0.5</v>
      </c>
      <c r="O27" s="315">
        <f>+$A$9*$B$17*$C$21*D26*N27</f>
        <v>6.6300000000000012E-2</v>
      </c>
      <c r="P27" s="56">
        <v>0</v>
      </c>
      <c r="Q27" s="56">
        <v>10</v>
      </c>
      <c r="R27" s="124">
        <v>100</v>
      </c>
      <c r="S27" s="59">
        <f t="shared" si="0"/>
        <v>6.6300000000000008</v>
      </c>
      <c r="T27" s="52"/>
      <c r="U27" s="52"/>
      <c r="V27" s="124"/>
      <c r="W27" s="399"/>
    </row>
    <row r="28" spans="1:23" s="35" customFormat="1" ht="67.5" customHeight="1">
      <c r="A28" s="870"/>
      <c r="B28" s="709"/>
      <c r="C28" s="760"/>
      <c r="D28" s="759">
        <v>0.15</v>
      </c>
      <c r="E28" s="699" t="s">
        <v>62</v>
      </c>
      <c r="F28" s="699" t="s">
        <v>299</v>
      </c>
      <c r="G28" s="684" t="s">
        <v>383</v>
      </c>
      <c r="H28" s="692" t="s">
        <v>429</v>
      </c>
      <c r="I28" s="52" t="s">
        <v>392</v>
      </c>
      <c r="J28" s="277" t="s">
        <v>401</v>
      </c>
      <c r="K28" s="62" t="s">
        <v>115</v>
      </c>
      <c r="L28" s="62">
        <v>0</v>
      </c>
      <c r="M28" s="69" t="s">
        <v>117</v>
      </c>
      <c r="N28" s="51">
        <v>0.3</v>
      </c>
      <c r="O28" s="315">
        <f>+$A$9*$B$17*$C$21*$D$28*N28</f>
        <v>2.9834999999999997E-2</v>
      </c>
      <c r="P28" s="56">
        <v>0</v>
      </c>
      <c r="Q28" s="56">
        <v>10</v>
      </c>
      <c r="R28" s="124">
        <v>100</v>
      </c>
      <c r="S28" s="59">
        <f t="shared" si="0"/>
        <v>2.9834999999999998</v>
      </c>
      <c r="T28" s="52"/>
      <c r="U28" s="52"/>
      <c r="V28" s="124"/>
      <c r="W28" s="399"/>
    </row>
    <row r="29" spans="1:23" s="35" customFormat="1" ht="112.5" customHeight="1">
      <c r="A29" s="870"/>
      <c r="B29" s="709"/>
      <c r="C29" s="760"/>
      <c r="D29" s="759"/>
      <c r="E29" s="700"/>
      <c r="F29" s="700"/>
      <c r="G29" s="684"/>
      <c r="H29" s="692"/>
      <c r="I29" s="52" t="s">
        <v>393</v>
      </c>
      <c r="J29" s="277" t="s">
        <v>402</v>
      </c>
      <c r="K29" s="62" t="s">
        <v>115</v>
      </c>
      <c r="L29" s="62">
        <v>0</v>
      </c>
      <c r="M29" s="69" t="s">
        <v>117</v>
      </c>
      <c r="N29" s="51">
        <v>0.4</v>
      </c>
      <c r="O29" s="315">
        <f t="shared" ref="O29:O30" si="2">+$A$9*$B$17*$C$21*$D$28*N29</f>
        <v>3.9780000000000003E-2</v>
      </c>
      <c r="P29" s="56">
        <v>0</v>
      </c>
      <c r="Q29" s="56">
        <v>10</v>
      </c>
      <c r="R29" s="124">
        <v>100</v>
      </c>
      <c r="S29" s="59">
        <f t="shared" si="0"/>
        <v>3.9780000000000002</v>
      </c>
      <c r="T29" s="52"/>
      <c r="U29" s="52"/>
      <c r="V29" s="124"/>
      <c r="W29" s="399"/>
    </row>
    <row r="30" spans="1:23" s="35" customFormat="1" ht="120.75" customHeight="1">
      <c r="A30" s="870"/>
      <c r="B30" s="709"/>
      <c r="C30" s="760"/>
      <c r="D30" s="759"/>
      <c r="E30" s="700"/>
      <c r="F30" s="700"/>
      <c r="G30" s="684"/>
      <c r="H30" s="692"/>
      <c r="I30" s="52" t="s">
        <v>394</v>
      </c>
      <c r="J30" s="53" t="s">
        <v>425</v>
      </c>
      <c r="K30" s="62" t="s">
        <v>115</v>
      </c>
      <c r="L30" s="62">
        <v>0</v>
      </c>
      <c r="M30" s="69" t="s">
        <v>117</v>
      </c>
      <c r="N30" s="51">
        <v>0.3</v>
      </c>
      <c r="O30" s="315">
        <f t="shared" si="2"/>
        <v>2.9834999999999997E-2</v>
      </c>
      <c r="P30" s="56">
        <v>0</v>
      </c>
      <c r="Q30" s="56">
        <v>10</v>
      </c>
      <c r="R30" s="124">
        <v>100</v>
      </c>
      <c r="S30" s="59">
        <f t="shared" si="0"/>
        <v>2.9834999999999998</v>
      </c>
      <c r="T30" s="52"/>
      <c r="U30" s="52"/>
      <c r="V30" s="124"/>
      <c r="W30" s="399"/>
    </row>
    <row r="31" spans="1:23" s="35" customFormat="1" ht="69" customHeight="1">
      <c r="A31" s="870"/>
      <c r="B31" s="709"/>
      <c r="C31" s="760"/>
      <c r="D31" s="706">
        <v>0.15</v>
      </c>
      <c r="E31" s="700"/>
      <c r="F31" s="700"/>
      <c r="G31" s="684" t="s">
        <v>410</v>
      </c>
      <c r="H31" s="684" t="s">
        <v>426</v>
      </c>
      <c r="I31" s="73" t="s">
        <v>411</v>
      </c>
      <c r="J31" s="277" t="s">
        <v>401</v>
      </c>
      <c r="K31" s="62" t="s">
        <v>115</v>
      </c>
      <c r="L31" s="62">
        <v>0</v>
      </c>
      <c r="M31" s="69" t="s">
        <v>117</v>
      </c>
      <c r="N31" s="51">
        <v>0.5</v>
      </c>
      <c r="O31" s="315">
        <f>+$A$9*$B$17*$C$21*D31*N31</f>
        <v>4.9724999999999998E-2</v>
      </c>
      <c r="P31" s="56">
        <v>0</v>
      </c>
      <c r="Q31" s="56">
        <v>10</v>
      </c>
      <c r="R31" s="124">
        <v>100</v>
      </c>
      <c r="S31" s="59">
        <f t="shared" si="0"/>
        <v>4.9725000000000001</v>
      </c>
      <c r="T31" s="52"/>
      <c r="U31" s="52"/>
      <c r="V31" s="124"/>
      <c r="W31" s="399"/>
    </row>
    <row r="32" spans="1:23" s="35" customFormat="1" ht="47.25">
      <c r="A32" s="870"/>
      <c r="B32" s="709"/>
      <c r="C32" s="760"/>
      <c r="D32" s="760"/>
      <c r="E32" s="700"/>
      <c r="F32" s="700"/>
      <c r="G32" s="684"/>
      <c r="H32" s="684"/>
      <c r="I32" s="73" t="s">
        <v>412</v>
      </c>
      <c r="J32" s="277" t="s">
        <v>402</v>
      </c>
      <c r="K32" s="62" t="s">
        <v>115</v>
      </c>
      <c r="L32" s="62">
        <v>0</v>
      </c>
      <c r="M32" s="69" t="s">
        <v>117</v>
      </c>
      <c r="N32" s="51">
        <v>0.5</v>
      </c>
      <c r="O32" s="315">
        <f>+$A$9*$B$17*$C$21*D31*N32</f>
        <v>4.9724999999999998E-2</v>
      </c>
      <c r="P32" s="56">
        <v>0</v>
      </c>
      <c r="Q32" s="56">
        <v>10</v>
      </c>
      <c r="R32" s="124">
        <v>100</v>
      </c>
      <c r="S32" s="59">
        <f t="shared" si="0"/>
        <v>4.9725000000000001</v>
      </c>
      <c r="T32" s="52"/>
      <c r="U32" s="52"/>
      <c r="V32" s="124"/>
      <c r="W32" s="399"/>
    </row>
    <row r="33" spans="1:26" s="35" customFormat="1" ht="47.25">
      <c r="A33" s="870"/>
      <c r="B33" s="709"/>
      <c r="C33" s="760"/>
      <c r="D33" s="759">
        <v>0.2</v>
      </c>
      <c r="E33" s="700"/>
      <c r="F33" s="700"/>
      <c r="G33" s="699" t="s">
        <v>414</v>
      </c>
      <c r="H33" s="699" t="s">
        <v>399</v>
      </c>
      <c r="I33" s="52" t="s">
        <v>417</v>
      </c>
      <c r="J33" s="53" t="s">
        <v>365</v>
      </c>
      <c r="K33" s="62" t="s">
        <v>115</v>
      </c>
      <c r="L33" s="62">
        <v>0</v>
      </c>
      <c r="M33" s="69" t="s">
        <v>117</v>
      </c>
      <c r="N33" s="51">
        <v>0.5</v>
      </c>
      <c r="O33" s="315">
        <f>+$A$9*$B$17*$C$21*D33*N33</f>
        <v>6.6300000000000012E-2</v>
      </c>
      <c r="P33" s="56">
        <v>0</v>
      </c>
      <c r="Q33" s="56">
        <v>10</v>
      </c>
      <c r="R33" s="124">
        <v>100</v>
      </c>
      <c r="S33" s="59">
        <f t="shared" si="0"/>
        <v>6.6300000000000008</v>
      </c>
      <c r="T33" s="52"/>
      <c r="U33" s="52"/>
      <c r="V33" s="124"/>
      <c r="W33" s="399"/>
    </row>
    <row r="34" spans="1:26" s="35" customFormat="1" ht="91.5" customHeight="1">
      <c r="A34" s="870"/>
      <c r="B34" s="709"/>
      <c r="C34" s="707"/>
      <c r="D34" s="759"/>
      <c r="E34" s="701"/>
      <c r="F34" s="701"/>
      <c r="G34" s="701"/>
      <c r="H34" s="701"/>
      <c r="I34" s="52" t="s">
        <v>418</v>
      </c>
      <c r="J34" s="53" t="s">
        <v>265</v>
      </c>
      <c r="K34" s="62" t="s">
        <v>115</v>
      </c>
      <c r="L34" s="62">
        <v>0</v>
      </c>
      <c r="M34" s="69" t="s">
        <v>117</v>
      </c>
      <c r="N34" s="51">
        <v>0.5</v>
      </c>
      <c r="O34" s="315">
        <f>+$A$9*$B$17*$C$21*D33*N34</f>
        <v>6.6300000000000012E-2</v>
      </c>
      <c r="P34" s="56">
        <v>0</v>
      </c>
      <c r="Q34" s="56">
        <v>10</v>
      </c>
      <c r="R34" s="124">
        <v>100</v>
      </c>
      <c r="S34" s="59">
        <f t="shared" si="0"/>
        <v>6.6300000000000008</v>
      </c>
      <c r="T34" s="52"/>
      <c r="U34" s="52"/>
      <c r="V34" s="124"/>
      <c r="W34" s="399"/>
    </row>
    <row r="35" spans="1:26" s="37" customFormat="1">
      <c r="A35" s="870"/>
      <c r="B35" s="365"/>
      <c r="C35" s="130"/>
      <c r="D35" s="130">
        <f>D33+D31+D28+D26+D25+D22</f>
        <v>1</v>
      </c>
      <c r="E35" s="129" t="s">
        <v>506</v>
      </c>
      <c r="F35" s="713" t="s">
        <v>507</v>
      </c>
      <c r="G35" s="714"/>
      <c r="H35" s="714"/>
      <c r="I35" s="714"/>
      <c r="J35" s="714"/>
      <c r="K35" s="714"/>
      <c r="L35" s="714"/>
      <c r="M35" s="715"/>
      <c r="N35" s="130"/>
      <c r="O35" s="338"/>
      <c r="P35" s="130"/>
      <c r="Q35" s="130"/>
      <c r="R35" s="130"/>
      <c r="S35" s="321"/>
      <c r="T35" s="406"/>
      <c r="U35" s="406"/>
      <c r="V35" s="406"/>
      <c r="W35" s="407"/>
    </row>
    <row r="36" spans="1:26" s="37" customFormat="1" ht="130.5" customHeight="1">
      <c r="A36" s="870"/>
      <c r="B36" s="719">
        <v>0.12</v>
      </c>
      <c r="C36" s="371">
        <v>0.08</v>
      </c>
      <c r="D36" s="520">
        <v>1</v>
      </c>
      <c r="E36" s="113" t="s">
        <v>3</v>
      </c>
      <c r="F36" s="55" t="s">
        <v>21</v>
      </c>
      <c r="G36" s="169" t="s">
        <v>331</v>
      </c>
      <c r="H36" s="55" t="s">
        <v>308</v>
      </c>
      <c r="I36" s="56" t="s">
        <v>358</v>
      </c>
      <c r="J36" s="55" t="s">
        <v>104</v>
      </c>
      <c r="K36" s="57" t="s">
        <v>115</v>
      </c>
      <c r="L36" s="57">
        <v>0</v>
      </c>
      <c r="M36" s="57" t="s">
        <v>117</v>
      </c>
      <c r="N36" s="58">
        <v>1</v>
      </c>
      <c r="O36" s="340">
        <f>+$A$9*$B$36*C36*D36*N36</f>
        <v>8.1599999999999989E-3</v>
      </c>
      <c r="P36" s="56">
        <v>0</v>
      </c>
      <c r="Q36" s="56">
        <v>10</v>
      </c>
      <c r="R36" s="124">
        <v>100</v>
      </c>
      <c r="S36" s="59">
        <f t="shared" ref="S36:S44" si="3">+O36*R36</f>
        <v>0.81599999999999984</v>
      </c>
      <c r="T36" s="56"/>
      <c r="U36" s="56"/>
      <c r="V36" s="124"/>
      <c r="W36" s="408"/>
    </row>
    <row r="37" spans="1:26" s="37" customFormat="1" ht="86.25" customHeight="1">
      <c r="A37" s="870"/>
      <c r="B37" s="719"/>
      <c r="C37" s="371">
        <v>7.0000000000000007E-2</v>
      </c>
      <c r="D37" s="520">
        <v>1</v>
      </c>
      <c r="E37" s="367" t="s">
        <v>32</v>
      </c>
      <c r="F37" s="170" t="s">
        <v>33</v>
      </c>
      <c r="G37" s="73" t="s">
        <v>317</v>
      </c>
      <c r="H37" s="238" t="s">
        <v>378</v>
      </c>
      <c r="I37" s="99" t="s">
        <v>338</v>
      </c>
      <c r="J37" s="53" t="s">
        <v>431</v>
      </c>
      <c r="K37" s="62" t="s">
        <v>115</v>
      </c>
      <c r="L37" s="62">
        <v>0</v>
      </c>
      <c r="M37" s="57" t="s">
        <v>117</v>
      </c>
      <c r="N37" s="72">
        <v>1</v>
      </c>
      <c r="O37" s="340">
        <f t="shared" ref="O37:O44" si="4">+$A$9*$B$36*C37*D37*N37</f>
        <v>7.1400000000000005E-3</v>
      </c>
      <c r="P37" s="69">
        <v>0</v>
      </c>
      <c r="Q37" s="69">
        <v>10</v>
      </c>
      <c r="R37" s="124">
        <v>100</v>
      </c>
      <c r="S37" s="59">
        <f t="shared" si="3"/>
        <v>0.71400000000000008</v>
      </c>
      <c r="T37" s="69"/>
      <c r="U37" s="69"/>
      <c r="V37" s="124"/>
      <c r="W37" s="408"/>
    </row>
    <row r="38" spans="1:26" s="37" customFormat="1" ht="63" customHeight="1">
      <c r="A38" s="870"/>
      <c r="B38" s="719"/>
      <c r="C38" s="371">
        <v>7.0000000000000007E-2</v>
      </c>
      <c r="D38" s="520">
        <v>1</v>
      </c>
      <c r="E38" s="367" t="s">
        <v>34</v>
      </c>
      <c r="F38" s="170" t="s">
        <v>35</v>
      </c>
      <c r="G38" s="73" t="s">
        <v>318</v>
      </c>
      <c r="H38" s="238" t="s">
        <v>379</v>
      </c>
      <c r="I38" s="52" t="s">
        <v>339</v>
      </c>
      <c r="J38" s="53" t="s">
        <v>432</v>
      </c>
      <c r="K38" s="62" t="s">
        <v>115</v>
      </c>
      <c r="L38" s="62">
        <v>0</v>
      </c>
      <c r="M38" s="61" t="s">
        <v>117</v>
      </c>
      <c r="N38" s="72">
        <v>1</v>
      </c>
      <c r="O38" s="340">
        <f t="shared" si="4"/>
        <v>7.1400000000000005E-3</v>
      </c>
      <c r="P38" s="69">
        <v>0</v>
      </c>
      <c r="Q38" s="69">
        <v>10</v>
      </c>
      <c r="R38" s="124">
        <v>100</v>
      </c>
      <c r="S38" s="59">
        <f t="shared" si="3"/>
        <v>0.71400000000000008</v>
      </c>
      <c r="T38" s="69"/>
      <c r="U38" s="69"/>
      <c r="V38" s="124"/>
      <c r="W38" s="408"/>
    </row>
    <row r="39" spans="1:26" s="37" customFormat="1" ht="99.75" customHeight="1">
      <c r="A39" s="870"/>
      <c r="B39" s="719"/>
      <c r="C39" s="517">
        <v>0.1</v>
      </c>
      <c r="D39" s="520">
        <v>1</v>
      </c>
      <c r="E39" s="519" t="s">
        <v>40</v>
      </c>
      <c r="F39" s="516" t="s">
        <v>41</v>
      </c>
      <c r="G39" s="73" t="s">
        <v>323</v>
      </c>
      <c r="H39" s="98" t="s">
        <v>306</v>
      </c>
      <c r="I39" s="73" t="s">
        <v>350</v>
      </c>
      <c r="J39" s="74" t="s">
        <v>304</v>
      </c>
      <c r="K39" s="62" t="s">
        <v>115</v>
      </c>
      <c r="L39" s="62">
        <v>0</v>
      </c>
      <c r="M39" s="61" t="s">
        <v>117</v>
      </c>
      <c r="N39" s="72">
        <v>1</v>
      </c>
      <c r="O39" s="340">
        <f t="shared" si="4"/>
        <v>1.0200000000000001E-2</v>
      </c>
      <c r="P39" s="69">
        <v>0</v>
      </c>
      <c r="Q39" s="69">
        <v>10</v>
      </c>
      <c r="R39" s="124">
        <v>100</v>
      </c>
      <c r="S39" s="59">
        <f t="shared" si="3"/>
        <v>1.02</v>
      </c>
      <c r="T39" s="69"/>
      <c r="U39" s="69"/>
      <c r="V39" s="124"/>
      <c r="W39" s="409"/>
      <c r="Z39" s="37">
        <f>55+13</f>
        <v>68</v>
      </c>
    </row>
    <row r="40" spans="1:26" s="37" customFormat="1" ht="47.25">
      <c r="A40" s="870"/>
      <c r="B40" s="719"/>
      <c r="C40" s="520">
        <v>0</v>
      </c>
      <c r="D40" s="518">
        <v>1</v>
      </c>
      <c r="E40" s="569" t="s">
        <v>144</v>
      </c>
      <c r="F40" s="569" t="s">
        <v>145</v>
      </c>
      <c r="G40" s="570" t="s">
        <v>526</v>
      </c>
      <c r="H40" s="470" t="s">
        <v>527</v>
      </c>
      <c r="I40" s="469" t="s">
        <v>528</v>
      </c>
      <c r="J40" s="470" t="s">
        <v>527</v>
      </c>
      <c r="K40" s="485" t="s">
        <v>537</v>
      </c>
      <c r="L40" s="62">
        <v>1</v>
      </c>
      <c r="M40" s="61" t="s">
        <v>117</v>
      </c>
      <c r="N40" s="538">
        <v>1</v>
      </c>
      <c r="O40" s="340">
        <f>A9*B36*C40*D40*N40</f>
        <v>0</v>
      </c>
      <c r="P40" s="69">
        <v>0</v>
      </c>
      <c r="Q40" s="69">
        <v>10</v>
      </c>
      <c r="R40" s="124">
        <v>100</v>
      </c>
      <c r="S40" s="59">
        <f t="shared" si="3"/>
        <v>0</v>
      </c>
      <c r="T40" s="69"/>
      <c r="U40" s="69"/>
      <c r="V40" s="124"/>
      <c r="W40" s="409"/>
      <c r="X40" s="35"/>
    </row>
    <row r="41" spans="1:26" s="37" customFormat="1" ht="93" customHeight="1">
      <c r="A41" s="870"/>
      <c r="B41" s="719"/>
      <c r="C41" s="370">
        <v>0.2</v>
      </c>
      <c r="D41" s="520">
        <v>1</v>
      </c>
      <c r="E41" s="73" t="s">
        <v>43</v>
      </c>
      <c r="F41" s="71" t="s">
        <v>44</v>
      </c>
      <c r="G41" s="73" t="s">
        <v>327</v>
      </c>
      <c r="H41" s="71" t="s">
        <v>44</v>
      </c>
      <c r="I41" s="73" t="s">
        <v>327</v>
      </c>
      <c r="J41" s="278" t="s">
        <v>433</v>
      </c>
      <c r="K41" s="62" t="s">
        <v>115</v>
      </c>
      <c r="L41" s="62">
        <v>1</v>
      </c>
      <c r="M41" s="61" t="s">
        <v>117</v>
      </c>
      <c r="N41" s="72">
        <v>1</v>
      </c>
      <c r="O41" s="340">
        <f t="shared" si="4"/>
        <v>2.0400000000000001E-2</v>
      </c>
      <c r="P41" s="69">
        <v>0</v>
      </c>
      <c r="Q41" s="69">
        <v>10</v>
      </c>
      <c r="R41" s="124">
        <v>100</v>
      </c>
      <c r="S41" s="65">
        <f t="shared" si="3"/>
        <v>2.04</v>
      </c>
      <c r="T41" s="69"/>
      <c r="U41" s="69"/>
      <c r="V41" s="124"/>
      <c r="W41" s="409"/>
      <c r="X41" s="35"/>
    </row>
    <row r="42" spans="1:26" s="35" customFormat="1" ht="51" customHeight="1">
      <c r="A42" s="870"/>
      <c r="B42" s="719"/>
      <c r="C42" s="371">
        <v>0.2</v>
      </c>
      <c r="D42" s="520">
        <v>1</v>
      </c>
      <c r="E42" s="367" t="s">
        <v>46</v>
      </c>
      <c r="F42" s="368" t="s">
        <v>47</v>
      </c>
      <c r="G42" s="171" t="s">
        <v>328</v>
      </c>
      <c r="H42" s="171" t="s">
        <v>439</v>
      </c>
      <c r="I42" s="367" t="s">
        <v>352</v>
      </c>
      <c r="J42" s="170" t="s">
        <v>297</v>
      </c>
      <c r="K42" s="485" t="s">
        <v>540</v>
      </c>
      <c r="L42" s="62">
        <v>0</v>
      </c>
      <c r="M42" s="61" t="s">
        <v>117</v>
      </c>
      <c r="N42" s="72">
        <v>1</v>
      </c>
      <c r="O42" s="340">
        <f t="shared" si="4"/>
        <v>2.0400000000000001E-2</v>
      </c>
      <c r="P42" s="69">
        <v>0</v>
      </c>
      <c r="Q42" s="69">
        <v>10</v>
      </c>
      <c r="R42" s="124">
        <v>100</v>
      </c>
      <c r="S42" s="65">
        <f t="shared" si="3"/>
        <v>2.04</v>
      </c>
      <c r="T42" s="69"/>
      <c r="U42" s="69"/>
      <c r="V42" s="124"/>
      <c r="W42" s="409"/>
    </row>
    <row r="43" spans="1:26" s="35" customFormat="1" ht="79.5" customHeight="1">
      <c r="A43" s="870"/>
      <c r="B43" s="719"/>
      <c r="C43" s="371">
        <v>0.2</v>
      </c>
      <c r="D43" s="520">
        <v>1</v>
      </c>
      <c r="E43" s="367" t="s">
        <v>48</v>
      </c>
      <c r="F43" s="368" t="s">
        <v>49</v>
      </c>
      <c r="G43" s="171" t="s">
        <v>329</v>
      </c>
      <c r="H43" s="171" t="s">
        <v>435</v>
      </c>
      <c r="I43" s="367" t="s">
        <v>353</v>
      </c>
      <c r="J43" s="170" t="s">
        <v>298</v>
      </c>
      <c r="K43" s="485" t="s">
        <v>542</v>
      </c>
      <c r="L43" s="488" t="s">
        <v>543</v>
      </c>
      <c r="M43" s="61" t="s">
        <v>117</v>
      </c>
      <c r="N43" s="72">
        <v>1</v>
      </c>
      <c r="O43" s="340">
        <f t="shared" si="4"/>
        <v>2.0400000000000001E-2</v>
      </c>
      <c r="P43" s="69">
        <v>0</v>
      </c>
      <c r="Q43" s="69">
        <v>10</v>
      </c>
      <c r="R43" s="124">
        <v>100</v>
      </c>
      <c r="S43" s="65">
        <f t="shared" si="3"/>
        <v>2.04</v>
      </c>
      <c r="T43" s="69"/>
      <c r="U43" s="69"/>
      <c r="V43" s="124"/>
      <c r="W43" s="409"/>
    </row>
    <row r="44" spans="1:26" s="35" customFormat="1" ht="59.25" customHeight="1">
      <c r="A44" s="870"/>
      <c r="B44" s="719"/>
      <c r="C44" s="388">
        <v>0.08</v>
      </c>
      <c r="D44" s="520">
        <v>1</v>
      </c>
      <c r="E44" s="382" t="s">
        <v>51</v>
      </c>
      <c r="F44" s="384" t="s">
        <v>52</v>
      </c>
      <c r="G44" s="382" t="s">
        <v>330</v>
      </c>
      <c r="H44" s="382" t="s">
        <v>454</v>
      </c>
      <c r="I44" s="113" t="s">
        <v>354</v>
      </c>
      <c r="J44" s="385" t="s">
        <v>511</v>
      </c>
      <c r="K44" s="485" t="s">
        <v>542</v>
      </c>
      <c r="L44" s="487"/>
      <c r="M44" s="61" t="s">
        <v>117</v>
      </c>
      <c r="N44" s="72">
        <v>1</v>
      </c>
      <c r="O44" s="340">
        <f t="shared" si="4"/>
        <v>8.1599999999999989E-3</v>
      </c>
      <c r="P44" s="69">
        <v>0</v>
      </c>
      <c r="Q44" s="69">
        <v>10</v>
      </c>
      <c r="R44" s="124">
        <v>100</v>
      </c>
      <c r="S44" s="65">
        <f t="shared" si="3"/>
        <v>0.81599999999999984</v>
      </c>
      <c r="T44" s="69"/>
      <c r="U44" s="69"/>
      <c r="V44" s="410"/>
      <c r="W44" s="408"/>
    </row>
    <row r="45" spans="1:26" s="199" customFormat="1">
      <c r="A45" s="837">
        <v>0.15</v>
      </c>
      <c r="B45" s="205"/>
      <c r="C45" s="206">
        <f>SUM(C36:C44)</f>
        <v>0.99999999999999989</v>
      </c>
      <c r="D45" s="206"/>
      <c r="E45" s="75" t="s">
        <v>120</v>
      </c>
      <c r="F45" s="718" t="s">
        <v>121</v>
      </c>
      <c r="G45" s="718"/>
      <c r="H45" s="718"/>
      <c r="I45" s="718"/>
      <c r="J45" s="718"/>
      <c r="K45" s="718"/>
      <c r="L45" s="718"/>
      <c r="M45" s="718"/>
      <c r="N45" s="139"/>
      <c r="O45" s="347"/>
      <c r="P45" s="139"/>
      <c r="Q45" s="139"/>
      <c r="R45" s="139"/>
      <c r="S45" s="374"/>
      <c r="T45" s="237"/>
      <c r="U45" s="237"/>
      <c r="V45" s="237"/>
      <c r="W45" s="411"/>
    </row>
    <row r="46" spans="1:26" s="199" customFormat="1" ht="67.5" customHeight="1">
      <c r="A46" s="837"/>
      <c r="B46" s="656">
        <v>0.7</v>
      </c>
      <c r="C46" s="371">
        <v>1</v>
      </c>
      <c r="D46" s="520">
        <v>1</v>
      </c>
      <c r="E46" s="79" t="s">
        <v>484</v>
      </c>
      <c r="F46" s="98" t="s">
        <v>122</v>
      </c>
      <c r="G46" s="79" t="s">
        <v>486</v>
      </c>
      <c r="H46" s="98" t="s">
        <v>122</v>
      </c>
      <c r="I46" s="79" t="s">
        <v>488</v>
      </c>
      <c r="J46" s="98" t="s">
        <v>122</v>
      </c>
      <c r="K46" s="62"/>
      <c r="L46" s="62"/>
      <c r="M46" s="61" t="s">
        <v>117</v>
      </c>
      <c r="N46" s="78">
        <v>1</v>
      </c>
      <c r="O46" s="348">
        <f>+A45*B46*C46*N46</f>
        <v>0.105</v>
      </c>
      <c r="P46" s="69">
        <v>0</v>
      </c>
      <c r="Q46" s="69">
        <v>10</v>
      </c>
      <c r="R46" s="124">
        <v>100</v>
      </c>
      <c r="S46" s="65">
        <f>+O46*R46</f>
        <v>10.5</v>
      </c>
      <c r="T46" s="69"/>
      <c r="U46" s="69"/>
      <c r="V46" s="124"/>
      <c r="W46" s="408"/>
    </row>
    <row r="47" spans="1:26" s="199" customFormat="1" ht="75" customHeight="1">
      <c r="A47" s="837"/>
      <c r="B47" s="657">
        <v>0.3</v>
      </c>
      <c r="C47" s="371">
        <v>1</v>
      </c>
      <c r="D47" s="520">
        <v>1</v>
      </c>
      <c r="E47" s="79" t="s">
        <v>485</v>
      </c>
      <c r="F47" s="98" t="s">
        <v>123</v>
      </c>
      <c r="G47" s="79" t="s">
        <v>487</v>
      </c>
      <c r="H47" s="98" t="s">
        <v>123</v>
      </c>
      <c r="I47" s="79" t="s">
        <v>489</v>
      </c>
      <c r="J47" s="98" t="s">
        <v>123</v>
      </c>
      <c r="K47" s="62"/>
      <c r="L47" s="62"/>
      <c r="M47" s="61" t="s">
        <v>117</v>
      </c>
      <c r="N47" s="78">
        <v>1</v>
      </c>
      <c r="O47" s="348">
        <f>+A45*B47*C47*N47</f>
        <v>4.4999999999999998E-2</v>
      </c>
      <c r="P47" s="69">
        <v>0</v>
      </c>
      <c r="Q47" s="69">
        <v>10</v>
      </c>
      <c r="R47" s="124">
        <v>100</v>
      </c>
      <c r="S47" s="65">
        <f>+O47*R47</f>
        <v>4.5</v>
      </c>
      <c r="T47" s="69"/>
      <c r="U47" s="69"/>
      <c r="V47" s="124"/>
      <c r="W47" s="408"/>
    </row>
    <row r="48" spans="1:26" s="199" customFormat="1">
      <c r="A48" s="206"/>
      <c r="B48" s="205"/>
      <c r="C48" s="205"/>
      <c r="D48" s="205"/>
      <c r="E48" s="133" t="s">
        <v>29</v>
      </c>
      <c r="F48" s="763" t="s">
        <v>124</v>
      </c>
      <c r="G48" s="763"/>
      <c r="H48" s="763"/>
      <c r="I48" s="763"/>
      <c r="J48" s="763"/>
      <c r="K48" s="763"/>
      <c r="L48" s="763"/>
      <c r="M48" s="763"/>
      <c r="N48" s="139"/>
      <c r="O48" s="347"/>
      <c r="P48" s="139"/>
      <c r="Q48" s="139"/>
      <c r="R48" s="139"/>
      <c r="S48" s="375">
        <f>+SUM(S12:S47)</f>
        <v>100.00000000000001</v>
      </c>
      <c r="T48" s="237"/>
      <c r="U48" s="237"/>
      <c r="V48" s="237"/>
      <c r="W48" s="411"/>
    </row>
    <row r="49" spans="1:23" s="199" customFormat="1" ht="31.5">
      <c r="A49" s="206"/>
      <c r="B49" s="205"/>
      <c r="C49" s="205"/>
      <c r="D49" s="205"/>
      <c r="E49" s="99" t="s">
        <v>125</v>
      </c>
      <c r="F49" s="76" t="s">
        <v>450</v>
      </c>
      <c r="G49" s="69" t="s">
        <v>331</v>
      </c>
      <c r="H49" s="76" t="s">
        <v>450</v>
      </c>
      <c r="I49" s="177" t="s">
        <v>358</v>
      </c>
      <c r="J49" s="76" t="s">
        <v>450</v>
      </c>
      <c r="K49" s="62" t="s">
        <v>512</v>
      </c>
      <c r="L49" s="62"/>
      <c r="M49" s="69" t="s">
        <v>513</v>
      </c>
      <c r="N49" s="78"/>
      <c r="O49" s="348"/>
      <c r="P49" s="69"/>
      <c r="Q49" s="69"/>
      <c r="R49" s="125"/>
      <c r="S49" s="329"/>
      <c r="T49" s="69"/>
      <c r="U49" s="69"/>
      <c r="V49" s="76"/>
      <c r="W49" s="412"/>
    </row>
    <row r="50" spans="1:23" s="199" customFormat="1" ht="31.5">
      <c r="A50" s="206"/>
      <c r="B50" s="205"/>
      <c r="C50" s="205"/>
      <c r="D50" s="205"/>
      <c r="E50" s="99" t="s">
        <v>126</v>
      </c>
      <c r="F50" s="76" t="s">
        <v>309</v>
      </c>
      <c r="G50" s="69" t="s">
        <v>514</v>
      </c>
      <c r="H50" s="76" t="s">
        <v>451</v>
      </c>
      <c r="I50" s="177" t="s">
        <v>515</v>
      </c>
      <c r="J50" s="76" t="s">
        <v>451</v>
      </c>
      <c r="K50" s="62" t="s">
        <v>512</v>
      </c>
      <c r="L50" s="62"/>
      <c r="M50" s="69" t="s">
        <v>513</v>
      </c>
      <c r="N50" s="78"/>
      <c r="O50" s="348"/>
      <c r="P50" s="69"/>
      <c r="Q50" s="69"/>
      <c r="R50" s="125"/>
      <c r="S50" s="329"/>
      <c r="T50" s="69"/>
      <c r="U50" s="69"/>
      <c r="V50" s="76"/>
      <c r="W50" s="412"/>
    </row>
    <row r="51" spans="1:23" s="198" customFormat="1" ht="63">
      <c r="A51" s="206"/>
      <c r="B51" s="203"/>
      <c r="C51" s="203"/>
      <c r="D51" s="203"/>
      <c r="E51" s="99" t="s">
        <v>266</v>
      </c>
      <c r="F51" s="134" t="s">
        <v>127</v>
      </c>
      <c r="G51" s="81" t="s">
        <v>516</v>
      </c>
      <c r="H51" s="134" t="s">
        <v>127</v>
      </c>
      <c r="I51" s="178" t="s">
        <v>517</v>
      </c>
      <c r="J51" s="134" t="s">
        <v>127</v>
      </c>
      <c r="K51" s="62" t="s">
        <v>512</v>
      </c>
      <c r="L51" s="61"/>
      <c r="M51" s="69" t="s">
        <v>513</v>
      </c>
      <c r="N51" s="78"/>
      <c r="O51" s="348"/>
      <c r="P51" s="69"/>
      <c r="Q51" s="69"/>
      <c r="R51" s="125"/>
      <c r="S51" s="329"/>
      <c r="T51" s="69"/>
      <c r="U51" s="69"/>
      <c r="V51" s="76"/>
      <c r="W51" s="412"/>
    </row>
    <row r="52" spans="1:23" s="209" customFormat="1">
      <c r="A52" s="207"/>
      <c r="B52" s="208"/>
      <c r="C52" s="208"/>
      <c r="D52" s="208"/>
      <c r="E52" s="50"/>
      <c r="F52" s="764" t="s">
        <v>128</v>
      </c>
      <c r="G52" s="764"/>
      <c r="H52" s="764"/>
      <c r="I52" s="764"/>
      <c r="J52" s="764"/>
      <c r="K52" s="82"/>
      <c r="L52" s="82"/>
      <c r="M52" s="372"/>
      <c r="N52" s="83"/>
      <c r="O52" s="349"/>
      <c r="P52" s="84"/>
      <c r="Q52" s="84"/>
      <c r="R52" s="126"/>
      <c r="S52" s="376">
        <f>S51+S50+S49+S48</f>
        <v>100.00000000000001</v>
      </c>
      <c r="T52" s="84"/>
      <c r="U52" s="84"/>
      <c r="V52" s="413"/>
      <c r="W52" s="414">
        <f>+W48</f>
        <v>0</v>
      </c>
    </row>
    <row r="53" spans="1:23" s="198" customFormat="1">
      <c r="E53" s="85"/>
      <c r="F53" s="86"/>
      <c r="G53" s="87"/>
      <c r="H53" s="87"/>
      <c r="I53" s="87"/>
      <c r="J53" s="88"/>
      <c r="K53" s="89"/>
      <c r="L53" s="89"/>
      <c r="M53" s="87"/>
      <c r="N53" s="90"/>
      <c r="O53" s="350"/>
      <c r="P53" s="91"/>
      <c r="Q53" s="91"/>
      <c r="R53" s="127"/>
      <c r="S53" s="331"/>
      <c r="T53" s="199"/>
      <c r="U53" s="199"/>
      <c r="V53" s="199"/>
      <c r="W53" s="357"/>
    </row>
    <row r="54" spans="1:23" s="198" customFormat="1">
      <c r="E54" s="175"/>
      <c r="F54" s="152"/>
      <c r="G54" s="29"/>
      <c r="H54" s="152"/>
      <c r="I54" s="29"/>
      <c r="J54" s="152"/>
      <c r="N54" s="211"/>
      <c r="O54" s="351"/>
      <c r="P54" s="27"/>
      <c r="Q54" s="27"/>
      <c r="R54" s="213"/>
      <c r="S54" s="331"/>
      <c r="T54" s="199"/>
      <c r="U54" s="199"/>
      <c r="V54" s="199"/>
      <c r="W54" s="357"/>
    </row>
    <row r="55" spans="1:23" s="210" customFormat="1">
      <c r="E55" s="175"/>
      <c r="F55" s="723" t="s">
        <v>133</v>
      </c>
      <c r="G55" s="723"/>
      <c r="H55" s="723"/>
      <c r="I55" s="168"/>
      <c r="J55" s="151"/>
      <c r="M55" s="762" t="s">
        <v>134</v>
      </c>
      <c r="N55" s="762"/>
      <c r="O55" s="762"/>
      <c r="P55" s="762"/>
      <c r="Q55" s="762"/>
      <c r="R55" s="762"/>
      <c r="S55" s="762"/>
      <c r="T55" s="212"/>
      <c r="U55" s="212"/>
      <c r="V55" s="212"/>
      <c r="W55" s="358"/>
    </row>
    <row r="56" spans="1:23">
      <c r="N56" s="163"/>
      <c r="O56" s="163"/>
      <c r="S56" s="37"/>
    </row>
    <row r="57" spans="1:23" ht="15.75" customHeight="1"/>
    <row r="58" spans="1:23" ht="15.75" customHeight="1"/>
    <row r="59" spans="1:23" ht="15.75" customHeight="1"/>
    <row r="61" spans="1:23" s="93" customFormat="1">
      <c r="E61" s="94"/>
      <c r="F61" s="96"/>
      <c r="G61" s="96"/>
      <c r="H61" s="96"/>
      <c r="I61" s="96"/>
      <c r="J61" s="96"/>
      <c r="K61" s="33"/>
      <c r="L61" s="33"/>
      <c r="M61" s="33"/>
      <c r="N61" s="95"/>
      <c r="O61" s="95"/>
      <c r="P61" s="37"/>
      <c r="Q61" s="37"/>
      <c r="R61" s="97"/>
      <c r="S61" s="35"/>
      <c r="T61" s="35"/>
      <c r="U61" s="35"/>
      <c r="V61" s="35"/>
      <c r="W61" s="35"/>
    </row>
  </sheetData>
  <mergeCells count="72">
    <mergeCell ref="S2:W2"/>
    <mergeCell ref="A1:G2"/>
    <mergeCell ref="I1:R1"/>
    <mergeCell ref="S1:W1"/>
    <mergeCell ref="I2:L2"/>
    <mergeCell ref="M2:R2"/>
    <mergeCell ref="T5:W5"/>
    <mergeCell ref="E3:F3"/>
    <mergeCell ref="G3:H3"/>
    <mergeCell ref="I4:I6"/>
    <mergeCell ref="I3:J3"/>
    <mergeCell ref="O3:O6"/>
    <mergeCell ref="F4:F6"/>
    <mergeCell ref="P5:S5"/>
    <mergeCell ref="N3:N6"/>
    <mergeCell ref="P3:W4"/>
    <mergeCell ref="J4:J6"/>
    <mergeCell ref="A3:A6"/>
    <mergeCell ref="B3:B6"/>
    <mergeCell ref="C3:C6"/>
    <mergeCell ref="F22:F27"/>
    <mergeCell ref="F21:M21"/>
    <mergeCell ref="B17:B34"/>
    <mergeCell ref="F28:F34"/>
    <mergeCell ref="C17:C19"/>
    <mergeCell ref="G4:G6"/>
    <mergeCell ref="H4:H6"/>
    <mergeCell ref="M3:M6"/>
    <mergeCell ref="E4:E6"/>
    <mergeCell ref="K3:L3"/>
    <mergeCell ref="K4:K6"/>
    <mergeCell ref="L4:L6"/>
    <mergeCell ref="E28:E34"/>
    <mergeCell ref="G31:G32"/>
    <mergeCell ref="H26:H27"/>
    <mergeCell ref="F9:M9"/>
    <mergeCell ref="F10:M10"/>
    <mergeCell ref="F11:M11"/>
    <mergeCell ref="F16:M16"/>
    <mergeCell ref="C12:C13"/>
    <mergeCell ref="C14:C15"/>
    <mergeCell ref="E22:E27"/>
    <mergeCell ref="F19:M19"/>
    <mergeCell ref="G28:G30"/>
    <mergeCell ref="H28:H30"/>
    <mergeCell ref="A9:A44"/>
    <mergeCell ref="C21:C34"/>
    <mergeCell ref="A45:A47"/>
    <mergeCell ref="F45:M45"/>
    <mergeCell ref="F48:M48"/>
    <mergeCell ref="E14:E15"/>
    <mergeCell ref="F13:M13"/>
    <mergeCell ref="G26:G27"/>
    <mergeCell ref="B36:B44"/>
    <mergeCell ref="F35:M35"/>
    <mergeCell ref="H31:H32"/>
    <mergeCell ref="F14:F15"/>
    <mergeCell ref="F17:M17"/>
    <mergeCell ref="B10:B16"/>
    <mergeCell ref="G22:G24"/>
    <mergeCell ref="H22:H24"/>
    <mergeCell ref="F52:J52"/>
    <mergeCell ref="H33:H34"/>
    <mergeCell ref="G33:G34"/>
    <mergeCell ref="F55:H55"/>
    <mergeCell ref="M55:S55"/>
    <mergeCell ref="D33:D34"/>
    <mergeCell ref="D3:D6"/>
    <mergeCell ref="D22:D24"/>
    <mergeCell ref="D26:D27"/>
    <mergeCell ref="D28:D30"/>
    <mergeCell ref="D31:D32"/>
  </mergeCells>
  <pageMargins left="0.44" right="0.2" top="0.42" bottom="0.37" header="0.3" footer="0.3"/>
  <pageSetup paperSize="8" orientation="landscape"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41"/>
  <sheetViews>
    <sheetView workbookViewId="0">
      <selection activeCell="B6" sqref="B6"/>
    </sheetView>
  </sheetViews>
  <sheetFormatPr defaultColWidth="31" defaultRowHeight="18"/>
  <cols>
    <col min="1" max="1" width="5.875" style="143" customWidth="1"/>
    <col min="2" max="16384" width="31" style="143"/>
  </cols>
  <sheetData>
    <row r="1" spans="1:6">
      <c r="A1" s="145"/>
      <c r="B1" s="145"/>
      <c r="C1" s="145"/>
      <c r="D1" s="145"/>
      <c r="E1" s="145"/>
      <c r="F1" s="145"/>
    </row>
    <row r="2" spans="1:6" s="140" customFormat="1">
      <c r="A2" s="146"/>
      <c r="B2" s="146" t="s">
        <v>291</v>
      </c>
      <c r="C2" s="146" t="s">
        <v>292</v>
      </c>
      <c r="D2" s="146" t="s">
        <v>293</v>
      </c>
      <c r="E2" s="146" t="s">
        <v>294</v>
      </c>
      <c r="F2" s="146" t="s">
        <v>295</v>
      </c>
    </row>
    <row r="3" spans="1:6" ht="54">
      <c r="A3" s="147">
        <v>1</v>
      </c>
      <c r="B3" s="144" t="s">
        <v>171</v>
      </c>
      <c r="C3" s="141" t="s">
        <v>268</v>
      </c>
      <c r="D3" s="141" t="s">
        <v>146</v>
      </c>
      <c r="E3" s="149" t="s">
        <v>195</v>
      </c>
      <c r="F3" s="141" t="s">
        <v>288</v>
      </c>
    </row>
    <row r="4" spans="1:6" ht="54">
      <c r="A4" s="147">
        <v>2</v>
      </c>
      <c r="B4" s="144" t="s">
        <v>172</v>
      </c>
      <c r="C4" s="141" t="s">
        <v>269</v>
      </c>
      <c r="D4" s="141" t="s">
        <v>147</v>
      </c>
      <c r="E4" s="149" t="s">
        <v>196</v>
      </c>
      <c r="F4" s="141" t="s">
        <v>232</v>
      </c>
    </row>
    <row r="5" spans="1:6" ht="72">
      <c r="A5" s="147">
        <v>3</v>
      </c>
      <c r="B5" s="144" t="s">
        <v>173</v>
      </c>
      <c r="C5" s="144" t="s">
        <v>270</v>
      </c>
      <c r="D5" s="141" t="s">
        <v>148</v>
      </c>
      <c r="E5" s="149" t="s">
        <v>197</v>
      </c>
      <c r="F5" s="141" t="s">
        <v>233</v>
      </c>
    </row>
    <row r="6" spans="1:6" ht="54">
      <c r="A6" s="147">
        <v>4</v>
      </c>
      <c r="B6" s="144" t="s">
        <v>174</v>
      </c>
      <c r="C6" s="141" t="s">
        <v>271</v>
      </c>
      <c r="D6" s="141" t="s">
        <v>149</v>
      </c>
      <c r="E6" s="149" t="s">
        <v>198</v>
      </c>
      <c r="F6" s="141" t="s">
        <v>234</v>
      </c>
    </row>
    <row r="7" spans="1:6" ht="54">
      <c r="A7" s="147">
        <v>5</v>
      </c>
      <c r="B7" s="144" t="s">
        <v>175</v>
      </c>
      <c r="C7" s="141" t="s">
        <v>272</v>
      </c>
      <c r="D7" s="141" t="s">
        <v>150</v>
      </c>
      <c r="E7" s="149" t="s">
        <v>199</v>
      </c>
      <c r="F7" s="141" t="s">
        <v>235</v>
      </c>
    </row>
    <row r="8" spans="1:6" ht="90">
      <c r="A8" s="147">
        <v>6</v>
      </c>
      <c r="B8" s="144" t="s">
        <v>176</v>
      </c>
      <c r="C8" s="141" t="s">
        <v>273</v>
      </c>
      <c r="D8" s="141" t="s">
        <v>151</v>
      </c>
      <c r="E8" s="149" t="s">
        <v>200</v>
      </c>
      <c r="F8" s="141" t="s">
        <v>236</v>
      </c>
    </row>
    <row r="9" spans="1:6" ht="108">
      <c r="A9" s="147">
        <v>7</v>
      </c>
      <c r="B9" s="144" t="s">
        <v>177</v>
      </c>
      <c r="C9" s="141" t="s">
        <v>274</v>
      </c>
      <c r="D9" s="141" t="s">
        <v>152</v>
      </c>
      <c r="E9" s="149" t="s">
        <v>201</v>
      </c>
      <c r="F9" s="141" t="s">
        <v>237</v>
      </c>
    </row>
    <row r="10" spans="1:6" ht="54">
      <c r="A10" s="147">
        <v>8</v>
      </c>
      <c r="B10" s="144" t="s">
        <v>178</v>
      </c>
      <c r="C10" s="141" t="s">
        <v>275</v>
      </c>
      <c r="D10" s="141" t="s">
        <v>153</v>
      </c>
      <c r="E10" s="149" t="s">
        <v>202</v>
      </c>
      <c r="F10" s="141" t="s">
        <v>238</v>
      </c>
    </row>
    <row r="11" spans="1:6" ht="54">
      <c r="A11" s="147">
        <v>9</v>
      </c>
      <c r="B11" s="144" t="s">
        <v>179</v>
      </c>
      <c r="C11" s="141" t="s">
        <v>276</v>
      </c>
      <c r="D11" s="141" t="s">
        <v>154</v>
      </c>
      <c r="E11" s="149" t="s">
        <v>203</v>
      </c>
      <c r="F11" s="141" t="s">
        <v>239</v>
      </c>
    </row>
    <row r="12" spans="1:6" ht="54">
      <c r="A12" s="147">
        <v>10</v>
      </c>
      <c r="B12" s="144" t="s">
        <v>180</v>
      </c>
      <c r="C12" s="141" t="s">
        <v>277</v>
      </c>
      <c r="D12" s="141" t="s">
        <v>155</v>
      </c>
      <c r="E12" s="149" t="s">
        <v>204</v>
      </c>
      <c r="F12" s="141" t="s">
        <v>240</v>
      </c>
    </row>
    <row r="13" spans="1:6" ht="54">
      <c r="A13" s="147">
        <v>11</v>
      </c>
      <c r="B13" s="144" t="s">
        <v>181</v>
      </c>
      <c r="C13" s="141" t="s">
        <v>278</v>
      </c>
      <c r="D13" s="141" t="s">
        <v>156</v>
      </c>
      <c r="E13" s="149" t="s">
        <v>205</v>
      </c>
      <c r="F13" s="141" t="s">
        <v>241</v>
      </c>
    </row>
    <row r="14" spans="1:6" ht="54">
      <c r="A14" s="147">
        <v>12</v>
      </c>
      <c r="B14" s="144" t="s">
        <v>182</v>
      </c>
      <c r="C14" s="141" t="s">
        <v>279</v>
      </c>
      <c r="D14" s="141" t="s">
        <v>157</v>
      </c>
      <c r="E14" s="149" t="s">
        <v>206</v>
      </c>
      <c r="F14" s="141" t="s">
        <v>242</v>
      </c>
    </row>
    <row r="15" spans="1:6" ht="90">
      <c r="A15" s="147">
        <v>13</v>
      </c>
      <c r="B15" s="144" t="s">
        <v>183</v>
      </c>
      <c r="C15" s="141" t="s">
        <v>280</v>
      </c>
      <c r="D15" s="141" t="s">
        <v>158</v>
      </c>
      <c r="E15" s="149" t="s">
        <v>207</v>
      </c>
      <c r="F15" s="141" t="s">
        <v>243</v>
      </c>
    </row>
    <row r="16" spans="1:6" ht="90">
      <c r="A16" s="147">
        <v>14</v>
      </c>
      <c r="B16" s="141" t="s">
        <v>184</v>
      </c>
      <c r="C16" s="141" t="s">
        <v>281</v>
      </c>
      <c r="D16" s="141" t="s">
        <v>159</v>
      </c>
      <c r="E16" s="149" t="s">
        <v>208</v>
      </c>
      <c r="F16" s="141" t="s">
        <v>289</v>
      </c>
    </row>
    <row r="17" spans="1:6" ht="108">
      <c r="A17" s="147">
        <v>15</v>
      </c>
      <c r="B17" s="141" t="s">
        <v>185</v>
      </c>
      <c r="C17" s="141" t="s">
        <v>282</v>
      </c>
      <c r="D17" s="141" t="s">
        <v>160</v>
      </c>
      <c r="E17" s="149" t="s">
        <v>209</v>
      </c>
      <c r="F17" s="141" t="s">
        <v>290</v>
      </c>
    </row>
    <row r="18" spans="1:6" ht="72">
      <c r="A18" s="147">
        <v>16</v>
      </c>
      <c r="B18" s="141" t="s">
        <v>186</v>
      </c>
      <c r="C18" s="141" t="s">
        <v>283</v>
      </c>
      <c r="D18" s="141" t="s">
        <v>161</v>
      </c>
      <c r="E18" s="149" t="s">
        <v>210</v>
      </c>
      <c r="F18" s="141" t="s">
        <v>244</v>
      </c>
    </row>
    <row r="19" spans="1:6" ht="54">
      <c r="A19" s="147">
        <v>17</v>
      </c>
      <c r="B19" s="141" t="s">
        <v>187</v>
      </c>
      <c r="C19" s="141" t="s">
        <v>284</v>
      </c>
      <c r="D19" s="141" t="s">
        <v>162</v>
      </c>
      <c r="E19" s="149" t="s">
        <v>211</v>
      </c>
      <c r="F19" s="141" t="s">
        <v>245</v>
      </c>
    </row>
    <row r="20" spans="1:6" ht="54">
      <c r="A20" s="147">
        <v>18</v>
      </c>
      <c r="B20" s="141" t="s">
        <v>188</v>
      </c>
      <c r="C20" s="141" t="s">
        <v>285</v>
      </c>
      <c r="D20" s="141" t="s">
        <v>163</v>
      </c>
      <c r="E20" s="149" t="s">
        <v>212</v>
      </c>
      <c r="F20" s="141" t="s">
        <v>246</v>
      </c>
    </row>
    <row r="21" spans="1:6" ht="72">
      <c r="A21" s="147">
        <v>19</v>
      </c>
      <c r="B21" s="141" t="s">
        <v>189</v>
      </c>
      <c r="C21" s="141" t="s">
        <v>286</v>
      </c>
      <c r="D21" s="141" t="s">
        <v>164</v>
      </c>
      <c r="E21" s="149" t="s">
        <v>213</v>
      </c>
      <c r="F21" s="141" t="s">
        <v>247</v>
      </c>
    </row>
    <row r="22" spans="1:6" ht="54">
      <c r="A22" s="147">
        <v>20</v>
      </c>
      <c r="B22" s="141" t="s">
        <v>190</v>
      </c>
      <c r="C22" s="141" t="s">
        <v>287</v>
      </c>
      <c r="D22" s="141" t="s">
        <v>165</v>
      </c>
      <c r="E22" s="149" t="s">
        <v>214</v>
      </c>
      <c r="F22" s="141" t="s">
        <v>248</v>
      </c>
    </row>
    <row r="23" spans="1:6" ht="54">
      <c r="A23" s="147">
        <v>21</v>
      </c>
      <c r="B23" s="141" t="s">
        <v>191</v>
      </c>
      <c r="C23" s="141" t="s">
        <v>268</v>
      </c>
      <c r="D23" s="141" t="s">
        <v>166</v>
      </c>
      <c r="E23" s="149" t="s">
        <v>215</v>
      </c>
      <c r="F23" s="141" t="s">
        <v>249</v>
      </c>
    </row>
    <row r="24" spans="1:6" ht="54">
      <c r="A24" s="147">
        <v>22</v>
      </c>
      <c r="B24" s="141" t="s">
        <v>192</v>
      </c>
      <c r="C24" s="141" t="s">
        <v>269</v>
      </c>
      <c r="D24" s="141" t="s">
        <v>167</v>
      </c>
      <c r="E24" s="149" t="s">
        <v>216</v>
      </c>
      <c r="F24" s="141" t="s">
        <v>250</v>
      </c>
    </row>
    <row r="25" spans="1:6" ht="72">
      <c r="A25" s="147">
        <v>23</v>
      </c>
      <c r="B25" s="148"/>
      <c r="C25" s="144" t="s">
        <v>270</v>
      </c>
      <c r="D25" s="141" t="s">
        <v>168</v>
      </c>
      <c r="E25" s="149" t="s">
        <v>217</v>
      </c>
      <c r="F25" s="141" t="s">
        <v>251</v>
      </c>
    </row>
    <row r="26" spans="1:6" ht="54">
      <c r="A26" s="147">
        <v>24</v>
      </c>
      <c r="B26" s="148"/>
      <c r="C26" s="141" t="s">
        <v>271</v>
      </c>
      <c r="D26" s="141" t="s">
        <v>169</v>
      </c>
      <c r="E26" s="149" t="s">
        <v>218</v>
      </c>
      <c r="F26" s="141" t="s">
        <v>252</v>
      </c>
    </row>
    <row r="27" spans="1:6" ht="54">
      <c r="A27" s="147">
        <v>25</v>
      </c>
      <c r="B27" s="148"/>
      <c r="C27" s="141" t="s">
        <v>272</v>
      </c>
      <c r="D27" s="141" t="s">
        <v>170</v>
      </c>
      <c r="E27" s="149" t="s">
        <v>219</v>
      </c>
      <c r="F27" s="141" t="s">
        <v>253</v>
      </c>
    </row>
    <row r="28" spans="1:6" ht="54">
      <c r="A28" s="147">
        <v>26</v>
      </c>
      <c r="B28" s="148"/>
      <c r="C28" s="141" t="s">
        <v>273</v>
      </c>
      <c r="D28" s="148"/>
      <c r="E28" s="149" t="s">
        <v>220</v>
      </c>
      <c r="F28" s="141" t="s">
        <v>254</v>
      </c>
    </row>
    <row r="29" spans="1:6" ht="54">
      <c r="A29" s="147">
        <v>27</v>
      </c>
      <c r="B29" s="148"/>
      <c r="C29" s="141" t="s">
        <v>274</v>
      </c>
      <c r="D29" s="148"/>
      <c r="E29" s="149" t="s">
        <v>221</v>
      </c>
      <c r="F29" s="142" t="s">
        <v>255</v>
      </c>
    </row>
    <row r="30" spans="1:6" ht="54">
      <c r="A30" s="147">
        <v>28</v>
      </c>
      <c r="B30" s="148"/>
      <c r="C30" s="141" t="s">
        <v>275</v>
      </c>
      <c r="D30" s="148"/>
      <c r="E30" s="149" t="s">
        <v>222</v>
      </c>
      <c r="F30" s="142" t="s">
        <v>256</v>
      </c>
    </row>
    <row r="31" spans="1:6" ht="54">
      <c r="A31" s="147">
        <v>29</v>
      </c>
      <c r="B31" s="148"/>
      <c r="C31" s="141" t="s">
        <v>276</v>
      </c>
      <c r="D31" s="148"/>
      <c r="E31" s="149" t="s">
        <v>223</v>
      </c>
      <c r="F31" s="142" t="s">
        <v>257</v>
      </c>
    </row>
    <row r="32" spans="1:6" ht="54">
      <c r="A32" s="147">
        <v>30</v>
      </c>
      <c r="B32" s="148"/>
      <c r="C32" s="141" t="s">
        <v>277</v>
      </c>
      <c r="D32" s="148"/>
      <c r="E32" s="149" t="s">
        <v>224</v>
      </c>
      <c r="F32" s="142" t="s">
        <v>258</v>
      </c>
    </row>
    <row r="33" spans="1:6" ht="90">
      <c r="A33" s="147">
        <v>31</v>
      </c>
      <c r="B33" s="148"/>
      <c r="C33" s="141" t="s">
        <v>278</v>
      </c>
      <c r="D33" s="148"/>
      <c r="E33" s="149" t="s">
        <v>225</v>
      </c>
      <c r="F33" s="142" t="s">
        <v>259</v>
      </c>
    </row>
    <row r="34" spans="1:6" ht="72">
      <c r="A34" s="147">
        <v>32</v>
      </c>
      <c r="B34" s="148"/>
      <c r="C34" s="141" t="s">
        <v>279</v>
      </c>
      <c r="D34" s="148"/>
      <c r="E34" s="149" t="s">
        <v>226</v>
      </c>
      <c r="F34" s="142" t="s">
        <v>260</v>
      </c>
    </row>
    <row r="35" spans="1:6" ht="72">
      <c r="A35" s="147">
        <v>33</v>
      </c>
      <c r="B35" s="148"/>
      <c r="C35" s="141" t="s">
        <v>280</v>
      </c>
      <c r="D35" s="148"/>
      <c r="E35" s="149" t="s">
        <v>227</v>
      </c>
      <c r="F35" s="142" t="s">
        <v>261</v>
      </c>
    </row>
    <row r="36" spans="1:6" ht="72">
      <c r="A36" s="147">
        <v>34</v>
      </c>
      <c r="B36" s="148"/>
      <c r="C36" s="141" t="s">
        <v>281</v>
      </c>
      <c r="D36" s="148"/>
      <c r="E36" s="149" t="s">
        <v>228</v>
      </c>
      <c r="F36" s="142" t="s">
        <v>262</v>
      </c>
    </row>
    <row r="37" spans="1:6" ht="54">
      <c r="A37" s="147">
        <v>35</v>
      </c>
      <c r="B37" s="148"/>
      <c r="C37" s="141" t="s">
        <v>282</v>
      </c>
      <c r="D37" s="148"/>
      <c r="E37" s="149" t="s">
        <v>229</v>
      </c>
      <c r="F37" s="142" t="s">
        <v>263</v>
      </c>
    </row>
    <row r="38" spans="1:6" ht="72">
      <c r="A38" s="147">
        <v>36</v>
      </c>
      <c r="B38" s="148"/>
      <c r="C38" s="141" t="s">
        <v>283</v>
      </c>
      <c r="D38" s="148"/>
      <c r="E38" s="142" t="s">
        <v>230</v>
      </c>
      <c r="F38" s="142" t="s">
        <v>264</v>
      </c>
    </row>
    <row r="39" spans="1:6" ht="54">
      <c r="A39" s="147">
        <v>37</v>
      </c>
      <c r="B39" s="148"/>
      <c r="C39" s="141" t="s">
        <v>284</v>
      </c>
      <c r="D39" s="148"/>
      <c r="E39" s="142" t="s">
        <v>231</v>
      </c>
      <c r="F39" s="142" t="s">
        <v>265</v>
      </c>
    </row>
    <row r="40" spans="1:6" ht="54">
      <c r="A40" s="147">
        <v>38</v>
      </c>
      <c r="B40" s="148"/>
      <c r="C40" s="141" t="s">
        <v>285</v>
      </c>
      <c r="D40" s="148"/>
      <c r="E40" s="142" t="s">
        <v>68</v>
      </c>
      <c r="F40" s="148"/>
    </row>
    <row r="41" spans="1:6">
      <c r="A41" s="147">
        <v>39</v>
      </c>
      <c r="B41" s="145"/>
      <c r="C41" s="145"/>
      <c r="D41" s="145"/>
      <c r="E41" s="145"/>
      <c r="F41" s="14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738"/>
  <sheetViews>
    <sheetView topLeftCell="A10" zoomScale="85" zoomScaleNormal="85" workbookViewId="0">
      <selection activeCell="F15" sqref="F15"/>
    </sheetView>
  </sheetViews>
  <sheetFormatPr defaultColWidth="8.125" defaultRowHeight="15.75"/>
  <cols>
    <col min="1" max="1" width="4.625" style="29" customWidth="1"/>
    <col min="2" max="2" width="13.25" style="31" customWidth="1"/>
    <col min="3" max="3" width="6.75" style="27" customWidth="1"/>
    <col min="4" max="4" width="25" style="28" customWidth="1"/>
    <col min="5" max="5" width="7.5" style="27" customWidth="1"/>
    <col min="6" max="6" width="26.375" style="172" customWidth="1"/>
    <col min="7" max="7" width="8.75" style="173" bestFit="1" customWidth="1"/>
    <col min="8" max="8" width="39.875" style="220" customWidth="1"/>
    <col min="9" max="9" width="8.625" style="174" customWidth="1"/>
    <col min="10" max="10" width="8.625" style="179" customWidth="1"/>
    <col min="11" max="11" width="8.625" style="180" customWidth="1"/>
    <col min="12" max="12" width="8.625" style="181" customWidth="1"/>
    <col min="13" max="13" width="8.625" style="183" customWidth="1"/>
    <col min="14" max="14" width="8.625" style="182" customWidth="1"/>
    <col min="15" max="15" width="8.125" style="25"/>
    <col min="16" max="16" width="11.875" style="25" bestFit="1" customWidth="1"/>
    <col min="17" max="16384" width="8.125" style="25"/>
  </cols>
  <sheetData>
    <row r="1" spans="1:15" ht="18.75">
      <c r="A1" s="689" t="s">
        <v>315</v>
      </c>
      <c r="B1" s="689"/>
      <c r="C1" s="689"/>
      <c r="D1" s="689"/>
      <c r="E1" s="233"/>
      <c r="F1" s="234"/>
      <c r="G1" s="233"/>
      <c r="H1" s="234"/>
      <c r="I1" s="233"/>
      <c r="J1" s="233"/>
      <c r="K1" s="233"/>
      <c r="L1" s="233"/>
      <c r="M1" s="233"/>
      <c r="N1" s="233"/>
    </row>
    <row r="2" spans="1:15" s="26" customFormat="1" ht="86.25" customHeight="1">
      <c r="A2" s="690" t="s">
        <v>312</v>
      </c>
      <c r="B2" s="690"/>
      <c r="C2" s="690"/>
      <c r="D2" s="690"/>
      <c r="E2" s="236"/>
      <c r="F2" s="235"/>
      <c r="G2" s="236"/>
      <c r="H2" s="235"/>
      <c r="I2" s="235"/>
      <c r="J2" s="235"/>
      <c r="K2" s="236"/>
      <c r="L2" s="236"/>
      <c r="M2" s="236"/>
      <c r="N2" s="236"/>
    </row>
    <row r="3" spans="1:15" s="28" customFormat="1" ht="47.25">
      <c r="A3" s="237" t="s">
        <v>346</v>
      </c>
      <c r="B3" s="34" t="s">
        <v>25</v>
      </c>
      <c r="C3" s="34" t="s">
        <v>428</v>
      </c>
      <c r="D3" s="34" t="s">
        <v>347</v>
      </c>
      <c r="E3" s="34" t="s">
        <v>91</v>
      </c>
      <c r="F3" s="34" t="s">
        <v>348</v>
      </c>
      <c r="G3" s="34" t="s">
        <v>92</v>
      </c>
      <c r="H3" s="34" t="s">
        <v>349</v>
      </c>
      <c r="I3" s="36" t="s">
        <v>74</v>
      </c>
      <c r="J3" s="36" t="s">
        <v>73</v>
      </c>
      <c r="K3" s="36" t="s">
        <v>70</v>
      </c>
      <c r="L3" s="36" t="s">
        <v>69</v>
      </c>
      <c r="M3" s="36" t="s">
        <v>71</v>
      </c>
      <c r="N3" s="36" t="s">
        <v>72</v>
      </c>
    </row>
    <row r="4" spans="1:15" ht="43.5" customHeight="1">
      <c r="A4" s="266">
        <v>1</v>
      </c>
      <c r="B4" s="269" t="s">
        <v>26</v>
      </c>
      <c r="C4" s="73" t="s">
        <v>27</v>
      </c>
      <c r="D4" s="71" t="s">
        <v>28</v>
      </c>
      <c r="E4" s="73" t="s">
        <v>316</v>
      </c>
      <c r="F4" s="98" t="s">
        <v>456</v>
      </c>
      <c r="G4" s="73" t="s">
        <v>337</v>
      </c>
      <c r="H4" s="98" t="s">
        <v>456</v>
      </c>
      <c r="I4" s="73" t="s">
        <v>311</v>
      </c>
      <c r="J4" s="73" t="s">
        <v>310</v>
      </c>
      <c r="K4" s="73"/>
      <c r="L4" s="73"/>
      <c r="M4" s="73"/>
      <c r="N4" s="73"/>
    </row>
    <row r="5" spans="1:15" ht="49.5" customHeight="1">
      <c r="A5" s="688">
        <v>2</v>
      </c>
      <c r="B5" s="691" t="s">
        <v>30</v>
      </c>
      <c r="C5" s="73" t="s">
        <v>32</v>
      </c>
      <c r="D5" s="238" t="s">
        <v>33</v>
      </c>
      <c r="E5" s="73" t="s">
        <v>317</v>
      </c>
      <c r="F5" s="53" t="s">
        <v>378</v>
      </c>
      <c r="G5" s="99" t="s">
        <v>338</v>
      </c>
      <c r="H5" s="53" t="s">
        <v>431</v>
      </c>
      <c r="I5" s="73" t="s">
        <v>311</v>
      </c>
      <c r="J5" s="73" t="s">
        <v>310</v>
      </c>
      <c r="K5" s="73" t="s">
        <v>310</v>
      </c>
      <c r="L5" s="73" t="s">
        <v>310</v>
      </c>
      <c r="M5" s="73" t="s">
        <v>310</v>
      </c>
      <c r="N5" s="73" t="s">
        <v>310</v>
      </c>
      <c r="O5" s="25" t="s">
        <v>544</v>
      </c>
    </row>
    <row r="6" spans="1:15" ht="78.75" customHeight="1">
      <c r="A6" s="688"/>
      <c r="B6" s="691"/>
      <c r="C6" s="73" t="s">
        <v>34</v>
      </c>
      <c r="D6" s="238" t="s">
        <v>35</v>
      </c>
      <c r="E6" s="73" t="s">
        <v>318</v>
      </c>
      <c r="F6" s="53" t="s">
        <v>379</v>
      </c>
      <c r="G6" s="52" t="s">
        <v>339</v>
      </c>
      <c r="H6" s="53" t="s">
        <v>432</v>
      </c>
      <c r="I6" s="73" t="s">
        <v>310</v>
      </c>
      <c r="J6" s="73" t="s">
        <v>31</v>
      </c>
      <c r="K6" s="73" t="s">
        <v>31</v>
      </c>
      <c r="L6" s="73" t="s">
        <v>31</v>
      </c>
      <c r="M6" s="73" t="s">
        <v>31</v>
      </c>
      <c r="N6" s="73" t="s">
        <v>31</v>
      </c>
      <c r="O6" s="25" t="s">
        <v>544</v>
      </c>
    </row>
    <row r="7" spans="1:15" ht="38.25" customHeight="1">
      <c r="A7" s="677">
        <v>7</v>
      </c>
      <c r="B7" s="691" t="s">
        <v>36</v>
      </c>
      <c r="C7" s="684" t="s">
        <v>53</v>
      </c>
      <c r="D7" s="692" t="s">
        <v>54</v>
      </c>
      <c r="E7" s="684" t="s">
        <v>319</v>
      </c>
      <c r="F7" s="692" t="s">
        <v>357</v>
      </c>
      <c r="G7" s="73" t="s">
        <v>340</v>
      </c>
      <c r="H7" s="98" t="s">
        <v>303</v>
      </c>
      <c r="I7" s="73" t="s">
        <v>311</v>
      </c>
      <c r="J7" s="73"/>
      <c r="K7" s="73"/>
      <c r="L7" s="73"/>
      <c r="M7" s="73" t="s">
        <v>310</v>
      </c>
      <c r="N7" s="73"/>
    </row>
    <row r="8" spans="1:15" ht="40.5" customHeight="1">
      <c r="A8" s="677"/>
      <c r="B8" s="691"/>
      <c r="C8" s="684"/>
      <c r="D8" s="692"/>
      <c r="E8" s="684"/>
      <c r="F8" s="692"/>
      <c r="G8" s="73" t="s">
        <v>341</v>
      </c>
      <c r="H8" s="98" t="s">
        <v>194</v>
      </c>
      <c r="I8" s="73" t="s">
        <v>311</v>
      </c>
      <c r="J8" s="73"/>
      <c r="K8" s="73"/>
      <c r="L8" s="73"/>
      <c r="M8" s="73" t="s">
        <v>310</v>
      </c>
      <c r="N8" s="73"/>
    </row>
    <row r="9" spans="1:15" ht="77.25" customHeight="1">
      <c r="A9" s="678">
        <v>8</v>
      </c>
      <c r="B9" s="681" t="s">
        <v>37</v>
      </c>
      <c r="C9" s="73" t="s">
        <v>55</v>
      </c>
      <c r="D9" s="71" t="s">
        <v>56</v>
      </c>
      <c r="E9" s="73" t="s">
        <v>320</v>
      </c>
      <c r="F9" s="98" t="s">
        <v>461</v>
      </c>
      <c r="G9" s="73" t="s">
        <v>342</v>
      </c>
      <c r="H9" s="98" t="s">
        <v>461</v>
      </c>
      <c r="I9" s="73" t="s">
        <v>311</v>
      </c>
      <c r="J9" s="73"/>
      <c r="K9" s="73"/>
      <c r="L9" s="73"/>
      <c r="M9" s="73" t="s">
        <v>310</v>
      </c>
      <c r="N9" s="73"/>
    </row>
    <row r="10" spans="1:15" ht="77.25" customHeight="1">
      <c r="A10" s="680"/>
      <c r="B10" s="683"/>
      <c r="C10" s="116" t="s">
        <v>143</v>
      </c>
      <c r="D10" s="117" t="s">
        <v>313</v>
      </c>
      <c r="E10" s="116" t="s">
        <v>448</v>
      </c>
      <c r="F10" s="98" t="s">
        <v>455</v>
      </c>
      <c r="G10" s="116" t="s">
        <v>449</v>
      </c>
      <c r="H10" s="98" t="s">
        <v>455</v>
      </c>
      <c r="I10" s="73" t="s">
        <v>311</v>
      </c>
      <c r="J10" s="73"/>
      <c r="K10" s="73"/>
      <c r="L10" s="73"/>
      <c r="M10" s="73" t="s">
        <v>31</v>
      </c>
      <c r="N10" s="73" t="s">
        <v>31</v>
      </c>
    </row>
    <row r="11" spans="1:15" ht="56.25" customHeight="1">
      <c r="A11" s="677">
        <v>9</v>
      </c>
      <c r="B11" s="691" t="s">
        <v>38</v>
      </c>
      <c r="C11" s="73" t="s">
        <v>57</v>
      </c>
      <c r="D11" s="98" t="s">
        <v>58</v>
      </c>
      <c r="E11" s="73" t="s">
        <v>321</v>
      </c>
      <c r="F11" s="98" t="s">
        <v>63</v>
      </c>
      <c r="G11" s="73" t="s">
        <v>343</v>
      </c>
      <c r="H11" s="98" t="s">
        <v>468</v>
      </c>
      <c r="I11" s="73" t="s">
        <v>311</v>
      </c>
      <c r="J11" s="71"/>
      <c r="K11" s="73"/>
      <c r="L11" s="73"/>
      <c r="M11" s="73" t="s">
        <v>310</v>
      </c>
      <c r="N11" s="73"/>
    </row>
    <row r="12" spans="1:15" ht="84" customHeight="1">
      <c r="A12" s="677"/>
      <c r="B12" s="691"/>
      <c r="C12" s="73" t="s">
        <v>59</v>
      </c>
      <c r="D12" s="71" t="s">
        <v>66</v>
      </c>
      <c r="E12" s="73" t="s">
        <v>322</v>
      </c>
      <c r="F12" s="53" t="s">
        <v>344</v>
      </c>
      <c r="G12" s="73" t="s">
        <v>345</v>
      </c>
      <c r="H12" s="53" t="s">
        <v>344</v>
      </c>
      <c r="I12" s="73" t="s">
        <v>311</v>
      </c>
      <c r="J12" s="114"/>
      <c r="K12" s="239"/>
      <c r="L12" s="239"/>
      <c r="M12" s="73" t="s">
        <v>31</v>
      </c>
      <c r="N12" s="73" t="s">
        <v>31</v>
      </c>
    </row>
    <row r="13" spans="1:15" ht="74.25" customHeight="1">
      <c r="A13" s="678">
        <v>12</v>
      </c>
      <c r="B13" s="681" t="s">
        <v>39</v>
      </c>
      <c r="C13" s="684" t="s">
        <v>40</v>
      </c>
      <c r="D13" s="692" t="s">
        <v>41</v>
      </c>
      <c r="E13" s="73" t="s">
        <v>323</v>
      </c>
      <c r="F13" s="98" t="s">
        <v>306</v>
      </c>
      <c r="G13" s="73" t="s">
        <v>350</v>
      </c>
      <c r="H13" s="185" t="s">
        <v>304</v>
      </c>
      <c r="I13" s="73" t="s">
        <v>310</v>
      </c>
      <c r="J13" s="73" t="s">
        <v>310</v>
      </c>
      <c r="K13" s="73" t="s">
        <v>310</v>
      </c>
      <c r="L13" s="73" t="s">
        <v>310</v>
      </c>
      <c r="M13" s="73" t="s">
        <v>310</v>
      </c>
      <c r="N13" s="73" t="s">
        <v>310</v>
      </c>
      <c r="O13" s="25" t="s">
        <v>544</v>
      </c>
    </row>
    <row r="14" spans="1:15" ht="52.5" customHeight="1">
      <c r="A14" s="679"/>
      <c r="B14" s="682"/>
      <c r="C14" s="684"/>
      <c r="D14" s="692"/>
      <c r="E14" s="73" t="s">
        <v>324</v>
      </c>
      <c r="F14" s="98" t="s">
        <v>307</v>
      </c>
      <c r="G14" s="73" t="s">
        <v>351</v>
      </c>
      <c r="H14" s="185" t="s">
        <v>305</v>
      </c>
      <c r="I14" s="73" t="s">
        <v>311</v>
      </c>
      <c r="J14" s="73"/>
      <c r="K14" s="73"/>
      <c r="L14" s="73" t="s">
        <v>310</v>
      </c>
      <c r="M14" s="73"/>
      <c r="N14" s="73"/>
      <c r="O14" s="25" t="s">
        <v>544</v>
      </c>
    </row>
    <row r="15" spans="1:15" ht="52.5" customHeight="1">
      <c r="A15" s="680"/>
      <c r="B15" s="683"/>
      <c r="C15" s="467" t="s">
        <v>144</v>
      </c>
      <c r="D15" s="468" t="s">
        <v>145</v>
      </c>
      <c r="E15" s="469" t="s">
        <v>526</v>
      </c>
      <c r="F15" s="470" t="s">
        <v>527</v>
      </c>
      <c r="G15" s="469" t="s">
        <v>528</v>
      </c>
      <c r="H15" s="470" t="s">
        <v>527</v>
      </c>
      <c r="I15" s="500" t="s">
        <v>311</v>
      </c>
      <c r="J15" s="500" t="s">
        <v>310</v>
      </c>
      <c r="K15" s="500" t="s">
        <v>310</v>
      </c>
      <c r="L15" s="500" t="s">
        <v>310</v>
      </c>
      <c r="M15" s="500" t="s">
        <v>310</v>
      </c>
      <c r="N15" s="500" t="s">
        <v>310</v>
      </c>
      <c r="O15" s="25" t="s">
        <v>544</v>
      </c>
    </row>
    <row r="16" spans="1:15" ht="51.75" customHeight="1">
      <c r="A16" s="677">
        <v>14</v>
      </c>
      <c r="B16" s="688" t="s">
        <v>42</v>
      </c>
      <c r="C16" s="684" t="s">
        <v>60</v>
      </c>
      <c r="D16" s="692" t="s">
        <v>61</v>
      </c>
      <c r="E16" s="684" t="s">
        <v>325</v>
      </c>
      <c r="F16" s="692" t="s">
        <v>373</v>
      </c>
      <c r="G16" s="73" t="s">
        <v>361</v>
      </c>
      <c r="H16" s="98" t="s">
        <v>374</v>
      </c>
      <c r="I16" s="73" t="s">
        <v>29</v>
      </c>
      <c r="J16" s="239"/>
      <c r="K16" s="239"/>
      <c r="L16" s="239"/>
      <c r="M16" s="73" t="s">
        <v>310</v>
      </c>
      <c r="N16" s="73" t="s">
        <v>310</v>
      </c>
    </row>
    <row r="17" spans="1:14" ht="43.5" customHeight="1">
      <c r="A17" s="677"/>
      <c r="B17" s="688"/>
      <c r="C17" s="684"/>
      <c r="D17" s="692"/>
      <c r="E17" s="684"/>
      <c r="F17" s="692"/>
      <c r="G17" s="73" t="s">
        <v>362</v>
      </c>
      <c r="H17" s="98" t="s">
        <v>371</v>
      </c>
      <c r="I17" s="73" t="s">
        <v>29</v>
      </c>
      <c r="J17" s="240"/>
      <c r="K17" s="99"/>
      <c r="L17" s="99"/>
      <c r="M17" s="73" t="s">
        <v>310</v>
      </c>
      <c r="N17" s="99" t="s">
        <v>31</v>
      </c>
    </row>
    <row r="18" spans="1:14" ht="45" customHeight="1">
      <c r="A18" s="677"/>
      <c r="B18" s="688"/>
      <c r="C18" s="684"/>
      <c r="D18" s="692"/>
      <c r="E18" s="684"/>
      <c r="F18" s="692"/>
      <c r="G18" s="73" t="s">
        <v>363</v>
      </c>
      <c r="H18" s="98" t="s">
        <v>372</v>
      </c>
      <c r="I18" s="73" t="s">
        <v>29</v>
      </c>
      <c r="J18" s="240"/>
      <c r="K18" s="99"/>
      <c r="L18" s="99"/>
      <c r="M18" s="73" t="s">
        <v>310</v>
      </c>
      <c r="N18" s="99" t="s">
        <v>310</v>
      </c>
    </row>
    <row r="19" spans="1:14" ht="93" customHeight="1">
      <c r="A19" s="677"/>
      <c r="B19" s="688"/>
      <c r="C19" s="684"/>
      <c r="D19" s="692"/>
      <c r="E19" s="684"/>
      <c r="F19" s="692"/>
      <c r="G19" s="73" t="s">
        <v>364</v>
      </c>
      <c r="H19" s="98" t="s">
        <v>375</v>
      </c>
      <c r="I19" s="73" t="s">
        <v>29</v>
      </c>
      <c r="J19" s="240"/>
      <c r="K19" s="99"/>
      <c r="L19" s="99"/>
      <c r="M19" s="73" t="s">
        <v>310</v>
      </c>
      <c r="N19" s="99"/>
    </row>
    <row r="20" spans="1:14" ht="72.75" customHeight="1">
      <c r="A20" s="677"/>
      <c r="B20" s="688"/>
      <c r="C20" s="684"/>
      <c r="D20" s="692"/>
      <c r="E20" s="684" t="s">
        <v>380</v>
      </c>
      <c r="F20" s="692" t="s">
        <v>427</v>
      </c>
      <c r="G20" s="73" t="s">
        <v>385</v>
      </c>
      <c r="H20" s="98" t="s">
        <v>376</v>
      </c>
      <c r="I20" s="73" t="s">
        <v>29</v>
      </c>
      <c r="J20" s="240"/>
      <c r="K20" s="99"/>
      <c r="L20" s="99"/>
      <c r="M20" s="73" t="s">
        <v>31</v>
      </c>
      <c r="N20" s="99" t="s">
        <v>310</v>
      </c>
    </row>
    <row r="21" spans="1:14" ht="71.25" customHeight="1">
      <c r="A21" s="677"/>
      <c r="B21" s="688"/>
      <c r="C21" s="684"/>
      <c r="D21" s="692"/>
      <c r="E21" s="684"/>
      <c r="F21" s="692"/>
      <c r="G21" s="73" t="s">
        <v>386</v>
      </c>
      <c r="H21" s="98" t="s">
        <v>296</v>
      </c>
      <c r="I21" s="73" t="s">
        <v>29</v>
      </c>
      <c r="J21" s="240"/>
      <c r="K21" s="99"/>
      <c r="L21" s="99"/>
      <c r="M21" s="73" t="s">
        <v>310</v>
      </c>
      <c r="N21" s="99"/>
    </row>
    <row r="22" spans="1:14" ht="45" customHeight="1">
      <c r="A22" s="677"/>
      <c r="B22" s="688"/>
      <c r="C22" s="684"/>
      <c r="D22" s="692"/>
      <c r="E22" s="684" t="s">
        <v>381</v>
      </c>
      <c r="F22" s="692" t="s">
        <v>398</v>
      </c>
      <c r="G22" s="73" t="s">
        <v>387</v>
      </c>
      <c r="H22" s="53" t="s">
        <v>370</v>
      </c>
      <c r="I22" s="73" t="s">
        <v>29</v>
      </c>
      <c r="J22" s="240"/>
      <c r="K22" s="99"/>
      <c r="L22" s="99"/>
      <c r="M22" s="73" t="s">
        <v>310</v>
      </c>
      <c r="N22" s="99" t="s">
        <v>310</v>
      </c>
    </row>
    <row r="23" spans="1:14" ht="41.25" customHeight="1">
      <c r="A23" s="677"/>
      <c r="B23" s="688"/>
      <c r="C23" s="684"/>
      <c r="D23" s="692"/>
      <c r="E23" s="684"/>
      <c r="F23" s="692"/>
      <c r="G23" s="73" t="s">
        <v>388</v>
      </c>
      <c r="H23" s="53" t="s">
        <v>377</v>
      </c>
      <c r="I23" s="73" t="s">
        <v>29</v>
      </c>
      <c r="J23" s="240"/>
      <c r="K23" s="99"/>
      <c r="L23" s="99"/>
      <c r="M23" s="73"/>
      <c r="N23" s="99" t="s">
        <v>310</v>
      </c>
    </row>
    <row r="24" spans="1:14" s="219" customFormat="1" ht="27" customHeight="1">
      <c r="A24" s="677"/>
      <c r="B24" s="688"/>
      <c r="C24" s="685" t="s">
        <v>62</v>
      </c>
      <c r="D24" s="696" t="s">
        <v>299</v>
      </c>
      <c r="E24" s="684" t="s">
        <v>326</v>
      </c>
      <c r="F24" s="692" t="s">
        <v>400</v>
      </c>
      <c r="G24" s="52" t="s">
        <v>366</v>
      </c>
      <c r="H24" s="277" t="s">
        <v>401</v>
      </c>
      <c r="I24" s="52" t="s">
        <v>29</v>
      </c>
      <c r="J24" s="52" t="s">
        <v>310</v>
      </c>
      <c r="K24" s="52"/>
      <c r="L24" s="52"/>
      <c r="M24" s="52"/>
      <c r="N24" s="52"/>
    </row>
    <row r="25" spans="1:14" s="219" customFormat="1" ht="45.75" customHeight="1">
      <c r="A25" s="677"/>
      <c r="B25" s="688"/>
      <c r="C25" s="686"/>
      <c r="D25" s="697"/>
      <c r="E25" s="684"/>
      <c r="F25" s="692"/>
      <c r="G25" s="52" t="s">
        <v>367</v>
      </c>
      <c r="H25" s="277" t="s">
        <v>402</v>
      </c>
      <c r="I25" s="52" t="s">
        <v>29</v>
      </c>
      <c r="J25" s="52" t="s">
        <v>310</v>
      </c>
      <c r="K25" s="52" t="s">
        <v>31</v>
      </c>
      <c r="L25" s="52"/>
      <c r="M25" s="52"/>
      <c r="N25" s="52"/>
    </row>
    <row r="26" spans="1:14" s="219" customFormat="1" ht="59.25" customHeight="1">
      <c r="A26" s="677"/>
      <c r="B26" s="688"/>
      <c r="C26" s="686"/>
      <c r="D26" s="697"/>
      <c r="E26" s="684"/>
      <c r="F26" s="692"/>
      <c r="G26" s="52" t="s">
        <v>368</v>
      </c>
      <c r="H26" s="277" t="s">
        <v>425</v>
      </c>
      <c r="I26" s="52" t="s">
        <v>29</v>
      </c>
      <c r="J26" s="52" t="s">
        <v>310</v>
      </c>
      <c r="K26" s="52"/>
      <c r="L26" s="52"/>
      <c r="M26" s="52"/>
      <c r="N26" s="52"/>
    </row>
    <row r="27" spans="1:14" s="219" customFormat="1" ht="33.75" customHeight="1">
      <c r="A27" s="677"/>
      <c r="B27" s="688"/>
      <c r="C27" s="686"/>
      <c r="D27" s="697"/>
      <c r="E27" s="684" t="s">
        <v>382</v>
      </c>
      <c r="F27" s="692" t="s">
        <v>403</v>
      </c>
      <c r="G27" s="52" t="s">
        <v>389</v>
      </c>
      <c r="H27" s="277" t="s">
        <v>401</v>
      </c>
      <c r="I27" s="52" t="s">
        <v>29</v>
      </c>
      <c r="J27" s="52"/>
      <c r="K27" s="52" t="s">
        <v>310</v>
      </c>
      <c r="L27" s="52"/>
      <c r="M27" s="52"/>
      <c r="N27" s="52"/>
    </row>
    <row r="28" spans="1:14" s="219" customFormat="1" ht="40.5" customHeight="1">
      <c r="A28" s="677"/>
      <c r="B28" s="688"/>
      <c r="C28" s="686"/>
      <c r="D28" s="697"/>
      <c r="E28" s="684"/>
      <c r="F28" s="692"/>
      <c r="G28" s="52" t="s">
        <v>390</v>
      </c>
      <c r="H28" s="277" t="s">
        <v>402</v>
      </c>
      <c r="I28" s="52" t="s">
        <v>29</v>
      </c>
      <c r="J28" s="52" t="s">
        <v>31</v>
      </c>
      <c r="K28" s="52" t="s">
        <v>310</v>
      </c>
      <c r="L28" s="52"/>
      <c r="M28" s="52"/>
      <c r="N28" s="52"/>
    </row>
    <row r="29" spans="1:14" s="219" customFormat="1" ht="52.5" customHeight="1">
      <c r="A29" s="677"/>
      <c r="B29" s="688"/>
      <c r="C29" s="686"/>
      <c r="D29" s="697"/>
      <c r="E29" s="684"/>
      <c r="F29" s="692"/>
      <c r="G29" s="52" t="s">
        <v>391</v>
      </c>
      <c r="H29" s="277" t="s">
        <v>425</v>
      </c>
      <c r="I29" s="52" t="s">
        <v>29</v>
      </c>
      <c r="J29" s="52"/>
      <c r="K29" s="52" t="s">
        <v>310</v>
      </c>
      <c r="L29" s="52"/>
      <c r="M29" s="52"/>
      <c r="N29" s="52"/>
    </row>
    <row r="30" spans="1:14" s="219" customFormat="1">
      <c r="A30" s="677"/>
      <c r="B30" s="688"/>
      <c r="C30" s="686"/>
      <c r="D30" s="697"/>
      <c r="E30" s="684" t="s">
        <v>383</v>
      </c>
      <c r="F30" s="692" t="s">
        <v>429</v>
      </c>
      <c r="G30" s="52" t="s">
        <v>392</v>
      </c>
      <c r="H30" s="277" t="s">
        <v>401</v>
      </c>
      <c r="I30" s="52" t="s">
        <v>29</v>
      </c>
      <c r="J30" s="52"/>
      <c r="K30" s="52"/>
      <c r="L30" s="52"/>
      <c r="M30" s="52"/>
      <c r="N30" s="99" t="s">
        <v>310</v>
      </c>
    </row>
    <row r="31" spans="1:14" ht="36" customHeight="1">
      <c r="A31" s="677"/>
      <c r="B31" s="688"/>
      <c r="C31" s="686"/>
      <c r="D31" s="697"/>
      <c r="E31" s="684"/>
      <c r="F31" s="692"/>
      <c r="G31" s="52" t="s">
        <v>393</v>
      </c>
      <c r="H31" s="277" t="s">
        <v>402</v>
      </c>
      <c r="I31" s="99" t="s">
        <v>29</v>
      </c>
      <c r="J31" s="99"/>
      <c r="K31" s="99"/>
      <c r="L31" s="99"/>
      <c r="M31" s="99"/>
      <c r="N31" s="99" t="s">
        <v>310</v>
      </c>
    </row>
    <row r="32" spans="1:14" ht="72.75" customHeight="1">
      <c r="A32" s="677"/>
      <c r="B32" s="688"/>
      <c r="C32" s="686"/>
      <c r="D32" s="697"/>
      <c r="E32" s="684"/>
      <c r="F32" s="692"/>
      <c r="G32" s="52" t="s">
        <v>394</v>
      </c>
      <c r="H32" s="53" t="s">
        <v>425</v>
      </c>
      <c r="I32" s="99" t="s">
        <v>29</v>
      </c>
      <c r="J32" s="99"/>
      <c r="K32" s="99"/>
      <c r="L32" s="99"/>
      <c r="M32" s="99"/>
      <c r="N32" s="99" t="s">
        <v>310</v>
      </c>
    </row>
    <row r="33" spans="1:14">
      <c r="A33" s="677"/>
      <c r="B33" s="688"/>
      <c r="C33" s="686"/>
      <c r="D33" s="697"/>
      <c r="E33" s="684" t="s">
        <v>384</v>
      </c>
      <c r="F33" s="692" t="s">
        <v>404</v>
      </c>
      <c r="G33" s="52" t="s">
        <v>395</v>
      </c>
      <c r="H33" s="277" t="s">
        <v>401</v>
      </c>
      <c r="I33" s="99" t="s">
        <v>29</v>
      </c>
      <c r="J33" s="99"/>
      <c r="K33" s="99" t="s">
        <v>310</v>
      </c>
      <c r="L33" s="99"/>
      <c r="M33" s="99"/>
      <c r="N33" s="99"/>
    </row>
    <row r="34" spans="1:14" ht="35.25" customHeight="1">
      <c r="A34" s="677"/>
      <c r="B34" s="688"/>
      <c r="C34" s="686"/>
      <c r="D34" s="697"/>
      <c r="E34" s="684"/>
      <c r="F34" s="692"/>
      <c r="G34" s="52" t="s">
        <v>396</v>
      </c>
      <c r="H34" s="277" t="s">
        <v>402</v>
      </c>
      <c r="I34" s="99" t="s">
        <v>29</v>
      </c>
      <c r="J34" s="99"/>
      <c r="K34" s="99" t="s">
        <v>310</v>
      </c>
      <c r="L34" s="99"/>
      <c r="M34" s="99"/>
      <c r="N34" s="99"/>
    </row>
    <row r="35" spans="1:14" ht="91.5" customHeight="1">
      <c r="A35" s="677"/>
      <c r="B35" s="688"/>
      <c r="C35" s="686"/>
      <c r="D35" s="697"/>
      <c r="E35" s="684"/>
      <c r="F35" s="692"/>
      <c r="G35" s="52" t="s">
        <v>397</v>
      </c>
      <c r="H35" s="53" t="s">
        <v>425</v>
      </c>
      <c r="I35" s="99" t="s">
        <v>29</v>
      </c>
      <c r="J35" s="99"/>
      <c r="K35" s="99" t="s">
        <v>310</v>
      </c>
      <c r="L35" s="99"/>
      <c r="M35" s="99"/>
      <c r="N35" s="99"/>
    </row>
    <row r="36" spans="1:14">
      <c r="A36" s="677"/>
      <c r="B36" s="688"/>
      <c r="C36" s="686"/>
      <c r="D36" s="697"/>
      <c r="E36" s="684" t="s">
        <v>405</v>
      </c>
      <c r="F36" s="692" t="s">
        <v>430</v>
      </c>
      <c r="G36" s="73" t="s">
        <v>422</v>
      </c>
      <c r="H36" s="277" t="s">
        <v>401</v>
      </c>
      <c r="I36" s="99" t="s">
        <v>29</v>
      </c>
      <c r="J36" s="99"/>
      <c r="K36" s="99"/>
      <c r="L36" s="99" t="s">
        <v>310</v>
      </c>
      <c r="M36" s="99"/>
      <c r="N36" s="99"/>
    </row>
    <row r="37" spans="1:14" ht="31.5" customHeight="1">
      <c r="A37" s="677"/>
      <c r="B37" s="688"/>
      <c r="C37" s="686"/>
      <c r="D37" s="697"/>
      <c r="E37" s="684"/>
      <c r="F37" s="692"/>
      <c r="G37" s="73" t="s">
        <v>423</v>
      </c>
      <c r="H37" s="277" t="s">
        <v>402</v>
      </c>
      <c r="I37" s="99" t="s">
        <v>29</v>
      </c>
      <c r="J37" s="99"/>
      <c r="K37" s="99"/>
      <c r="L37" s="99" t="s">
        <v>310</v>
      </c>
      <c r="M37" s="99"/>
      <c r="N37" s="99"/>
    </row>
    <row r="38" spans="1:14" ht="104.25" customHeight="1">
      <c r="A38" s="677"/>
      <c r="B38" s="688"/>
      <c r="C38" s="686"/>
      <c r="D38" s="697"/>
      <c r="E38" s="684"/>
      <c r="F38" s="692"/>
      <c r="G38" s="73" t="s">
        <v>424</v>
      </c>
      <c r="H38" s="53" t="s">
        <v>425</v>
      </c>
      <c r="I38" s="99" t="s">
        <v>29</v>
      </c>
      <c r="J38" s="99"/>
      <c r="K38" s="99"/>
      <c r="L38" s="99" t="s">
        <v>310</v>
      </c>
      <c r="M38" s="99"/>
      <c r="N38" s="99"/>
    </row>
    <row r="39" spans="1:14" ht="27" customHeight="1">
      <c r="A39" s="677"/>
      <c r="B39" s="688"/>
      <c r="C39" s="686"/>
      <c r="D39" s="697"/>
      <c r="E39" s="684" t="s">
        <v>406</v>
      </c>
      <c r="F39" s="692" t="s">
        <v>231</v>
      </c>
      <c r="G39" s="73" t="s">
        <v>407</v>
      </c>
      <c r="H39" s="277" t="s">
        <v>401</v>
      </c>
      <c r="I39" s="99" t="s">
        <v>29</v>
      </c>
      <c r="J39" s="99"/>
      <c r="K39" s="99"/>
      <c r="L39" s="99"/>
      <c r="M39" s="99" t="s">
        <v>310</v>
      </c>
      <c r="N39" s="99"/>
    </row>
    <row r="40" spans="1:14" ht="38.25" customHeight="1">
      <c r="A40" s="677"/>
      <c r="B40" s="688"/>
      <c r="C40" s="686"/>
      <c r="D40" s="697"/>
      <c r="E40" s="684"/>
      <c r="F40" s="692"/>
      <c r="G40" s="73" t="s">
        <v>408</v>
      </c>
      <c r="H40" s="277" t="s">
        <v>402</v>
      </c>
      <c r="I40" s="99" t="s">
        <v>29</v>
      </c>
      <c r="J40" s="99"/>
      <c r="K40" s="99"/>
      <c r="L40" s="99"/>
      <c r="M40" s="99" t="s">
        <v>310</v>
      </c>
      <c r="N40" s="99"/>
    </row>
    <row r="41" spans="1:14" ht="56.25" customHeight="1">
      <c r="A41" s="677"/>
      <c r="B41" s="688"/>
      <c r="C41" s="686"/>
      <c r="D41" s="697"/>
      <c r="E41" s="684"/>
      <c r="F41" s="692"/>
      <c r="G41" s="73" t="s">
        <v>409</v>
      </c>
      <c r="H41" s="53" t="s">
        <v>425</v>
      </c>
      <c r="I41" s="99" t="s">
        <v>29</v>
      </c>
      <c r="J41" s="99"/>
      <c r="K41" s="99"/>
      <c r="L41" s="99"/>
      <c r="M41" s="99" t="s">
        <v>310</v>
      </c>
      <c r="N41" s="99"/>
    </row>
    <row r="42" spans="1:14" ht="36.75" customHeight="1">
      <c r="A42" s="677"/>
      <c r="B42" s="688"/>
      <c r="C42" s="686"/>
      <c r="D42" s="697"/>
      <c r="E42" s="684" t="s">
        <v>410</v>
      </c>
      <c r="F42" s="692" t="s">
        <v>426</v>
      </c>
      <c r="G42" s="73" t="s">
        <v>411</v>
      </c>
      <c r="H42" s="277" t="s">
        <v>401</v>
      </c>
      <c r="I42" s="99" t="s">
        <v>29</v>
      </c>
      <c r="J42" s="99" t="s">
        <v>31</v>
      </c>
      <c r="K42" s="99" t="s">
        <v>31</v>
      </c>
      <c r="L42" s="99" t="s">
        <v>31</v>
      </c>
      <c r="M42" s="99" t="s">
        <v>31</v>
      </c>
      <c r="N42" s="99" t="s">
        <v>310</v>
      </c>
    </row>
    <row r="43" spans="1:14" ht="57.75" customHeight="1">
      <c r="A43" s="677"/>
      <c r="B43" s="688"/>
      <c r="C43" s="686"/>
      <c r="D43" s="697"/>
      <c r="E43" s="684"/>
      <c r="F43" s="692"/>
      <c r="G43" s="73" t="s">
        <v>412</v>
      </c>
      <c r="H43" s="277" t="s">
        <v>402</v>
      </c>
      <c r="I43" s="99" t="s">
        <v>29</v>
      </c>
      <c r="J43" s="99" t="s">
        <v>31</v>
      </c>
      <c r="K43" s="99" t="s">
        <v>31</v>
      </c>
      <c r="L43" s="99" t="s">
        <v>31</v>
      </c>
      <c r="M43" s="99" t="s">
        <v>31</v>
      </c>
      <c r="N43" s="99" t="s">
        <v>310</v>
      </c>
    </row>
    <row r="44" spans="1:14" ht="31.5" customHeight="1">
      <c r="A44" s="677"/>
      <c r="B44" s="688"/>
      <c r="C44" s="686"/>
      <c r="D44" s="697"/>
      <c r="E44" s="699" t="s">
        <v>414</v>
      </c>
      <c r="F44" s="693" t="s">
        <v>399</v>
      </c>
      <c r="G44" s="52" t="s">
        <v>417</v>
      </c>
      <c r="H44" s="53" t="s">
        <v>365</v>
      </c>
      <c r="I44" s="99" t="s">
        <v>29</v>
      </c>
      <c r="J44" s="99"/>
      <c r="K44" s="99"/>
      <c r="L44" s="99"/>
      <c r="M44" s="99"/>
      <c r="N44" s="99" t="s">
        <v>310</v>
      </c>
    </row>
    <row r="45" spans="1:14" ht="31.5">
      <c r="A45" s="677"/>
      <c r="B45" s="688"/>
      <c r="C45" s="686"/>
      <c r="D45" s="697"/>
      <c r="E45" s="700"/>
      <c r="F45" s="695"/>
      <c r="G45" s="52" t="s">
        <v>418</v>
      </c>
      <c r="H45" s="53" t="s">
        <v>265</v>
      </c>
      <c r="I45" s="99" t="s">
        <v>29</v>
      </c>
      <c r="J45" s="99"/>
      <c r="K45" s="99"/>
      <c r="L45" s="99"/>
      <c r="M45" s="99"/>
      <c r="N45" s="99" t="s">
        <v>310</v>
      </c>
    </row>
    <row r="46" spans="1:14" ht="31.5">
      <c r="A46" s="677"/>
      <c r="B46" s="688"/>
      <c r="C46" s="686"/>
      <c r="D46" s="697"/>
      <c r="E46" s="700"/>
      <c r="F46" s="695"/>
      <c r="G46" s="52" t="s">
        <v>419</v>
      </c>
      <c r="H46" s="278" t="s">
        <v>413</v>
      </c>
      <c r="I46" s="99" t="s">
        <v>29</v>
      </c>
      <c r="J46" s="99" t="s">
        <v>310</v>
      </c>
      <c r="K46" s="99"/>
      <c r="L46" s="99"/>
      <c r="M46" s="99"/>
      <c r="N46" s="99"/>
    </row>
    <row r="47" spans="1:14" ht="31.5">
      <c r="A47" s="677"/>
      <c r="B47" s="688"/>
      <c r="C47" s="686"/>
      <c r="D47" s="697"/>
      <c r="E47" s="700"/>
      <c r="F47" s="695"/>
      <c r="G47" s="52" t="s">
        <v>420</v>
      </c>
      <c r="H47" s="53" t="s">
        <v>415</v>
      </c>
      <c r="I47" s="99" t="s">
        <v>29</v>
      </c>
      <c r="J47" s="99"/>
      <c r="K47" s="99" t="s">
        <v>310</v>
      </c>
      <c r="L47" s="99"/>
      <c r="M47" s="99"/>
      <c r="N47" s="99"/>
    </row>
    <row r="48" spans="1:14" ht="31.5">
      <c r="A48" s="677"/>
      <c r="B48" s="688"/>
      <c r="C48" s="686"/>
      <c r="D48" s="697"/>
      <c r="E48" s="700"/>
      <c r="F48" s="695"/>
      <c r="G48" s="52" t="s">
        <v>421</v>
      </c>
      <c r="H48" s="53" t="s">
        <v>416</v>
      </c>
      <c r="I48" s="99" t="s">
        <v>29</v>
      </c>
      <c r="J48" s="99"/>
      <c r="K48" s="99"/>
      <c r="L48" s="99" t="s">
        <v>310</v>
      </c>
      <c r="M48" s="99"/>
      <c r="N48" s="99"/>
    </row>
    <row r="49" spans="1:16" ht="31.5">
      <c r="A49" s="677"/>
      <c r="B49" s="688"/>
      <c r="C49" s="687"/>
      <c r="D49" s="698"/>
      <c r="E49" s="701"/>
      <c r="F49" s="694"/>
      <c r="G49" s="52" t="s">
        <v>443</v>
      </c>
      <c r="H49" s="53" t="s">
        <v>444</v>
      </c>
      <c r="I49" s="99" t="s">
        <v>29</v>
      </c>
      <c r="J49" s="99"/>
      <c r="K49" s="99"/>
      <c r="L49" s="99"/>
      <c r="M49" s="99" t="s">
        <v>310</v>
      </c>
      <c r="N49" s="99"/>
    </row>
    <row r="50" spans="1:16" ht="47.25">
      <c r="A50" s="677"/>
      <c r="B50" s="688"/>
      <c r="C50" s="36" t="s">
        <v>43</v>
      </c>
      <c r="D50" s="53" t="s">
        <v>44</v>
      </c>
      <c r="E50" s="73" t="s">
        <v>327</v>
      </c>
      <c r="F50" s="98" t="s">
        <v>44</v>
      </c>
      <c r="G50" s="73" t="s">
        <v>369</v>
      </c>
      <c r="H50" s="278" t="s">
        <v>433</v>
      </c>
      <c r="I50" s="99" t="s">
        <v>29</v>
      </c>
      <c r="J50" s="99" t="s">
        <v>310</v>
      </c>
      <c r="K50" s="99" t="s">
        <v>310</v>
      </c>
      <c r="L50" s="99" t="s">
        <v>310</v>
      </c>
      <c r="M50" s="99" t="s">
        <v>310</v>
      </c>
      <c r="N50" s="99" t="s">
        <v>310</v>
      </c>
      <c r="O50" s="25" t="s">
        <v>544</v>
      </c>
    </row>
    <row r="51" spans="1:16" ht="56.25" customHeight="1">
      <c r="A51" s="678">
        <v>16</v>
      </c>
      <c r="B51" s="681" t="s">
        <v>45</v>
      </c>
      <c r="C51" s="699" t="s">
        <v>46</v>
      </c>
      <c r="D51" s="693" t="s">
        <v>47</v>
      </c>
      <c r="E51" s="704" t="s">
        <v>328</v>
      </c>
      <c r="F51" s="702" t="s">
        <v>439</v>
      </c>
      <c r="G51" s="113" t="s">
        <v>352</v>
      </c>
      <c r="H51" s="171" t="s">
        <v>440</v>
      </c>
      <c r="I51" s="73" t="s">
        <v>29</v>
      </c>
      <c r="J51" s="99" t="s">
        <v>310</v>
      </c>
      <c r="K51" s="99" t="s">
        <v>310</v>
      </c>
      <c r="L51" s="99" t="s">
        <v>310</v>
      </c>
      <c r="M51" s="99" t="s">
        <v>310</v>
      </c>
      <c r="N51" s="99" t="s">
        <v>310</v>
      </c>
      <c r="O51" s="25" t="s">
        <v>544</v>
      </c>
    </row>
    <row r="52" spans="1:16" ht="40.5" customHeight="1">
      <c r="A52" s="679"/>
      <c r="B52" s="682"/>
      <c r="C52" s="701"/>
      <c r="D52" s="694"/>
      <c r="E52" s="705"/>
      <c r="F52" s="703"/>
      <c r="G52" s="113" t="s">
        <v>441</v>
      </c>
      <c r="H52" s="171" t="s">
        <v>442</v>
      </c>
      <c r="I52" s="73" t="s">
        <v>29</v>
      </c>
      <c r="J52" s="99" t="s">
        <v>310</v>
      </c>
      <c r="K52" s="99"/>
      <c r="L52" s="99"/>
      <c r="M52" s="99"/>
      <c r="N52" s="99"/>
    </row>
    <row r="53" spans="1:16" ht="36.75" customHeight="1">
      <c r="A53" s="679"/>
      <c r="B53" s="682"/>
      <c r="C53" s="699" t="s">
        <v>48</v>
      </c>
      <c r="D53" s="693" t="s">
        <v>49</v>
      </c>
      <c r="E53" s="704" t="s">
        <v>329</v>
      </c>
      <c r="F53" s="702" t="s">
        <v>435</v>
      </c>
      <c r="G53" s="113" t="s">
        <v>353</v>
      </c>
      <c r="H53" s="171" t="s">
        <v>436</v>
      </c>
      <c r="I53" s="73" t="s">
        <v>29</v>
      </c>
      <c r="J53" s="99" t="s">
        <v>310</v>
      </c>
      <c r="K53" s="99" t="s">
        <v>310</v>
      </c>
      <c r="L53" s="99" t="s">
        <v>310</v>
      </c>
      <c r="M53" s="99" t="s">
        <v>310</v>
      </c>
      <c r="N53" s="99" t="s">
        <v>310</v>
      </c>
      <c r="O53" s="25" t="s">
        <v>544</v>
      </c>
    </row>
    <row r="54" spans="1:16" ht="38.25" customHeight="1">
      <c r="A54" s="680"/>
      <c r="B54" s="683"/>
      <c r="C54" s="701"/>
      <c r="D54" s="694"/>
      <c r="E54" s="705"/>
      <c r="F54" s="703"/>
      <c r="G54" s="113" t="s">
        <v>437</v>
      </c>
      <c r="H54" s="171" t="s">
        <v>438</v>
      </c>
      <c r="I54" s="73" t="s">
        <v>29</v>
      </c>
      <c r="J54" s="99" t="s">
        <v>310</v>
      </c>
      <c r="K54" s="99"/>
      <c r="L54" s="99"/>
      <c r="M54" s="99"/>
      <c r="N54" s="99"/>
    </row>
    <row r="55" spans="1:16" ht="47.25" customHeight="1">
      <c r="A55" s="387">
        <v>17</v>
      </c>
      <c r="B55" s="386" t="s">
        <v>50</v>
      </c>
      <c r="C55" s="383" t="s">
        <v>51</v>
      </c>
      <c r="D55" s="385" t="s">
        <v>52</v>
      </c>
      <c r="E55" s="383" t="s">
        <v>330</v>
      </c>
      <c r="F55" s="383" t="s">
        <v>454</v>
      </c>
      <c r="G55" s="113" t="s">
        <v>354</v>
      </c>
      <c r="H55" s="389" t="s">
        <v>511</v>
      </c>
      <c r="I55" s="73" t="s">
        <v>311</v>
      </c>
      <c r="J55" s="99" t="s">
        <v>310</v>
      </c>
      <c r="K55" s="99" t="s">
        <v>310</v>
      </c>
      <c r="L55" s="99" t="s">
        <v>310</v>
      </c>
      <c r="M55" s="99" t="s">
        <v>310</v>
      </c>
      <c r="N55" s="99" t="s">
        <v>310</v>
      </c>
      <c r="O55" s="25" t="s">
        <v>544</v>
      </c>
    </row>
    <row r="56" spans="1:16">
      <c r="A56" s="233"/>
      <c r="B56" s="251"/>
      <c r="C56" s="254"/>
      <c r="D56" s="254"/>
      <c r="E56" s="252"/>
      <c r="F56" s="254"/>
      <c r="G56" s="252"/>
      <c r="H56" s="255"/>
      <c r="I56" s="254"/>
      <c r="J56" s="252"/>
      <c r="K56" s="252"/>
      <c r="L56" s="252"/>
      <c r="M56" s="252"/>
      <c r="N56" s="252"/>
    </row>
    <row r="57" spans="1:16">
      <c r="A57" s="233"/>
      <c r="B57" s="251"/>
      <c r="C57" s="254"/>
      <c r="D57" s="254"/>
      <c r="E57" s="252"/>
      <c r="F57" s="254"/>
      <c r="G57" s="252"/>
      <c r="H57" s="255"/>
      <c r="I57" s="254"/>
      <c r="J57" s="252"/>
      <c r="K57" s="252"/>
      <c r="L57" s="252"/>
      <c r="M57" s="252"/>
      <c r="N57" s="252"/>
    </row>
    <row r="58" spans="1:16">
      <c r="A58" s="233"/>
      <c r="B58" s="251"/>
      <c r="C58" s="254"/>
      <c r="D58" s="254"/>
      <c r="E58" s="252"/>
      <c r="F58" s="254"/>
      <c r="G58" s="252"/>
      <c r="H58" s="255"/>
      <c r="I58" s="254"/>
      <c r="J58" s="252"/>
      <c r="K58" s="252"/>
      <c r="L58" s="252"/>
      <c r="M58" s="252"/>
      <c r="N58" s="252"/>
    </row>
    <row r="59" spans="1:16" ht="94.5" hidden="1" customHeight="1">
      <c r="A59" s="27">
        <v>18</v>
      </c>
      <c r="B59" s="31" t="s">
        <v>300</v>
      </c>
      <c r="C59" s="27" t="s">
        <v>302</v>
      </c>
      <c r="D59" s="28" t="s">
        <v>301</v>
      </c>
      <c r="F59" s="31"/>
      <c r="G59" s="27"/>
      <c r="H59" s="241"/>
      <c r="I59" s="28"/>
      <c r="J59" s="28"/>
      <c r="K59" s="28"/>
      <c r="L59" s="28"/>
      <c r="M59" s="28"/>
      <c r="N59" s="28"/>
    </row>
    <row r="60" spans="1:16">
      <c r="A60" s="250"/>
      <c r="B60" s="251"/>
      <c r="C60" s="252"/>
      <c r="F60" s="31"/>
      <c r="G60" s="27"/>
      <c r="H60" s="241"/>
      <c r="I60" s="28"/>
      <c r="J60" s="28"/>
      <c r="K60" s="27"/>
      <c r="L60" s="27"/>
      <c r="M60" s="27"/>
      <c r="N60" s="27"/>
      <c r="O60" s="28"/>
      <c r="P60" s="28"/>
    </row>
    <row r="61" spans="1:16">
      <c r="A61" s="250"/>
      <c r="B61" s="251"/>
      <c r="C61" s="252"/>
      <c r="F61" s="31"/>
      <c r="G61" s="27"/>
      <c r="H61" s="241"/>
      <c r="I61" s="28"/>
      <c r="J61" s="28"/>
      <c r="K61" s="27"/>
      <c r="L61" s="27"/>
      <c r="M61" s="27"/>
      <c r="N61" s="27"/>
      <c r="O61" s="28"/>
      <c r="P61" s="28"/>
    </row>
    <row r="62" spans="1:16">
      <c r="A62" s="250"/>
      <c r="B62" s="251"/>
      <c r="C62" s="252"/>
      <c r="F62" s="31"/>
      <c r="G62" s="27"/>
      <c r="H62" s="241"/>
      <c r="I62" s="28"/>
      <c r="J62" s="28"/>
      <c r="K62" s="27"/>
      <c r="L62" s="27"/>
      <c r="M62" s="27"/>
      <c r="N62" s="27"/>
      <c r="O62" s="28"/>
      <c r="P62" s="28"/>
    </row>
    <row r="63" spans="1:16">
      <c r="A63" s="250"/>
      <c r="B63" s="251"/>
      <c r="C63" s="252"/>
      <c r="F63" s="31"/>
      <c r="G63" s="27"/>
      <c r="H63" s="241"/>
      <c r="I63" s="28"/>
      <c r="J63" s="28"/>
      <c r="K63" s="27"/>
      <c r="L63" s="27"/>
      <c r="M63" s="27"/>
      <c r="N63" s="27"/>
      <c r="O63" s="28"/>
      <c r="P63" s="28"/>
    </row>
    <row r="64" spans="1:16">
      <c r="A64" s="250"/>
      <c r="B64" s="251"/>
      <c r="C64" s="252"/>
      <c r="F64" s="31"/>
      <c r="G64" s="27"/>
      <c r="H64" s="241"/>
      <c r="I64" s="28"/>
      <c r="J64" s="28"/>
      <c r="K64" s="27"/>
      <c r="L64" s="27"/>
      <c r="M64" s="27"/>
      <c r="N64" s="27"/>
      <c r="O64" s="28"/>
      <c r="P64" s="28"/>
    </row>
    <row r="65" spans="1:16">
      <c r="A65" s="250"/>
      <c r="B65" s="251"/>
      <c r="C65" s="252"/>
      <c r="F65" s="31"/>
      <c r="G65" s="27"/>
      <c r="H65" s="241"/>
      <c r="I65" s="28"/>
      <c r="J65" s="28"/>
      <c r="K65" s="27"/>
      <c r="L65" s="27"/>
      <c r="M65" s="27"/>
      <c r="N65" s="27"/>
      <c r="O65" s="28"/>
      <c r="P65" s="28"/>
    </row>
    <row r="66" spans="1:16">
      <c r="A66" s="250"/>
      <c r="B66" s="251"/>
      <c r="C66" s="252"/>
      <c r="F66" s="31"/>
      <c r="G66" s="27"/>
      <c r="H66" s="241"/>
      <c r="I66" s="28"/>
      <c r="J66" s="28"/>
      <c r="K66" s="27"/>
      <c r="L66" s="27"/>
      <c r="M66" s="27"/>
      <c r="N66" s="27"/>
      <c r="O66" s="28"/>
      <c r="P66" s="28"/>
    </row>
    <row r="67" spans="1:16">
      <c r="A67" s="250"/>
      <c r="B67" s="251"/>
      <c r="C67" s="252"/>
      <c r="F67" s="31"/>
      <c r="G67" s="27"/>
      <c r="H67" s="241"/>
      <c r="I67" s="28"/>
      <c r="J67" s="28"/>
      <c r="K67" s="27"/>
      <c r="L67" s="27"/>
      <c r="M67" s="27"/>
      <c r="N67" s="27"/>
      <c r="O67" s="28"/>
      <c r="P67" s="28"/>
    </row>
    <row r="68" spans="1:16">
      <c r="A68" s="250"/>
      <c r="B68" s="251"/>
      <c r="C68" s="252"/>
      <c r="F68" s="31"/>
      <c r="G68" s="27"/>
      <c r="H68" s="241"/>
      <c r="I68" s="28"/>
      <c r="J68" s="28"/>
      <c r="K68" s="27"/>
      <c r="L68" s="27"/>
      <c r="M68" s="27"/>
      <c r="N68" s="27"/>
      <c r="O68" s="28"/>
      <c r="P68" s="28"/>
    </row>
    <row r="69" spans="1:16">
      <c r="A69" s="250"/>
      <c r="B69" s="251"/>
      <c r="C69" s="252"/>
      <c r="F69" s="31"/>
      <c r="G69" s="27"/>
      <c r="H69" s="241"/>
      <c r="I69" s="28"/>
      <c r="J69" s="28"/>
      <c r="K69" s="27"/>
      <c r="L69" s="27"/>
      <c r="M69" s="27"/>
      <c r="N69" s="27"/>
      <c r="O69" s="28"/>
      <c r="P69" s="28"/>
    </row>
    <row r="70" spans="1:16">
      <c r="A70" s="250"/>
      <c r="B70" s="251"/>
      <c r="C70" s="252"/>
      <c r="F70" s="31"/>
      <c r="G70" s="27"/>
      <c r="H70" s="241"/>
      <c r="I70" s="28"/>
      <c r="J70" s="28"/>
      <c r="K70" s="27"/>
      <c r="L70" s="27"/>
      <c r="M70" s="27"/>
      <c r="N70" s="27"/>
      <c r="O70" s="28"/>
      <c r="P70" s="28"/>
    </row>
    <row r="71" spans="1:16">
      <c r="A71" s="250"/>
      <c r="B71" s="251"/>
      <c r="C71" s="252"/>
      <c r="F71" s="31"/>
      <c r="G71" s="27"/>
      <c r="H71" s="241"/>
      <c r="I71" s="28"/>
      <c r="J71" s="28"/>
      <c r="K71" s="27"/>
      <c r="L71" s="27"/>
      <c r="M71" s="27"/>
      <c r="N71" s="27"/>
      <c r="O71" s="28"/>
      <c r="P71" s="28"/>
    </row>
    <row r="72" spans="1:16">
      <c r="A72" s="250"/>
      <c r="B72" s="251"/>
      <c r="C72" s="252"/>
      <c r="F72" s="31"/>
      <c r="G72" s="27"/>
      <c r="H72" s="241"/>
      <c r="I72" s="28"/>
      <c r="J72" s="28"/>
      <c r="K72" s="27"/>
      <c r="L72" s="27"/>
      <c r="M72" s="27"/>
      <c r="N72" s="27"/>
      <c r="O72" s="28"/>
      <c r="P72" s="28"/>
    </row>
    <row r="73" spans="1:16">
      <c r="A73" s="250"/>
      <c r="B73" s="251"/>
      <c r="C73" s="252"/>
      <c r="F73" s="31"/>
      <c r="G73" s="27"/>
      <c r="H73" s="241"/>
      <c r="I73" s="28"/>
      <c r="J73" s="28"/>
      <c r="K73" s="27"/>
      <c r="L73" s="27"/>
      <c r="M73" s="27"/>
      <c r="N73" s="27"/>
      <c r="O73" s="28"/>
      <c r="P73" s="28"/>
    </row>
    <row r="74" spans="1:16">
      <c r="A74" s="250"/>
      <c r="B74" s="251"/>
      <c r="C74" s="252"/>
      <c r="F74" s="31"/>
      <c r="G74" s="27"/>
      <c r="H74" s="241"/>
      <c r="I74" s="28"/>
      <c r="J74" s="28"/>
      <c r="K74" s="27"/>
      <c r="L74" s="27"/>
      <c r="M74" s="27"/>
      <c r="N74" s="27"/>
      <c r="O74" s="28"/>
      <c r="P74" s="28"/>
    </row>
    <row r="75" spans="1:16">
      <c r="A75" s="250"/>
      <c r="B75" s="251"/>
      <c r="C75" s="252"/>
      <c r="F75" s="31"/>
      <c r="G75" s="27"/>
      <c r="H75" s="241"/>
      <c r="I75" s="28"/>
      <c r="J75" s="28"/>
      <c r="K75" s="27"/>
      <c r="L75" s="27"/>
      <c r="M75" s="27"/>
      <c r="N75" s="27"/>
      <c r="O75" s="28"/>
      <c r="P75" s="28"/>
    </row>
    <row r="76" spans="1:16">
      <c r="A76" s="250"/>
      <c r="B76" s="251"/>
      <c r="C76" s="252"/>
      <c r="F76" s="31"/>
      <c r="G76" s="27"/>
      <c r="H76" s="241"/>
      <c r="I76" s="28"/>
      <c r="J76" s="28"/>
      <c r="K76" s="27"/>
      <c r="L76" s="27"/>
      <c r="M76" s="27"/>
      <c r="N76" s="27"/>
      <c r="O76" s="28"/>
      <c r="P76" s="28"/>
    </row>
    <row r="77" spans="1:16">
      <c r="A77" s="250"/>
      <c r="B77" s="251"/>
      <c r="C77" s="252"/>
      <c r="F77" s="31"/>
      <c r="G77" s="27"/>
      <c r="H77" s="241"/>
      <c r="I77" s="28"/>
      <c r="J77" s="28"/>
      <c r="K77" s="27"/>
      <c r="L77" s="27"/>
      <c r="M77" s="27"/>
      <c r="N77" s="27"/>
      <c r="O77" s="28"/>
      <c r="P77" s="28"/>
    </row>
    <row r="78" spans="1:16">
      <c r="A78" s="250"/>
      <c r="B78" s="251"/>
      <c r="C78" s="252"/>
      <c r="F78" s="31"/>
      <c r="G78" s="27"/>
      <c r="H78" s="241"/>
      <c r="I78" s="28"/>
      <c r="J78" s="28"/>
      <c r="K78" s="27"/>
      <c r="L78" s="27"/>
      <c r="M78" s="27"/>
      <c r="N78" s="27"/>
      <c r="O78" s="28"/>
      <c r="P78" s="28"/>
    </row>
    <row r="79" spans="1:16">
      <c r="A79" s="250"/>
      <c r="B79" s="251"/>
      <c r="C79" s="252"/>
      <c r="F79" s="31"/>
      <c r="G79" s="27"/>
      <c r="H79" s="241"/>
      <c r="I79" s="28"/>
      <c r="J79" s="28"/>
      <c r="K79" s="27"/>
      <c r="L79" s="27"/>
      <c r="M79" s="27"/>
      <c r="N79" s="27"/>
      <c r="O79" s="28"/>
      <c r="P79" s="28"/>
    </row>
    <row r="80" spans="1:16">
      <c r="A80" s="250"/>
      <c r="B80" s="251"/>
      <c r="C80" s="252"/>
      <c r="F80" s="31"/>
      <c r="G80" s="27"/>
      <c r="H80" s="241"/>
      <c r="I80" s="28"/>
      <c r="J80" s="28"/>
      <c r="K80" s="27"/>
      <c r="L80" s="27"/>
      <c r="M80" s="27"/>
      <c r="N80" s="27"/>
      <c r="O80" s="28"/>
      <c r="P80" s="28"/>
    </row>
    <row r="81" spans="1:16">
      <c r="A81" s="250"/>
      <c r="B81" s="251"/>
      <c r="C81" s="252"/>
      <c r="F81" s="31"/>
      <c r="G81" s="27"/>
      <c r="H81" s="241"/>
      <c r="I81" s="28"/>
      <c r="J81" s="28"/>
      <c r="K81" s="27"/>
      <c r="L81" s="27"/>
      <c r="M81" s="27"/>
      <c r="N81" s="27"/>
      <c r="O81" s="28"/>
      <c r="P81" s="28"/>
    </row>
    <row r="82" spans="1:16">
      <c r="A82" s="250"/>
      <c r="B82" s="251"/>
      <c r="C82" s="252"/>
      <c r="F82" s="31"/>
      <c r="G82" s="27"/>
      <c r="H82" s="241"/>
      <c r="I82" s="28"/>
      <c r="J82" s="28"/>
      <c r="K82" s="27"/>
      <c r="L82" s="27"/>
      <c r="M82" s="27"/>
      <c r="N82" s="27"/>
      <c r="O82" s="28"/>
      <c r="P82" s="28"/>
    </row>
    <row r="83" spans="1:16">
      <c r="A83" s="250"/>
      <c r="B83" s="251"/>
      <c r="C83" s="252"/>
      <c r="F83" s="31"/>
      <c r="G83" s="27"/>
      <c r="H83" s="241"/>
      <c r="I83" s="28"/>
      <c r="J83" s="28"/>
      <c r="K83" s="27"/>
      <c r="L83" s="27"/>
      <c r="M83" s="27"/>
      <c r="N83" s="27"/>
      <c r="O83" s="28"/>
      <c r="P83" s="28"/>
    </row>
    <row r="84" spans="1:16">
      <c r="A84" s="250"/>
      <c r="B84" s="251"/>
      <c r="C84" s="252"/>
      <c r="F84" s="31"/>
      <c r="G84" s="27"/>
      <c r="H84" s="241"/>
      <c r="I84" s="28"/>
      <c r="J84" s="28"/>
      <c r="K84" s="27"/>
      <c r="L84" s="27"/>
      <c r="M84" s="27"/>
      <c r="N84" s="27"/>
      <c r="O84" s="28"/>
      <c r="P84" s="28"/>
    </row>
    <row r="85" spans="1:16">
      <c r="A85" s="250"/>
      <c r="B85" s="251"/>
      <c r="C85" s="252"/>
      <c r="F85" s="31"/>
      <c r="G85" s="27"/>
      <c r="H85" s="241"/>
      <c r="I85" s="28"/>
      <c r="J85" s="28"/>
      <c r="K85" s="27"/>
      <c r="L85" s="27"/>
      <c r="M85" s="27"/>
      <c r="N85" s="27"/>
      <c r="O85" s="28"/>
      <c r="P85" s="28"/>
    </row>
    <row r="86" spans="1:16">
      <c r="A86" s="250"/>
      <c r="B86" s="251"/>
      <c r="C86" s="252"/>
      <c r="F86" s="31"/>
      <c r="G86" s="27"/>
      <c r="H86" s="241"/>
      <c r="I86" s="28"/>
      <c r="J86" s="28"/>
      <c r="K86" s="27"/>
      <c r="L86" s="27"/>
      <c r="M86" s="27"/>
      <c r="N86" s="27"/>
      <c r="O86" s="28"/>
      <c r="P86" s="28"/>
    </row>
    <row r="87" spans="1:16">
      <c r="A87" s="250"/>
      <c r="B87" s="251"/>
      <c r="C87" s="252"/>
      <c r="F87" s="31"/>
      <c r="G87" s="27"/>
      <c r="H87" s="241"/>
      <c r="I87" s="28"/>
      <c r="J87" s="28"/>
      <c r="K87" s="27"/>
      <c r="L87" s="27"/>
      <c r="M87" s="27"/>
      <c r="N87" s="27"/>
      <c r="O87" s="28"/>
      <c r="P87" s="28"/>
    </row>
    <row r="88" spans="1:16">
      <c r="A88" s="250"/>
      <c r="B88" s="251"/>
      <c r="C88" s="252"/>
      <c r="F88" s="31"/>
      <c r="G88" s="27"/>
      <c r="H88" s="241"/>
      <c r="I88" s="28"/>
      <c r="J88" s="28"/>
      <c r="K88" s="27"/>
      <c r="L88" s="27"/>
      <c r="M88" s="27"/>
      <c r="N88" s="27"/>
      <c r="O88" s="28"/>
      <c r="P88" s="28"/>
    </row>
    <row r="89" spans="1:16">
      <c r="A89" s="250"/>
      <c r="B89" s="251"/>
      <c r="C89" s="252"/>
      <c r="F89" s="31"/>
      <c r="G89" s="27"/>
      <c r="H89" s="241"/>
      <c r="I89" s="28"/>
      <c r="J89" s="28"/>
      <c r="K89" s="27"/>
      <c r="L89" s="27"/>
      <c r="M89" s="27"/>
      <c r="N89" s="27"/>
      <c r="O89" s="28"/>
      <c r="P89" s="28"/>
    </row>
    <row r="90" spans="1:16">
      <c r="A90" s="250"/>
      <c r="B90" s="251"/>
      <c r="C90" s="252"/>
      <c r="F90" s="31"/>
      <c r="G90" s="27"/>
      <c r="H90" s="241"/>
      <c r="I90" s="28"/>
      <c r="J90" s="28"/>
      <c r="K90" s="27"/>
      <c r="L90" s="27"/>
      <c r="M90" s="27"/>
      <c r="N90" s="27"/>
      <c r="O90" s="28"/>
      <c r="P90" s="28"/>
    </row>
    <row r="91" spans="1:16">
      <c r="A91" s="250"/>
      <c r="B91" s="251"/>
      <c r="C91" s="252"/>
      <c r="F91" s="31"/>
      <c r="G91" s="27"/>
      <c r="H91" s="241"/>
      <c r="I91" s="28"/>
      <c r="J91" s="28"/>
      <c r="K91" s="27"/>
      <c r="L91" s="27"/>
      <c r="M91" s="27"/>
      <c r="N91" s="27"/>
      <c r="O91" s="28"/>
      <c r="P91" s="28"/>
    </row>
    <row r="92" spans="1:16">
      <c r="A92" s="250"/>
      <c r="B92" s="251"/>
      <c r="C92" s="252"/>
      <c r="F92" s="31"/>
      <c r="G92" s="27"/>
      <c r="H92" s="241"/>
      <c r="I92" s="28"/>
      <c r="J92" s="28"/>
      <c r="K92" s="27"/>
      <c r="L92" s="27"/>
      <c r="M92" s="27"/>
      <c r="N92" s="27"/>
      <c r="O92" s="28"/>
      <c r="P92" s="28"/>
    </row>
    <row r="93" spans="1:16">
      <c r="A93" s="250"/>
      <c r="B93" s="251"/>
      <c r="C93" s="252"/>
      <c r="F93" s="31"/>
      <c r="G93" s="27"/>
      <c r="H93" s="241"/>
      <c r="I93" s="28"/>
      <c r="J93" s="28"/>
      <c r="K93" s="27"/>
      <c r="L93" s="27"/>
      <c r="M93" s="27"/>
      <c r="N93" s="27"/>
      <c r="O93" s="28"/>
      <c r="P93" s="28"/>
    </row>
    <row r="94" spans="1:16">
      <c r="A94" s="250"/>
      <c r="B94" s="251"/>
      <c r="C94" s="252"/>
      <c r="F94" s="31"/>
      <c r="G94" s="27"/>
      <c r="H94" s="241"/>
      <c r="I94" s="28"/>
      <c r="J94" s="28"/>
      <c r="K94" s="27"/>
      <c r="L94" s="27"/>
      <c r="M94" s="27"/>
      <c r="N94" s="27"/>
      <c r="O94" s="28"/>
      <c r="P94" s="28"/>
    </row>
    <row r="95" spans="1:16">
      <c r="A95" s="250"/>
      <c r="B95" s="251"/>
      <c r="C95" s="252"/>
      <c r="F95" s="31"/>
      <c r="G95" s="27"/>
      <c r="H95" s="241"/>
      <c r="I95" s="28"/>
      <c r="J95" s="28"/>
      <c r="K95" s="27"/>
      <c r="L95" s="27"/>
      <c r="M95" s="27"/>
      <c r="N95" s="27"/>
      <c r="O95" s="28"/>
      <c r="P95" s="28"/>
    </row>
    <row r="96" spans="1:16">
      <c r="A96" s="250"/>
      <c r="B96" s="251"/>
      <c r="C96" s="252"/>
      <c r="F96" s="31"/>
      <c r="G96" s="27"/>
      <c r="H96" s="241"/>
      <c r="I96" s="28"/>
      <c r="J96" s="28"/>
      <c r="K96" s="27"/>
      <c r="L96" s="27"/>
      <c r="M96" s="27"/>
      <c r="N96" s="27"/>
      <c r="O96" s="28"/>
      <c r="P96" s="28"/>
    </row>
    <row r="97" spans="1:16">
      <c r="A97" s="250"/>
      <c r="B97" s="251"/>
      <c r="C97" s="252"/>
      <c r="F97" s="31"/>
      <c r="G97" s="27"/>
      <c r="H97" s="241"/>
      <c r="I97" s="28"/>
      <c r="J97" s="28"/>
      <c r="K97" s="27"/>
      <c r="L97" s="27"/>
      <c r="M97" s="27"/>
      <c r="N97" s="27"/>
      <c r="O97" s="28"/>
      <c r="P97" s="28"/>
    </row>
    <row r="98" spans="1:16">
      <c r="A98" s="250"/>
      <c r="B98" s="251"/>
      <c r="C98" s="252"/>
      <c r="F98" s="31"/>
      <c r="G98" s="27"/>
      <c r="H98" s="241"/>
      <c r="I98" s="28"/>
      <c r="J98" s="28"/>
      <c r="K98" s="27"/>
      <c r="L98" s="27"/>
      <c r="M98" s="27"/>
      <c r="N98" s="27"/>
      <c r="O98" s="28"/>
      <c r="P98" s="28"/>
    </row>
    <row r="99" spans="1:16">
      <c r="A99" s="250"/>
      <c r="B99" s="251"/>
      <c r="C99" s="252"/>
      <c r="F99" s="31"/>
      <c r="G99" s="27"/>
      <c r="H99" s="241"/>
      <c r="I99" s="28"/>
      <c r="J99" s="28"/>
      <c r="K99" s="27"/>
      <c r="L99" s="27"/>
      <c r="M99" s="27"/>
      <c r="N99" s="27"/>
      <c r="O99" s="28"/>
      <c r="P99" s="28"/>
    </row>
    <row r="100" spans="1:16">
      <c r="A100" s="250"/>
      <c r="B100" s="251"/>
      <c r="C100" s="252"/>
      <c r="F100" s="31"/>
      <c r="G100" s="27"/>
      <c r="H100" s="241"/>
      <c r="I100" s="28"/>
      <c r="J100" s="28"/>
      <c r="K100" s="27"/>
      <c r="L100" s="27"/>
      <c r="M100" s="27"/>
      <c r="N100" s="27"/>
      <c r="O100" s="28"/>
      <c r="P100" s="28"/>
    </row>
    <row r="101" spans="1:16">
      <c r="A101" s="250"/>
      <c r="B101" s="251"/>
      <c r="C101" s="252"/>
      <c r="F101" s="31"/>
      <c r="G101" s="27"/>
      <c r="H101" s="241"/>
      <c r="I101" s="28"/>
      <c r="J101" s="28"/>
      <c r="K101" s="27"/>
      <c r="L101" s="27"/>
      <c r="M101" s="27"/>
      <c r="N101" s="27"/>
      <c r="O101" s="28"/>
      <c r="P101" s="28"/>
    </row>
    <row r="102" spans="1:16">
      <c r="A102" s="250"/>
      <c r="B102" s="251"/>
      <c r="C102" s="252"/>
      <c r="F102" s="31"/>
      <c r="G102" s="27"/>
      <c r="H102" s="241"/>
      <c r="I102" s="28"/>
      <c r="J102" s="28"/>
      <c r="K102" s="27"/>
      <c r="L102" s="27"/>
      <c r="M102" s="27"/>
      <c r="N102" s="27"/>
      <c r="O102" s="28"/>
      <c r="P102" s="28"/>
    </row>
    <row r="103" spans="1:16">
      <c r="A103" s="250"/>
      <c r="B103" s="251"/>
      <c r="C103" s="252"/>
      <c r="F103" s="31"/>
      <c r="G103" s="27"/>
      <c r="H103" s="241"/>
      <c r="I103" s="28"/>
      <c r="J103" s="28"/>
      <c r="K103" s="27"/>
      <c r="L103" s="27"/>
      <c r="M103" s="27"/>
      <c r="N103" s="27"/>
      <c r="O103" s="28"/>
      <c r="P103" s="28"/>
    </row>
    <row r="104" spans="1:16">
      <c r="A104" s="250"/>
      <c r="B104" s="251"/>
      <c r="C104" s="252"/>
      <c r="F104" s="31"/>
      <c r="G104" s="27"/>
      <c r="H104" s="241"/>
      <c r="I104" s="28"/>
      <c r="J104" s="28"/>
      <c r="K104" s="27"/>
      <c r="L104" s="27"/>
      <c r="M104" s="27"/>
      <c r="N104" s="27"/>
      <c r="O104" s="28"/>
      <c r="P104" s="28"/>
    </row>
    <row r="105" spans="1:16">
      <c r="A105" s="250"/>
      <c r="B105" s="251"/>
      <c r="C105" s="252"/>
      <c r="F105" s="31"/>
      <c r="G105" s="27"/>
      <c r="H105" s="241"/>
      <c r="I105" s="28"/>
      <c r="J105" s="28"/>
      <c r="K105" s="27"/>
      <c r="L105" s="27"/>
      <c r="M105" s="27"/>
      <c r="N105" s="27"/>
      <c r="O105" s="28"/>
      <c r="P105" s="28"/>
    </row>
    <row r="106" spans="1:16">
      <c r="A106" s="250"/>
      <c r="B106" s="251"/>
      <c r="C106" s="252"/>
      <c r="F106" s="31"/>
      <c r="G106" s="27"/>
      <c r="H106" s="241"/>
      <c r="I106" s="28"/>
      <c r="J106" s="28"/>
      <c r="K106" s="27"/>
      <c r="L106" s="27"/>
      <c r="M106" s="27"/>
      <c r="N106" s="27"/>
      <c r="O106" s="28"/>
      <c r="P106" s="28"/>
    </row>
    <row r="107" spans="1:16">
      <c r="A107" s="250"/>
      <c r="B107" s="251"/>
      <c r="C107" s="252"/>
      <c r="F107" s="31"/>
      <c r="G107" s="27"/>
      <c r="H107" s="241"/>
      <c r="I107" s="28"/>
      <c r="J107" s="28"/>
      <c r="K107" s="27"/>
      <c r="L107" s="27"/>
      <c r="M107" s="27"/>
      <c r="N107" s="27"/>
      <c r="O107" s="28"/>
      <c r="P107" s="28"/>
    </row>
    <row r="108" spans="1:16">
      <c r="A108" s="250"/>
      <c r="B108" s="251"/>
      <c r="C108" s="252"/>
      <c r="F108" s="31"/>
      <c r="G108" s="27"/>
      <c r="H108" s="241"/>
      <c r="I108" s="28"/>
      <c r="J108" s="28"/>
      <c r="K108" s="27"/>
      <c r="L108" s="27"/>
      <c r="M108" s="27"/>
      <c r="N108" s="27"/>
      <c r="O108" s="28"/>
      <c r="P108" s="28"/>
    </row>
    <row r="109" spans="1:16">
      <c r="A109" s="250"/>
      <c r="B109" s="251"/>
      <c r="C109" s="252"/>
      <c r="F109" s="31"/>
      <c r="G109" s="27"/>
      <c r="H109" s="241"/>
      <c r="I109" s="28"/>
      <c r="J109" s="28"/>
      <c r="K109" s="27"/>
      <c r="L109" s="27"/>
      <c r="M109" s="27"/>
      <c r="N109" s="27"/>
      <c r="O109" s="28"/>
      <c r="P109" s="28"/>
    </row>
    <row r="110" spans="1:16">
      <c r="A110" s="250"/>
      <c r="B110" s="251"/>
      <c r="C110" s="252"/>
      <c r="F110" s="31"/>
      <c r="G110" s="27"/>
      <c r="H110" s="241"/>
      <c r="I110" s="28"/>
      <c r="J110" s="28"/>
      <c r="K110" s="27"/>
      <c r="L110" s="27"/>
      <c r="M110" s="27"/>
      <c r="N110" s="27"/>
      <c r="O110" s="28"/>
      <c r="P110" s="28"/>
    </row>
    <row r="111" spans="1:16">
      <c r="A111" s="250"/>
      <c r="B111" s="251"/>
      <c r="C111" s="252"/>
      <c r="F111" s="31"/>
      <c r="G111" s="27"/>
      <c r="H111" s="241"/>
      <c r="I111" s="28"/>
      <c r="J111" s="28"/>
      <c r="K111" s="27"/>
      <c r="L111" s="27"/>
      <c r="M111" s="27"/>
      <c r="N111" s="27"/>
      <c r="O111" s="28"/>
      <c r="P111" s="28"/>
    </row>
    <row r="112" spans="1:16">
      <c r="A112" s="250"/>
      <c r="B112" s="251"/>
      <c r="C112" s="252"/>
      <c r="F112" s="31"/>
      <c r="G112" s="27"/>
      <c r="H112" s="241"/>
      <c r="I112" s="28"/>
      <c r="J112" s="28"/>
      <c r="K112" s="27"/>
      <c r="L112" s="27"/>
      <c r="M112" s="27"/>
      <c r="N112" s="27"/>
      <c r="O112" s="28"/>
      <c r="P112" s="28"/>
    </row>
    <row r="113" spans="1:16">
      <c r="A113" s="250"/>
      <c r="B113" s="251"/>
      <c r="C113" s="252"/>
      <c r="F113" s="31"/>
      <c r="G113" s="27"/>
      <c r="H113" s="241"/>
      <c r="I113" s="28"/>
      <c r="J113" s="28"/>
      <c r="K113" s="27"/>
      <c r="L113" s="27"/>
      <c r="M113" s="27"/>
      <c r="N113" s="27"/>
      <c r="O113" s="28"/>
      <c r="P113" s="28"/>
    </row>
    <row r="114" spans="1:16">
      <c r="A114" s="250"/>
      <c r="B114" s="251"/>
      <c r="C114" s="252"/>
      <c r="F114" s="31"/>
      <c r="G114" s="27"/>
      <c r="H114" s="241"/>
      <c r="I114" s="28"/>
      <c r="J114" s="28"/>
      <c r="K114" s="27"/>
      <c r="L114" s="27"/>
      <c r="M114" s="27"/>
      <c r="N114" s="27"/>
      <c r="O114" s="28"/>
      <c r="P114" s="28"/>
    </row>
    <row r="115" spans="1:16">
      <c r="A115" s="250"/>
      <c r="B115" s="251"/>
      <c r="C115" s="252"/>
      <c r="F115" s="31"/>
      <c r="G115" s="27"/>
      <c r="H115" s="241"/>
      <c r="I115" s="28"/>
      <c r="J115" s="28"/>
      <c r="K115" s="27"/>
      <c r="L115" s="27"/>
      <c r="M115" s="27"/>
      <c r="N115" s="27"/>
      <c r="O115" s="28"/>
      <c r="P115" s="28"/>
    </row>
    <row r="116" spans="1:16">
      <c r="A116" s="250"/>
      <c r="B116" s="251"/>
      <c r="C116" s="252"/>
      <c r="F116" s="31"/>
      <c r="G116" s="27"/>
      <c r="H116" s="241"/>
      <c r="I116" s="28"/>
      <c r="J116" s="28"/>
      <c r="K116" s="27"/>
      <c r="L116" s="27"/>
      <c r="M116" s="27"/>
      <c r="N116" s="27"/>
      <c r="O116" s="28"/>
      <c r="P116" s="28"/>
    </row>
    <row r="117" spans="1:16">
      <c r="A117" s="250"/>
      <c r="B117" s="251"/>
      <c r="C117" s="252"/>
      <c r="F117" s="31"/>
      <c r="G117" s="27"/>
      <c r="H117" s="241"/>
      <c r="I117" s="28"/>
      <c r="J117" s="28"/>
      <c r="K117" s="27"/>
      <c r="L117" s="27"/>
      <c r="M117" s="27"/>
      <c r="N117" s="27"/>
      <c r="O117" s="28"/>
      <c r="P117" s="28"/>
    </row>
    <row r="118" spans="1:16">
      <c r="A118" s="250"/>
      <c r="B118" s="251"/>
      <c r="C118" s="252"/>
      <c r="F118" s="31"/>
      <c r="G118" s="27"/>
      <c r="H118" s="241"/>
      <c r="I118" s="28"/>
      <c r="J118" s="28"/>
      <c r="K118" s="27"/>
      <c r="L118" s="27"/>
      <c r="M118" s="27"/>
      <c r="N118" s="27"/>
      <c r="O118" s="28"/>
      <c r="P118" s="28"/>
    </row>
    <row r="119" spans="1:16">
      <c r="A119" s="250"/>
      <c r="B119" s="251"/>
      <c r="C119" s="252"/>
      <c r="F119" s="31"/>
      <c r="G119" s="27"/>
      <c r="H119" s="241"/>
      <c r="I119" s="28"/>
      <c r="J119" s="28"/>
      <c r="K119" s="27"/>
      <c r="L119" s="27"/>
      <c r="M119" s="27"/>
      <c r="N119" s="27"/>
      <c r="O119" s="28"/>
      <c r="P119" s="28"/>
    </row>
    <row r="120" spans="1:16">
      <c r="A120" s="250"/>
      <c r="B120" s="251"/>
      <c r="C120" s="252"/>
      <c r="F120" s="31"/>
      <c r="G120" s="27"/>
      <c r="H120" s="241"/>
      <c r="I120" s="28"/>
      <c r="J120" s="28"/>
      <c r="K120" s="27"/>
      <c r="L120" s="27"/>
      <c r="M120" s="27"/>
      <c r="N120" s="27"/>
      <c r="O120" s="28"/>
      <c r="P120" s="28"/>
    </row>
    <row r="121" spans="1:16">
      <c r="A121" s="250"/>
      <c r="B121" s="251"/>
      <c r="C121" s="252"/>
      <c r="F121" s="31"/>
      <c r="G121" s="27"/>
      <c r="H121" s="241"/>
      <c r="I121" s="28"/>
      <c r="J121" s="28"/>
      <c r="K121" s="27"/>
      <c r="L121" s="27"/>
      <c r="M121" s="27"/>
      <c r="N121" s="27"/>
      <c r="O121" s="28"/>
      <c r="P121" s="28"/>
    </row>
    <row r="122" spans="1:16">
      <c r="A122" s="250"/>
      <c r="B122" s="251"/>
      <c r="C122" s="252"/>
      <c r="F122" s="31"/>
      <c r="G122" s="27"/>
      <c r="H122" s="241"/>
      <c r="I122" s="28"/>
      <c r="J122" s="28"/>
      <c r="K122" s="27"/>
      <c r="L122" s="27"/>
      <c r="M122" s="27"/>
      <c r="N122" s="27"/>
      <c r="O122" s="28"/>
      <c r="P122" s="28"/>
    </row>
    <row r="123" spans="1:16">
      <c r="A123" s="250"/>
      <c r="B123" s="251"/>
      <c r="C123" s="252"/>
      <c r="F123" s="31"/>
      <c r="G123" s="27"/>
      <c r="H123" s="241"/>
      <c r="I123" s="28"/>
      <c r="J123" s="28"/>
      <c r="K123" s="27"/>
      <c r="L123" s="27"/>
      <c r="M123" s="27"/>
      <c r="N123" s="27"/>
      <c r="O123" s="28"/>
      <c r="P123" s="28"/>
    </row>
    <row r="124" spans="1:16">
      <c r="A124" s="250"/>
      <c r="B124" s="251"/>
      <c r="C124" s="252"/>
      <c r="F124" s="31"/>
      <c r="G124" s="27"/>
      <c r="H124" s="241"/>
      <c r="I124" s="28"/>
      <c r="J124" s="28"/>
      <c r="K124" s="27"/>
      <c r="L124" s="27"/>
      <c r="M124" s="27"/>
      <c r="N124" s="27"/>
      <c r="O124" s="28"/>
      <c r="P124" s="28"/>
    </row>
    <row r="125" spans="1:16">
      <c r="A125" s="250"/>
      <c r="B125" s="251"/>
      <c r="C125" s="252"/>
      <c r="F125" s="31"/>
      <c r="G125" s="27"/>
      <c r="H125" s="241"/>
      <c r="I125" s="28"/>
      <c r="J125" s="28"/>
      <c r="K125" s="27"/>
      <c r="L125" s="27"/>
      <c r="M125" s="27"/>
      <c r="N125" s="27"/>
      <c r="O125" s="28"/>
      <c r="P125" s="28"/>
    </row>
    <row r="126" spans="1:16">
      <c r="A126" s="250"/>
      <c r="B126" s="251"/>
      <c r="C126" s="252"/>
      <c r="F126" s="31"/>
      <c r="G126" s="27"/>
      <c r="H126" s="241"/>
      <c r="I126" s="28"/>
      <c r="J126" s="28"/>
      <c r="K126" s="27"/>
      <c r="L126" s="27"/>
      <c r="M126" s="27"/>
      <c r="N126" s="27"/>
      <c r="O126" s="28"/>
      <c r="P126" s="28"/>
    </row>
    <row r="127" spans="1:16">
      <c r="A127" s="250"/>
      <c r="B127" s="251"/>
      <c r="C127" s="252"/>
      <c r="F127" s="31"/>
      <c r="G127" s="27"/>
      <c r="H127" s="241"/>
      <c r="I127" s="28"/>
      <c r="J127" s="28"/>
      <c r="K127" s="27"/>
      <c r="L127" s="27"/>
      <c r="M127" s="27"/>
      <c r="N127" s="27"/>
      <c r="O127" s="28"/>
      <c r="P127" s="28"/>
    </row>
    <row r="128" spans="1:16">
      <c r="A128" s="250"/>
      <c r="B128" s="251"/>
      <c r="C128" s="252"/>
      <c r="F128" s="31"/>
      <c r="G128" s="27"/>
      <c r="H128" s="241"/>
      <c r="I128" s="28"/>
      <c r="J128" s="28"/>
      <c r="K128" s="27"/>
      <c r="L128" s="27"/>
      <c r="M128" s="27"/>
      <c r="N128" s="27"/>
      <c r="O128" s="28"/>
      <c r="P128" s="28"/>
    </row>
    <row r="129" spans="1:16">
      <c r="A129" s="250"/>
      <c r="B129" s="251"/>
      <c r="C129" s="252"/>
      <c r="F129" s="31"/>
      <c r="G129" s="27"/>
      <c r="H129" s="241"/>
      <c r="I129" s="28"/>
      <c r="J129" s="28"/>
      <c r="K129" s="27"/>
      <c r="L129" s="27"/>
      <c r="M129" s="27"/>
      <c r="N129" s="27"/>
      <c r="O129" s="28"/>
      <c r="P129" s="28"/>
    </row>
    <row r="130" spans="1:16">
      <c r="A130" s="250"/>
      <c r="B130" s="251"/>
      <c r="C130" s="252"/>
      <c r="F130" s="31"/>
      <c r="G130" s="27"/>
      <c r="H130" s="241"/>
      <c r="I130" s="28"/>
      <c r="J130" s="28"/>
      <c r="K130" s="27"/>
      <c r="L130" s="27"/>
      <c r="M130" s="27"/>
      <c r="N130" s="27"/>
      <c r="O130" s="28"/>
      <c r="P130" s="28"/>
    </row>
    <row r="131" spans="1:16">
      <c r="A131" s="250"/>
      <c r="B131" s="251"/>
      <c r="C131" s="252"/>
      <c r="F131" s="31"/>
      <c r="G131" s="27"/>
      <c r="H131" s="241"/>
      <c r="I131" s="28"/>
      <c r="J131" s="28"/>
      <c r="K131" s="27"/>
      <c r="L131" s="27"/>
      <c r="M131" s="27"/>
      <c r="N131" s="27"/>
      <c r="O131" s="28"/>
      <c r="P131" s="28"/>
    </row>
    <row r="132" spans="1:16">
      <c r="A132" s="250"/>
      <c r="B132" s="251"/>
      <c r="C132" s="252"/>
      <c r="F132" s="31"/>
      <c r="G132" s="27"/>
      <c r="H132" s="241"/>
      <c r="I132" s="28"/>
      <c r="J132" s="28"/>
      <c r="K132" s="27"/>
      <c r="L132" s="27"/>
      <c r="M132" s="27"/>
      <c r="N132" s="27"/>
      <c r="O132" s="28"/>
      <c r="P132" s="28"/>
    </row>
    <row r="133" spans="1:16">
      <c r="A133" s="250"/>
      <c r="B133" s="251"/>
      <c r="C133" s="252"/>
      <c r="F133" s="31"/>
      <c r="G133" s="27"/>
      <c r="H133" s="241"/>
      <c r="I133" s="28"/>
      <c r="J133" s="28"/>
      <c r="K133" s="27"/>
      <c r="L133" s="27"/>
      <c r="M133" s="27"/>
      <c r="N133" s="27"/>
      <c r="O133" s="28"/>
      <c r="P133" s="28"/>
    </row>
    <row r="134" spans="1:16">
      <c r="A134" s="250"/>
      <c r="B134" s="251"/>
      <c r="C134" s="252"/>
      <c r="F134" s="31"/>
      <c r="G134" s="27"/>
      <c r="H134" s="241"/>
      <c r="I134" s="28"/>
      <c r="J134" s="28"/>
      <c r="K134" s="27"/>
      <c r="L134" s="27"/>
      <c r="M134" s="27"/>
      <c r="N134" s="27"/>
      <c r="O134" s="28"/>
      <c r="P134" s="28"/>
    </row>
    <row r="135" spans="1:16">
      <c r="A135" s="250"/>
      <c r="B135" s="251"/>
      <c r="C135" s="252"/>
      <c r="F135" s="31"/>
      <c r="G135" s="27"/>
      <c r="H135" s="241"/>
      <c r="I135" s="28"/>
      <c r="J135" s="28"/>
      <c r="K135" s="27"/>
      <c r="L135" s="27"/>
      <c r="M135" s="27"/>
      <c r="N135" s="27"/>
      <c r="O135" s="28"/>
      <c r="P135" s="28"/>
    </row>
    <row r="136" spans="1:16">
      <c r="A136" s="250"/>
      <c r="B136" s="251"/>
      <c r="C136" s="252"/>
      <c r="F136" s="31"/>
      <c r="G136" s="27"/>
      <c r="H136" s="241"/>
      <c r="I136" s="28"/>
      <c r="J136" s="28"/>
      <c r="K136" s="27"/>
      <c r="L136" s="27"/>
      <c r="M136" s="27"/>
      <c r="N136" s="27"/>
      <c r="O136" s="28"/>
      <c r="P136" s="28"/>
    </row>
    <row r="137" spans="1:16">
      <c r="A137" s="250"/>
      <c r="B137" s="251"/>
      <c r="C137" s="252"/>
      <c r="F137" s="31"/>
      <c r="G137" s="27"/>
      <c r="H137" s="241"/>
      <c r="I137" s="28"/>
      <c r="J137" s="28"/>
      <c r="K137" s="27"/>
      <c r="L137" s="27"/>
      <c r="M137" s="27"/>
      <c r="N137" s="27"/>
      <c r="O137" s="28"/>
      <c r="P137" s="28"/>
    </row>
    <row r="138" spans="1:16">
      <c r="A138" s="250"/>
      <c r="B138" s="251"/>
      <c r="C138" s="252"/>
      <c r="F138" s="31"/>
      <c r="G138" s="27"/>
      <c r="H138" s="241"/>
      <c r="I138" s="28"/>
      <c r="J138" s="28"/>
      <c r="K138" s="27"/>
      <c r="L138" s="27"/>
      <c r="M138" s="27"/>
      <c r="N138" s="27"/>
      <c r="O138" s="28"/>
      <c r="P138" s="28"/>
    </row>
    <row r="139" spans="1:16">
      <c r="A139" s="250"/>
      <c r="B139" s="251"/>
      <c r="C139" s="252"/>
      <c r="F139" s="31"/>
      <c r="G139" s="27"/>
      <c r="H139" s="241"/>
      <c r="I139" s="28"/>
      <c r="J139" s="28"/>
      <c r="K139" s="27"/>
      <c r="L139" s="27"/>
      <c r="M139" s="27"/>
      <c r="N139" s="27"/>
      <c r="O139" s="28"/>
      <c r="P139" s="28"/>
    </row>
    <row r="140" spans="1:16">
      <c r="A140" s="250"/>
      <c r="B140" s="251"/>
      <c r="C140" s="252"/>
      <c r="F140" s="31"/>
      <c r="G140" s="27"/>
      <c r="H140" s="241"/>
      <c r="I140" s="28"/>
      <c r="J140" s="28"/>
      <c r="K140" s="27"/>
      <c r="L140" s="27"/>
      <c r="M140" s="27"/>
      <c r="N140" s="27"/>
      <c r="O140" s="28"/>
      <c r="P140" s="28"/>
    </row>
    <row r="141" spans="1:16">
      <c r="A141" s="250"/>
      <c r="B141" s="251"/>
      <c r="C141" s="252"/>
      <c r="F141" s="31"/>
      <c r="G141" s="27"/>
      <c r="H141" s="241"/>
      <c r="I141" s="28"/>
      <c r="J141" s="28"/>
      <c r="K141" s="27"/>
      <c r="L141" s="27"/>
      <c r="M141" s="27"/>
      <c r="N141" s="27"/>
      <c r="O141" s="28"/>
      <c r="P141" s="28"/>
    </row>
    <row r="142" spans="1:16">
      <c r="A142" s="250"/>
      <c r="B142" s="251"/>
      <c r="C142" s="252"/>
      <c r="F142" s="31"/>
      <c r="G142" s="27"/>
      <c r="H142" s="241"/>
      <c r="I142" s="28"/>
      <c r="J142" s="28"/>
      <c r="K142" s="27"/>
      <c r="L142" s="27"/>
      <c r="M142" s="27"/>
      <c r="N142" s="27"/>
      <c r="O142" s="28"/>
      <c r="P142" s="28"/>
    </row>
    <row r="143" spans="1:16">
      <c r="A143" s="250"/>
      <c r="B143" s="251"/>
      <c r="C143" s="252"/>
      <c r="F143" s="31"/>
      <c r="G143" s="27"/>
      <c r="H143" s="241"/>
      <c r="I143" s="28"/>
      <c r="J143" s="28"/>
      <c r="K143" s="27"/>
      <c r="L143" s="27"/>
      <c r="M143" s="27"/>
      <c r="N143" s="27"/>
      <c r="O143" s="28"/>
      <c r="P143" s="28"/>
    </row>
    <row r="144" spans="1:16">
      <c r="A144" s="250"/>
      <c r="B144" s="251"/>
      <c r="C144" s="252"/>
      <c r="F144" s="31"/>
      <c r="G144" s="27"/>
      <c r="H144" s="241"/>
      <c r="I144" s="28"/>
      <c r="J144" s="28"/>
      <c r="K144" s="27"/>
      <c r="L144" s="27"/>
      <c r="M144" s="27"/>
      <c r="N144" s="27"/>
      <c r="O144" s="28"/>
      <c r="P144" s="28"/>
    </row>
    <row r="145" spans="1:16">
      <c r="A145" s="250"/>
      <c r="B145" s="251"/>
      <c r="C145" s="252"/>
      <c r="F145" s="31"/>
      <c r="G145" s="27"/>
      <c r="H145" s="241"/>
      <c r="I145" s="28"/>
      <c r="J145" s="28"/>
      <c r="K145" s="27"/>
      <c r="L145" s="27"/>
      <c r="M145" s="27"/>
      <c r="N145" s="27"/>
      <c r="O145" s="28"/>
      <c r="P145" s="28"/>
    </row>
    <row r="146" spans="1:16">
      <c r="A146" s="250"/>
      <c r="B146" s="251"/>
      <c r="C146" s="252"/>
      <c r="F146" s="31"/>
      <c r="G146" s="27"/>
      <c r="H146" s="241"/>
      <c r="I146" s="28"/>
      <c r="J146" s="28"/>
      <c r="K146" s="27"/>
      <c r="L146" s="27"/>
      <c r="M146" s="27"/>
      <c r="N146" s="27"/>
      <c r="O146" s="28"/>
      <c r="P146" s="28"/>
    </row>
    <row r="147" spans="1:16">
      <c r="A147" s="250"/>
      <c r="B147" s="251"/>
      <c r="C147" s="252"/>
      <c r="F147" s="31"/>
      <c r="G147" s="27"/>
      <c r="H147" s="241"/>
      <c r="I147" s="28"/>
      <c r="J147" s="28"/>
      <c r="K147" s="27"/>
      <c r="L147" s="27"/>
      <c r="M147" s="27"/>
      <c r="N147" s="27"/>
      <c r="O147" s="28"/>
      <c r="P147" s="28"/>
    </row>
    <row r="148" spans="1:16">
      <c r="A148" s="250"/>
      <c r="B148" s="251"/>
      <c r="C148" s="252"/>
      <c r="F148" s="31"/>
      <c r="G148" s="27"/>
      <c r="H148" s="241"/>
      <c r="I148" s="28"/>
      <c r="J148" s="28"/>
      <c r="K148" s="27"/>
      <c r="L148" s="27"/>
      <c r="M148" s="27"/>
      <c r="N148" s="27"/>
      <c r="O148" s="28"/>
      <c r="P148" s="28"/>
    </row>
    <row r="149" spans="1:16">
      <c r="A149" s="250"/>
      <c r="B149" s="251"/>
      <c r="C149" s="252"/>
      <c r="F149" s="31"/>
      <c r="G149" s="27"/>
      <c r="H149" s="241"/>
      <c r="I149" s="28"/>
      <c r="J149" s="28"/>
      <c r="K149" s="27"/>
      <c r="L149" s="27"/>
      <c r="M149" s="27"/>
      <c r="N149" s="27"/>
      <c r="O149" s="28"/>
      <c r="P149" s="28"/>
    </row>
    <row r="150" spans="1:16">
      <c r="A150" s="250"/>
      <c r="B150" s="251"/>
      <c r="C150" s="252"/>
      <c r="F150" s="31"/>
      <c r="G150" s="27"/>
      <c r="H150" s="241"/>
      <c r="I150" s="28"/>
      <c r="J150" s="28"/>
      <c r="K150" s="27"/>
      <c r="L150" s="27"/>
      <c r="M150" s="27"/>
      <c r="N150" s="27"/>
      <c r="O150" s="28"/>
      <c r="P150" s="28"/>
    </row>
    <row r="151" spans="1:16">
      <c r="A151" s="250"/>
      <c r="B151" s="251"/>
      <c r="C151" s="252"/>
      <c r="F151" s="31"/>
      <c r="G151" s="27"/>
      <c r="H151" s="241"/>
      <c r="I151" s="28"/>
      <c r="J151" s="28"/>
      <c r="K151" s="27"/>
      <c r="L151" s="27"/>
      <c r="M151" s="27"/>
      <c r="N151" s="27"/>
      <c r="O151" s="28"/>
      <c r="P151" s="28"/>
    </row>
    <row r="152" spans="1:16">
      <c r="A152" s="250"/>
      <c r="B152" s="251"/>
      <c r="C152" s="252"/>
      <c r="F152" s="31"/>
      <c r="G152" s="27"/>
      <c r="H152" s="241"/>
      <c r="I152" s="28"/>
      <c r="J152" s="28"/>
      <c r="K152" s="27"/>
      <c r="L152" s="27"/>
      <c r="M152" s="27"/>
      <c r="N152" s="27"/>
      <c r="O152" s="28"/>
      <c r="P152" s="28"/>
    </row>
    <row r="153" spans="1:16">
      <c r="A153" s="250"/>
      <c r="B153" s="251"/>
      <c r="C153" s="252"/>
      <c r="F153" s="31"/>
      <c r="G153" s="27"/>
      <c r="H153" s="241"/>
      <c r="I153" s="28"/>
      <c r="J153" s="28"/>
      <c r="K153" s="27"/>
      <c r="L153" s="27"/>
      <c r="M153" s="27"/>
      <c r="N153" s="27"/>
      <c r="O153" s="28"/>
      <c r="P153" s="28"/>
    </row>
    <row r="154" spans="1:16">
      <c r="A154" s="250"/>
      <c r="B154" s="251"/>
      <c r="C154" s="252"/>
      <c r="F154" s="31"/>
      <c r="G154" s="27"/>
      <c r="H154" s="241"/>
      <c r="I154" s="28"/>
      <c r="J154" s="28"/>
      <c r="K154" s="27"/>
      <c r="L154" s="27"/>
      <c r="M154" s="27"/>
      <c r="N154" s="27"/>
      <c r="O154" s="28"/>
      <c r="P154" s="28"/>
    </row>
    <row r="155" spans="1:16">
      <c r="A155" s="250"/>
      <c r="B155" s="251"/>
      <c r="C155" s="252"/>
      <c r="F155" s="31"/>
      <c r="G155" s="27"/>
      <c r="H155" s="241"/>
      <c r="I155" s="28"/>
      <c r="J155" s="28"/>
      <c r="K155" s="27"/>
      <c r="L155" s="27"/>
      <c r="M155" s="27"/>
      <c r="N155" s="27"/>
      <c r="O155" s="28"/>
      <c r="P155" s="28"/>
    </row>
    <row r="156" spans="1:16">
      <c r="A156" s="250"/>
      <c r="B156" s="251"/>
      <c r="C156" s="252"/>
      <c r="F156" s="31"/>
      <c r="G156" s="27"/>
      <c r="H156" s="241"/>
      <c r="I156" s="28"/>
      <c r="J156" s="28"/>
      <c r="K156" s="27"/>
      <c r="L156" s="27"/>
      <c r="M156" s="27"/>
      <c r="N156" s="27"/>
      <c r="O156" s="28"/>
      <c r="P156" s="28"/>
    </row>
    <row r="157" spans="1:16">
      <c r="A157" s="250"/>
      <c r="B157" s="251"/>
      <c r="C157" s="252"/>
      <c r="F157" s="31"/>
      <c r="G157" s="27"/>
      <c r="H157" s="241"/>
      <c r="I157" s="28"/>
      <c r="J157" s="28"/>
      <c r="K157" s="27"/>
      <c r="L157" s="27"/>
      <c r="M157" s="27"/>
      <c r="N157" s="27"/>
      <c r="O157" s="28"/>
      <c r="P157" s="28"/>
    </row>
    <row r="158" spans="1:16">
      <c r="A158" s="250"/>
      <c r="B158" s="251"/>
      <c r="C158" s="252"/>
      <c r="F158" s="31"/>
      <c r="G158" s="27"/>
      <c r="H158" s="241"/>
      <c r="I158" s="28"/>
      <c r="J158" s="28"/>
      <c r="K158" s="27"/>
      <c r="L158" s="27"/>
      <c r="M158" s="27"/>
      <c r="N158" s="27"/>
      <c r="O158" s="28"/>
      <c r="P158" s="28"/>
    </row>
    <row r="159" spans="1:16">
      <c r="A159" s="250"/>
      <c r="B159" s="251"/>
      <c r="C159" s="252"/>
      <c r="F159" s="31"/>
      <c r="G159" s="27"/>
      <c r="H159" s="241"/>
      <c r="I159" s="28"/>
      <c r="J159" s="28"/>
      <c r="K159" s="27"/>
      <c r="L159" s="27"/>
      <c r="M159" s="27"/>
      <c r="N159" s="27"/>
      <c r="O159" s="28"/>
      <c r="P159" s="28"/>
    </row>
    <row r="160" spans="1:16">
      <c r="A160" s="250"/>
      <c r="B160" s="251"/>
      <c r="C160" s="252"/>
      <c r="F160" s="31"/>
      <c r="G160" s="27"/>
      <c r="H160" s="241"/>
      <c r="I160" s="28"/>
      <c r="J160" s="28"/>
      <c r="K160" s="27"/>
      <c r="L160" s="27"/>
      <c r="M160" s="27"/>
      <c r="N160" s="27"/>
      <c r="O160" s="28"/>
      <c r="P160" s="28"/>
    </row>
    <row r="161" spans="1:16">
      <c r="A161" s="250"/>
      <c r="B161" s="251"/>
      <c r="C161" s="252"/>
      <c r="F161" s="31"/>
      <c r="G161" s="27"/>
      <c r="H161" s="241"/>
      <c r="I161" s="28"/>
      <c r="J161" s="28"/>
      <c r="K161" s="27"/>
      <c r="L161" s="27"/>
      <c r="M161" s="27"/>
      <c r="N161" s="27"/>
      <c r="O161" s="28"/>
      <c r="P161" s="28"/>
    </row>
    <row r="162" spans="1:16">
      <c r="A162" s="250"/>
      <c r="B162" s="251"/>
      <c r="C162" s="252"/>
      <c r="F162" s="31"/>
      <c r="G162" s="27"/>
      <c r="H162" s="241"/>
      <c r="I162" s="28"/>
      <c r="J162" s="28"/>
      <c r="K162" s="27"/>
      <c r="L162" s="27"/>
      <c r="M162" s="27"/>
      <c r="N162" s="27"/>
      <c r="O162" s="28"/>
      <c r="P162" s="28"/>
    </row>
    <row r="163" spans="1:16">
      <c r="A163" s="250"/>
      <c r="B163" s="251"/>
      <c r="C163" s="252"/>
      <c r="F163" s="31"/>
      <c r="G163" s="27"/>
      <c r="H163" s="241"/>
      <c r="I163" s="28"/>
      <c r="J163" s="28"/>
      <c r="K163" s="27"/>
      <c r="L163" s="27"/>
      <c r="M163" s="27"/>
      <c r="N163" s="27"/>
      <c r="O163" s="28"/>
      <c r="P163" s="28"/>
    </row>
    <row r="164" spans="1:16">
      <c r="A164" s="250"/>
      <c r="B164" s="251"/>
      <c r="C164" s="252"/>
      <c r="F164" s="31"/>
      <c r="G164" s="27"/>
      <c r="H164" s="241"/>
      <c r="I164" s="28"/>
      <c r="J164" s="28"/>
      <c r="K164" s="27"/>
      <c r="L164" s="27"/>
      <c r="M164" s="27"/>
      <c r="N164" s="27"/>
      <c r="O164" s="28"/>
      <c r="P164" s="28"/>
    </row>
    <row r="165" spans="1:16">
      <c r="A165" s="250"/>
      <c r="B165" s="251"/>
      <c r="C165" s="252"/>
      <c r="F165" s="31"/>
      <c r="G165" s="27"/>
      <c r="H165" s="241"/>
      <c r="I165" s="28"/>
      <c r="J165" s="28"/>
      <c r="K165" s="27"/>
      <c r="L165" s="27"/>
      <c r="M165" s="27"/>
      <c r="N165" s="27"/>
      <c r="O165" s="28"/>
      <c r="P165" s="28"/>
    </row>
    <row r="166" spans="1:16">
      <c r="A166" s="250"/>
      <c r="B166" s="251"/>
      <c r="C166" s="252"/>
      <c r="F166" s="31"/>
      <c r="G166" s="27"/>
      <c r="H166" s="241"/>
      <c r="I166" s="28"/>
      <c r="J166" s="28"/>
      <c r="K166" s="27"/>
      <c r="L166" s="27"/>
      <c r="M166" s="27"/>
      <c r="N166" s="27"/>
      <c r="O166" s="28"/>
      <c r="P166" s="28"/>
    </row>
    <row r="167" spans="1:16">
      <c r="A167" s="250"/>
      <c r="B167" s="251"/>
      <c r="C167" s="252"/>
      <c r="F167" s="31"/>
      <c r="G167" s="27"/>
      <c r="H167" s="241"/>
      <c r="I167" s="28"/>
      <c r="J167" s="28"/>
      <c r="K167" s="27"/>
      <c r="L167" s="27"/>
      <c r="M167" s="27"/>
      <c r="N167" s="27"/>
      <c r="O167" s="28"/>
      <c r="P167" s="28"/>
    </row>
    <row r="168" spans="1:16">
      <c r="A168" s="250"/>
      <c r="B168" s="251"/>
      <c r="C168" s="252"/>
      <c r="F168" s="31"/>
      <c r="G168" s="27"/>
      <c r="H168" s="241"/>
      <c r="I168" s="28"/>
      <c r="J168" s="28"/>
      <c r="K168" s="27"/>
      <c r="L168" s="27"/>
      <c r="M168" s="27"/>
      <c r="N168" s="27"/>
      <c r="O168" s="28"/>
      <c r="P168" s="28"/>
    </row>
    <row r="169" spans="1:16">
      <c r="A169" s="250"/>
      <c r="B169" s="251"/>
      <c r="C169" s="252"/>
      <c r="F169" s="31"/>
      <c r="G169" s="27"/>
      <c r="H169" s="241"/>
      <c r="I169" s="28"/>
      <c r="J169" s="28"/>
      <c r="K169" s="27"/>
      <c r="L169" s="27"/>
      <c r="M169" s="27"/>
      <c r="N169" s="27"/>
      <c r="O169" s="28"/>
      <c r="P169" s="28"/>
    </row>
    <row r="170" spans="1:16">
      <c r="A170" s="250"/>
      <c r="B170" s="251"/>
      <c r="C170" s="252"/>
      <c r="F170" s="31"/>
      <c r="G170" s="27"/>
      <c r="H170" s="241"/>
      <c r="I170" s="28"/>
      <c r="J170" s="28"/>
      <c r="K170" s="27"/>
      <c r="L170" s="27"/>
      <c r="M170" s="27"/>
      <c r="N170" s="27"/>
      <c r="O170" s="28"/>
      <c r="P170" s="28"/>
    </row>
    <row r="171" spans="1:16">
      <c r="A171" s="250"/>
      <c r="B171" s="251"/>
      <c r="C171" s="252"/>
      <c r="F171" s="31"/>
      <c r="G171" s="27"/>
      <c r="H171" s="241"/>
      <c r="I171" s="28"/>
      <c r="J171" s="28"/>
      <c r="K171" s="27"/>
      <c r="L171" s="27"/>
      <c r="M171" s="27"/>
      <c r="N171" s="27"/>
      <c r="O171" s="28"/>
      <c r="P171" s="28"/>
    </row>
    <row r="172" spans="1:16">
      <c r="A172" s="250"/>
      <c r="B172" s="251"/>
      <c r="C172" s="252"/>
      <c r="F172" s="31"/>
      <c r="G172" s="27"/>
      <c r="H172" s="241"/>
      <c r="I172" s="28"/>
      <c r="J172" s="28"/>
      <c r="K172" s="27"/>
      <c r="L172" s="27"/>
      <c r="M172" s="27"/>
      <c r="N172" s="27"/>
      <c r="O172" s="28"/>
      <c r="P172" s="28"/>
    </row>
    <row r="173" spans="1:16">
      <c r="A173" s="250"/>
      <c r="B173" s="251"/>
      <c r="C173" s="252"/>
      <c r="F173" s="31"/>
      <c r="G173" s="27"/>
      <c r="H173" s="241"/>
      <c r="I173" s="28"/>
      <c r="J173" s="28"/>
      <c r="K173" s="27"/>
      <c r="L173" s="27"/>
      <c r="M173" s="27"/>
      <c r="N173" s="27"/>
      <c r="O173" s="28"/>
      <c r="P173" s="28"/>
    </row>
    <row r="174" spans="1:16">
      <c r="A174" s="250"/>
      <c r="B174" s="251"/>
      <c r="C174" s="252"/>
      <c r="F174" s="31"/>
      <c r="G174" s="27"/>
      <c r="H174" s="241"/>
      <c r="I174" s="28"/>
      <c r="J174" s="28"/>
      <c r="K174" s="27"/>
      <c r="L174" s="27"/>
      <c r="M174" s="27"/>
      <c r="N174" s="27"/>
      <c r="O174" s="28"/>
      <c r="P174" s="28"/>
    </row>
    <row r="175" spans="1:16">
      <c r="A175" s="250"/>
      <c r="B175" s="251"/>
      <c r="C175" s="252"/>
      <c r="F175" s="31"/>
      <c r="G175" s="27"/>
      <c r="H175" s="241"/>
      <c r="I175" s="28"/>
      <c r="J175" s="28"/>
      <c r="K175" s="27"/>
      <c r="L175" s="27"/>
      <c r="M175" s="27"/>
      <c r="N175" s="27"/>
      <c r="O175" s="28"/>
      <c r="P175" s="28"/>
    </row>
    <row r="176" spans="1:16">
      <c r="A176" s="250"/>
      <c r="B176" s="251"/>
      <c r="C176" s="252"/>
      <c r="F176" s="31"/>
      <c r="G176" s="27"/>
      <c r="H176" s="241"/>
      <c r="I176" s="28"/>
      <c r="J176" s="28"/>
      <c r="K176" s="27"/>
      <c r="L176" s="27"/>
      <c r="M176" s="27"/>
      <c r="N176" s="27"/>
      <c r="O176" s="28"/>
      <c r="P176" s="28"/>
    </row>
    <row r="177" spans="1:16">
      <c r="A177" s="250"/>
      <c r="B177" s="251"/>
      <c r="C177" s="252"/>
      <c r="F177" s="31"/>
      <c r="G177" s="27"/>
      <c r="H177" s="241"/>
      <c r="I177" s="28"/>
      <c r="J177" s="28"/>
      <c r="K177" s="27"/>
      <c r="L177" s="27"/>
      <c r="M177" s="27"/>
      <c r="N177" s="27"/>
      <c r="O177" s="28"/>
      <c r="P177" s="28"/>
    </row>
    <row r="178" spans="1:16">
      <c r="A178" s="250"/>
      <c r="B178" s="251"/>
      <c r="C178" s="252"/>
      <c r="F178" s="31"/>
      <c r="G178" s="27"/>
      <c r="H178" s="241"/>
      <c r="I178" s="28"/>
      <c r="J178" s="28"/>
      <c r="K178" s="27"/>
      <c r="L178" s="27"/>
      <c r="M178" s="27"/>
      <c r="N178" s="27"/>
      <c r="O178" s="28"/>
      <c r="P178" s="28"/>
    </row>
    <row r="179" spans="1:16">
      <c r="A179" s="250"/>
      <c r="B179" s="251"/>
      <c r="C179" s="252"/>
      <c r="F179" s="31"/>
      <c r="G179" s="27"/>
      <c r="H179" s="241"/>
      <c r="I179" s="28"/>
      <c r="J179" s="28"/>
      <c r="K179" s="27"/>
      <c r="L179" s="27"/>
      <c r="M179" s="27"/>
      <c r="N179" s="27"/>
      <c r="O179" s="28"/>
      <c r="P179" s="28"/>
    </row>
    <row r="180" spans="1:16">
      <c r="A180" s="250"/>
      <c r="B180" s="251"/>
      <c r="C180" s="252"/>
      <c r="F180" s="31"/>
      <c r="G180" s="27"/>
      <c r="H180" s="241"/>
      <c r="I180" s="28"/>
      <c r="J180" s="28"/>
      <c r="K180" s="27"/>
      <c r="L180" s="27"/>
      <c r="M180" s="27"/>
      <c r="N180" s="27"/>
      <c r="O180" s="28"/>
      <c r="P180" s="28"/>
    </row>
    <row r="181" spans="1:16">
      <c r="A181" s="250"/>
      <c r="B181" s="251"/>
      <c r="C181" s="252"/>
      <c r="F181" s="31"/>
      <c r="G181" s="27"/>
      <c r="H181" s="241"/>
      <c r="I181" s="28"/>
      <c r="J181" s="28"/>
      <c r="K181" s="27"/>
      <c r="L181" s="27"/>
      <c r="M181" s="27"/>
      <c r="N181" s="27"/>
      <c r="O181" s="28"/>
      <c r="P181" s="28"/>
    </row>
    <row r="182" spans="1:16">
      <c r="A182" s="250"/>
      <c r="B182" s="251"/>
      <c r="C182" s="252"/>
      <c r="F182" s="31"/>
      <c r="G182" s="27"/>
      <c r="H182" s="241"/>
      <c r="I182" s="28"/>
      <c r="J182" s="28"/>
      <c r="K182" s="27"/>
      <c r="L182" s="27"/>
      <c r="M182" s="27"/>
      <c r="N182" s="27"/>
      <c r="O182" s="28"/>
      <c r="P182" s="28"/>
    </row>
    <row r="183" spans="1:16">
      <c r="A183" s="250"/>
      <c r="B183" s="251"/>
      <c r="C183" s="252"/>
      <c r="F183" s="31"/>
      <c r="G183" s="27"/>
      <c r="H183" s="241"/>
      <c r="I183" s="28"/>
      <c r="J183" s="28"/>
      <c r="K183" s="27"/>
      <c r="L183" s="27"/>
      <c r="M183" s="27"/>
      <c r="N183" s="27"/>
      <c r="O183" s="28"/>
      <c r="P183" s="28"/>
    </row>
    <row r="184" spans="1:16">
      <c r="A184" s="250"/>
      <c r="B184" s="251"/>
      <c r="C184" s="252"/>
      <c r="F184" s="31"/>
      <c r="G184" s="27"/>
      <c r="H184" s="241"/>
      <c r="I184" s="28"/>
      <c r="J184" s="28"/>
      <c r="K184" s="27"/>
      <c r="L184" s="27"/>
      <c r="M184" s="27"/>
      <c r="N184" s="27"/>
      <c r="O184" s="28"/>
      <c r="P184" s="28"/>
    </row>
    <row r="185" spans="1:16">
      <c r="A185" s="250"/>
      <c r="B185" s="251"/>
      <c r="C185" s="252"/>
      <c r="F185" s="31"/>
      <c r="G185" s="27"/>
      <c r="H185" s="241"/>
      <c r="I185" s="28"/>
      <c r="J185" s="28"/>
      <c r="K185" s="27"/>
      <c r="L185" s="27"/>
      <c r="M185" s="27"/>
      <c r="N185" s="27"/>
      <c r="O185" s="28"/>
      <c r="P185" s="28"/>
    </row>
    <row r="186" spans="1:16">
      <c r="A186" s="250"/>
      <c r="B186" s="251"/>
      <c r="C186" s="252"/>
      <c r="F186" s="31"/>
      <c r="G186" s="27"/>
      <c r="H186" s="241"/>
      <c r="I186" s="28"/>
      <c r="J186" s="28"/>
      <c r="K186" s="27"/>
      <c r="L186" s="27"/>
      <c r="M186" s="27"/>
      <c r="N186" s="27"/>
      <c r="O186" s="28"/>
      <c r="P186" s="28"/>
    </row>
    <row r="187" spans="1:16">
      <c r="A187" s="250"/>
      <c r="B187" s="251"/>
      <c r="C187" s="252"/>
      <c r="F187" s="31"/>
      <c r="G187" s="27"/>
      <c r="H187" s="241"/>
      <c r="I187" s="28"/>
      <c r="J187" s="28"/>
      <c r="K187" s="27"/>
      <c r="L187" s="27"/>
      <c r="M187" s="27"/>
      <c r="N187" s="27"/>
      <c r="O187" s="28"/>
      <c r="P187" s="28"/>
    </row>
    <row r="188" spans="1:16">
      <c r="A188" s="250"/>
      <c r="B188" s="251"/>
      <c r="C188" s="252"/>
      <c r="F188" s="31"/>
      <c r="G188" s="27"/>
      <c r="H188" s="241"/>
      <c r="I188" s="28"/>
      <c r="J188" s="28"/>
      <c r="K188" s="27"/>
      <c r="L188" s="27"/>
      <c r="M188" s="27"/>
      <c r="N188" s="27"/>
      <c r="O188" s="28"/>
      <c r="P188" s="28"/>
    </row>
    <row r="189" spans="1:16">
      <c r="A189" s="250"/>
      <c r="B189" s="251"/>
      <c r="C189" s="252"/>
      <c r="F189" s="31"/>
      <c r="G189" s="27"/>
      <c r="H189" s="241"/>
      <c r="I189" s="28"/>
      <c r="J189" s="28"/>
      <c r="K189" s="27"/>
      <c r="L189" s="27"/>
      <c r="M189" s="27"/>
      <c r="N189" s="27"/>
      <c r="O189" s="28"/>
      <c r="P189" s="28"/>
    </row>
    <row r="190" spans="1:16">
      <c r="A190" s="250"/>
      <c r="B190" s="251"/>
      <c r="C190" s="252"/>
      <c r="F190" s="31"/>
      <c r="G190" s="27"/>
      <c r="H190" s="241"/>
      <c r="I190" s="28"/>
      <c r="J190" s="28"/>
      <c r="K190" s="27"/>
      <c r="L190" s="27"/>
      <c r="M190" s="27"/>
      <c r="N190" s="27"/>
      <c r="O190" s="28"/>
      <c r="P190" s="28"/>
    </row>
    <row r="191" spans="1:16">
      <c r="A191" s="250"/>
      <c r="B191" s="251"/>
      <c r="C191" s="252"/>
      <c r="F191" s="31"/>
      <c r="G191" s="27"/>
      <c r="H191" s="241"/>
      <c r="I191" s="28"/>
      <c r="J191" s="28"/>
      <c r="K191" s="27"/>
      <c r="L191" s="27"/>
      <c r="M191" s="27"/>
      <c r="N191" s="27"/>
      <c r="O191" s="28"/>
      <c r="P191" s="28"/>
    </row>
    <row r="192" spans="1:16">
      <c r="A192" s="250"/>
      <c r="B192" s="251"/>
      <c r="C192" s="252"/>
      <c r="F192" s="31"/>
      <c r="G192" s="27"/>
      <c r="H192" s="241"/>
      <c r="I192" s="28"/>
      <c r="J192" s="28"/>
      <c r="K192" s="27"/>
      <c r="L192" s="27"/>
      <c r="M192" s="27"/>
      <c r="N192" s="27"/>
      <c r="O192" s="28"/>
      <c r="P192" s="28"/>
    </row>
    <row r="193" spans="1:16">
      <c r="A193" s="250"/>
      <c r="B193" s="251"/>
      <c r="C193" s="252"/>
      <c r="F193" s="31"/>
      <c r="G193" s="27"/>
      <c r="H193" s="241"/>
      <c r="I193" s="28"/>
      <c r="J193" s="28"/>
      <c r="K193" s="27"/>
      <c r="L193" s="27"/>
      <c r="M193" s="27"/>
      <c r="N193" s="27"/>
      <c r="O193" s="28"/>
      <c r="P193" s="28"/>
    </row>
    <row r="194" spans="1:16">
      <c r="A194" s="250"/>
      <c r="B194" s="251"/>
      <c r="C194" s="252"/>
      <c r="F194" s="31"/>
      <c r="G194" s="27"/>
      <c r="H194" s="241"/>
      <c r="I194" s="28"/>
      <c r="J194" s="28"/>
      <c r="K194" s="27"/>
      <c r="L194" s="27"/>
      <c r="M194" s="27"/>
      <c r="N194" s="27"/>
      <c r="O194" s="28"/>
      <c r="P194" s="28"/>
    </row>
    <row r="195" spans="1:16">
      <c r="A195" s="250"/>
      <c r="B195" s="251"/>
      <c r="C195" s="252"/>
      <c r="F195" s="31"/>
      <c r="G195" s="27"/>
      <c r="H195" s="241"/>
      <c r="I195" s="28"/>
      <c r="J195" s="28"/>
      <c r="K195" s="27"/>
      <c r="L195" s="27"/>
      <c r="M195" s="27"/>
      <c r="N195" s="27"/>
      <c r="O195" s="28"/>
      <c r="P195" s="28"/>
    </row>
    <row r="196" spans="1:16">
      <c r="A196" s="250"/>
      <c r="B196" s="251"/>
      <c r="C196" s="252"/>
      <c r="F196" s="31"/>
      <c r="G196" s="27"/>
      <c r="H196" s="241"/>
      <c r="I196" s="28"/>
      <c r="J196" s="28"/>
      <c r="K196" s="27"/>
      <c r="L196" s="27"/>
      <c r="M196" s="27"/>
      <c r="N196" s="27"/>
      <c r="O196" s="28"/>
      <c r="P196" s="28"/>
    </row>
    <row r="197" spans="1:16">
      <c r="A197" s="250"/>
      <c r="B197" s="251"/>
      <c r="C197" s="252"/>
      <c r="F197" s="31"/>
      <c r="G197" s="27"/>
      <c r="H197" s="241"/>
      <c r="I197" s="28"/>
      <c r="J197" s="28"/>
      <c r="K197" s="27"/>
      <c r="L197" s="27"/>
      <c r="M197" s="27"/>
      <c r="N197" s="27"/>
      <c r="O197" s="28"/>
      <c r="P197" s="28"/>
    </row>
    <row r="198" spans="1:16">
      <c r="A198" s="250"/>
      <c r="B198" s="251"/>
      <c r="C198" s="252"/>
      <c r="F198" s="31"/>
      <c r="G198" s="27"/>
      <c r="H198" s="241"/>
      <c r="I198" s="28"/>
      <c r="J198" s="28"/>
      <c r="K198" s="27"/>
      <c r="L198" s="27"/>
      <c r="M198" s="27"/>
      <c r="N198" s="27"/>
      <c r="O198" s="28"/>
      <c r="P198" s="28"/>
    </row>
    <row r="199" spans="1:16">
      <c r="A199" s="250"/>
      <c r="B199" s="251"/>
      <c r="C199" s="252"/>
      <c r="F199" s="31"/>
      <c r="G199" s="27"/>
      <c r="H199" s="241"/>
      <c r="I199" s="28"/>
      <c r="J199" s="28"/>
      <c r="K199" s="27"/>
      <c r="L199" s="27"/>
      <c r="M199" s="27"/>
      <c r="N199" s="27"/>
      <c r="O199" s="28"/>
      <c r="P199" s="28"/>
    </row>
    <row r="200" spans="1:16">
      <c r="A200" s="250"/>
      <c r="B200" s="251"/>
      <c r="C200" s="252"/>
      <c r="F200" s="31"/>
      <c r="G200" s="27"/>
      <c r="H200" s="241"/>
      <c r="I200" s="28"/>
      <c r="J200" s="28"/>
      <c r="K200" s="27"/>
      <c r="L200" s="27"/>
      <c r="M200" s="27"/>
      <c r="N200" s="27"/>
      <c r="O200" s="28"/>
      <c r="P200" s="28"/>
    </row>
    <row r="201" spans="1:16">
      <c r="A201" s="250"/>
      <c r="B201" s="251"/>
      <c r="C201" s="252"/>
      <c r="F201" s="31"/>
      <c r="G201" s="27"/>
      <c r="H201" s="241"/>
      <c r="I201" s="28"/>
      <c r="J201" s="28"/>
      <c r="K201" s="27"/>
      <c r="L201" s="27"/>
      <c r="M201" s="27"/>
      <c r="N201" s="27"/>
      <c r="O201" s="28"/>
      <c r="P201" s="28"/>
    </row>
    <row r="202" spans="1:16">
      <c r="A202" s="250"/>
      <c r="B202" s="251"/>
      <c r="C202" s="252"/>
      <c r="F202" s="31"/>
      <c r="G202" s="27"/>
      <c r="H202" s="241"/>
      <c r="I202" s="28"/>
      <c r="J202" s="28"/>
      <c r="K202" s="27"/>
      <c r="L202" s="27"/>
      <c r="M202" s="27"/>
      <c r="N202" s="27"/>
      <c r="O202" s="28"/>
      <c r="P202" s="28"/>
    </row>
    <row r="203" spans="1:16">
      <c r="A203" s="250"/>
      <c r="B203" s="251"/>
      <c r="C203" s="252"/>
      <c r="F203" s="31"/>
      <c r="G203" s="27"/>
      <c r="H203" s="241"/>
      <c r="I203" s="28"/>
      <c r="J203" s="28"/>
      <c r="K203" s="27"/>
      <c r="L203" s="27"/>
      <c r="M203" s="27"/>
      <c r="N203" s="27"/>
      <c r="O203" s="28"/>
      <c r="P203" s="28"/>
    </row>
    <row r="204" spans="1:16">
      <c r="A204" s="250"/>
      <c r="B204" s="251"/>
      <c r="C204" s="252"/>
      <c r="F204" s="31"/>
      <c r="G204" s="27"/>
      <c r="H204" s="241"/>
      <c r="I204" s="28"/>
      <c r="J204" s="28"/>
      <c r="K204" s="27"/>
      <c r="L204" s="27"/>
      <c r="M204" s="27"/>
      <c r="N204" s="27"/>
      <c r="O204" s="28"/>
      <c r="P204" s="28"/>
    </row>
    <row r="205" spans="1:16">
      <c r="A205" s="250"/>
      <c r="B205" s="251"/>
      <c r="C205" s="252"/>
      <c r="F205" s="31"/>
      <c r="G205" s="27"/>
      <c r="H205" s="241"/>
      <c r="I205" s="28"/>
      <c r="J205" s="28"/>
      <c r="K205" s="27"/>
      <c r="L205" s="27"/>
      <c r="M205" s="27"/>
      <c r="N205" s="27"/>
      <c r="O205" s="28"/>
      <c r="P205" s="28"/>
    </row>
    <row r="206" spans="1:16">
      <c r="A206" s="250"/>
      <c r="B206" s="251"/>
      <c r="C206" s="252"/>
      <c r="F206" s="31"/>
      <c r="G206" s="27"/>
      <c r="H206" s="241"/>
      <c r="I206" s="28"/>
      <c r="J206" s="28"/>
      <c r="K206" s="27"/>
      <c r="L206" s="27"/>
      <c r="M206" s="27"/>
      <c r="N206" s="27"/>
      <c r="O206" s="28"/>
      <c r="P206" s="28"/>
    </row>
    <row r="207" spans="1:16">
      <c r="A207" s="250"/>
      <c r="B207" s="251"/>
      <c r="C207" s="252"/>
      <c r="F207" s="31"/>
      <c r="G207" s="27"/>
      <c r="H207" s="241"/>
      <c r="I207" s="28"/>
      <c r="J207" s="28"/>
      <c r="K207" s="27"/>
      <c r="L207" s="27"/>
      <c r="M207" s="27"/>
      <c r="N207" s="27"/>
      <c r="O207" s="28"/>
      <c r="P207" s="28"/>
    </row>
    <row r="208" spans="1:16">
      <c r="A208" s="250"/>
      <c r="B208" s="251"/>
      <c r="C208" s="252"/>
      <c r="F208" s="31"/>
      <c r="G208" s="27"/>
      <c r="H208" s="241"/>
      <c r="I208" s="28"/>
      <c r="J208" s="28"/>
      <c r="K208" s="27"/>
      <c r="L208" s="27"/>
      <c r="M208" s="27"/>
      <c r="N208" s="27"/>
      <c r="O208" s="28"/>
      <c r="P208" s="28"/>
    </row>
    <row r="209" spans="1:16">
      <c r="A209" s="250"/>
      <c r="B209" s="251"/>
      <c r="C209" s="252"/>
      <c r="F209" s="31"/>
      <c r="G209" s="27"/>
      <c r="H209" s="241"/>
      <c r="I209" s="28"/>
      <c r="J209" s="28"/>
      <c r="K209" s="27"/>
      <c r="L209" s="27"/>
      <c r="M209" s="27"/>
      <c r="N209" s="27"/>
      <c r="O209" s="28"/>
      <c r="P209" s="28"/>
    </row>
    <row r="210" spans="1:16">
      <c r="A210" s="250"/>
      <c r="B210" s="251"/>
      <c r="C210" s="252"/>
      <c r="F210" s="31"/>
      <c r="G210" s="27"/>
      <c r="H210" s="241"/>
      <c r="I210" s="28"/>
      <c r="J210" s="28"/>
      <c r="K210" s="27"/>
      <c r="L210" s="27"/>
      <c r="M210" s="27"/>
      <c r="N210" s="27"/>
      <c r="O210" s="28"/>
      <c r="P210" s="28"/>
    </row>
    <row r="211" spans="1:16">
      <c r="A211" s="250"/>
      <c r="B211" s="251"/>
      <c r="C211" s="252"/>
      <c r="F211" s="31"/>
      <c r="G211" s="27"/>
      <c r="H211" s="241"/>
      <c r="I211" s="28"/>
      <c r="J211" s="28"/>
      <c r="K211" s="27"/>
      <c r="L211" s="27"/>
      <c r="M211" s="27"/>
      <c r="N211" s="27"/>
      <c r="O211" s="28"/>
      <c r="P211" s="28"/>
    </row>
    <row r="212" spans="1:16">
      <c r="A212" s="250"/>
      <c r="B212" s="251"/>
      <c r="C212" s="252"/>
      <c r="F212" s="31"/>
      <c r="G212" s="27"/>
      <c r="H212" s="241"/>
      <c r="I212" s="28"/>
      <c r="J212" s="28"/>
      <c r="K212" s="27"/>
      <c r="L212" s="27"/>
      <c r="M212" s="27"/>
      <c r="N212" s="27"/>
      <c r="O212" s="28"/>
      <c r="P212" s="28"/>
    </row>
    <row r="213" spans="1:16">
      <c r="A213" s="250"/>
      <c r="B213" s="251"/>
      <c r="C213" s="252"/>
      <c r="F213" s="31"/>
      <c r="G213" s="27"/>
      <c r="H213" s="241"/>
      <c r="I213" s="28"/>
      <c r="J213" s="28"/>
      <c r="K213" s="27"/>
      <c r="L213" s="27"/>
      <c r="M213" s="27"/>
      <c r="N213" s="27"/>
      <c r="O213" s="28"/>
      <c r="P213" s="28"/>
    </row>
    <row r="214" spans="1:16">
      <c r="A214" s="250"/>
      <c r="B214" s="251"/>
      <c r="C214" s="252"/>
      <c r="F214" s="31"/>
      <c r="G214" s="27"/>
      <c r="H214" s="241"/>
      <c r="I214" s="28"/>
      <c r="J214" s="28"/>
      <c r="K214" s="27"/>
      <c r="L214" s="27"/>
      <c r="M214" s="27"/>
      <c r="N214" s="27"/>
      <c r="O214" s="28"/>
      <c r="P214" s="28"/>
    </row>
    <row r="215" spans="1:16">
      <c r="A215" s="250"/>
      <c r="B215" s="251"/>
      <c r="C215" s="252"/>
      <c r="F215" s="31"/>
      <c r="G215" s="27"/>
      <c r="H215" s="241"/>
      <c r="I215" s="28"/>
      <c r="J215" s="28"/>
      <c r="K215" s="27"/>
      <c r="L215" s="27"/>
      <c r="M215" s="27"/>
      <c r="N215" s="27"/>
      <c r="O215" s="28"/>
      <c r="P215" s="28"/>
    </row>
    <row r="216" spans="1:16">
      <c r="A216" s="250"/>
      <c r="B216" s="251"/>
      <c r="C216" s="252"/>
      <c r="F216" s="31"/>
      <c r="G216" s="27"/>
      <c r="H216" s="241"/>
      <c r="I216" s="28"/>
      <c r="J216" s="28"/>
      <c r="K216" s="27"/>
      <c r="L216" s="27"/>
      <c r="M216" s="27"/>
      <c r="N216" s="27"/>
      <c r="O216" s="28"/>
      <c r="P216" s="28"/>
    </row>
    <row r="217" spans="1:16">
      <c r="A217" s="250"/>
      <c r="B217" s="251"/>
      <c r="C217" s="252"/>
      <c r="F217" s="31"/>
      <c r="G217" s="27"/>
      <c r="H217" s="241"/>
      <c r="I217" s="28"/>
      <c r="J217" s="28"/>
      <c r="K217" s="27"/>
      <c r="L217" s="27"/>
      <c r="M217" s="27"/>
      <c r="N217" s="27"/>
      <c r="O217" s="28"/>
      <c r="P217" s="28"/>
    </row>
    <row r="218" spans="1:16">
      <c r="A218" s="250"/>
      <c r="B218" s="251"/>
      <c r="C218" s="252"/>
      <c r="F218" s="31"/>
      <c r="G218" s="27"/>
      <c r="H218" s="241"/>
      <c r="I218" s="28"/>
      <c r="J218" s="28"/>
      <c r="K218" s="27"/>
      <c r="L218" s="27"/>
      <c r="M218" s="27"/>
      <c r="N218" s="27"/>
      <c r="O218" s="28"/>
      <c r="P218" s="28"/>
    </row>
    <row r="219" spans="1:16">
      <c r="A219" s="250"/>
      <c r="B219" s="251"/>
      <c r="C219" s="252"/>
      <c r="F219" s="31"/>
      <c r="G219" s="27"/>
      <c r="H219" s="241"/>
      <c r="I219" s="28"/>
      <c r="J219" s="28"/>
      <c r="K219" s="27"/>
      <c r="L219" s="27"/>
      <c r="M219" s="27"/>
      <c r="N219" s="27"/>
      <c r="O219" s="28"/>
      <c r="P219" s="28"/>
    </row>
    <row r="220" spans="1:16">
      <c r="A220" s="250"/>
      <c r="B220" s="251"/>
      <c r="C220" s="252"/>
      <c r="F220" s="31"/>
      <c r="G220" s="27"/>
      <c r="H220" s="241"/>
      <c r="I220" s="28"/>
      <c r="J220" s="28"/>
      <c r="K220" s="27"/>
      <c r="L220" s="27"/>
      <c r="M220" s="27"/>
      <c r="N220" s="27"/>
      <c r="O220" s="28"/>
      <c r="P220" s="28"/>
    </row>
    <row r="221" spans="1:16">
      <c r="A221" s="250"/>
      <c r="B221" s="251"/>
      <c r="C221" s="252"/>
      <c r="F221" s="31"/>
      <c r="G221" s="27"/>
      <c r="H221" s="241"/>
      <c r="I221" s="28"/>
      <c r="J221" s="28"/>
      <c r="K221" s="27"/>
      <c r="L221" s="27"/>
      <c r="M221" s="27"/>
      <c r="N221" s="27"/>
      <c r="O221" s="28"/>
      <c r="P221" s="28"/>
    </row>
    <row r="222" spans="1:16">
      <c r="A222" s="250"/>
      <c r="B222" s="251"/>
      <c r="C222" s="252"/>
      <c r="F222" s="31"/>
      <c r="G222" s="27"/>
      <c r="H222" s="241"/>
      <c r="I222" s="28"/>
      <c r="J222" s="28"/>
      <c r="K222" s="27"/>
      <c r="L222" s="27"/>
      <c r="M222" s="27"/>
      <c r="N222" s="27"/>
      <c r="O222" s="28"/>
      <c r="P222" s="28"/>
    </row>
    <row r="223" spans="1:16">
      <c r="A223" s="250"/>
      <c r="B223" s="251"/>
      <c r="C223" s="252"/>
      <c r="F223" s="31"/>
      <c r="G223" s="27"/>
      <c r="H223" s="241"/>
      <c r="I223" s="28"/>
      <c r="J223" s="28"/>
      <c r="K223" s="27"/>
      <c r="L223" s="27"/>
      <c r="M223" s="27"/>
      <c r="N223" s="27"/>
      <c r="O223" s="28"/>
      <c r="P223" s="28"/>
    </row>
    <row r="224" spans="1:16">
      <c r="A224" s="250"/>
      <c r="B224" s="251"/>
      <c r="C224" s="252"/>
      <c r="F224" s="31"/>
      <c r="G224" s="27"/>
      <c r="H224" s="241"/>
      <c r="I224" s="28"/>
      <c r="J224" s="28"/>
      <c r="K224" s="27"/>
      <c r="L224" s="27"/>
      <c r="M224" s="27"/>
      <c r="N224" s="27"/>
      <c r="O224" s="28"/>
      <c r="P224" s="28"/>
    </row>
    <row r="225" spans="1:16">
      <c r="A225" s="250"/>
      <c r="B225" s="251"/>
      <c r="C225" s="252"/>
      <c r="F225" s="31"/>
      <c r="G225" s="27"/>
      <c r="H225" s="241"/>
      <c r="I225" s="28"/>
      <c r="J225" s="28"/>
      <c r="K225" s="27"/>
      <c r="L225" s="27"/>
      <c r="M225" s="27"/>
      <c r="N225" s="27"/>
      <c r="O225" s="28"/>
      <c r="P225" s="28"/>
    </row>
    <row r="226" spans="1:16">
      <c r="A226" s="250"/>
      <c r="B226" s="251"/>
      <c r="C226" s="252"/>
      <c r="F226" s="31"/>
      <c r="G226" s="27"/>
      <c r="H226" s="241"/>
      <c r="I226" s="28"/>
      <c r="J226" s="28"/>
      <c r="K226" s="27"/>
      <c r="L226" s="27"/>
      <c r="M226" s="27"/>
      <c r="N226" s="27"/>
      <c r="O226" s="28"/>
      <c r="P226" s="28"/>
    </row>
    <row r="227" spans="1:16">
      <c r="A227" s="252"/>
      <c r="B227" s="253"/>
      <c r="C227" s="252"/>
      <c r="F227" s="31"/>
      <c r="G227" s="27"/>
      <c r="H227" s="241"/>
      <c r="I227" s="28"/>
      <c r="J227" s="28"/>
      <c r="K227" s="27"/>
      <c r="L227" s="27"/>
      <c r="M227" s="27"/>
      <c r="N227" s="27"/>
      <c r="O227" s="28"/>
      <c r="P227" s="28"/>
    </row>
    <row r="228" spans="1:16">
      <c r="A228" s="252"/>
      <c r="B228" s="253"/>
      <c r="C228" s="252"/>
      <c r="F228" s="31"/>
      <c r="G228" s="27"/>
      <c r="H228" s="241"/>
      <c r="I228" s="28"/>
      <c r="J228" s="28"/>
      <c r="K228" s="27"/>
      <c r="L228" s="27"/>
      <c r="M228" s="27"/>
      <c r="N228" s="27"/>
      <c r="O228" s="28"/>
      <c r="P228" s="28"/>
    </row>
    <row r="229" spans="1:16">
      <c r="A229" s="252"/>
      <c r="B229" s="253"/>
      <c r="C229" s="252"/>
      <c r="F229" s="31"/>
      <c r="G229" s="27"/>
      <c r="H229" s="241"/>
      <c r="I229" s="28"/>
      <c r="J229" s="28"/>
      <c r="K229" s="27"/>
      <c r="L229" s="27"/>
      <c r="M229" s="27"/>
      <c r="N229" s="27"/>
      <c r="O229" s="28"/>
      <c r="P229" s="28"/>
    </row>
    <row r="230" spans="1:16">
      <c r="A230" s="252"/>
      <c r="B230" s="253"/>
      <c r="C230" s="252"/>
      <c r="F230" s="31"/>
      <c r="G230" s="27"/>
      <c r="H230" s="241"/>
      <c r="I230" s="28"/>
      <c r="J230" s="28"/>
      <c r="K230" s="27"/>
      <c r="L230" s="27"/>
      <c r="M230" s="27"/>
      <c r="N230" s="27"/>
      <c r="O230" s="28"/>
      <c r="P230" s="28"/>
    </row>
    <row r="231" spans="1:16">
      <c r="A231" s="252"/>
      <c r="B231" s="253"/>
      <c r="C231" s="252"/>
      <c r="F231" s="31"/>
      <c r="G231" s="27"/>
      <c r="H231" s="241"/>
      <c r="I231" s="28"/>
      <c r="J231" s="28"/>
      <c r="K231" s="27"/>
      <c r="L231" s="27"/>
      <c r="M231" s="27"/>
      <c r="N231" s="27"/>
      <c r="O231" s="28"/>
      <c r="P231" s="28"/>
    </row>
    <row r="232" spans="1:16">
      <c r="A232" s="252"/>
      <c r="B232" s="253"/>
      <c r="C232" s="252"/>
      <c r="F232" s="31"/>
      <c r="G232" s="27"/>
      <c r="H232" s="241"/>
      <c r="I232" s="28"/>
      <c r="J232" s="28"/>
      <c r="K232" s="27"/>
      <c r="L232" s="27"/>
      <c r="M232" s="27"/>
      <c r="N232" s="27"/>
      <c r="O232" s="28"/>
      <c r="P232" s="28"/>
    </row>
    <row r="233" spans="1:16">
      <c r="A233" s="252"/>
      <c r="B233" s="253"/>
      <c r="C233" s="252"/>
      <c r="F233" s="31"/>
      <c r="G233" s="27"/>
      <c r="H233" s="241"/>
      <c r="I233" s="28"/>
      <c r="J233" s="28"/>
      <c r="K233" s="27"/>
      <c r="L233" s="27"/>
      <c r="M233" s="27"/>
      <c r="N233" s="27"/>
      <c r="O233" s="28"/>
      <c r="P233" s="28"/>
    </row>
    <row r="234" spans="1:16">
      <c r="A234" s="252"/>
      <c r="B234" s="253"/>
      <c r="C234" s="252"/>
      <c r="F234" s="31"/>
      <c r="G234" s="27"/>
      <c r="H234" s="241"/>
      <c r="I234" s="28"/>
      <c r="J234" s="28"/>
      <c r="K234" s="27"/>
      <c r="L234" s="27"/>
      <c r="M234" s="27"/>
      <c r="N234" s="27"/>
      <c r="O234" s="28"/>
      <c r="P234" s="28"/>
    </row>
    <row r="235" spans="1:16">
      <c r="A235" s="252"/>
      <c r="B235" s="253"/>
      <c r="C235" s="252"/>
      <c r="F235" s="31"/>
      <c r="G235" s="27"/>
      <c r="H235" s="241"/>
      <c r="I235" s="28"/>
      <c r="J235" s="28"/>
      <c r="K235" s="27"/>
      <c r="L235" s="27"/>
      <c r="M235" s="27"/>
      <c r="N235" s="27"/>
      <c r="O235" s="28"/>
      <c r="P235" s="28"/>
    </row>
    <row r="236" spans="1:16">
      <c r="A236" s="252"/>
      <c r="B236" s="253"/>
      <c r="C236" s="252"/>
      <c r="F236" s="31"/>
      <c r="G236" s="27"/>
      <c r="H236" s="241"/>
      <c r="I236" s="28"/>
      <c r="J236" s="28"/>
      <c r="K236" s="27"/>
      <c r="L236" s="27"/>
      <c r="M236" s="27"/>
      <c r="N236" s="27"/>
      <c r="O236" s="28"/>
      <c r="P236" s="28"/>
    </row>
    <row r="237" spans="1:16">
      <c r="A237" s="252"/>
      <c r="B237" s="253"/>
      <c r="C237" s="252"/>
      <c r="F237" s="31"/>
      <c r="G237" s="27"/>
      <c r="H237" s="241"/>
      <c r="I237" s="28"/>
      <c r="J237" s="28"/>
      <c r="K237" s="27"/>
      <c r="L237" s="27"/>
      <c r="M237" s="27"/>
      <c r="N237" s="27"/>
      <c r="O237" s="28"/>
      <c r="P237" s="28"/>
    </row>
    <row r="238" spans="1:16">
      <c r="A238" s="252"/>
      <c r="B238" s="253"/>
      <c r="C238" s="252"/>
      <c r="F238" s="31"/>
      <c r="G238" s="27"/>
      <c r="H238" s="241"/>
      <c r="I238" s="28"/>
      <c r="J238" s="28"/>
      <c r="K238" s="27"/>
      <c r="L238" s="27"/>
      <c r="M238" s="27"/>
      <c r="N238" s="27"/>
      <c r="O238" s="28"/>
      <c r="P238" s="28"/>
    </row>
    <row r="239" spans="1:16">
      <c r="A239" s="252"/>
      <c r="B239" s="253"/>
      <c r="C239" s="252"/>
      <c r="F239" s="31"/>
      <c r="G239" s="27"/>
      <c r="H239" s="241"/>
      <c r="I239" s="28"/>
      <c r="J239" s="28"/>
      <c r="K239" s="27"/>
      <c r="L239" s="27"/>
      <c r="M239" s="27"/>
      <c r="N239" s="27"/>
      <c r="O239" s="28"/>
      <c r="P239" s="28"/>
    </row>
    <row r="240" spans="1:16">
      <c r="A240" s="252"/>
      <c r="B240" s="253"/>
      <c r="C240" s="252"/>
      <c r="F240" s="31"/>
      <c r="G240" s="27"/>
      <c r="H240" s="241"/>
      <c r="I240" s="28"/>
      <c r="J240" s="28"/>
      <c r="K240" s="27"/>
      <c r="L240" s="27"/>
      <c r="M240" s="27"/>
      <c r="N240" s="27"/>
      <c r="O240" s="28"/>
      <c r="P240" s="28"/>
    </row>
    <row r="241" spans="1:16">
      <c r="A241" s="252"/>
      <c r="B241" s="253"/>
      <c r="C241" s="252"/>
      <c r="F241" s="31"/>
      <c r="G241" s="27"/>
      <c r="H241" s="241"/>
      <c r="I241" s="28"/>
      <c r="J241" s="28"/>
      <c r="K241" s="27"/>
      <c r="L241" s="27"/>
      <c r="M241" s="27"/>
      <c r="N241" s="27"/>
      <c r="O241" s="28"/>
      <c r="P241" s="28"/>
    </row>
    <row r="242" spans="1:16">
      <c r="A242" s="252"/>
      <c r="B242" s="253"/>
      <c r="C242" s="252"/>
      <c r="F242" s="31"/>
      <c r="G242" s="27"/>
      <c r="H242" s="241"/>
      <c r="I242" s="28"/>
      <c r="J242" s="28"/>
      <c r="K242" s="27"/>
      <c r="L242" s="27"/>
      <c r="M242" s="27"/>
      <c r="N242" s="27"/>
      <c r="O242" s="28"/>
      <c r="P242" s="28"/>
    </row>
    <row r="243" spans="1:16">
      <c r="A243" s="252"/>
      <c r="B243" s="253"/>
      <c r="C243" s="252"/>
      <c r="F243" s="31"/>
      <c r="G243" s="27"/>
      <c r="H243" s="241"/>
      <c r="I243" s="28"/>
      <c r="J243" s="28"/>
      <c r="K243" s="27"/>
      <c r="L243" s="27"/>
      <c r="M243" s="27"/>
      <c r="N243" s="27"/>
      <c r="O243" s="28"/>
      <c r="P243" s="28"/>
    </row>
    <row r="244" spans="1:16">
      <c r="A244" s="252"/>
      <c r="B244" s="253"/>
      <c r="C244" s="252"/>
      <c r="F244" s="31"/>
      <c r="G244" s="27"/>
      <c r="H244" s="241"/>
      <c r="I244" s="28"/>
      <c r="J244" s="28"/>
      <c r="K244" s="27"/>
      <c r="L244" s="27"/>
      <c r="M244" s="27"/>
      <c r="N244" s="27"/>
      <c r="O244" s="28"/>
      <c r="P244" s="28"/>
    </row>
    <row r="245" spans="1:16">
      <c r="A245" s="252"/>
      <c r="B245" s="253"/>
      <c r="C245" s="252"/>
      <c r="F245" s="31"/>
      <c r="G245" s="27"/>
      <c r="H245" s="241"/>
      <c r="I245" s="28"/>
      <c r="J245" s="28"/>
      <c r="K245" s="27"/>
      <c r="L245" s="27"/>
      <c r="M245" s="27"/>
      <c r="N245" s="27"/>
      <c r="O245" s="28"/>
      <c r="P245" s="28"/>
    </row>
    <row r="246" spans="1:16">
      <c r="A246" s="252"/>
      <c r="B246" s="253"/>
      <c r="C246" s="252"/>
      <c r="F246" s="31"/>
      <c r="G246" s="27"/>
      <c r="H246" s="241"/>
      <c r="I246" s="28"/>
      <c r="J246" s="28"/>
      <c r="K246" s="27"/>
      <c r="L246" s="27"/>
      <c r="M246" s="27"/>
      <c r="N246" s="27"/>
      <c r="O246" s="28"/>
      <c r="P246" s="28"/>
    </row>
    <row r="247" spans="1:16">
      <c r="A247" s="252"/>
      <c r="B247" s="253"/>
      <c r="C247" s="252"/>
      <c r="F247" s="31"/>
      <c r="G247" s="27"/>
      <c r="H247" s="241"/>
      <c r="I247" s="28"/>
      <c r="J247" s="28"/>
      <c r="K247" s="27"/>
      <c r="L247" s="27"/>
      <c r="M247" s="27"/>
      <c r="N247" s="27"/>
      <c r="O247" s="28"/>
      <c r="P247" s="28"/>
    </row>
    <row r="248" spans="1:16">
      <c r="A248" s="252"/>
      <c r="B248" s="253"/>
      <c r="C248" s="252"/>
      <c r="F248" s="31"/>
      <c r="G248" s="27"/>
      <c r="H248" s="241"/>
      <c r="I248" s="28"/>
      <c r="J248" s="28"/>
      <c r="K248" s="27"/>
      <c r="L248" s="27"/>
      <c r="M248" s="27"/>
      <c r="N248" s="27"/>
      <c r="O248" s="28"/>
      <c r="P248" s="28"/>
    </row>
    <row r="249" spans="1:16">
      <c r="A249" s="252"/>
      <c r="B249" s="253"/>
      <c r="C249" s="252"/>
      <c r="F249" s="31"/>
      <c r="G249" s="27"/>
      <c r="H249" s="241"/>
      <c r="I249" s="28"/>
      <c r="J249" s="28"/>
      <c r="K249" s="27"/>
      <c r="L249" s="27"/>
      <c r="M249" s="27"/>
      <c r="N249" s="27"/>
      <c r="O249" s="28"/>
      <c r="P249" s="28"/>
    </row>
    <row r="250" spans="1:16">
      <c r="A250" s="252"/>
      <c r="B250" s="253"/>
      <c r="C250" s="252"/>
      <c r="F250" s="31"/>
      <c r="G250" s="27"/>
      <c r="H250" s="241"/>
      <c r="I250" s="28"/>
      <c r="J250" s="28"/>
      <c r="K250" s="27"/>
      <c r="L250" s="27"/>
      <c r="M250" s="27"/>
      <c r="N250" s="27"/>
      <c r="O250" s="28"/>
      <c r="P250" s="28"/>
    </row>
    <row r="251" spans="1:16">
      <c r="A251" s="252"/>
      <c r="B251" s="253"/>
      <c r="C251" s="252"/>
      <c r="F251" s="31"/>
      <c r="G251" s="27"/>
      <c r="H251" s="241"/>
      <c r="I251" s="28"/>
      <c r="J251" s="28"/>
      <c r="K251" s="27"/>
      <c r="L251" s="27"/>
      <c r="M251" s="27"/>
      <c r="N251" s="27"/>
      <c r="O251" s="28"/>
      <c r="P251" s="28"/>
    </row>
    <row r="252" spans="1:16">
      <c r="A252" s="252"/>
      <c r="B252" s="253"/>
      <c r="C252" s="252"/>
      <c r="F252" s="31"/>
      <c r="G252" s="27"/>
      <c r="H252" s="241"/>
      <c r="I252" s="28"/>
      <c r="J252" s="28"/>
      <c r="K252" s="27"/>
      <c r="L252" s="27"/>
      <c r="M252" s="27"/>
      <c r="N252" s="27"/>
      <c r="O252" s="28"/>
      <c r="P252" s="28"/>
    </row>
    <row r="253" spans="1:16">
      <c r="A253" s="252"/>
      <c r="B253" s="253"/>
      <c r="C253" s="252"/>
      <c r="F253" s="31"/>
      <c r="G253" s="27"/>
      <c r="H253" s="241"/>
      <c r="I253" s="28"/>
      <c r="J253" s="28"/>
      <c r="K253" s="27"/>
      <c r="L253" s="27"/>
      <c r="M253" s="27"/>
      <c r="N253" s="27"/>
      <c r="O253" s="28"/>
      <c r="P253" s="28"/>
    </row>
    <row r="254" spans="1:16">
      <c r="A254" s="252"/>
      <c r="B254" s="253"/>
      <c r="C254" s="252"/>
      <c r="F254" s="31"/>
      <c r="G254" s="27"/>
      <c r="H254" s="241"/>
      <c r="I254" s="28"/>
      <c r="J254" s="28"/>
      <c r="K254" s="27"/>
      <c r="L254" s="27"/>
      <c r="M254" s="27"/>
      <c r="N254" s="27"/>
      <c r="O254" s="28"/>
      <c r="P254" s="28"/>
    </row>
    <row r="255" spans="1:16">
      <c r="A255" s="252"/>
      <c r="B255" s="253"/>
      <c r="C255" s="252"/>
      <c r="F255" s="31"/>
      <c r="G255" s="27"/>
      <c r="H255" s="241"/>
      <c r="I255" s="28"/>
      <c r="J255" s="28"/>
      <c r="K255" s="27"/>
      <c r="L255" s="27"/>
      <c r="M255" s="27"/>
      <c r="N255" s="27"/>
      <c r="O255" s="28"/>
      <c r="P255" s="28"/>
    </row>
    <row r="256" spans="1:16">
      <c r="A256" s="252"/>
      <c r="B256" s="253"/>
      <c r="C256" s="252"/>
      <c r="F256" s="31"/>
      <c r="G256" s="27"/>
      <c r="H256" s="241"/>
      <c r="I256" s="28"/>
      <c r="J256" s="28"/>
      <c r="K256" s="27"/>
      <c r="L256" s="27"/>
      <c r="M256" s="27"/>
      <c r="N256" s="27"/>
      <c r="O256" s="28"/>
      <c r="P256" s="28"/>
    </row>
    <row r="257" spans="1:16">
      <c r="A257" s="252"/>
      <c r="B257" s="253"/>
      <c r="C257" s="252"/>
      <c r="F257" s="31"/>
      <c r="G257" s="27"/>
      <c r="H257" s="241"/>
      <c r="I257" s="28"/>
      <c r="J257" s="28"/>
      <c r="K257" s="27"/>
      <c r="L257" s="27"/>
      <c r="M257" s="27"/>
      <c r="N257" s="27"/>
      <c r="O257" s="28"/>
      <c r="P257" s="28"/>
    </row>
    <row r="258" spans="1:16">
      <c r="A258" s="252"/>
      <c r="B258" s="253"/>
      <c r="C258" s="252"/>
      <c r="F258" s="31"/>
      <c r="G258" s="27"/>
      <c r="H258" s="241"/>
      <c r="I258" s="28"/>
      <c r="J258" s="28"/>
      <c r="K258" s="27"/>
      <c r="L258" s="27"/>
      <c r="M258" s="27"/>
      <c r="N258" s="27"/>
      <c r="O258" s="28"/>
      <c r="P258" s="28"/>
    </row>
    <row r="259" spans="1:16">
      <c r="A259" s="252"/>
      <c r="B259" s="253"/>
      <c r="C259" s="252"/>
      <c r="F259" s="31"/>
      <c r="G259" s="27"/>
      <c r="H259" s="241"/>
      <c r="I259" s="28"/>
      <c r="J259" s="28"/>
      <c r="K259" s="27"/>
      <c r="L259" s="27"/>
      <c r="M259" s="27"/>
      <c r="N259" s="27"/>
      <c r="O259" s="28"/>
      <c r="P259" s="28"/>
    </row>
    <row r="260" spans="1:16">
      <c r="A260" s="252"/>
      <c r="B260" s="253"/>
      <c r="C260" s="252"/>
      <c r="F260" s="31"/>
      <c r="G260" s="27"/>
      <c r="H260" s="241"/>
      <c r="I260" s="28"/>
      <c r="J260" s="28"/>
      <c r="K260" s="27"/>
      <c r="L260" s="27"/>
      <c r="M260" s="27"/>
      <c r="N260" s="27"/>
      <c r="O260" s="28"/>
      <c r="P260" s="28"/>
    </row>
    <row r="261" spans="1:16">
      <c r="A261" s="252"/>
      <c r="B261" s="253"/>
      <c r="C261" s="252"/>
      <c r="F261" s="31"/>
      <c r="G261" s="27"/>
      <c r="H261" s="241"/>
      <c r="I261" s="28"/>
      <c r="J261" s="28"/>
      <c r="K261" s="27"/>
      <c r="L261" s="27"/>
      <c r="M261" s="27"/>
      <c r="N261" s="27"/>
      <c r="O261" s="28"/>
      <c r="P261" s="28"/>
    </row>
    <row r="262" spans="1:16">
      <c r="A262" s="252"/>
      <c r="B262" s="253"/>
      <c r="C262" s="252"/>
      <c r="F262" s="31"/>
      <c r="G262" s="27"/>
      <c r="H262" s="241"/>
      <c r="I262" s="28"/>
      <c r="J262" s="28"/>
      <c r="K262" s="27"/>
      <c r="L262" s="27"/>
      <c r="M262" s="27"/>
      <c r="N262" s="27"/>
      <c r="O262" s="28"/>
      <c r="P262" s="28"/>
    </row>
    <row r="263" spans="1:16">
      <c r="A263" s="252"/>
      <c r="B263" s="253"/>
      <c r="C263" s="252"/>
      <c r="F263" s="31"/>
      <c r="G263" s="27"/>
      <c r="H263" s="241"/>
      <c r="I263" s="28"/>
      <c r="J263" s="28"/>
      <c r="K263" s="27"/>
      <c r="L263" s="27"/>
      <c r="M263" s="27"/>
      <c r="N263" s="27"/>
      <c r="O263" s="28"/>
      <c r="P263" s="28"/>
    </row>
    <row r="264" spans="1:16">
      <c r="A264" s="252"/>
      <c r="B264" s="253"/>
      <c r="C264" s="252"/>
      <c r="F264" s="31"/>
      <c r="G264" s="27"/>
      <c r="H264" s="241"/>
      <c r="I264" s="28"/>
      <c r="J264" s="28"/>
      <c r="K264" s="27"/>
      <c r="L264" s="27"/>
      <c r="M264" s="27"/>
      <c r="N264" s="27"/>
      <c r="O264" s="28"/>
      <c r="P264" s="28"/>
    </row>
    <row r="265" spans="1:16">
      <c r="A265" s="252"/>
      <c r="B265" s="253"/>
      <c r="C265" s="252"/>
      <c r="F265" s="31"/>
      <c r="G265" s="27"/>
      <c r="H265" s="241"/>
      <c r="I265" s="28"/>
      <c r="J265" s="28"/>
      <c r="K265" s="27"/>
      <c r="L265" s="27"/>
      <c r="M265" s="27"/>
      <c r="N265" s="27"/>
      <c r="O265" s="28"/>
      <c r="P265" s="28"/>
    </row>
    <row r="266" spans="1:16">
      <c r="A266" s="252"/>
      <c r="B266" s="253"/>
      <c r="C266" s="252"/>
      <c r="F266" s="31"/>
      <c r="G266" s="27"/>
      <c r="H266" s="241"/>
      <c r="I266" s="28"/>
      <c r="J266" s="28"/>
      <c r="K266" s="27"/>
      <c r="L266" s="27"/>
      <c r="M266" s="27"/>
      <c r="N266" s="27"/>
      <c r="O266" s="28"/>
      <c r="P266" s="28"/>
    </row>
    <row r="267" spans="1:16">
      <c r="A267" s="252"/>
      <c r="B267" s="253"/>
      <c r="C267" s="252"/>
      <c r="F267" s="31"/>
      <c r="G267" s="27"/>
      <c r="H267" s="241"/>
      <c r="I267" s="28"/>
      <c r="J267" s="28"/>
      <c r="K267" s="27"/>
      <c r="L267" s="27"/>
      <c r="M267" s="27"/>
      <c r="N267" s="27"/>
      <c r="O267" s="28"/>
      <c r="P267" s="28"/>
    </row>
    <row r="268" spans="1:16">
      <c r="A268" s="252"/>
      <c r="B268" s="253"/>
      <c r="C268" s="252"/>
      <c r="F268" s="31"/>
      <c r="G268" s="27"/>
      <c r="H268" s="241"/>
      <c r="I268" s="28"/>
      <c r="J268" s="28"/>
      <c r="K268" s="27"/>
      <c r="L268" s="27"/>
      <c r="M268" s="27"/>
      <c r="N268" s="27"/>
      <c r="O268" s="28"/>
      <c r="P268" s="28"/>
    </row>
    <row r="269" spans="1:16">
      <c r="A269" s="252"/>
      <c r="B269" s="253"/>
      <c r="C269" s="252"/>
      <c r="F269" s="31"/>
      <c r="G269" s="27"/>
      <c r="H269" s="241"/>
      <c r="I269" s="28"/>
      <c r="J269" s="28"/>
      <c r="K269" s="27"/>
      <c r="L269" s="27"/>
      <c r="M269" s="27"/>
      <c r="N269" s="27"/>
      <c r="O269" s="28"/>
      <c r="P269" s="28"/>
    </row>
    <row r="270" spans="1:16">
      <c r="A270" s="252"/>
      <c r="B270" s="253"/>
      <c r="C270" s="252"/>
      <c r="F270" s="31"/>
      <c r="G270" s="27"/>
      <c r="H270" s="241"/>
      <c r="I270" s="28"/>
      <c r="J270" s="28"/>
      <c r="K270" s="27"/>
      <c r="L270" s="27"/>
      <c r="M270" s="27"/>
      <c r="N270" s="27"/>
      <c r="O270" s="28"/>
      <c r="P270" s="28"/>
    </row>
    <row r="271" spans="1:16">
      <c r="A271" s="252"/>
      <c r="B271" s="253"/>
      <c r="C271" s="252"/>
      <c r="F271" s="31"/>
      <c r="G271" s="27"/>
      <c r="H271" s="241"/>
      <c r="I271" s="28"/>
      <c r="J271" s="28"/>
      <c r="K271" s="27"/>
      <c r="L271" s="27"/>
      <c r="M271" s="27"/>
      <c r="N271" s="27"/>
      <c r="O271" s="28"/>
      <c r="P271" s="28"/>
    </row>
    <row r="272" spans="1:16">
      <c r="A272" s="252"/>
      <c r="B272" s="253"/>
      <c r="C272" s="252"/>
      <c r="F272" s="31"/>
      <c r="G272" s="27"/>
      <c r="H272" s="241"/>
      <c r="I272" s="28"/>
      <c r="J272" s="28"/>
      <c r="K272" s="27"/>
      <c r="L272" s="27"/>
      <c r="M272" s="27"/>
      <c r="N272" s="27"/>
      <c r="O272" s="28"/>
      <c r="P272" s="28"/>
    </row>
    <row r="273" spans="1:16">
      <c r="A273" s="252"/>
      <c r="B273" s="253"/>
      <c r="C273" s="252"/>
      <c r="F273" s="31"/>
      <c r="G273" s="27"/>
      <c r="H273" s="241"/>
      <c r="I273" s="28"/>
      <c r="J273" s="28"/>
      <c r="K273" s="27"/>
      <c r="L273" s="27"/>
      <c r="M273" s="27"/>
      <c r="N273" s="27"/>
      <c r="O273" s="28"/>
      <c r="P273" s="28"/>
    </row>
    <row r="274" spans="1:16">
      <c r="A274" s="252"/>
      <c r="B274" s="253"/>
      <c r="C274" s="252"/>
      <c r="F274" s="31"/>
      <c r="G274" s="27"/>
      <c r="H274" s="241"/>
      <c r="I274" s="28"/>
      <c r="J274" s="28"/>
      <c r="K274" s="27"/>
      <c r="L274" s="27"/>
      <c r="M274" s="27"/>
      <c r="N274" s="27"/>
      <c r="O274" s="28"/>
      <c r="P274" s="28"/>
    </row>
    <row r="275" spans="1:16">
      <c r="A275" s="252"/>
      <c r="B275" s="253"/>
      <c r="C275" s="252"/>
      <c r="F275" s="31"/>
      <c r="G275" s="27"/>
      <c r="H275" s="241"/>
      <c r="I275" s="28"/>
      <c r="J275" s="28"/>
      <c r="K275" s="27"/>
      <c r="L275" s="27"/>
      <c r="M275" s="27"/>
      <c r="N275" s="27"/>
      <c r="O275" s="28"/>
      <c r="P275" s="28"/>
    </row>
    <row r="276" spans="1:16">
      <c r="A276" s="252"/>
      <c r="B276" s="253"/>
      <c r="C276" s="252"/>
      <c r="F276" s="31"/>
      <c r="G276" s="27"/>
      <c r="H276" s="241"/>
      <c r="I276" s="28"/>
      <c r="J276" s="28"/>
      <c r="K276" s="27"/>
      <c r="L276" s="27"/>
      <c r="M276" s="27"/>
      <c r="N276" s="27"/>
      <c r="O276" s="28"/>
      <c r="P276" s="28"/>
    </row>
    <row r="277" spans="1:16">
      <c r="A277" s="252"/>
      <c r="B277" s="253"/>
      <c r="C277" s="252"/>
      <c r="F277" s="31"/>
      <c r="G277" s="27"/>
      <c r="H277" s="241"/>
      <c r="I277" s="28"/>
      <c r="J277" s="28"/>
      <c r="K277" s="27"/>
      <c r="L277" s="27"/>
      <c r="M277" s="27"/>
      <c r="N277" s="27"/>
      <c r="O277" s="28"/>
      <c r="P277" s="28"/>
    </row>
    <row r="278" spans="1:16">
      <c r="A278" s="252"/>
      <c r="B278" s="253"/>
      <c r="C278" s="252"/>
      <c r="F278" s="31"/>
      <c r="G278" s="27"/>
      <c r="H278" s="241"/>
      <c r="I278" s="28"/>
      <c r="J278" s="28"/>
      <c r="K278" s="27"/>
      <c r="L278" s="27"/>
      <c r="M278" s="27"/>
      <c r="N278" s="27"/>
      <c r="O278" s="28"/>
      <c r="P278" s="28"/>
    </row>
    <row r="279" spans="1:16">
      <c r="A279" s="252"/>
      <c r="B279" s="253"/>
      <c r="C279" s="252"/>
      <c r="F279" s="31"/>
      <c r="G279" s="27"/>
      <c r="H279" s="241"/>
      <c r="I279" s="28"/>
      <c r="J279" s="28"/>
      <c r="K279" s="27"/>
      <c r="L279" s="27"/>
      <c r="M279" s="27"/>
      <c r="N279" s="27"/>
      <c r="O279" s="28"/>
      <c r="P279" s="28"/>
    </row>
    <row r="280" spans="1:16">
      <c r="A280" s="252"/>
      <c r="B280" s="253"/>
      <c r="C280" s="252"/>
      <c r="F280" s="31"/>
      <c r="G280" s="27"/>
      <c r="H280" s="241"/>
      <c r="I280" s="28"/>
      <c r="J280" s="28"/>
      <c r="K280" s="27"/>
      <c r="L280" s="27"/>
      <c r="M280" s="27"/>
      <c r="N280" s="27"/>
      <c r="O280" s="28"/>
      <c r="P280" s="28"/>
    </row>
    <row r="281" spans="1:16">
      <c r="A281" s="252"/>
      <c r="B281" s="253"/>
      <c r="C281" s="252"/>
      <c r="F281" s="31"/>
      <c r="G281" s="27"/>
      <c r="H281" s="241"/>
      <c r="I281" s="28"/>
      <c r="J281" s="28"/>
      <c r="K281" s="27"/>
      <c r="L281" s="27"/>
      <c r="M281" s="27"/>
      <c r="N281" s="27"/>
      <c r="O281" s="28"/>
      <c r="P281" s="28"/>
    </row>
    <row r="282" spans="1:16">
      <c r="A282" s="252"/>
      <c r="B282" s="253"/>
      <c r="C282" s="252"/>
      <c r="F282" s="31"/>
      <c r="G282" s="27"/>
      <c r="H282" s="241"/>
      <c r="I282" s="28"/>
      <c r="J282" s="28"/>
      <c r="K282" s="27"/>
      <c r="L282" s="27"/>
      <c r="M282" s="27"/>
      <c r="N282" s="27"/>
      <c r="O282" s="28"/>
      <c r="P282" s="28"/>
    </row>
    <row r="283" spans="1:16">
      <c r="A283" s="252"/>
      <c r="B283" s="253"/>
      <c r="C283" s="252"/>
      <c r="F283" s="31"/>
      <c r="G283" s="27"/>
      <c r="H283" s="241"/>
      <c r="I283" s="28"/>
      <c r="J283" s="28"/>
      <c r="K283" s="27"/>
      <c r="L283" s="27"/>
      <c r="M283" s="27"/>
      <c r="N283" s="27"/>
      <c r="O283" s="28"/>
      <c r="P283" s="28"/>
    </row>
    <row r="284" spans="1:16">
      <c r="A284" s="252"/>
      <c r="B284" s="253"/>
      <c r="C284" s="252"/>
      <c r="F284" s="31"/>
      <c r="G284" s="27"/>
      <c r="H284" s="241"/>
      <c r="I284" s="28"/>
      <c r="J284" s="28"/>
      <c r="K284" s="27"/>
      <c r="L284" s="27"/>
      <c r="M284" s="27"/>
      <c r="N284" s="27"/>
      <c r="O284" s="28"/>
      <c r="P284" s="28"/>
    </row>
    <row r="285" spans="1:16">
      <c r="A285" s="252"/>
      <c r="B285" s="253"/>
      <c r="C285" s="252"/>
      <c r="F285" s="31"/>
      <c r="G285" s="27"/>
      <c r="H285" s="241"/>
      <c r="I285" s="28"/>
      <c r="J285" s="28"/>
      <c r="K285" s="27"/>
      <c r="L285" s="27"/>
      <c r="M285" s="27"/>
      <c r="N285" s="27"/>
      <c r="O285" s="28"/>
      <c r="P285" s="28"/>
    </row>
    <row r="286" spans="1:16">
      <c r="A286" s="252"/>
      <c r="B286" s="253"/>
      <c r="C286" s="252"/>
      <c r="F286" s="31"/>
      <c r="G286" s="27"/>
      <c r="H286" s="241"/>
      <c r="I286" s="28"/>
      <c r="J286" s="28"/>
      <c r="K286" s="27"/>
      <c r="L286" s="27"/>
      <c r="M286" s="27"/>
      <c r="N286" s="27"/>
      <c r="O286" s="28"/>
      <c r="P286" s="28"/>
    </row>
    <row r="287" spans="1:16">
      <c r="A287" s="252"/>
      <c r="B287" s="253"/>
      <c r="C287" s="252"/>
      <c r="F287" s="31"/>
      <c r="G287" s="27"/>
      <c r="H287" s="241"/>
      <c r="I287" s="28"/>
      <c r="J287" s="28"/>
      <c r="K287" s="27"/>
      <c r="L287" s="27"/>
      <c r="M287" s="27"/>
      <c r="N287" s="27"/>
      <c r="O287" s="28"/>
      <c r="P287" s="28"/>
    </row>
    <row r="288" spans="1:16">
      <c r="A288" s="252"/>
      <c r="B288" s="253"/>
      <c r="C288" s="252"/>
      <c r="F288" s="31"/>
      <c r="G288" s="27"/>
      <c r="H288" s="241"/>
      <c r="I288" s="28"/>
      <c r="J288" s="28"/>
      <c r="K288" s="27"/>
      <c r="L288" s="27"/>
      <c r="M288" s="27"/>
      <c r="N288" s="27"/>
      <c r="O288" s="28"/>
      <c r="P288" s="28"/>
    </row>
    <row r="289" spans="1:16">
      <c r="A289" s="252"/>
      <c r="B289" s="253"/>
      <c r="C289" s="252"/>
      <c r="F289" s="31"/>
      <c r="G289" s="27"/>
      <c r="H289" s="241"/>
      <c r="I289" s="28"/>
      <c r="J289" s="28"/>
      <c r="K289" s="27"/>
      <c r="L289" s="27"/>
      <c r="M289" s="27"/>
      <c r="N289" s="27"/>
      <c r="O289" s="28"/>
      <c r="P289" s="28"/>
    </row>
    <row r="290" spans="1:16">
      <c r="A290" s="252"/>
      <c r="B290" s="253"/>
      <c r="C290" s="252"/>
      <c r="F290" s="31"/>
      <c r="G290" s="27"/>
      <c r="H290" s="241"/>
      <c r="I290" s="28"/>
      <c r="J290" s="28"/>
      <c r="K290" s="27"/>
      <c r="L290" s="27"/>
      <c r="M290" s="27"/>
      <c r="N290" s="27"/>
      <c r="O290" s="28"/>
      <c r="P290" s="28"/>
    </row>
    <row r="291" spans="1:16">
      <c r="A291" s="252"/>
      <c r="B291" s="253"/>
      <c r="C291" s="252"/>
      <c r="F291" s="31"/>
      <c r="G291" s="27"/>
      <c r="H291" s="241"/>
      <c r="I291" s="28"/>
      <c r="J291" s="28"/>
      <c r="K291" s="27"/>
      <c r="L291" s="27"/>
      <c r="M291" s="27"/>
      <c r="N291" s="27"/>
      <c r="O291" s="28"/>
      <c r="P291" s="28"/>
    </row>
    <row r="292" spans="1:16">
      <c r="A292" s="252"/>
      <c r="B292" s="253"/>
      <c r="C292" s="252"/>
      <c r="F292" s="31"/>
      <c r="G292" s="27"/>
      <c r="H292" s="241"/>
      <c r="I292" s="28"/>
      <c r="J292" s="28"/>
      <c r="K292" s="27"/>
      <c r="L292" s="27"/>
      <c r="M292" s="27"/>
      <c r="N292" s="27"/>
      <c r="O292" s="28"/>
      <c r="P292" s="28"/>
    </row>
    <row r="293" spans="1:16">
      <c r="A293" s="252"/>
      <c r="B293" s="253"/>
      <c r="C293" s="252"/>
      <c r="F293" s="31"/>
      <c r="G293" s="27"/>
      <c r="H293" s="241"/>
      <c r="I293" s="28"/>
      <c r="J293" s="28"/>
      <c r="K293" s="27"/>
      <c r="L293" s="27"/>
      <c r="M293" s="27"/>
      <c r="N293" s="27"/>
      <c r="O293" s="28"/>
      <c r="P293" s="28"/>
    </row>
    <row r="294" spans="1:16">
      <c r="A294" s="252"/>
      <c r="B294" s="253"/>
      <c r="C294" s="252"/>
      <c r="F294" s="31"/>
      <c r="G294" s="27"/>
      <c r="H294" s="241"/>
      <c r="I294" s="28"/>
      <c r="J294" s="28"/>
      <c r="K294" s="27"/>
      <c r="L294" s="27"/>
      <c r="M294" s="27"/>
      <c r="N294" s="27"/>
      <c r="O294" s="28"/>
      <c r="P294" s="28"/>
    </row>
    <row r="295" spans="1:16">
      <c r="A295" s="252"/>
      <c r="B295" s="253"/>
      <c r="C295" s="252"/>
      <c r="F295" s="31"/>
      <c r="G295" s="27"/>
      <c r="H295" s="241"/>
      <c r="I295" s="28"/>
      <c r="J295" s="28"/>
      <c r="K295" s="27"/>
      <c r="L295" s="27"/>
      <c r="M295" s="27"/>
      <c r="N295" s="27"/>
      <c r="O295" s="28"/>
      <c r="P295" s="28"/>
    </row>
    <row r="296" spans="1:16">
      <c r="A296" s="252"/>
      <c r="B296" s="253"/>
      <c r="C296" s="252"/>
      <c r="F296" s="31"/>
      <c r="G296" s="27"/>
      <c r="H296" s="241"/>
      <c r="I296" s="28"/>
      <c r="J296" s="28"/>
      <c r="K296" s="27"/>
      <c r="L296" s="27"/>
      <c r="M296" s="27"/>
      <c r="N296" s="27"/>
      <c r="O296" s="28"/>
      <c r="P296" s="28"/>
    </row>
    <row r="297" spans="1:16">
      <c r="A297" s="252"/>
      <c r="B297" s="253"/>
      <c r="C297" s="252"/>
      <c r="F297" s="31"/>
      <c r="G297" s="27"/>
      <c r="H297" s="241"/>
      <c r="I297" s="28"/>
      <c r="J297" s="28"/>
      <c r="K297" s="27"/>
      <c r="L297" s="27"/>
      <c r="M297" s="27"/>
      <c r="N297" s="27"/>
      <c r="O297" s="28"/>
      <c r="P297" s="28"/>
    </row>
    <row r="298" spans="1:16">
      <c r="A298" s="252"/>
      <c r="B298" s="253"/>
      <c r="C298" s="252"/>
      <c r="F298" s="31"/>
      <c r="G298" s="27"/>
      <c r="H298" s="241"/>
      <c r="I298" s="28"/>
      <c r="J298" s="28"/>
      <c r="K298" s="27"/>
      <c r="L298" s="27"/>
      <c r="M298" s="27"/>
      <c r="N298" s="27"/>
      <c r="O298" s="28"/>
      <c r="P298" s="28"/>
    </row>
    <row r="299" spans="1:16">
      <c r="A299" s="252"/>
      <c r="B299" s="253"/>
      <c r="C299" s="252"/>
      <c r="F299" s="31"/>
      <c r="G299" s="27"/>
      <c r="H299" s="241"/>
      <c r="I299" s="28"/>
      <c r="J299" s="28"/>
      <c r="K299" s="27"/>
      <c r="L299" s="27"/>
      <c r="M299" s="27"/>
      <c r="N299" s="27"/>
      <c r="O299" s="28"/>
      <c r="P299" s="28"/>
    </row>
    <row r="300" spans="1:16">
      <c r="A300" s="252"/>
      <c r="B300" s="253"/>
      <c r="C300" s="252"/>
      <c r="F300" s="31"/>
      <c r="G300" s="27"/>
      <c r="H300" s="241"/>
      <c r="I300" s="28"/>
      <c r="J300" s="28"/>
      <c r="K300" s="27"/>
      <c r="L300" s="27"/>
      <c r="M300" s="27"/>
      <c r="N300" s="27"/>
      <c r="O300" s="28"/>
      <c r="P300" s="28"/>
    </row>
    <row r="301" spans="1:16">
      <c r="A301" s="252"/>
      <c r="B301" s="253"/>
      <c r="C301" s="252"/>
      <c r="F301" s="31"/>
      <c r="G301" s="27"/>
      <c r="H301" s="241"/>
      <c r="I301" s="28"/>
      <c r="J301" s="28"/>
      <c r="K301" s="27"/>
      <c r="L301" s="27"/>
      <c r="M301" s="27"/>
      <c r="N301" s="27"/>
      <c r="O301" s="28"/>
      <c r="P301" s="28"/>
    </row>
    <row r="302" spans="1:16">
      <c r="A302" s="252"/>
      <c r="B302" s="253"/>
      <c r="C302" s="252"/>
      <c r="F302" s="31"/>
      <c r="G302" s="27"/>
      <c r="H302" s="241"/>
      <c r="I302" s="28"/>
      <c r="J302" s="28"/>
      <c r="K302" s="27"/>
      <c r="L302" s="27"/>
      <c r="M302" s="27"/>
      <c r="N302" s="27"/>
      <c r="O302" s="28"/>
      <c r="P302" s="28"/>
    </row>
    <row r="303" spans="1:16">
      <c r="A303" s="252"/>
      <c r="B303" s="253"/>
      <c r="C303" s="252"/>
      <c r="F303" s="31"/>
      <c r="G303" s="27"/>
      <c r="H303" s="241"/>
      <c r="I303" s="28"/>
      <c r="J303" s="28"/>
      <c r="K303" s="27"/>
      <c r="L303" s="27"/>
      <c r="M303" s="27"/>
      <c r="N303" s="27"/>
      <c r="O303" s="28"/>
      <c r="P303" s="28"/>
    </row>
    <row r="304" spans="1:16">
      <c r="A304" s="252"/>
      <c r="B304" s="253"/>
      <c r="C304" s="252"/>
      <c r="F304" s="31"/>
      <c r="G304" s="27"/>
      <c r="H304" s="241"/>
      <c r="I304" s="28"/>
      <c r="J304" s="28"/>
      <c r="K304" s="27"/>
      <c r="L304" s="27"/>
      <c r="M304" s="27"/>
      <c r="N304" s="27"/>
      <c r="O304" s="28"/>
      <c r="P304" s="28"/>
    </row>
    <row r="305" spans="1:16">
      <c r="A305" s="252"/>
      <c r="B305" s="253"/>
      <c r="C305" s="252"/>
      <c r="F305" s="31"/>
      <c r="G305" s="27"/>
      <c r="H305" s="241"/>
      <c r="I305" s="28"/>
      <c r="J305" s="28"/>
      <c r="K305" s="27"/>
      <c r="L305" s="27"/>
      <c r="M305" s="27"/>
      <c r="N305" s="27"/>
      <c r="O305" s="28"/>
      <c r="P305" s="28"/>
    </row>
    <row r="306" spans="1:16">
      <c r="A306" s="252"/>
      <c r="B306" s="253"/>
      <c r="C306" s="252"/>
      <c r="F306" s="31"/>
      <c r="G306" s="27"/>
      <c r="H306" s="241"/>
      <c r="I306" s="28"/>
      <c r="J306" s="28"/>
      <c r="K306" s="27"/>
      <c r="L306" s="27"/>
      <c r="M306" s="27"/>
      <c r="N306" s="27"/>
      <c r="O306" s="28"/>
      <c r="P306" s="28"/>
    </row>
    <row r="307" spans="1:16">
      <c r="A307" s="252"/>
      <c r="B307" s="253"/>
      <c r="C307" s="252"/>
      <c r="F307" s="31"/>
      <c r="G307" s="27"/>
      <c r="H307" s="241"/>
      <c r="I307" s="28"/>
      <c r="J307" s="28"/>
      <c r="K307" s="27"/>
      <c r="L307" s="27"/>
      <c r="M307" s="27"/>
      <c r="N307" s="27"/>
      <c r="O307" s="28"/>
      <c r="P307" s="28"/>
    </row>
    <row r="308" spans="1:16">
      <c r="A308" s="252"/>
      <c r="B308" s="253"/>
      <c r="C308" s="252"/>
      <c r="F308" s="31"/>
      <c r="G308" s="27"/>
      <c r="H308" s="241"/>
      <c r="I308" s="28"/>
      <c r="J308" s="28"/>
      <c r="K308" s="27"/>
      <c r="L308" s="27"/>
      <c r="M308" s="27"/>
      <c r="N308" s="27"/>
      <c r="O308" s="28"/>
      <c r="P308" s="28"/>
    </row>
    <row r="309" spans="1:16">
      <c r="A309" s="252"/>
      <c r="B309" s="253"/>
      <c r="C309" s="252"/>
      <c r="F309" s="31"/>
      <c r="G309" s="27"/>
      <c r="H309" s="241"/>
      <c r="I309" s="28"/>
      <c r="J309" s="28"/>
      <c r="K309" s="27"/>
      <c r="L309" s="27"/>
      <c r="M309" s="27"/>
      <c r="N309" s="27"/>
      <c r="O309" s="28"/>
      <c r="P309" s="28"/>
    </row>
    <row r="310" spans="1:16">
      <c r="A310" s="252"/>
      <c r="B310" s="253"/>
      <c r="C310" s="252"/>
      <c r="F310" s="31"/>
      <c r="G310" s="27"/>
      <c r="H310" s="241"/>
      <c r="I310" s="28"/>
      <c r="J310" s="28"/>
      <c r="K310" s="27"/>
      <c r="L310" s="27"/>
      <c r="M310" s="27"/>
      <c r="N310" s="27"/>
      <c r="O310" s="28"/>
      <c r="P310" s="28"/>
    </row>
    <row r="311" spans="1:16">
      <c r="A311" s="252"/>
      <c r="B311" s="253"/>
      <c r="C311" s="252"/>
      <c r="F311" s="31"/>
      <c r="G311" s="27"/>
      <c r="H311" s="241"/>
      <c r="I311" s="28"/>
      <c r="J311" s="28"/>
      <c r="K311" s="27"/>
      <c r="L311" s="27"/>
      <c r="M311" s="27"/>
      <c r="N311" s="27"/>
      <c r="O311" s="28"/>
      <c r="P311" s="28"/>
    </row>
    <row r="312" spans="1:16">
      <c r="A312" s="252"/>
      <c r="B312" s="253"/>
      <c r="C312" s="252"/>
      <c r="F312" s="31"/>
      <c r="G312" s="27"/>
      <c r="H312" s="241"/>
      <c r="I312" s="28"/>
      <c r="J312" s="28"/>
      <c r="K312" s="27"/>
      <c r="L312" s="27"/>
      <c r="M312" s="27"/>
      <c r="N312" s="27"/>
      <c r="O312" s="28"/>
      <c r="P312" s="28"/>
    </row>
    <row r="313" spans="1:16">
      <c r="A313" s="252"/>
      <c r="B313" s="253"/>
      <c r="C313" s="252"/>
      <c r="F313" s="31"/>
      <c r="G313" s="27"/>
      <c r="H313" s="241"/>
      <c r="I313" s="28"/>
      <c r="J313" s="28"/>
      <c r="K313" s="27"/>
      <c r="L313" s="27"/>
      <c r="M313" s="27"/>
      <c r="N313" s="27"/>
      <c r="O313" s="28"/>
      <c r="P313" s="28"/>
    </row>
    <row r="314" spans="1:16">
      <c r="A314" s="252"/>
      <c r="B314" s="253"/>
      <c r="C314" s="252"/>
      <c r="F314" s="31"/>
      <c r="G314" s="27"/>
      <c r="H314" s="241"/>
      <c r="I314" s="28"/>
      <c r="J314" s="28"/>
      <c r="K314" s="27"/>
      <c r="L314" s="27"/>
      <c r="M314" s="27"/>
      <c r="N314" s="27"/>
      <c r="O314" s="28"/>
      <c r="P314" s="28"/>
    </row>
    <row r="315" spans="1:16">
      <c r="A315" s="252"/>
      <c r="B315" s="253"/>
      <c r="C315" s="252"/>
      <c r="F315" s="31"/>
      <c r="G315" s="27"/>
      <c r="H315" s="241"/>
      <c r="I315" s="28"/>
      <c r="J315" s="28"/>
      <c r="K315" s="27"/>
      <c r="L315" s="27"/>
      <c r="M315" s="27"/>
      <c r="N315" s="27"/>
      <c r="O315" s="28"/>
      <c r="P315" s="28"/>
    </row>
    <row r="316" spans="1:16">
      <c r="A316" s="252"/>
      <c r="B316" s="253"/>
      <c r="C316" s="252"/>
      <c r="F316" s="31"/>
      <c r="G316" s="27"/>
      <c r="H316" s="241"/>
      <c r="I316" s="28"/>
      <c r="J316" s="28"/>
      <c r="K316" s="27"/>
      <c r="L316" s="27"/>
      <c r="M316" s="27"/>
      <c r="N316" s="27"/>
      <c r="O316" s="28"/>
      <c r="P316" s="28"/>
    </row>
    <row r="317" spans="1:16">
      <c r="A317" s="252"/>
      <c r="B317" s="253"/>
      <c r="C317" s="252"/>
      <c r="F317" s="31"/>
      <c r="G317" s="27"/>
      <c r="H317" s="241"/>
      <c r="I317" s="28"/>
      <c r="J317" s="28"/>
      <c r="K317" s="27"/>
      <c r="L317" s="27"/>
      <c r="M317" s="27"/>
      <c r="N317" s="27"/>
      <c r="O317" s="28"/>
      <c r="P317" s="28"/>
    </row>
    <row r="318" spans="1:16">
      <c r="A318" s="252"/>
      <c r="B318" s="253"/>
      <c r="C318" s="252"/>
      <c r="F318" s="31"/>
      <c r="G318" s="27"/>
      <c r="H318" s="241"/>
      <c r="I318" s="28"/>
      <c r="J318" s="28"/>
      <c r="K318" s="27"/>
      <c r="L318" s="27"/>
      <c r="M318" s="27"/>
      <c r="N318" s="27"/>
      <c r="O318" s="28"/>
      <c r="P318" s="28"/>
    </row>
    <row r="319" spans="1:16">
      <c r="A319" s="252"/>
      <c r="B319" s="253"/>
      <c r="C319" s="252"/>
      <c r="F319" s="31"/>
      <c r="G319" s="27"/>
      <c r="H319" s="241"/>
      <c r="I319" s="28"/>
      <c r="J319" s="28"/>
      <c r="K319" s="27"/>
      <c r="L319" s="27"/>
      <c r="M319" s="27"/>
      <c r="N319" s="27"/>
      <c r="O319" s="28"/>
      <c r="P319" s="28"/>
    </row>
    <row r="320" spans="1:16">
      <c r="A320" s="252"/>
      <c r="B320" s="253"/>
      <c r="C320" s="252"/>
      <c r="F320" s="31"/>
      <c r="G320" s="27"/>
      <c r="H320" s="241"/>
      <c r="I320" s="28"/>
      <c r="J320" s="28"/>
      <c r="K320" s="27"/>
      <c r="L320" s="27"/>
      <c r="M320" s="27"/>
      <c r="N320" s="27"/>
      <c r="O320" s="28"/>
      <c r="P320" s="28"/>
    </row>
    <row r="321" spans="1:16">
      <c r="A321" s="252"/>
      <c r="B321" s="253"/>
      <c r="C321" s="252"/>
      <c r="F321" s="31"/>
      <c r="G321" s="27"/>
      <c r="H321" s="241"/>
      <c r="I321" s="28"/>
      <c r="J321" s="28"/>
      <c r="K321" s="27"/>
      <c r="L321" s="27"/>
      <c r="M321" s="27"/>
      <c r="N321" s="27"/>
      <c r="O321" s="28"/>
      <c r="P321" s="28"/>
    </row>
    <row r="322" spans="1:16">
      <c r="A322" s="252"/>
      <c r="B322" s="253"/>
      <c r="C322" s="252"/>
      <c r="F322" s="31"/>
      <c r="G322" s="27"/>
      <c r="H322" s="241"/>
      <c r="I322" s="28"/>
      <c r="J322" s="28"/>
      <c r="K322" s="27"/>
      <c r="L322" s="27"/>
      <c r="M322" s="27"/>
      <c r="N322" s="27"/>
      <c r="O322" s="28"/>
      <c r="P322" s="28"/>
    </row>
    <row r="323" spans="1:16">
      <c r="A323" s="252"/>
      <c r="B323" s="253"/>
      <c r="C323" s="252"/>
      <c r="F323" s="31"/>
      <c r="G323" s="27"/>
      <c r="H323" s="241"/>
      <c r="I323" s="28"/>
      <c r="J323" s="28"/>
      <c r="K323" s="27"/>
      <c r="L323" s="27"/>
      <c r="M323" s="27"/>
      <c r="N323" s="27"/>
      <c r="O323" s="28"/>
      <c r="P323" s="28"/>
    </row>
    <row r="324" spans="1:16">
      <c r="A324" s="252"/>
      <c r="B324" s="253"/>
      <c r="C324" s="252"/>
      <c r="F324" s="31"/>
      <c r="G324" s="27"/>
      <c r="H324" s="241"/>
      <c r="I324" s="28"/>
      <c r="J324" s="28"/>
      <c r="K324" s="27"/>
      <c r="L324" s="27"/>
      <c r="M324" s="27"/>
      <c r="N324" s="27"/>
      <c r="O324" s="28"/>
      <c r="P324" s="28"/>
    </row>
    <row r="325" spans="1:16">
      <c r="A325" s="252"/>
      <c r="B325" s="253"/>
      <c r="C325" s="252"/>
      <c r="F325" s="31"/>
      <c r="G325" s="27"/>
      <c r="H325" s="241"/>
      <c r="I325" s="28"/>
      <c r="J325" s="28"/>
      <c r="K325" s="27"/>
      <c r="L325" s="27"/>
      <c r="M325" s="27"/>
      <c r="N325" s="27"/>
      <c r="O325" s="28"/>
      <c r="P325" s="28"/>
    </row>
    <row r="326" spans="1:16">
      <c r="A326" s="252"/>
      <c r="B326" s="253"/>
      <c r="C326" s="252"/>
      <c r="F326" s="31"/>
      <c r="G326" s="27"/>
      <c r="H326" s="241"/>
      <c r="I326" s="28"/>
      <c r="J326" s="28"/>
      <c r="K326" s="27"/>
      <c r="L326" s="27"/>
      <c r="M326" s="27"/>
      <c r="N326" s="27"/>
      <c r="O326" s="28"/>
      <c r="P326" s="28"/>
    </row>
    <row r="327" spans="1:16">
      <c r="A327" s="252"/>
      <c r="B327" s="253"/>
      <c r="C327" s="252"/>
      <c r="F327" s="31"/>
      <c r="G327" s="27"/>
      <c r="H327" s="241"/>
      <c r="I327" s="28"/>
      <c r="J327" s="28"/>
      <c r="K327" s="27"/>
      <c r="L327" s="27"/>
      <c r="M327" s="27"/>
      <c r="N327" s="27"/>
      <c r="O327" s="28"/>
      <c r="P327" s="28"/>
    </row>
    <row r="328" spans="1:16">
      <c r="A328" s="252"/>
      <c r="B328" s="253"/>
      <c r="C328" s="252"/>
      <c r="F328" s="31"/>
      <c r="G328" s="27"/>
      <c r="H328" s="241"/>
      <c r="I328" s="28"/>
      <c r="J328" s="28"/>
      <c r="K328" s="27"/>
      <c r="L328" s="27"/>
      <c r="M328" s="27"/>
      <c r="N328" s="27"/>
      <c r="O328" s="28"/>
      <c r="P328" s="28"/>
    </row>
    <row r="329" spans="1:16">
      <c r="A329" s="252"/>
      <c r="B329" s="253"/>
      <c r="C329" s="252"/>
      <c r="F329" s="31"/>
      <c r="G329" s="27"/>
      <c r="H329" s="241"/>
      <c r="I329" s="28"/>
      <c r="J329" s="28"/>
      <c r="K329" s="27"/>
      <c r="L329" s="27"/>
      <c r="M329" s="27"/>
      <c r="N329" s="27"/>
      <c r="O329" s="28"/>
      <c r="P329" s="28"/>
    </row>
    <row r="330" spans="1:16">
      <c r="A330" s="252"/>
      <c r="B330" s="253"/>
      <c r="C330" s="252"/>
      <c r="F330" s="31"/>
      <c r="G330" s="27"/>
      <c r="H330" s="241"/>
      <c r="I330" s="28"/>
      <c r="J330" s="28"/>
      <c r="K330" s="27"/>
      <c r="L330" s="27"/>
      <c r="M330" s="27"/>
      <c r="N330" s="27"/>
      <c r="O330" s="28"/>
      <c r="P330" s="28"/>
    </row>
    <row r="331" spans="1:16">
      <c r="A331" s="252"/>
      <c r="B331" s="253"/>
      <c r="C331" s="252"/>
      <c r="F331" s="31"/>
      <c r="G331" s="27"/>
      <c r="H331" s="241"/>
      <c r="I331" s="28"/>
      <c r="J331" s="28"/>
      <c r="K331" s="27"/>
      <c r="L331" s="27"/>
      <c r="M331" s="27"/>
      <c r="N331" s="27"/>
      <c r="O331" s="28"/>
      <c r="P331" s="28"/>
    </row>
    <row r="332" spans="1:16">
      <c r="A332" s="252"/>
      <c r="B332" s="253"/>
      <c r="C332" s="252"/>
      <c r="F332" s="31"/>
      <c r="G332" s="27"/>
      <c r="H332" s="241"/>
      <c r="I332" s="28"/>
      <c r="J332" s="28"/>
      <c r="K332" s="27"/>
      <c r="L332" s="27"/>
      <c r="M332" s="27"/>
      <c r="N332" s="27"/>
      <c r="O332" s="28"/>
      <c r="P332" s="28"/>
    </row>
    <row r="333" spans="1:16">
      <c r="A333" s="252"/>
      <c r="B333" s="253"/>
      <c r="C333" s="252"/>
      <c r="F333" s="31"/>
      <c r="G333" s="27"/>
      <c r="H333" s="241"/>
      <c r="I333" s="28"/>
      <c r="J333" s="28"/>
      <c r="K333" s="27"/>
      <c r="L333" s="27"/>
      <c r="M333" s="27"/>
      <c r="N333" s="27"/>
      <c r="O333" s="28"/>
      <c r="P333" s="28"/>
    </row>
    <row r="334" spans="1:16">
      <c r="A334" s="252"/>
      <c r="B334" s="253"/>
      <c r="C334" s="252"/>
      <c r="F334" s="31"/>
      <c r="G334" s="27"/>
      <c r="H334" s="241"/>
      <c r="I334" s="28"/>
      <c r="J334" s="28"/>
      <c r="K334" s="27"/>
      <c r="L334" s="27"/>
      <c r="M334" s="27"/>
      <c r="N334" s="27"/>
      <c r="O334" s="28"/>
      <c r="P334" s="28"/>
    </row>
    <row r="335" spans="1:16">
      <c r="A335" s="252"/>
      <c r="B335" s="253"/>
      <c r="C335" s="252"/>
      <c r="F335" s="31"/>
      <c r="G335" s="27"/>
      <c r="H335" s="241"/>
      <c r="I335" s="28"/>
      <c r="J335" s="28"/>
      <c r="K335" s="27"/>
      <c r="L335" s="27"/>
      <c r="M335" s="27"/>
      <c r="N335" s="27"/>
      <c r="O335" s="28"/>
      <c r="P335" s="28"/>
    </row>
    <row r="336" spans="1:16">
      <c r="A336" s="252"/>
      <c r="B336" s="253"/>
      <c r="C336" s="252"/>
      <c r="F336" s="31"/>
      <c r="G336" s="27"/>
      <c r="H336" s="241"/>
      <c r="I336" s="28"/>
      <c r="J336" s="28"/>
      <c r="K336" s="27"/>
      <c r="L336" s="27"/>
      <c r="M336" s="27"/>
      <c r="N336" s="27"/>
      <c r="O336" s="28"/>
      <c r="P336" s="28"/>
    </row>
    <row r="337" spans="1:16">
      <c r="A337" s="252"/>
      <c r="B337" s="253"/>
      <c r="C337" s="252"/>
      <c r="F337" s="31"/>
      <c r="G337" s="27"/>
      <c r="H337" s="241"/>
      <c r="I337" s="28"/>
      <c r="J337" s="28"/>
      <c r="K337" s="27"/>
      <c r="L337" s="27"/>
      <c r="M337" s="27"/>
      <c r="N337" s="27"/>
      <c r="O337" s="28"/>
      <c r="P337" s="28"/>
    </row>
    <row r="338" spans="1:16">
      <c r="A338" s="252"/>
      <c r="B338" s="253"/>
      <c r="C338" s="252"/>
      <c r="F338" s="31"/>
      <c r="G338" s="27"/>
      <c r="H338" s="241"/>
      <c r="I338" s="28"/>
      <c r="J338" s="28"/>
      <c r="K338" s="27"/>
      <c r="L338" s="27"/>
      <c r="M338" s="27"/>
      <c r="N338" s="27"/>
      <c r="O338" s="28"/>
      <c r="P338" s="28"/>
    </row>
    <row r="339" spans="1:16">
      <c r="A339" s="252"/>
      <c r="B339" s="253"/>
      <c r="C339" s="252"/>
      <c r="F339" s="31"/>
      <c r="G339" s="27"/>
      <c r="H339" s="241"/>
      <c r="I339" s="28"/>
      <c r="J339" s="28"/>
      <c r="K339" s="27"/>
      <c r="L339" s="27"/>
      <c r="M339" s="27"/>
      <c r="N339" s="27"/>
      <c r="O339" s="28"/>
      <c r="P339" s="28"/>
    </row>
    <row r="340" spans="1:16">
      <c r="A340" s="252"/>
      <c r="B340" s="253"/>
      <c r="C340" s="252"/>
      <c r="F340" s="31"/>
      <c r="G340" s="27"/>
      <c r="H340" s="241"/>
      <c r="I340" s="28"/>
      <c r="J340" s="28"/>
      <c r="K340" s="27"/>
      <c r="L340" s="27"/>
      <c r="M340" s="27"/>
      <c r="N340" s="27"/>
      <c r="O340" s="28"/>
      <c r="P340" s="28"/>
    </row>
    <row r="341" spans="1:16">
      <c r="A341" s="252"/>
      <c r="B341" s="253"/>
      <c r="C341" s="252"/>
      <c r="F341" s="31"/>
      <c r="G341" s="27"/>
      <c r="H341" s="241"/>
      <c r="I341" s="28"/>
      <c r="J341" s="28"/>
      <c r="K341" s="27"/>
      <c r="L341" s="27"/>
      <c r="M341" s="27"/>
      <c r="N341" s="27"/>
      <c r="O341" s="28"/>
      <c r="P341" s="28"/>
    </row>
    <row r="342" spans="1:16">
      <c r="A342" s="252"/>
      <c r="B342" s="253"/>
      <c r="C342" s="252"/>
      <c r="F342" s="31"/>
      <c r="G342" s="27"/>
      <c r="H342" s="241"/>
      <c r="I342" s="28"/>
      <c r="J342" s="28"/>
      <c r="K342" s="27"/>
      <c r="L342" s="27"/>
      <c r="M342" s="27"/>
      <c r="N342" s="27"/>
      <c r="O342" s="28"/>
      <c r="P342" s="28"/>
    </row>
    <row r="343" spans="1:16">
      <c r="A343" s="252"/>
      <c r="B343" s="253"/>
      <c r="C343" s="252"/>
      <c r="F343" s="31"/>
      <c r="G343" s="27"/>
      <c r="H343" s="241"/>
      <c r="I343" s="28"/>
      <c r="J343" s="28"/>
      <c r="K343" s="27"/>
      <c r="L343" s="27"/>
      <c r="M343" s="27"/>
      <c r="N343" s="27"/>
      <c r="O343" s="28"/>
      <c r="P343" s="28"/>
    </row>
    <row r="344" spans="1:16">
      <c r="A344" s="252"/>
      <c r="B344" s="253"/>
      <c r="C344" s="252"/>
      <c r="F344" s="31"/>
      <c r="G344" s="27"/>
      <c r="H344" s="241"/>
      <c r="I344" s="28"/>
      <c r="J344" s="28"/>
      <c r="K344" s="27"/>
      <c r="L344" s="27"/>
      <c r="M344" s="27"/>
      <c r="N344" s="27"/>
      <c r="O344" s="28"/>
      <c r="P344" s="28"/>
    </row>
    <row r="345" spans="1:16">
      <c r="A345" s="252"/>
      <c r="B345" s="253"/>
      <c r="C345" s="252"/>
      <c r="F345" s="31"/>
      <c r="G345" s="27"/>
      <c r="H345" s="241"/>
      <c r="I345" s="28"/>
      <c r="J345" s="28"/>
      <c r="K345" s="27"/>
      <c r="L345" s="27"/>
      <c r="M345" s="27"/>
      <c r="N345" s="27"/>
      <c r="O345" s="28"/>
      <c r="P345" s="28"/>
    </row>
    <row r="346" spans="1:16">
      <c r="A346" s="252"/>
      <c r="B346" s="253"/>
      <c r="C346" s="252"/>
      <c r="F346" s="31"/>
      <c r="G346" s="27"/>
      <c r="H346" s="241"/>
      <c r="I346" s="28"/>
      <c r="J346" s="28"/>
      <c r="K346" s="27"/>
      <c r="L346" s="27"/>
      <c r="M346" s="27"/>
      <c r="N346" s="27"/>
      <c r="O346" s="28"/>
      <c r="P346" s="28"/>
    </row>
    <row r="347" spans="1:16">
      <c r="A347" s="252"/>
      <c r="B347" s="253"/>
      <c r="C347" s="252"/>
      <c r="F347" s="31"/>
      <c r="G347" s="27"/>
      <c r="H347" s="241"/>
      <c r="I347" s="28"/>
      <c r="J347" s="28"/>
      <c r="K347" s="27"/>
      <c r="L347" s="27"/>
      <c r="M347" s="27"/>
      <c r="N347" s="27"/>
      <c r="O347" s="28"/>
      <c r="P347" s="28"/>
    </row>
    <row r="348" spans="1:16">
      <c r="A348" s="252"/>
      <c r="B348" s="253"/>
      <c r="C348" s="252"/>
      <c r="F348" s="31"/>
      <c r="G348" s="27"/>
      <c r="H348" s="241"/>
      <c r="I348" s="28"/>
      <c r="J348" s="28"/>
      <c r="K348" s="27"/>
      <c r="L348" s="27"/>
      <c r="M348" s="27"/>
      <c r="N348" s="27"/>
      <c r="O348" s="28"/>
      <c r="P348" s="28"/>
    </row>
    <row r="349" spans="1:16">
      <c r="A349" s="252"/>
      <c r="B349" s="253"/>
      <c r="C349" s="252"/>
      <c r="F349" s="31"/>
      <c r="G349" s="27"/>
      <c r="H349" s="241"/>
      <c r="I349" s="28"/>
      <c r="J349" s="28"/>
      <c r="K349" s="27"/>
      <c r="L349" s="27"/>
      <c r="M349" s="27"/>
      <c r="N349" s="27"/>
      <c r="O349" s="28"/>
      <c r="P349" s="28"/>
    </row>
    <row r="350" spans="1:16">
      <c r="A350" s="252"/>
      <c r="B350" s="253"/>
      <c r="C350" s="252"/>
      <c r="F350" s="31"/>
      <c r="G350" s="27"/>
      <c r="H350" s="241"/>
      <c r="I350" s="28"/>
      <c r="J350" s="28"/>
      <c r="K350" s="27"/>
      <c r="L350" s="27"/>
      <c r="M350" s="27"/>
      <c r="N350" s="27"/>
      <c r="O350" s="28"/>
      <c r="P350" s="28"/>
    </row>
    <row r="351" spans="1:16">
      <c r="A351" s="252"/>
      <c r="B351" s="253"/>
      <c r="C351" s="252"/>
      <c r="F351" s="31"/>
      <c r="G351" s="27"/>
      <c r="H351" s="241"/>
      <c r="I351" s="28"/>
      <c r="J351" s="28"/>
      <c r="K351" s="27"/>
      <c r="L351" s="27"/>
      <c r="M351" s="27"/>
      <c r="N351" s="27"/>
      <c r="O351" s="28"/>
      <c r="P351" s="28"/>
    </row>
    <row r="352" spans="1:16">
      <c r="A352" s="252"/>
      <c r="B352" s="253"/>
      <c r="C352" s="252"/>
      <c r="F352" s="31"/>
      <c r="G352" s="27"/>
      <c r="H352" s="241"/>
      <c r="I352" s="28"/>
      <c r="J352" s="28"/>
      <c r="K352" s="27"/>
      <c r="L352" s="27"/>
      <c r="M352" s="27"/>
      <c r="N352" s="27"/>
      <c r="O352" s="28"/>
      <c r="P352" s="28"/>
    </row>
    <row r="353" spans="1:16">
      <c r="A353" s="252"/>
      <c r="B353" s="253"/>
      <c r="C353" s="252"/>
      <c r="F353" s="31"/>
      <c r="G353" s="27"/>
      <c r="H353" s="241"/>
      <c r="I353" s="28"/>
      <c r="J353" s="28"/>
      <c r="K353" s="27"/>
      <c r="L353" s="27"/>
      <c r="M353" s="27"/>
      <c r="N353" s="27"/>
      <c r="O353" s="28"/>
      <c r="P353" s="28"/>
    </row>
    <row r="354" spans="1:16">
      <c r="A354" s="252"/>
      <c r="B354" s="253"/>
      <c r="C354" s="252"/>
      <c r="F354" s="31"/>
      <c r="G354" s="27"/>
      <c r="H354" s="241"/>
      <c r="I354" s="28"/>
      <c r="J354" s="28"/>
      <c r="K354" s="27"/>
      <c r="L354" s="27"/>
      <c r="M354" s="27"/>
      <c r="N354" s="27"/>
      <c r="O354" s="28"/>
      <c r="P354" s="28"/>
    </row>
    <row r="355" spans="1:16">
      <c r="A355" s="252"/>
      <c r="B355" s="253"/>
      <c r="C355" s="252"/>
      <c r="F355" s="31"/>
      <c r="G355" s="27"/>
      <c r="H355" s="241"/>
      <c r="I355" s="28"/>
      <c r="J355" s="28"/>
      <c r="K355" s="27"/>
      <c r="L355" s="27"/>
      <c r="M355" s="27"/>
      <c r="N355" s="27"/>
      <c r="O355" s="28"/>
      <c r="P355" s="28"/>
    </row>
    <row r="356" spans="1:16">
      <c r="A356" s="252"/>
      <c r="B356" s="253"/>
      <c r="C356" s="252"/>
      <c r="F356" s="31"/>
      <c r="G356" s="27"/>
      <c r="H356" s="241"/>
      <c r="I356" s="28"/>
      <c r="J356" s="28"/>
      <c r="K356" s="27"/>
      <c r="L356" s="27"/>
      <c r="M356" s="27"/>
      <c r="N356" s="27"/>
      <c r="O356" s="28"/>
      <c r="P356" s="28"/>
    </row>
    <row r="357" spans="1:16">
      <c r="A357" s="252"/>
      <c r="B357" s="253"/>
      <c r="C357" s="252"/>
      <c r="F357" s="31"/>
      <c r="G357" s="27"/>
      <c r="H357" s="241"/>
      <c r="I357" s="28"/>
      <c r="J357" s="28"/>
      <c r="K357" s="27"/>
      <c r="L357" s="27"/>
      <c r="M357" s="27"/>
      <c r="N357" s="27"/>
      <c r="O357" s="28"/>
      <c r="P357" s="28"/>
    </row>
    <row r="358" spans="1:16">
      <c r="A358" s="252"/>
      <c r="B358" s="253"/>
      <c r="C358" s="252"/>
      <c r="F358" s="31"/>
      <c r="G358" s="27"/>
      <c r="H358" s="241"/>
      <c r="I358" s="28"/>
      <c r="J358" s="28"/>
      <c r="K358" s="27"/>
      <c r="L358" s="27"/>
      <c r="M358" s="27"/>
      <c r="N358" s="27"/>
      <c r="O358" s="28"/>
      <c r="P358" s="28"/>
    </row>
    <row r="359" spans="1:16">
      <c r="A359" s="27"/>
      <c r="F359" s="31"/>
      <c r="G359" s="27"/>
      <c r="H359" s="241"/>
      <c r="I359" s="28"/>
      <c r="J359" s="28"/>
      <c r="K359" s="27"/>
      <c r="L359" s="27"/>
      <c r="M359" s="27"/>
      <c r="N359" s="27"/>
      <c r="O359" s="28"/>
      <c r="P359" s="28"/>
    </row>
    <row r="360" spans="1:16">
      <c r="A360" s="27"/>
      <c r="F360" s="31"/>
      <c r="G360" s="27"/>
      <c r="H360" s="241"/>
      <c r="I360" s="28"/>
      <c r="J360" s="28"/>
      <c r="K360" s="27"/>
      <c r="L360" s="27"/>
      <c r="M360" s="27"/>
      <c r="N360" s="27"/>
      <c r="O360" s="28"/>
      <c r="P360" s="28"/>
    </row>
    <row r="361" spans="1:16">
      <c r="A361" s="27"/>
      <c r="F361" s="31"/>
      <c r="G361" s="27"/>
      <c r="H361" s="241"/>
      <c r="I361" s="28"/>
      <c r="J361" s="28"/>
      <c r="K361" s="27"/>
      <c r="L361" s="27"/>
      <c r="M361" s="27"/>
      <c r="N361" s="27"/>
      <c r="O361" s="28"/>
      <c r="P361" s="28"/>
    </row>
    <row r="362" spans="1:16">
      <c r="A362" s="27"/>
      <c r="F362" s="31"/>
      <c r="G362" s="27"/>
      <c r="H362" s="241"/>
      <c r="I362" s="28"/>
      <c r="J362" s="28"/>
      <c r="K362" s="27"/>
      <c r="L362" s="27"/>
      <c r="M362" s="27"/>
      <c r="N362" s="27"/>
      <c r="O362" s="28"/>
      <c r="P362" s="28"/>
    </row>
    <row r="363" spans="1:16">
      <c r="A363" s="27"/>
      <c r="F363" s="31"/>
      <c r="G363" s="27"/>
      <c r="H363" s="241"/>
      <c r="I363" s="28"/>
      <c r="J363" s="28"/>
      <c r="K363" s="27"/>
      <c r="L363" s="27"/>
      <c r="M363" s="27"/>
      <c r="N363" s="27"/>
      <c r="O363" s="28"/>
      <c r="P363" s="28"/>
    </row>
    <row r="364" spans="1:16">
      <c r="A364" s="27"/>
      <c r="F364" s="31"/>
      <c r="G364" s="27"/>
      <c r="H364" s="241"/>
      <c r="I364" s="28"/>
      <c r="J364" s="28"/>
      <c r="K364" s="27"/>
      <c r="L364" s="27"/>
      <c r="M364" s="27"/>
      <c r="N364" s="27"/>
      <c r="O364" s="28"/>
      <c r="P364" s="28"/>
    </row>
    <row r="365" spans="1:16">
      <c r="A365" s="27"/>
      <c r="F365" s="31"/>
      <c r="G365" s="27"/>
      <c r="H365" s="241"/>
      <c r="I365" s="28"/>
      <c r="J365" s="28"/>
      <c r="K365" s="27"/>
      <c r="L365" s="27"/>
      <c r="M365" s="27"/>
      <c r="N365" s="27"/>
      <c r="O365" s="28"/>
      <c r="P365" s="28"/>
    </row>
    <row r="366" spans="1:16">
      <c r="A366" s="27"/>
      <c r="F366" s="31"/>
      <c r="G366" s="27"/>
      <c r="H366" s="241"/>
      <c r="I366" s="28"/>
      <c r="J366" s="28"/>
      <c r="K366" s="27"/>
      <c r="L366" s="27"/>
      <c r="M366" s="27"/>
      <c r="N366" s="27"/>
      <c r="O366" s="28"/>
      <c r="P366" s="28"/>
    </row>
    <row r="367" spans="1:16">
      <c r="A367" s="27"/>
      <c r="F367" s="31"/>
      <c r="G367" s="27"/>
      <c r="H367" s="241"/>
      <c r="I367" s="28"/>
      <c r="J367" s="28"/>
      <c r="K367" s="27"/>
      <c r="L367" s="27"/>
      <c r="M367" s="27"/>
      <c r="N367" s="27"/>
      <c r="O367" s="28"/>
      <c r="P367" s="28"/>
    </row>
    <row r="368" spans="1:16">
      <c r="A368" s="27"/>
      <c r="F368" s="31"/>
      <c r="G368" s="27"/>
      <c r="H368" s="241"/>
      <c r="I368" s="28"/>
      <c r="J368" s="28"/>
      <c r="K368" s="27"/>
      <c r="L368" s="27"/>
      <c r="M368" s="27"/>
      <c r="N368" s="27"/>
      <c r="O368" s="28"/>
      <c r="P368" s="28"/>
    </row>
    <row r="369" spans="1:16">
      <c r="A369" s="27"/>
      <c r="F369" s="31"/>
      <c r="G369" s="27"/>
      <c r="H369" s="241"/>
      <c r="I369" s="28"/>
      <c r="J369" s="28"/>
      <c r="K369" s="27"/>
      <c r="L369" s="27"/>
      <c r="M369" s="27"/>
      <c r="N369" s="27"/>
      <c r="O369" s="28"/>
      <c r="P369" s="28"/>
    </row>
    <row r="370" spans="1:16">
      <c r="A370" s="27"/>
      <c r="F370" s="31"/>
      <c r="G370" s="27"/>
      <c r="H370" s="241"/>
      <c r="I370" s="28"/>
      <c r="J370" s="28"/>
      <c r="K370" s="27"/>
      <c r="L370" s="27"/>
      <c r="M370" s="27"/>
      <c r="N370" s="27"/>
      <c r="O370" s="28"/>
      <c r="P370" s="28"/>
    </row>
    <row r="371" spans="1:16">
      <c r="A371" s="27"/>
      <c r="F371" s="31"/>
      <c r="G371" s="27"/>
      <c r="H371" s="241"/>
      <c r="I371" s="28"/>
      <c r="J371" s="28"/>
      <c r="K371" s="27"/>
      <c r="L371" s="27"/>
      <c r="M371" s="27"/>
      <c r="N371" s="27"/>
      <c r="O371" s="28"/>
      <c r="P371" s="28"/>
    </row>
    <row r="372" spans="1:16">
      <c r="A372" s="27"/>
      <c r="F372" s="31"/>
      <c r="G372" s="27"/>
      <c r="H372" s="241"/>
      <c r="I372" s="28"/>
      <c r="J372" s="28"/>
      <c r="K372" s="27"/>
      <c r="L372" s="27"/>
      <c r="M372" s="27"/>
      <c r="N372" s="27"/>
      <c r="O372" s="28"/>
      <c r="P372" s="28"/>
    </row>
    <row r="373" spans="1:16">
      <c r="A373" s="27"/>
      <c r="F373" s="31"/>
      <c r="G373" s="27"/>
      <c r="H373" s="241"/>
      <c r="I373" s="28"/>
      <c r="J373" s="28"/>
      <c r="K373" s="27"/>
      <c r="L373" s="27"/>
      <c r="M373" s="27"/>
      <c r="N373" s="27"/>
      <c r="O373" s="28"/>
      <c r="P373" s="28"/>
    </row>
    <row r="374" spans="1:16">
      <c r="A374" s="27"/>
      <c r="F374" s="31"/>
      <c r="G374" s="27"/>
      <c r="H374" s="241"/>
      <c r="I374" s="28"/>
      <c r="J374" s="28"/>
      <c r="K374" s="27"/>
      <c r="L374" s="27"/>
      <c r="M374" s="27"/>
      <c r="N374" s="27"/>
      <c r="O374" s="28"/>
      <c r="P374" s="28"/>
    </row>
    <row r="375" spans="1:16">
      <c r="A375" s="27"/>
      <c r="F375" s="31"/>
      <c r="G375" s="27"/>
      <c r="H375" s="241"/>
      <c r="I375" s="28"/>
      <c r="J375" s="28"/>
      <c r="K375" s="27"/>
      <c r="L375" s="27"/>
      <c r="M375" s="27"/>
      <c r="N375" s="27"/>
      <c r="O375" s="28"/>
      <c r="P375" s="28"/>
    </row>
    <row r="376" spans="1:16">
      <c r="A376" s="27"/>
      <c r="F376" s="31"/>
      <c r="G376" s="27"/>
      <c r="H376" s="241"/>
      <c r="I376" s="28"/>
      <c r="J376" s="28"/>
      <c r="K376" s="27"/>
      <c r="L376" s="27"/>
      <c r="M376" s="27"/>
      <c r="N376" s="27"/>
      <c r="O376" s="28"/>
      <c r="P376" s="28"/>
    </row>
    <row r="377" spans="1:16">
      <c r="A377" s="27"/>
      <c r="F377" s="31"/>
      <c r="G377" s="27"/>
      <c r="H377" s="241"/>
      <c r="I377" s="28"/>
      <c r="J377" s="28"/>
      <c r="K377" s="27"/>
      <c r="L377" s="27"/>
      <c r="M377" s="27"/>
      <c r="N377" s="27"/>
      <c r="O377" s="28"/>
      <c r="P377" s="28"/>
    </row>
    <row r="378" spans="1:16">
      <c r="A378" s="27"/>
      <c r="F378" s="31"/>
      <c r="G378" s="27"/>
      <c r="H378" s="241"/>
      <c r="I378" s="28"/>
      <c r="J378" s="28"/>
      <c r="K378" s="27"/>
      <c r="L378" s="27"/>
      <c r="M378" s="27"/>
      <c r="N378" s="27"/>
      <c r="O378" s="28"/>
      <c r="P378" s="28"/>
    </row>
    <row r="379" spans="1:16">
      <c r="A379" s="27"/>
      <c r="F379" s="31"/>
      <c r="G379" s="27"/>
      <c r="H379" s="241"/>
      <c r="I379" s="28"/>
      <c r="J379" s="28"/>
      <c r="K379" s="27"/>
      <c r="L379" s="27"/>
      <c r="M379" s="27"/>
      <c r="N379" s="27"/>
      <c r="O379" s="28"/>
      <c r="P379" s="28"/>
    </row>
    <row r="380" spans="1:16">
      <c r="A380" s="27"/>
      <c r="F380" s="31"/>
      <c r="G380" s="27"/>
      <c r="H380" s="241"/>
      <c r="I380" s="28"/>
      <c r="J380" s="28"/>
      <c r="K380" s="27"/>
      <c r="L380" s="27"/>
      <c r="M380" s="27"/>
      <c r="N380" s="27"/>
      <c r="O380" s="28"/>
      <c r="P380" s="28"/>
    </row>
    <row r="381" spans="1:16">
      <c r="A381" s="27"/>
      <c r="F381" s="31"/>
      <c r="G381" s="27"/>
      <c r="H381" s="241"/>
      <c r="I381" s="28"/>
      <c r="J381" s="28"/>
      <c r="K381" s="27"/>
      <c r="L381" s="27"/>
      <c r="M381" s="27"/>
      <c r="N381" s="27"/>
      <c r="O381" s="28"/>
      <c r="P381" s="28"/>
    </row>
    <row r="382" spans="1:16">
      <c r="A382" s="27"/>
      <c r="F382" s="31"/>
      <c r="G382" s="27"/>
      <c r="H382" s="241"/>
      <c r="I382" s="28"/>
      <c r="J382" s="28"/>
      <c r="K382" s="27"/>
      <c r="L382" s="27"/>
      <c r="M382" s="27"/>
      <c r="N382" s="27"/>
      <c r="O382" s="28"/>
      <c r="P382" s="28"/>
    </row>
    <row r="383" spans="1:16">
      <c r="A383" s="27"/>
      <c r="F383" s="31"/>
      <c r="G383" s="27"/>
      <c r="H383" s="241"/>
      <c r="I383" s="28"/>
      <c r="J383" s="28"/>
      <c r="K383" s="27"/>
      <c r="L383" s="27"/>
      <c r="M383" s="27"/>
      <c r="N383" s="27"/>
      <c r="O383" s="28"/>
      <c r="P383" s="28"/>
    </row>
    <row r="384" spans="1:16">
      <c r="A384" s="27"/>
      <c r="F384" s="31"/>
      <c r="G384" s="27"/>
      <c r="H384" s="241"/>
      <c r="I384" s="28"/>
      <c r="J384" s="28"/>
      <c r="K384" s="27"/>
      <c r="L384" s="27"/>
      <c r="M384" s="27"/>
      <c r="N384" s="27"/>
      <c r="O384" s="28"/>
      <c r="P384" s="28"/>
    </row>
    <row r="385" spans="1:16">
      <c r="A385" s="27"/>
      <c r="F385" s="31"/>
      <c r="G385" s="27"/>
      <c r="H385" s="241"/>
      <c r="I385" s="28"/>
      <c r="J385" s="28"/>
      <c r="K385" s="27"/>
      <c r="L385" s="27"/>
      <c r="M385" s="27"/>
      <c r="N385" s="27"/>
      <c r="O385" s="28"/>
      <c r="P385" s="28"/>
    </row>
    <row r="386" spans="1:16">
      <c r="A386" s="27"/>
      <c r="F386" s="31"/>
      <c r="G386" s="27"/>
      <c r="H386" s="241"/>
      <c r="I386" s="28"/>
      <c r="J386" s="28"/>
      <c r="K386" s="27"/>
      <c r="L386" s="27"/>
      <c r="M386" s="27"/>
      <c r="N386" s="27"/>
      <c r="O386" s="28"/>
      <c r="P386" s="28"/>
    </row>
    <row r="387" spans="1:16">
      <c r="A387" s="27"/>
      <c r="F387" s="31"/>
      <c r="G387" s="27"/>
      <c r="H387" s="241"/>
      <c r="I387" s="28"/>
      <c r="J387" s="28"/>
      <c r="K387" s="27"/>
      <c r="L387" s="27"/>
      <c r="M387" s="27"/>
      <c r="N387" s="27"/>
      <c r="O387" s="28"/>
      <c r="P387" s="28"/>
    </row>
    <row r="388" spans="1:16">
      <c r="A388" s="27"/>
      <c r="F388" s="31"/>
      <c r="G388" s="27"/>
      <c r="H388" s="241"/>
      <c r="I388" s="28"/>
      <c r="J388" s="28"/>
      <c r="K388" s="27"/>
      <c r="L388" s="27"/>
      <c r="M388" s="27"/>
      <c r="N388" s="27"/>
      <c r="O388" s="28"/>
      <c r="P388" s="28"/>
    </row>
    <row r="389" spans="1:16">
      <c r="A389" s="27"/>
      <c r="F389" s="31"/>
      <c r="G389" s="27"/>
      <c r="H389" s="241"/>
      <c r="I389" s="28"/>
      <c r="J389" s="28"/>
      <c r="K389" s="27"/>
      <c r="L389" s="27"/>
      <c r="M389" s="27"/>
      <c r="N389" s="27"/>
      <c r="O389" s="28"/>
      <c r="P389" s="28"/>
    </row>
    <row r="390" spans="1:16">
      <c r="A390" s="27"/>
      <c r="F390" s="31"/>
      <c r="G390" s="27"/>
      <c r="H390" s="241"/>
      <c r="I390" s="28"/>
      <c r="J390" s="28"/>
      <c r="K390" s="27"/>
      <c r="L390" s="27"/>
      <c r="M390" s="27"/>
      <c r="N390" s="27"/>
      <c r="O390" s="28"/>
      <c r="P390" s="28"/>
    </row>
    <row r="391" spans="1:16">
      <c r="A391" s="27"/>
      <c r="F391" s="31"/>
      <c r="G391" s="27"/>
      <c r="H391" s="241"/>
      <c r="I391" s="28"/>
      <c r="J391" s="28"/>
      <c r="K391" s="27"/>
      <c r="L391" s="27"/>
      <c r="M391" s="27"/>
      <c r="N391" s="27"/>
      <c r="O391" s="28"/>
      <c r="P391" s="28"/>
    </row>
    <row r="392" spans="1:16">
      <c r="A392" s="27"/>
      <c r="F392" s="31"/>
      <c r="G392" s="27"/>
      <c r="H392" s="241"/>
      <c r="I392" s="28"/>
      <c r="J392" s="28"/>
      <c r="K392" s="27"/>
      <c r="L392" s="27"/>
      <c r="M392" s="27"/>
      <c r="N392" s="27"/>
      <c r="O392" s="28"/>
      <c r="P392" s="28"/>
    </row>
    <row r="393" spans="1:16">
      <c r="A393" s="27"/>
      <c r="F393" s="31"/>
      <c r="G393" s="27"/>
      <c r="H393" s="241"/>
      <c r="I393" s="28"/>
      <c r="J393" s="28"/>
      <c r="K393" s="27"/>
      <c r="L393" s="27"/>
      <c r="M393" s="27"/>
      <c r="N393" s="27"/>
      <c r="O393" s="28"/>
      <c r="P393" s="28"/>
    </row>
    <row r="394" spans="1:16">
      <c r="A394" s="27"/>
      <c r="F394" s="31"/>
      <c r="G394" s="27"/>
      <c r="H394" s="241"/>
      <c r="I394" s="28"/>
      <c r="J394" s="28"/>
      <c r="K394" s="27"/>
      <c r="L394" s="27"/>
      <c r="M394" s="27"/>
      <c r="N394" s="27"/>
      <c r="O394" s="28"/>
      <c r="P394" s="28"/>
    </row>
    <row r="395" spans="1:16">
      <c r="A395" s="27"/>
      <c r="F395" s="31"/>
      <c r="G395" s="27"/>
      <c r="H395" s="241"/>
      <c r="I395" s="28"/>
      <c r="J395" s="28"/>
      <c r="K395" s="27"/>
      <c r="L395" s="27"/>
      <c r="M395" s="27"/>
      <c r="N395" s="27"/>
      <c r="O395" s="28"/>
      <c r="P395" s="28"/>
    </row>
    <row r="396" spans="1:16">
      <c r="A396" s="27"/>
      <c r="F396" s="31"/>
      <c r="G396" s="27"/>
      <c r="H396" s="241"/>
      <c r="I396" s="28"/>
      <c r="J396" s="28"/>
      <c r="K396" s="27"/>
      <c r="L396" s="27"/>
      <c r="M396" s="27"/>
      <c r="N396" s="27"/>
      <c r="O396" s="28"/>
      <c r="P396" s="28"/>
    </row>
    <row r="397" spans="1:16">
      <c r="A397" s="27"/>
      <c r="F397" s="31"/>
      <c r="G397" s="27"/>
      <c r="H397" s="241"/>
      <c r="I397" s="28"/>
      <c r="J397" s="28"/>
      <c r="K397" s="27"/>
      <c r="L397" s="27"/>
      <c r="M397" s="27"/>
      <c r="N397" s="27"/>
      <c r="O397" s="28"/>
      <c r="P397" s="28"/>
    </row>
    <row r="398" spans="1:16">
      <c r="A398" s="27"/>
      <c r="F398" s="31"/>
      <c r="G398" s="27"/>
      <c r="H398" s="241"/>
      <c r="I398" s="28"/>
      <c r="J398" s="28"/>
      <c r="K398" s="27"/>
      <c r="L398" s="27"/>
      <c r="M398" s="27"/>
      <c r="N398" s="27"/>
      <c r="O398" s="28"/>
      <c r="P398" s="28"/>
    </row>
    <row r="399" spans="1:16">
      <c r="A399" s="27"/>
      <c r="F399" s="31"/>
      <c r="G399" s="27"/>
      <c r="H399" s="241"/>
      <c r="I399" s="28"/>
      <c r="J399" s="28"/>
      <c r="K399" s="27"/>
      <c r="L399" s="27"/>
      <c r="M399" s="27"/>
      <c r="N399" s="27"/>
      <c r="O399" s="28"/>
      <c r="P399" s="28"/>
    </row>
    <row r="400" spans="1:16">
      <c r="A400" s="27"/>
      <c r="F400" s="31"/>
      <c r="G400" s="27"/>
      <c r="H400" s="241"/>
      <c r="I400" s="28"/>
      <c r="J400" s="28"/>
      <c r="K400" s="27"/>
      <c r="L400" s="27"/>
      <c r="M400" s="27"/>
      <c r="N400" s="27"/>
      <c r="O400" s="28"/>
      <c r="P400" s="28"/>
    </row>
    <row r="401" spans="1:16">
      <c r="A401" s="27"/>
      <c r="F401" s="31"/>
      <c r="G401" s="27"/>
      <c r="H401" s="241"/>
      <c r="I401" s="28"/>
      <c r="J401" s="28"/>
      <c r="K401" s="27"/>
      <c r="L401" s="27"/>
      <c r="M401" s="27"/>
      <c r="N401" s="27"/>
      <c r="O401" s="28"/>
      <c r="P401" s="28"/>
    </row>
    <row r="402" spans="1:16">
      <c r="A402" s="27"/>
      <c r="F402" s="31"/>
      <c r="G402" s="27"/>
      <c r="H402" s="241"/>
      <c r="I402" s="28"/>
      <c r="J402" s="28"/>
      <c r="K402" s="27"/>
      <c r="L402" s="27"/>
      <c r="M402" s="27"/>
      <c r="N402" s="27"/>
      <c r="O402" s="28"/>
      <c r="P402" s="28"/>
    </row>
    <row r="403" spans="1:16">
      <c r="A403" s="27"/>
      <c r="F403" s="31"/>
      <c r="G403" s="27"/>
      <c r="H403" s="241"/>
      <c r="I403" s="28"/>
      <c r="J403" s="28"/>
      <c r="K403" s="27"/>
      <c r="L403" s="27"/>
      <c r="M403" s="27"/>
      <c r="N403" s="27"/>
      <c r="O403" s="28"/>
      <c r="P403" s="28"/>
    </row>
    <row r="404" spans="1:16">
      <c r="A404" s="27"/>
      <c r="F404" s="31"/>
      <c r="G404" s="27"/>
      <c r="H404" s="241"/>
      <c r="I404" s="28"/>
      <c r="J404" s="28"/>
      <c r="K404" s="27"/>
      <c r="L404" s="27"/>
      <c r="M404" s="27"/>
      <c r="N404" s="27"/>
      <c r="O404" s="28"/>
      <c r="P404" s="28"/>
    </row>
    <row r="405" spans="1:16">
      <c r="A405" s="27"/>
      <c r="F405" s="31"/>
      <c r="G405" s="27"/>
      <c r="H405" s="241"/>
      <c r="I405" s="28"/>
      <c r="J405" s="28"/>
      <c r="K405" s="27"/>
      <c r="L405" s="27"/>
      <c r="M405" s="27"/>
      <c r="N405" s="27"/>
      <c r="O405" s="28"/>
      <c r="P405" s="28"/>
    </row>
    <row r="406" spans="1:16">
      <c r="A406" s="27"/>
      <c r="F406" s="31"/>
      <c r="G406" s="27"/>
      <c r="H406" s="241"/>
      <c r="I406" s="28"/>
      <c r="J406" s="28"/>
      <c r="K406" s="27"/>
      <c r="L406" s="27"/>
      <c r="M406" s="27"/>
      <c r="N406" s="27"/>
      <c r="O406" s="28"/>
      <c r="P406" s="28"/>
    </row>
    <row r="407" spans="1:16">
      <c r="A407" s="27"/>
      <c r="F407" s="31"/>
      <c r="G407" s="27"/>
      <c r="H407" s="241"/>
      <c r="I407" s="28"/>
      <c r="J407" s="28"/>
      <c r="K407" s="27"/>
      <c r="L407" s="27"/>
      <c r="M407" s="27"/>
      <c r="N407" s="27"/>
      <c r="O407" s="28"/>
      <c r="P407" s="28"/>
    </row>
    <row r="408" spans="1:16">
      <c r="A408" s="27"/>
      <c r="F408" s="31"/>
      <c r="G408" s="27"/>
      <c r="H408" s="241"/>
      <c r="I408" s="28"/>
      <c r="J408" s="28"/>
      <c r="K408" s="27"/>
      <c r="L408" s="27"/>
      <c r="M408" s="27"/>
      <c r="N408" s="27"/>
      <c r="O408" s="28"/>
      <c r="P408" s="28"/>
    </row>
    <row r="409" spans="1:16">
      <c r="A409" s="27"/>
      <c r="F409" s="31"/>
      <c r="G409" s="27"/>
      <c r="H409" s="241"/>
      <c r="I409" s="28"/>
      <c r="J409" s="28"/>
      <c r="K409" s="27"/>
      <c r="L409" s="27"/>
      <c r="M409" s="27"/>
      <c r="N409" s="27"/>
      <c r="O409" s="28"/>
      <c r="P409" s="28"/>
    </row>
    <row r="410" spans="1:16">
      <c r="A410" s="27"/>
      <c r="F410" s="31"/>
      <c r="G410" s="27"/>
      <c r="H410" s="241"/>
      <c r="I410" s="28"/>
      <c r="J410" s="28"/>
      <c r="K410" s="27"/>
      <c r="L410" s="27"/>
      <c r="M410" s="27"/>
      <c r="N410" s="27"/>
      <c r="O410" s="28"/>
      <c r="P410" s="28"/>
    </row>
    <row r="411" spans="1:16">
      <c r="A411" s="27"/>
      <c r="F411" s="31"/>
      <c r="G411" s="27"/>
      <c r="H411" s="241"/>
      <c r="I411" s="28"/>
      <c r="J411" s="28"/>
      <c r="K411" s="27"/>
      <c r="L411" s="27"/>
      <c r="M411" s="27"/>
      <c r="N411" s="27"/>
      <c r="O411" s="28"/>
      <c r="P411" s="28"/>
    </row>
    <row r="412" spans="1:16">
      <c r="A412" s="27"/>
      <c r="F412" s="31"/>
      <c r="G412" s="27"/>
      <c r="H412" s="241"/>
      <c r="I412" s="28"/>
      <c r="J412" s="28"/>
      <c r="K412" s="27"/>
      <c r="L412" s="27"/>
      <c r="M412" s="27"/>
      <c r="N412" s="27"/>
      <c r="O412" s="28"/>
      <c r="P412" s="28"/>
    </row>
    <row r="413" spans="1:16">
      <c r="A413" s="27"/>
      <c r="F413" s="31"/>
      <c r="G413" s="27"/>
      <c r="H413" s="241"/>
      <c r="I413" s="28"/>
      <c r="J413" s="28"/>
      <c r="K413" s="27"/>
      <c r="L413" s="27"/>
      <c r="M413" s="27"/>
      <c r="N413" s="27"/>
      <c r="O413" s="28"/>
      <c r="P413" s="28"/>
    </row>
    <row r="414" spans="1:16">
      <c r="A414" s="27"/>
      <c r="F414" s="31"/>
      <c r="G414" s="27"/>
      <c r="H414" s="241"/>
      <c r="I414" s="28"/>
      <c r="J414" s="28"/>
      <c r="K414" s="27"/>
      <c r="L414" s="27"/>
      <c r="M414" s="27"/>
      <c r="N414" s="27"/>
      <c r="O414" s="28"/>
      <c r="P414" s="28"/>
    </row>
    <row r="415" spans="1:16">
      <c r="A415" s="27"/>
      <c r="F415" s="31"/>
      <c r="G415" s="27"/>
      <c r="H415" s="241"/>
      <c r="I415" s="28"/>
      <c r="J415" s="28"/>
      <c r="K415" s="27"/>
      <c r="L415" s="27"/>
      <c r="M415" s="27"/>
      <c r="N415" s="27"/>
      <c r="O415" s="28"/>
      <c r="P415" s="28"/>
    </row>
    <row r="416" spans="1:16">
      <c r="A416" s="27"/>
      <c r="F416" s="31"/>
      <c r="G416" s="27"/>
      <c r="H416" s="241"/>
      <c r="I416" s="28"/>
      <c r="J416" s="28"/>
      <c r="K416" s="27"/>
      <c r="L416" s="27"/>
      <c r="M416" s="27"/>
      <c r="N416" s="27"/>
      <c r="O416" s="28"/>
      <c r="P416" s="28"/>
    </row>
    <row r="417" spans="1:16">
      <c r="A417" s="27"/>
      <c r="F417" s="31"/>
      <c r="G417" s="27"/>
      <c r="H417" s="241"/>
      <c r="I417" s="28"/>
      <c r="J417" s="28"/>
      <c r="K417" s="27"/>
      <c r="L417" s="27"/>
      <c r="M417" s="27"/>
      <c r="N417" s="27"/>
      <c r="O417" s="28"/>
      <c r="P417" s="28"/>
    </row>
    <row r="418" spans="1:16">
      <c r="A418" s="27"/>
      <c r="F418" s="31"/>
      <c r="G418" s="27"/>
      <c r="H418" s="241"/>
      <c r="I418" s="28"/>
      <c r="J418" s="28"/>
      <c r="K418" s="27"/>
      <c r="L418" s="27"/>
      <c r="M418" s="27"/>
      <c r="N418" s="27"/>
      <c r="O418" s="28"/>
      <c r="P418" s="28"/>
    </row>
    <row r="419" spans="1:16">
      <c r="A419" s="27"/>
      <c r="F419" s="31"/>
      <c r="G419" s="27"/>
      <c r="H419" s="241"/>
      <c r="I419" s="28"/>
      <c r="J419" s="28"/>
      <c r="K419" s="27"/>
      <c r="L419" s="27"/>
      <c r="M419" s="27"/>
      <c r="N419" s="27"/>
      <c r="O419" s="28"/>
      <c r="P419" s="28"/>
    </row>
    <row r="420" spans="1:16">
      <c r="A420" s="27"/>
      <c r="F420" s="31"/>
      <c r="G420" s="27"/>
      <c r="H420" s="241"/>
      <c r="I420" s="28"/>
      <c r="J420" s="28"/>
      <c r="K420" s="27"/>
      <c r="L420" s="27"/>
      <c r="M420" s="27"/>
      <c r="N420" s="27"/>
      <c r="O420" s="28"/>
      <c r="P420" s="28"/>
    </row>
    <row r="421" spans="1:16">
      <c r="A421" s="27"/>
      <c r="F421" s="31"/>
      <c r="G421" s="27"/>
      <c r="H421" s="241"/>
      <c r="I421" s="28"/>
      <c r="J421" s="28"/>
      <c r="K421" s="27"/>
      <c r="L421" s="27"/>
      <c r="M421" s="27"/>
      <c r="N421" s="27"/>
      <c r="O421" s="28"/>
      <c r="P421" s="28"/>
    </row>
    <row r="422" spans="1:16">
      <c r="A422" s="27"/>
      <c r="F422" s="31"/>
      <c r="G422" s="27"/>
      <c r="H422" s="241"/>
      <c r="I422" s="28"/>
      <c r="J422" s="28"/>
      <c r="K422" s="27"/>
      <c r="L422" s="27"/>
      <c r="M422" s="27"/>
      <c r="N422" s="27"/>
      <c r="O422" s="28"/>
      <c r="P422" s="28"/>
    </row>
    <row r="423" spans="1:16">
      <c r="A423" s="27"/>
      <c r="F423" s="31"/>
      <c r="G423" s="27"/>
      <c r="H423" s="241"/>
      <c r="I423" s="28"/>
      <c r="J423" s="28"/>
      <c r="K423" s="27"/>
      <c r="L423" s="27"/>
      <c r="M423" s="27"/>
      <c r="N423" s="27"/>
      <c r="O423" s="28"/>
      <c r="P423" s="28"/>
    </row>
    <row r="424" spans="1:16">
      <c r="A424" s="27"/>
      <c r="F424" s="31"/>
      <c r="G424" s="27"/>
      <c r="H424" s="241"/>
      <c r="I424" s="28"/>
      <c r="J424" s="28"/>
      <c r="K424" s="27"/>
      <c r="L424" s="27"/>
      <c r="M424" s="27"/>
      <c r="N424" s="27"/>
      <c r="O424" s="28"/>
      <c r="P424" s="28"/>
    </row>
    <row r="425" spans="1:16">
      <c r="A425" s="27"/>
      <c r="F425" s="31"/>
      <c r="G425" s="27"/>
      <c r="H425" s="241"/>
      <c r="I425" s="28"/>
      <c r="J425" s="28"/>
      <c r="K425" s="27"/>
      <c r="L425" s="27"/>
      <c r="M425" s="27"/>
      <c r="N425" s="27"/>
      <c r="O425" s="28"/>
      <c r="P425" s="28"/>
    </row>
    <row r="426" spans="1:16">
      <c r="A426" s="27"/>
      <c r="F426" s="31"/>
      <c r="G426" s="27"/>
      <c r="H426" s="241"/>
      <c r="I426" s="28"/>
      <c r="J426" s="28"/>
      <c r="K426" s="27"/>
      <c r="L426" s="27"/>
      <c r="M426" s="27"/>
      <c r="N426" s="27"/>
      <c r="O426" s="28"/>
      <c r="P426" s="28"/>
    </row>
    <row r="427" spans="1:16">
      <c r="A427" s="27"/>
      <c r="F427" s="31"/>
      <c r="G427" s="27"/>
      <c r="H427" s="241"/>
      <c r="I427" s="28"/>
      <c r="J427" s="28"/>
      <c r="K427" s="27"/>
      <c r="L427" s="27"/>
      <c r="M427" s="27"/>
      <c r="N427" s="27"/>
      <c r="O427" s="28"/>
      <c r="P427" s="28"/>
    </row>
    <row r="428" spans="1:16">
      <c r="A428" s="27"/>
      <c r="F428" s="31"/>
      <c r="G428" s="27"/>
      <c r="H428" s="241"/>
      <c r="I428" s="28"/>
      <c r="J428" s="28"/>
      <c r="K428" s="27"/>
      <c r="L428" s="27"/>
      <c r="M428" s="27"/>
      <c r="N428" s="27"/>
      <c r="O428" s="28"/>
      <c r="P428" s="28"/>
    </row>
    <row r="429" spans="1:16">
      <c r="A429" s="27"/>
      <c r="F429" s="31"/>
      <c r="G429" s="27"/>
      <c r="H429" s="241"/>
      <c r="I429" s="28"/>
      <c r="J429" s="28"/>
      <c r="K429" s="27"/>
      <c r="L429" s="27"/>
      <c r="M429" s="27"/>
      <c r="N429" s="27"/>
      <c r="O429" s="28"/>
      <c r="P429" s="28"/>
    </row>
    <row r="430" spans="1:16">
      <c r="A430" s="27"/>
      <c r="F430" s="31"/>
      <c r="G430" s="27"/>
      <c r="H430" s="241"/>
      <c r="I430" s="28"/>
      <c r="J430" s="28"/>
      <c r="K430" s="27"/>
      <c r="L430" s="27"/>
      <c r="M430" s="27"/>
      <c r="N430" s="27"/>
      <c r="O430" s="28"/>
      <c r="P430" s="28"/>
    </row>
    <row r="431" spans="1:16">
      <c r="A431" s="27"/>
      <c r="F431" s="31"/>
      <c r="G431" s="27"/>
      <c r="H431" s="241"/>
      <c r="I431" s="28"/>
      <c r="J431" s="28"/>
      <c r="K431" s="27"/>
      <c r="L431" s="27"/>
      <c r="M431" s="27"/>
      <c r="N431" s="27"/>
      <c r="O431" s="28"/>
      <c r="P431" s="28"/>
    </row>
    <row r="432" spans="1:16">
      <c r="A432" s="27"/>
      <c r="F432" s="31"/>
      <c r="G432" s="27"/>
      <c r="H432" s="241"/>
      <c r="I432" s="28"/>
      <c r="J432" s="28"/>
      <c r="K432" s="27"/>
      <c r="L432" s="27"/>
      <c r="M432" s="27"/>
      <c r="N432" s="27"/>
      <c r="O432" s="28"/>
      <c r="P432" s="28"/>
    </row>
    <row r="433" spans="1:16">
      <c r="A433" s="27"/>
      <c r="F433" s="31"/>
      <c r="G433" s="27"/>
      <c r="H433" s="241"/>
      <c r="I433" s="28"/>
      <c r="J433" s="28"/>
      <c r="K433" s="27"/>
      <c r="L433" s="27"/>
      <c r="M433" s="27"/>
      <c r="N433" s="27"/>
      <c r="O433" s="28"/>
      <c r="P433" s="28"/>
    </row>
    <row r="434" spans="1:16">
      <c r="A434" s="27"/>
      <c r="F434" s="31"/>
      <c r="G434" s="27"/>
      <c r="H434" s="241"/>
      <c r="I434" s="28"/>
      <c r="J434" s="28"/>
      <c r="K434" s="27"/>
      <c r="L434" s="27"/>
      <c r="M434" s="27"/>
      <c r="N434" s="27"/>
      <c r="O434" s="28"/>
      <c r="P434" s="28"/>
    </row>
    <row r="435" spans="1:16">
      <c r="A435" s="27"/>
      <c r="F435" s="31"/>
      <c r="G435" s="27"/>
      <c r="H435" s="241"/>
      <c r="I435" s="28"/>
      <c r="J435" s="28"/>
      <c r="K435" s="27"/>
      <c r="L435" s="27"/>
      <c r="M435" s="27"/>
      <c r="N435" s="27"/>
      <c r="O435" s="28"/>
      <c r="P435" s="28"/>
    </row>
    <row r="436" spans="1:16">
      <c r="A436" s="27"/>
      <c r="F436" s="31"/>
      <c r="G436" s="27"/>
      <c r="H436" s="241"/>
      <c r="I436" s="28"/>
      <c r="J436" s="28"/>
      <c r="K436" s="27"/>
      <c r="L436" s="27"/>
      <c r="M436" s="27"/>
      <c r="N436" s="27"/>
      <c r="O436" s="28"/>
      <c r="P436" s="28"/>
    </row>
    <row r="437" spans="1:16">
      <c r="A437" s="27"/>
      <c r="F437" s="31"/>
      <c r="G437" s="27"/>
      <c r="H437" s="241"/>
      <c r="I437" s="28"/>
      <c r="J437" s="28"/>
      <c r="K437" s="27"/>
      <c r="L437" s="27"/>
      <c r="M437" s="27"/>
      <c r="N437" s="27"/>
      <c r="O437" s="28"/>
      <c r="P437" s="28"/>
    </row>
    <row r="438" spans="1:16">
      <c r="A438" s="27"/>
      <c r="F438" s="31"/>
      <c r="G438" s="27"/>
      <c r="H438" s="241"/>
      <c r="I438" s="28"/>
      <c r="J438" s="28"/>
      <c r="K438" s="27"/>
      <c r="L438" s="27"/>
      <c r="M438" s="27"/>
      <c r="N438" s="27"/>
      <c r="O438" s="28"/>
      <c r="P438" s="28"/>
    </row>
    <row r="439" spans="1:16">
      <c r="A439" s="27"/>
      <c r="F439" s="31"/>
      <c r="G439" s="27"/>
      <c r="H439" s="241"/>
      <c r="I439" s="28"/>
      <c r="J439" s="28"/>
      <c r="K439" s="27"/>
      <c r="L439" s="27"/>
      <c r="M439" s="27"/>
      <c r="N439" s="27"/>
      <c r="O439" s="28"/>
      <c r="P439" s="28"/>
    </row>
    <row r="440" spans="1:16">
      <c r="A440" s="27"/>
      <c r="F440" s="31"/>
      <c r="G440" s="27"/>
      <c r="H440" s="241"/>
      <c r="I440" s="28"/>
      <c r="J440" s="28"/>
      <c r="K440" s="27"/>
      <c r="L440" s="27"/>
      <c r="M440" s="27"/>
      <c r="N440" s="27"/>
      <c r="O440" s="28"/>
      <c r="P440" s="28"/>
    </row>
    <row r="441" spans="1:16">
      <c r="A441" s="27"/>
      <c r="F441" s="31"/>
      <c r="G441" s="27"/>
      <c r="H441" s="241"/>
      <c r="I441" s="28"/>
      <c r="J441" s="28"/>
      <c r="K441" s="27"/>
      <c r="L441" s="27"/>
      <c r="M441" s="27"/>
      <c r="N441" s="27"/>
      <c r="O441" s="28"/>
      <c r="P441" s="28"/>
    </row>
    <row r="442" spans="1:16">
      <c r="A442" s="27"/>
      <c r="F442" s="31"/>
      <c r="G442" s="27"/>
      <c r="H442" s="241"/>
      <c r="I442" s="28"/>
      <c r="J442" s="28"/>
      <c r="K442" s="27"/>
      <c r="L442" s="27"/>
      <c r="M442" s="27"/>
      <c r="N442" s="27"/>
      <c r="O442" s="28"/>
      <c r="P442" s="28"/>
    </row>
    <row r="443" spans="1:16">
      <c r="A443" s="27"/>
      <c r="F443" s="31"/>
      <c r="G443" s="27"/>
      <c r="H443" s="241"/>
      <c r="I443" s="28"/>
      <c r="J443" s="28"/>
      <c r="K443" s="27"/>
      <c r="L443" s="27"/>
      <c r="M443" s="27"/>
      <c r="N443" s="27"/>
      <c r="O443" s="28"/>
      <c r="P443" s="28"/>
    </row>
    <row r="444" spans="1:16">
      <c r="A444" s="27"/>
      <c r="F444" s="31"/>
      <c r="G444" s="27"/>
      <c r="H444" s="241"/>
      <c r="I444" s="28"/>
      <c r="J444" s="28"/>
      <c r="K444" s="27"/>
      <c r="L444" s="27"/>
      <c r="M444" s="27"/>
      <c r="N444" s="27"/>
      <c r="O444" s="28"/>
      <c r="P444" s="28"/>
    </row>
    <row r="445" spans="1:16">
      <c r="A445" s="27"/>
      <c r="F445" s="31"/>
      <c r="G445" s="27"/>
      <c r="H445" s="241"/>
      <c r="I445" s="28"/>
      <c r="J445" s="28"/>
      <c r="K445" s="27"/>
      <c r="L445" s="27"/>
      <c r="M445" s="27"/>
      <c r="N445" s="27"/>
      <c r="O445" s="28"/>
      <c r="P445" s="28"/>
    </row>
    <row r="446" spans="1:16">
      <c r="A446" s="27"/>
      <c r="F446" s="31"/>
      <c r="G446" s="27"/>
      <c r="H446" s="241"/>
      <c r="I446" s="28"/>
      <c r="J446" s="28"/>
      <c r="K446" s="27"/>
      <c r="L446" s="27"/>
      <c r="M446" s="27"/>
      <c r="N446" s="27"/>
      <c r="O446" s="28"/>
      <c r="P446" s="28"/>
    </row>
    <row r="447" spans="1:16">
      <c r="A447" s="27"/>
      <c r="F447" s="31"/>
      <c r="G447" s="27"/>
      <c r="H447" s="241"/>
      <c r="I447" s="28"/>
      <c r="J447" s="28"/>
      <c r="K447" s="27"/>
      <c r="L447" s="27"/>
      <c r="M447" s="27"/>
      <c r="N447" s="27"/>
      <c r="O447" s="28"/>
      <c r="P447" s="28"/>
    </row>
    <row r="448" spans="1:16">
      <c r="A448" s="27"/>
      <c r="F448" s="31"/>
      <c r="G448" s="27"/>
      <c r="H448" s="241"/>
      <c r="I448" s="28"/>
      <c r="J448" s="28"/>
      <c r="K448" s="27"/>
      <c r="L448" s="27"/>
      <c r="M448" s="27"/>
      <c r="N448" s="27"/>
      <c r="O448" s="28"/>
      <c r="P448" s="28"/>
    </row>
    <row r="449" spans="1:16">
      <c r="A449" s="27"/>
      <c r="F449" s="31"/>
      <c r="G449" s="27"/>
      <c r="H449" s="241"/>
      <c r="I449" s="28"/>
      <c r="J449" s="28"/>
      <c r="K449" s="27"/>
      <c r="L449" s="27"/>
      <c r="M449" s="27"/>
      <c r="N449" s="27"/>
      <c r="O449" s="28"/>
      <c r="P449" s="28"/>
    </row>
    <row r="450" spans="1:16">
      <c r="A450" s="27"/>
      <c r="F450" s="31"/>
      <c r="G450" s="27"/>
      <c r="H450" s="241"/>
      <c r="I450" s="28"/>
      <c r="J450" s="28"/>
      <c r="K450" s="27"/>
      <c r="L450" s="27"/>
      <c r="M450" s="27"/>
      <c r="N450" s="27"/>
      <c r="O450" s="28"/>
      <c r="P450" s="28"/>
    </row>
    <row r="451" spans="1:16">
      <c r="A451" s="27"/>
      <c r="F451" s="31"/>
      <c r="G451" s="27"/>
      <c r="H451" s="241"/>
      <c r="I451" s="28"/>
      <c r="J451" s="28"/>
      <c r="K451" s="27"/>
      <c r="L451" s="27"/>
      <c r="M451" s="27"/>
      <c r="N451" s="27"/>
      <c r="O451" s="28"/>
      <c r="P451" s="28"/>
    </row>
    <row r="452" spans="1:16">
      <c r="A452" s="27"/>
      <c r="F452" s="31"/>
      <c r="G452" s="27"/>
      <c r="H452" s="241"/>
      <c r="I452" s="28"/>
      <c r="J452" s="28"/>
      <c r="K452" s="27"/>
      <c r="L452" s="27"/>
      <c r="M452" s="27"/>
      <c r="N452" s="27"/>
      <c r="O452" s="28"/>
      <c r="P452" s="28"/>
    </row>
    <row r="453" spans="1:16">
      <c r="A453" s="27"/>
      <c r="F453" s="31"/>
      <c r="G453" s="27"/>
      <c r="H453" s="241"/>
      <c r="I453" s="28"/>
      <c r="J453" s="28"/>
      <c r="K453" s="27"/>
      <c r="L453" s="27"/>
      <c r="M453" s="27"/>
      <c r="N453" s="27"/>
      <c r="O453" s="28"/>
      <c r="P453" s="28"/>
    </row>
    <row r="454" spans="1:16">
      <c r="A454" s="27"/>
      <c r="F454" s="31"/>
      <c r="G454" s="27"/>
      <c r="H454" s="241"/>
      <c r="I454" s="28"/>
      <c r="J454" s="28"/>
      <c r="K454" s="27"/>
      <c r="L454" s="27"/>
      <c r="M454" s="27"/>
      <c r="N454" s="27"/>
      <c r="O454" s="28"/>
      <c r="P454" s="28"/>
    </row>
    <row r="455" spans="1:16">
      <c r="A455" s="27"/>
      <c r="F455" s="31"/>
      <c r="G455" s="27"/>
      <c r="H455" s="241"/>
      <c r="I455" s="28"/>
      <c r="J455" s="28"/>
      <c r="K455" s="27"/>
      <c r="L455" s="27"/>
      <c r="M455" s="27"/>
      <c r="N455" s="27"/>
      <c r="O455" s="28"/>
      <c r="P455" s="28"/>
    </row>
    <row r="456" spans="1:16">
      <c r="A456" s="27"/>
      <c r="F456" s="31"/>
      <c r="G456" s="27"/>
      <c r="H456" s="241"/>
      <c r="I456" s="28"/>
      <c r="J456" s="28"/>
      <c r="K456" s="27"/>
      <c r="L456" s="27"/>
      <c r="M456" s="27"/>
      <c r="N456" s="27"/>
      <c r="O456" s="28"/>
      <c r="P456" s="28"/>
    </row>
    <row r="457" spans="1:16">
      <c r="A457" s="27"/>
      <c r="F457" s="31"/>
      <c r="G457" s="27"/>
      <c r="H457" s="241"/>
      <c r="I457" s="28"/>
      <c r="J457" s="28"/>
      <c r="K457" s="27"/>
      <c r="L457" s="27"/>
      <c r="M457" s="27"/>
      <c r="N457" s="27"/>
      <c r="O457" s="28"/>
      <c r="P457" s="28"/>
    </row>
    <row r="458" spans="1:16">
      <c r="A458" s="27"/>
      <c r="F458" s="31"/>
      <c r="G458" s="27"/>
      <c r="H458" s="241"/>
      <c r="I458" s="28"/>
      <c r="J458" s="28"/>
      <c r="K458" s="27"/>
      <c r="L458" s="27"/>
      <c r="M458" s="27"/>
      <c r="N458" s="27"/>
      <c r="O458" s="28"/>
      <c r="P458" s="28"/>
    </row>
    <row r="459" spans="1:16">
      <c r="A459" s="27"/>
      <c r="F459" s="31"/>
      <c r="G459" s="27"/>
      <c r="H459" s="241"/>
      <c r="I459" s="28"/>
      <c r="J459" s="28"/>
      <c r="K459" s="27"/>
      <c r="L459" s="27"/>
      <c r="M459" s="27"/>
      <c r="N459" s="27"/>
      <c r="O459" s="28"/>
      <c r="P459" s="28"/>
    </row>
    <row r="460" spans="1:16">
      <c r="A460" s="27"/>
      <c r="F460" s="31"/>
      <c r="G460" s="27"/>
      <c r="H460" s="241"/>
      <c r="I460" s="28"/>
      <c r="J460" s="28"/>
      <c r="K460" s="27"/>
      <c r="L460" s="27"/>
      <c r="M460" s="27"/>
      <c r="N460" s="27"/>
      <c r="O460" s="28"/>
      <c r="P460" s="28"/>
    </row>
    <row r="461" spans="1:16">
      <c r="A461" s="27"/>
      <c r="F461" s="31"/>
      <c r="G461" s="27"/>
      <c r="H461" s="241"/>
      <c r="I461" s="28"/>
      <c r="J461" s="28"/>
      <c r="K461" s="27"/>
      <c r="L461" s="27"/>
      <c r="M461" s="27"/>
      <c r="N461" s="27"/>
      <c r="O461" s="28"/>
      <c r="P461" s="28"/>
    </row>
    <row r="462" spans="1:16">
      <c r="A462" s="27"/>
      <c r="F462" s="31"/>
      <c r="G462" s="27"/>
      <c r="H462" s="241"/>
      <c r="I462" s="28"/>
      <c r="J462" s="28"/>
      <c r="K462" s="27"/>
      <c r="L462" s="27"/>
      <c r="M462" s="27"/>
      <c r="N462" s="27"/>
      <c r="O462" s="28"/>
      <c r="P462" s="28"/>
    </row>
    <row r="463" spans="1:16">
      <c r="A463" s="27"/>
      <c r="F463" s="31"/>
      <c r="G463" s="27"/>
      <c r="H463" s="241"/>
      <c r="I463" s="28"/>
      <c r="J463" s="28"/>
      <c r="K463" s="27"/>
      <c r="L463" s="27"/>
      <c r="M463" s="27"/>
      <c r="N463" s="27"/>
      <c r="O463" s="28"/>
      <c r="P463" s="28"/>
    </row>
    <row r="464" spans="1:16">
      <c r="A464" s="27"/>
      <c r="F464" s="31"/>
      <c r="G464" s="27"/>
      <c r="H464" s="241"/>
      <c r="I464" s="28"/>
      <c r="J464" s="28"/>
      <c r="K464" s="27"/>
      <c r="L464" s="27"/>
      <c r="M464" s="27"/>
      <c r="N464" s="27"/>
      <c r="O464" s="28"/>
      <c r="P464" s="28"/>
    </row>
    <row r="465" spans="1:16">
      <c r="A465" s="27"/>
      <c r="F465" s="31"/>
      <c r="G465" s="27"/>
      <c r="H465" s="241"/>
      <c r="I465" s="28"/>
      <c r="J465" s="28"/>
      <c r="K465" s="27"/>
      <c r="L465" s="27"/>
      <c r="M465" s="27"/>
      <c r="N465" s="27"/>
      <c r="O465" s="28"/>
      <c r="P465" s="28"/>
    </row>
    <row r="466" spans="1:16">
      <c r="A466" s="27"/>
      <c r="F466" s="31"/>
      <c r="G466" s="27"/>
      <c r="H466" s="241"/>
      <c r="I466" s="28"/>
      <c r="J466" s="28"/>
      <c r="K466" s="27"/>
      <c r="L466" s="27"/>
      <c r="M466" s="27"/>
      <c r="N466" s="27"/>
      <c r="O466" s="28"/>
      <c r="P466" s="28"/>
    </row>
    <row r="467" spans="1:16">
      <c r="A467" s="27"/>
      <c r="F467" s="31"/>
      <c r="G467" s="27"/>
      <c r="H467" s="241"/>
      <c r="I467" s="28"/>
      <c r="J467" s="28"/>
      <c r="K467" s="27"/>
      <c r="L467" s="27"/>
      <c r="M467" s="27"/>
      <c r="N467" s="27"/>
      <c r="O467" s="28"/>
      <c r="P467" s="28"/>
    </row>
    <row r="468" spans="1:16">
      <c r="A468" s="27"/>
      <c r="F468" s="31"/>
      <c r="G468" s="27"/>
      <c r="H468" s="241"/>
      <c r="I468" s="28"/>
      <c r="J468" s="28"/>
      <c r="K468" s="27"/>
      <c r="L468" s="27"/>
      <c r="M468" s="27"/>
      <c r="N468" s="27"/>
      <c r="O468" s="28"/>
      <c r="P468" s="28"/>
    </row>
    <row r="469" spans="1:16">
      <c r="A469" s="27"/>
      <c r="F469" s="31"/>
      <c r="G469" s="27"/>
      <c r="H469" s="241"/>
      <c r="I469" s="28"/>
      <c r="J469" s="28"/>
      <c r="K469" s="27"/>
      <c r="L469" s="27"/>
      <c r="M469" s="27"/>
      <c r="N469" s="27"/>
      <c r="O469" s="28"/>
      <c r="P469" s="28"/>
    </row>
    <row r="470" spans="1:16">
      <c r="A470" s="27"/>
      <c r="F470" s="31"/>
      <c r="G470" s="27"/>
      <c r="H470" s="241"/>
      <c r="I470" s="28"/>
      <c r="J470" s="28"/>
      <c r="K470" s="27"/>
      <c r="L470" s="27"/>
      <c r="M470" s="27"/>
      <c r="N470" s="27"/>
      <c r="O470" s="28"/>
      <c r="P470" s="28"/>
    </row>
    <row r="471" spans="1:16">
      <c r="A471" s="27"/>
      <c r="F471" s="31"/>
      <c r="G471" s="27"/>
      <c r="H471" s="241"/>
      <c r="I471" s="28"/>
      <c r="J471" s="28"/>
      <c r="K471" s="27"/>
      <c r="L471" s="27"/>
      <c r="M471" s="27"/>
      <c r="N471" s="27"/>
      <c r="O471" s="28"/>
      <c r="P471" s="28"/>
    </row>
    <row r="472" spans="1:16">
      <c r="A472" s="27"/>
      <c r="F472" s="31"/>
      <c r="G472" s="27"/>
      <c r="H472" s="241"/>
      <c r="I472" s="28"/>
      <c r="J472" s="28"/>
      <c r="K472" s="27"/>
      <c r="L472" s="27"/>
      <c r="M472" s="27"/>
      <c r="N472" s="27"/>
      <c r="O472" s="28"/>
      <c r="P472" s="28"/>
    </row>
    <row r="473" spans="1:16">
      <c r="A473" s="27"/>
      <c r="F473" s="31"/>
      <c r="G473" s="27"/>
      <c r="H473" s="241"/>
      <c r="I473" s="28"/>
      <c r="J473" s="28"/>
      <c r="K473" s="27"/>
      <c r="L473" s="27"/>
      <c r="M473" s="27"/>
      <c r="N473" s="27"/>
      <c r="O473" s="28"/>
      <c r="P473" s="28"/>
    </row>
    <row r="474" spans="1:16">
      <c r="A474" s="27"/>
      <c r="F474" s="31"/>
      <c r="G474" s="27"/>
      <c r="H474" s="241"/>
      <c r="I474" s="28"/>
      <c r="J474" s="28"/>
      <c r="K474" s="27"/>
      <c r="L474" s="27"/>
      <c r="M474" s="27"/>
      <c r="N474" s="27"/>
      <c r="O474" s="28"/>
      <c r="P474" s="28"/>
    </row>
    <row r="475" spans="1:16">
      <c r="A475" s="27"/>
      <c r="F475" s="31"/>
      <c r="G475" s="27"/>
      <c r="H475" s="241"/>
      <c r="I475" s="28"/>
      <c r="J475" s="28"/>
      <c r="K475" s="27"/>
      <c r="L475" s="27"/>
      <c r="M475" s="27"/>
      <c r="N475" s="27"/>
      <c r="O475" s="28"/>
      <c r="P475" s="28"/>
    </row>
    <row r="476" spans="1:16">
      <c r="A476" s="27"/>
      <c r="F476" s="31"/>
      <c r="G476" s="27"/>
      <c r="H476" s="241"/>
      <c r="I476" s="28"/>
      <c r="J476" s="28"/>
      <c r="K476" s="27"/>
      <c r="L476" s="27"/>
      <c r="M476" s="27"/>
      <c r="N476" s="27"/>
      <c r="O476" s="28"/>
      <c r="P476" s="28"/>
    </row>
    <row r="477" spans="1:16">
      <c r="A477" s="27"/>
      <c r="F477" s="31"/>
      <c r="G477" s="27"/>
      <c r="H477" s="241"/>
      <c r="I477" s="28"/>
      <c r="J477" s="28"/>
      <c r="K477" s="27"/>
      <c r="L477" s="27"/>
      <c r="M477" s="27"/>
      <c r="N477" s="27"/>
      <c r="O477" s="28"/>
      <c r="P477" s="28"/>
    </row>
    <row r="478" spans="1:16">
      <c r="A478" s="27"/>
      <c r="F478" s="31"/>
      <c r="G478" s="27"/>
      <c r="H478" s="241"/>
      <c r="I478" s="28"/>
      <c r="J478" s="28"/>
      <c r="K478" s="27"/>
      <c r="L478" s="27"/>
      <c r="M478" s="27"/>
      <c r="N478" s="27"/>
      <c r="O478" s="28"/>
      <c r="P478" s="28"/>
    </row>
    <row r="479" spans="1:16">
      <c r="A479" s="27"/>
      <c r="F479" s="31"/>
      <c r="G479" s="27"/>
      <c r="H479" s="241"/>
      <c r="I479" s="28"/>
      <c r="J479" s="28"/>
      <c r="K479" s="27"/>
      <c r="L479" s="27"/>
      <c r="M479" s="27"/>
      <c r="N479" s="27"/>
      <c r="O479" s="28"/>
      <c r="P479" s="28"/>
    </row>
    <row r="480" spans="1:16">
      <c r="A480" s="27"/>
      <c r="F480" s="31"/>
      <c r="G480" s="27"/>
      <c r="H480" s="241"/>
      <c r="I480" s="28"/>
      <c r="J480" s="28"/>
      <c r="K480" s="27"/>
      <c r="L480" s="27"/>
      <c r="M480" s="27"/>
      <c r="N480" s="27"/>
      <c r="O480" s="28"/>
      <c r="P480" s="28"/>
    </row>
    <row r="481" spans="1:16">
      <c r="A481" s="27"/>
      <c r="F481" s="31"/>
      <c r="G481" s="27"/>
      <c r="H481" s="241"/>
      <c r="I481" s="28"/>
      <c r="J481" s="28"/>
      <c r="K481" s="27"/>
      <c r="L481" s="27"/>
      <c r="M481" s="27"/>
      <c r="N481" s="27"/>
      <c r="O481" s="28"/>
      <c r="P481" s="28"/>
    </row>
    <row r="482" spans="1:16">
      <c r="A482" s="27"/>
      <c r="F482" s="31"/>
      <c r="G482" s="27"/>
      <c r="H482" s="241"/>
      <c r="I482" s="28"/>
      <c r="J482" s="28"/>
      <c r="K482" s="27"/>
      <c r="L482" s="27"/>
      <c r="M482" s="27"/>
      <c r="N482" s="27"/>
      <c r="O482" s="28"/>
      <c r="P482" s="28"/>
    </row>
    <row r="483" spans="1:16">
      <c r="A483" s="27"/>
      <c r="F483" s="31"/>
      <c r="G483" s="27"/>
      <c r="H483" s="241"/>
      <c r="I483" s="28"/>
      <c r="J483" s="28"/>
      <c r="K483" s="27"/>
      <c r="L483" s="27"/>
      <c r="M483" s="27"/>
      <c r="N483" s="27"/>
      <c r="O483" s="28"/>
      <c r="P483" s="28"/>
    </row>
    <row r="484" spans="1:16">
      <c r="A484" s="27"/>
      <c r="F484" s="31"/>
      <c r="G484" s="27"/>
      <c r="H484" s="241"/>
      <c r="I484" s="28"/>
      <c r="J484" s="28"/>
      <c r="K484" s="27"/>
      <c r="L484" s="27"/>
      <c r="M484" s="27"/>
      <c r="N484" s="27"/>
      <c r="O484" s="28"/>
      <c r="P484" s="28"/>
    </row>
    <row r="485" spans="1:16">
      <c r="A485" s="27"/>
      <c r="F485" s="31"/>
      <c r="G485" s="27"/>
      <c r="H485" s="241"/>
      <c r="I485" s="28"/>
      <c r="J485" s="28"/>
      <c r="K485" s="27"/>
      <c r="L485" s="27"/>
      <c r="M485" s="27"/>
      <c r="N485" s="27"/>
      <c r="O485" s="28"/>
      <c r="P485" s="28"/>
    </row>
    <row r="486" spans="1:16">
      <c r="A486" s="27"/>
      <c r="F486" s="31"/>
      <c r="G486" s="27"/>
      <c r="H486" s="241"/>
      <c r="I486" s="28"/>
      <c r="J486" s="28"/>
      <c r="K486" s="27"/>
      <c r="L486" s="27"/>
      <c r="M486" s="27"/>
      <c r="N486" s="27"/>
      <c r="O486" s="28"/>
      <c r="P486" s="28"/>
    </row>
    <row r="487" spans="1:16">
      <c r="A487" s="27"/>
      <c r="F487" s="31"/>
      <c r="G487" s="27"/>
      <c r="H487" s="241"/>
      <c r="I487" s="28"/>
      <c r="J487" s="28"/>
      <c r="K487" s="27"/>
      <c r="L487" s="27"/>
      <c r="M487" s="27"/>
      <c r="N487" s="27"/>
      <c r="O487" s="28"/>
      <c r="P487" s="28"/>
    </row>
    <row r="488" spans="1:16">
      <c r="A488" s="27"/>
      <c r="F488" s="31"/>
      <c r="G488" s="27"/>
      <c r="H488" s="241"/>
      <c r="I488" s="28"/>
      <c r="J488" s="28"/>
      <c r="K488" s="27"/>
      <c r="L488" s="27"/>
      <c r="M488" s="27"/>
      <c r="N488" s="27"/>
      <c r="O488" s="28"/>
      <c r="P488" s="28"/>
    </row>
    <row r="489" spans="1:16">
      <c r="A489" s="27"/>
      <c r="F489" s="31"/>
      <c r="G489" s="27"/>
      <c r="H489" s="241"/>
      <c r="I489" s="28"/>
      <c r="J489" s="28"/>
      <c r="K489" s="27"/>
      <c r="L489" s="27"/>
      <c r="M489" s="27"/>
      <c r="N489" s="27"/>
      <c r="O489" s="28"/>
      <c r="P489" s="28"/>
    </row>
    <row r="490" spans="1:16">
      <c r="A490" s="27"/>
      <c r="F490" s="31"/>
      <c r="G490" s="27"/>
      <c r="H490" s="241"/>
      <c r="I490" s="28"/>
      <c r="J490" s="28"/>
      <c r="K490" s="27"/>
      <c r="L490" s="27"/>
      <c r="M490" s="27"/>
      <c r="N490" s="27"/>
      <c r="O490" s="28"/>
      <c r="P490" s="28"/>
    </row>
    <row r="491" spans="1:16">
      <c r="A491" s="27"/>
      <c r="F491" s="31"/>
      <c r="G491" s="27"/>
      <c r="H491" s="241"/>
      <c r="I491" s="28"/>
      <c r="J491" s="28"/>
      <c r="K491" s="27"/>
      <c r="L491" s="27"/>
      <c r="M491" s="27"/>
      <c r="N491" s="27"/>
      <c r="O491" s="28"/>
      <c r="P491" s="28"/>
    </row>
    <row r="492" spans="1:16">
      <c r="A492" s="27"/>
      <c r="F492" s="31"/>
      <c r="G492" s="27"/>
      <c r="H492" s="241"/>
      <c r="I492" s="28"/>
      <c r="J492" s="28"/>
      <c r="K492" s="27"/>
      <c r="L492" s="27"/>
      <c r="M492" s="27"/>
      <c r="N492" s="27"/>
      <c r="O492" s="28"/>
      <c r="P492" s="28"/>
    </row>
    <row r="493" spans="1:16">
      <c r="A493" s="27"/>
      <c r="F493" s="31"/>
      <c r="G493" s="27"/>
      <c r="H493" s="241"/>
      <c r="I493" s="28"/>
      <c r="J493" s="28"/>
      <c r="K493" s="27"/>
      <c r="L493" s="27"/>
      <c r="M493" s="27"/>
      <c r="N493" s="27"/>
      <c r="O493" s="28"/>
      <c r="P493" s="28"/>
    </row>
    <row r="494" spans="1:16">
      <c r="A494" s="27"/>
      <c r="F494" s="31"/>
      <c r="G494" s="27"/>
      <c r="H494" s="241"/>
      <c r="I494" s="28"/>
      <c r="J494" s="28"/>
      <c r="K494" s="27"/>
      <c r="L494" s="27"/>
      <c r="M494" s="27"/>
      <c r="N494" s="27"/>
      <c r="O494" s="28"/>
      <c r="P494" s="28"/>
    </row>
    <row r="495" spans="1:16">
      <c r="A495" s="27"/>
      <c r="F495" s="31"/>
      <c r="G495" s="27"/>
      <c r="H495" s="241"/>
      <c r="I495" s="28"/>
      <c r="J495" s="28"/>
      <c r="K495" s="27"/>
      <c r="L495" s="27"/>
      <c r="M495" s="27"/>
      <c r="N495" s="27"/>
      <c r="O495" s="28"/>
      <c r="P495" s="28"/>
    </row>
    <row r="496" spans="1:16">
      <c r="A496" s="27"/>
      <c r="F496" s="31"/>
      <c r="G496" s="27"/>
      <c r="H496" s="241"/>
      <c r="I496" s="28"/>
      <c r="J496" s="28"/>
      <c r="K496" s="27"/>
      <c r="L496" s="27"/>
      <c r="M496" s="27"/>
      <c r="N496" s="27"/>
      <c r="O496" s="28"/>
      <c r="P496" s="28"/>
    </row>
    <row r="497" spans="1:16">
      <c r="A497" s="27"/>
      <c r="F497" s="31"/>
      <c r="G497" s="27"/>
      <c r="H497" s="241"/>
      <c r="I497" s="28"/>
      <c r="J497" s="28"/>
      <c r="K497" s="27"/>
      <c r="L497" s="27"/>
      <c r="M497" s="27"/>
      <c r="N497" s="27"/>
      <c r="O497" s="28"/>
      <c r="P497" s="28"/>
    </row>
    <row r="498" spans="1:16">
      <c r="A498" s="27"/>
      <c r="F498" s="31"/>
      <c r="G498" s="27"/>
      <c r="H498" s="241"/>
      <c r="I498" s="28"/>
      <c r="J498" s="28"/>
      <c r="K498" s="27"/>
      <c r="L498" s="27"/>
      <c r="M498" s="27"/>
      <c r="N498" s="27"/>
      <c r="O498" s="28"/>
      <c r="P498" s="28"/>
    </row>
    <row r="499" spans="1:16">
      <c r="A499" s="27"/>
      <c r="F499" s="31"/>
      <c r="G499" s="27"/>
      <c r="H499" s="241"/>
      <c r="I499" s="28"/>
      <c r="J499" s="28"/>
      <c r="K499" s="27"/>
      <c r="L499" s="27"/>
      <c r="M499" s="27"/>
      <c r="N499" s="27"/>
      <c r="O499" s="28"/>
      <c r="P499" s="28"/>
    </row>
    <row r="500" spans="1:16">
      <c r="A500" s="27"/>
      <c r="F500" s="31"/>
      <c r="G500" s="27"/>
      <c r="H500" s="241"/>
      <c r="I500" s="28"/>
      <c r="J500" s="28"/>
      <c r="K500" s="27"/>
      <c r="L500" s="27"/>
      <c r="M500" s="27"/>
      <c r="N500" s="27"/>
      <c r="O500" s="28"/>
      <c r="P500" s="28"/>
    </row>
    <row r="501" spans="1:16">
      <c r="A501" s="27"/>
      <c r="F501" s="31"/>
      <c r="G501" s="27"/>
      <c r="H501" s="241"/>
      <c r="I501" s="28"/>
      <c r="J501" s="28"/>
      <c r="K501" s="27"/>
      <c r="L501" s="27"/>
      <c r="M501" s="27"/>
      <c r="N501" s="27"/>
      <c r="O501" s="28"/>
      <c r="P501" s="28"/>
    </row>
    <row r="502" spans="1:16">
      <c r="A502" s="27"/>
      <c r="F502" s="31"/>
      <c r="G502" s="27"/>
      <c r="H502" s="241"/>
      <c r="I502" s="28"/>
      <c r="J502" s="28"/>
      <c r="K502" s="27"/>
      <c r="L502" s="27"/>
      <c r="M502" s="27"/>
      <c r="N502" s="27"/>
      <c r="O502" s="28"/>
      <c r="P502" s="28"/>
    </row>
    <row r="503" spans="1:16">
      <c r="A503" s="27"/>
      <c r="F503" s="31"/>
      <c r="G503" s="27"/>
      <c r="H503" s="241"/>
      <c r="I503" s="28"/>
      <c r="J503" s="28"/>
      <c r="K503" s="27"/>
      <c r="L503" s="27"/>
      <c r="M503" s="27"/>
      <c r="N503" s="27"/>
      <c r="O503" s="28"/>
      <c r="P503" s="28"/>
    </row>
    <row r="504" spans="1:16">
      <c r="A504" s="27"/>
      <c r="F504" s="31"/>
      <c r="G504" s="27"/>
      <c r="H504" s="241"/>
      <c r="I504" s="28"/>
      <c r="J504" s="28"/>
      <c r="K504" s="27"/>
      <c r="L504" s="27"/>
      <c r="M504" s="27"/>
      <c r="N504" s="27"/>
      <c r="O504" s="28"/>
      <c r="P504" s="28"/>
    </row>
    <row r="505" spans="1:16">
      <c r="A505" s="27"/>
      <c r="F505" s="31"/>
      <c r="G505" s="27"/>
      <c r="H505" s="241"/>
      <c r="I505" s="28"/>
      <c r="J505" s="28"/>
      <c r="K505" s="27"/>
      <c r="L505" s="27"/>
      <c r="M505" s="27"/>
      <c r="N505" s="27"/>
      <c r="O505" s="28"/>
      <c r="P505" s="28"/>
    </row>
    <row r="506" spans="1:16">
      <c r="A506" s="27"/>
      <c r="F506" s="31"/>
      <c r="G506" s="27"/>
      <c r="H506" s="241"/>
      <c r="I506" s="28"/>
      <c r="J506" s="28"/>
      <c r="K506" s="27"/>
      <c r="L506" s="27"/>
      <c r="M506" s="27"/>
      <c r="N506" s="27"/>
      <c r="O506" s="28"/>
      <c r="P506" s="28"/>
    </row>
    <row r="507" spans="1:16">
      <c r="A507" s="27"/>
      <c r="F507" s="31"/>
      <c r="G507" s="27"/>
      <c r="H507" s="241"/>
      <c r="I507" s="28"/>
      <c r="J507" s="28"/>
      <c r="K507" s="27"/>
      <c r="L507" s="27"/>
      <c r="M507" s="27"/>
      <c r="N507" s="27"/>
      <c r="O507" s="28"/>
      <c r="P507" s="28"/>
    </row>
    <row r="508" spans="1:16">
      <c r="A508" s="27"/>
      <c r="F508" s="31"/>
      <c r="G508" s="27"/>
      <c r="H508" s="241"/>
      <c r="I508" s="28"/>
      <c r="J508" s="28"/>
      <c r="K508" s="27"/>
      <c r="L508" s="27"/>
      <c r="M508" s="27"/>
      <c r="N508" s="27"/>
      <c r="O508" s="28"/>
      <c r="P508" s="28"/>
    </row>
    <row r="509" spans="1:16">
      <c r="A509" s="27"/>
      <c r="F509" s="31"/>
      <c r="G509" s="27"/>
      <c r="H509" s="241"/>
      <c r="I509" s="28"/>
      <c r="J509" s="28"/>
      <c r="K509" s="27"/>
      <c r="L509" s="27"/>
      <c r="M509" s="27"/>
      <c r="N509" s="27"/>
      <c r="O509" s="28"/>
      <c r="P509" s="28"/>
    </row>
    <row r="510" spans="1:16">
      <c r="A510" s="27"/>
      <c r="F510" s="31"/>
      <c r="G510" s="27"/>
      <c r="H510" s="241"/>
      <c r="I510" s="28"/>
      <c r="J510" s="28"/>
      <c r="K510" s="27"/>
      <c r="L510" s="27"/>
      <c r="M510" s="27"/>
      <c r="N510" s="27"/>
      <c r="O510" s="28"/>
      <c r="P510" s="28"/>
    </row>
    <row r="511" spans="1:16">
      <c r="A511" s="27"/>
      <c r="F511" s="31"/>
      <c r="G511" s="27"/>
      <c r="H511" s="241"/>
      <c r="I511" s="28"/>
      <c r="J511" s="28"/>
      <c r="K511" s="27"/>
      <c r="L511" s="27"/>
      <c r="M511" s="27"/>
      <c r="N511" s="27"/>
      <c r="O511" s="28"/>
      <c r="P511" s="28"/>
    </row>
    <row r="512" spans="1:16">
      <c r="A512" s="27"/>
      <c r="F512" s="31"/>
      <c r="G512" s="27"/>
      <c r="H512" s="241"/>
      <c r="I512" s="28"/>
      <c r="J512" s="28"/>
      <c r="K512" s="27"/>
      <c r="L512" s="27"/>
      <c r="M512" s="27"/>
      <c r="N512" s="27"/>
      <c r="O512" s="28"/>
      <c r="P512" s="28"/>
    </row>
    <row r="513" spans="1:16">
      <c r="A513" s="27"/>
      <c r="F513" s="31"/>
      <c r="G513" s="27"/>
      <c r="H513" s="241"/>
      <c r="I513" s="28"/>
      <c r="J513" s="28"/>
      <c r="K513" s="27"/>
      <c r="L513" s="27"/>
      <c r="M513" s="27"/>
      <c r="N513" s="27"/>
      <c r="O513" s="28"/>
      <c r="P513" s="28"/>
    </row>
    <row r="514" spans="1:16">
      <c r="A514" s="27"/>
      <c r="F514" s="31"/>
      <c r="G514" s="27"/>
      <c r="H514" s="241"/>
      <c r="I514" s="28"/>
      <c r="J514" s="28"/>
      <c r="K514" s="27"/>
      <c r="L514" s="27"/>
      <c r="M514" s="27"/>
      <c r="N514" s="27"/>
      <c r="O514" s="28"/>
      <c r="P514" s="28"/>
    </row>
    <row r="515" spans="1:16">
      <c r="A515" s="27"/>
      <c r="F515" s="31"/>
      <c r="G515" s="27"/>
      <c r="H515" s="241"/>
      <c r="I515" s="28"/>
      <c r="J515" s="28"/>
      <c r="K515" s="27"/>
      <c r="L515" s="27"/>
      <c r="M515" s="27"/>
      <c r="N515" s="27"/>
      <c r="O515" s="28"/>
      <c r="P515" s="28"/>
    </row>
    <row r="516" spans="1:16">
      <c r="A516" s="27"/>
      <c r="F516" s="31"/>
      <c r="G516" s="27"/>
      <c r="H516" s="241"/>
      <c r="I516" s="28"/>
      <c r="J516" s="28"/>
      <c r="K516" s="27"/>
      <c r="L516" s="27"/>
      <c r="M516" s="27"/>
      <c r="N516" s="27"/>
      <c r="O516" s="28"/>
      <c r="P516" s="28"/>
    </row>
    <row r="517" spans="1:16">
      <c r="A517" s="27"/>
      <c r="F517" s="31"/>
      <c r="G517" s="27"/>
      <c r="H517" s="241"/>
      <c r="I517" s="28"/>
      <c r="J517" s="28"/>
      <c r="K517" s="27"/>
      <c r="L517" s="27"/>
      <c r="M517" s="27"/>
      <c r="N517" s="27"/>
      <c r="O517" s="28"/>
      <c r="P517" s="28"/>
    </row>
    <row r="518" spans="1:16">
      <c r="A518" s="27"/>
      <c r="F518" s="31"/>
      <c r="G518" s="27"/>
      <c r="H518" s="241"/>
      <c r="I518" s="28"/>
      <c r="J518" s="28"/>
      <c r="K518" s="27"/>
      <c r="L518" s="27"/>
      <c r="M518" s="27"/>
      <c r="N518" s="27"/>
      <c r="O518" s="28"/>
      <c r="P518" s="28"/>
    </row>
    <row r="519" spans="1:16">
      <c r="A519" s="27"/>
      <c r="F519" s="31"/>
      <c r="G519" s="27"/>
      <c r="H519" s="241"/>
      <c r="I519" s="28"/>
      <c r="J519" s="28"/>
      <c r="K519" s="27"/>
      <c r="L519" s="27"/>
      <c r="M519" s="27"/>
      <c r="N519" s="27"/>
      <c r="O519" s="28"/>
      <c r="P519" s="28"/>
    </row>
    <row r="520" spans="1:16">
      <c r="A520" s="27"/>
      <c r="F520" s="31"/>
      <c r="G520" s="27"/>
      <c r="H520" s="241"/>
      <c r="I520" s="28"/>
      <c r="J520" s="28"/>
      <c r="K520" s="27"/>
      <c r="L520" s="27"/>
      <c r="M520" s="27"/>
      <c r="N520" s="27"/>
      <c r="O520" s="28"/>
      <c r="P520" s="28"/>
    </row>
    <row r="521" spans="1:16">
      <c r="A521" s="27"/>
      <c r="F521" s="31"/>
      <c r="G521" s="27"/>
      <c r="H521" s="241"/>
      <c r="I521" s="28"/>
      <c r="J521" s="28"/>
      <c r="K521" s="27"/>
      <c r="L521" s="27"/>
      <c r="M521" s="27"/>
      <c r="N521" s="27"/>
      <c r="O521" s="28"/>
      <c r="P521" s="28"/>
    </row>
    <row r="522" spans="1:16">
      <c r="A522" s="27"/>
      <c r="F522" s="31"/>
      <c r="G522" s="27"/>
      <c r="H522" s="241"/>
      <c r="I522" s="28"/>
      <c r="J522" s="28"/>
      <c r="K522" s="27"/>
      <c r="L522" s="27"/>
      <c r="M522" s="27"/>
      <c r="N522" s="27"/>
      <c r="O522" s="28"/>
      <c r="P522" s="28"/>
    </row>
    <row r="523" spans="1:16">
      <c r="A523" s="27"/>
      <c r="F523" s="31"/>
      <c r="G523" s="27"/>
      <c r="H523" s="241"/>
      <c r="I523" s="28"/>
      <c r="J523" s="28"/>
      <c r="K523" s="27"/>
      <c r="L523" s="27"/>
      <c r="M523" s="27"/>
      <c r="N523" s="27"/>
      <c r="O523" s="28"/>
      <c r="P523" s="28"/>
    </row>
    <row r="524" spans="1:16">
      <c r="A524" s="27"/>
      <c r="F524" s="31"/>
      <c r="G524" s="27"/>
      <c r="H524" s="241"/>
      <c r="I524" s="28"/>
      <c r="J524" s="28"/>
      <c r="K524" s="27"/>
      <c r="L524" s="27"/>
      <c r="M524" s="27"/>
      <c r="N524" s="27"/>
      <c r="O524" s="28"/>
      <c r="P524" s="28"/>
    </row>
    <row r="525" spans="1:16">
      <c r="A525" s="27"/>
      <c r="F525" s="31"/>
      <c r="G525" s="27"/>
      <c r="H525" s="241"/>
      <c r="I525" s="28"/>
      <c r="J525" s="28"/>
      <c r="K525" s="27"/>
      <c r="L525" s="27"/>
      <c r="M525" s="27"/>
      <c r="N525" s="27"/>
      <c r="O525" s="28"/>
      <c r="P525" s="28"/>
    </row>
    <row r="526" spans="1:16">
      <c r="A526" s="27"/>
      <c r="F526" s="31"/>
      <c r="G526" s="27"/>
      <c r="H526" s="241"/>
      <c r="I526" s="28"/>
      <c r="J526" s="28"/>
      <c r="K526" s="27"/>
      <c r="L526" s="27"/>
      <c r="M526" s="27"/>
      <c r="N526" s="27"/>
      <c r="O526" s="28"/>
      <c r="P526" s="28"/>
    </row>
    <row r="527" spans="1:16">
      <c r="A527" s="27"/>
      <c r="F527" s="31"/>
      <c r="G527" s="27"/>
      <c r="H527" s="241"/>
      <c r="I527" s="28"/>
      <c r="J527" s="28"/>
      <c r="K527" s="27"/>
      <c r="L527" s="27"/>
      <c r="M527" s="27"/>
      <c r="N527" s="27"/>
      <c r="O527" s="28"/>
      <c r="P527" s="28"/>
    </row>
    <row r="528" spans="1:16">
      <c r="A528" s="27"/>
      <c r="F528" s="31"/>
      <c r="G528" s="27"/>
      <c r="H528" s="241"/>
      <c r="I528" s="28"/>
      <c r="J528" s="28"/>
      <c r="K528" s="27"/>
      <c r="L528" s="27"/>
      <c r="M528" s="27"/>
      <c r="N528" s="27"/>
      <c r="O528" s="28"/>
      <c r="P528" s="28"/>
    </row>
    <row r="529" spans="1:16">
      <c r="A529" s="27"/>
      <c r="F529" s="31"/>
      <c r="G529" s="27"/>
      <c r="H529" s="241"/>
      <c r="I529" s="28"/>
      <c r="J529" s="28"/>
      <c r="K529" s="27"/>
      <c r="L529" s="27"/>
      <c r="M529" s="27"/>
      <c r="N529" s="27"/>
      <c r="O529" s="28"/>
      <c r="P529" s="28"/>
    </row>
    <row r="530" spans="1:16">
      <c r="A530" s="27"/>
      <c r="F530" s="31"/>
      <c r="G530" s="27"/>
      <c r="H530" s="241"/>
      <c r="I530" s="28"/>
      <c r="J530" s="28"/>
      <c r="K530" s="27"/>
      <c r="L530" s="27"/>
      <c r="M530" s="27"/>
      <c r="N530" s="27"/>
      <c r="O530" s="28"/>
      <c r="P530" s="28"/>
    </row>
    <row r="531" spans="1:16">
      <c r="A531" s="27"/>
      <c r="F531" s="31"/>
      <c r="G531" s="27"/>
      <c r="H531" s="241"/>
      <c r="I531" s="28"/>
      <c r="J531" s="28"/>
      <c r="K531" s="27"/>
      <c r="L531" s="27"/>
      <c r="M531" s="27"/>
      <c r="N531" s="27"/>
      <c r="O531" s="28"/>
      <c r="P531" s="28"/>
    </row>
    <row r="532" spans="1:16">
      <c r="A532" s="27"/>
      <c r="F532" s="31"/>
      <c r="G532" s="27"/>
      <c r="H532" s="241"/>
      <c r="I532" s="28"/>
      <c r="J532" s="28"/>
      <c r="K532" s="27"/>
      <c r="L532" s="27"/>
      <c r="M532" s="27"/>
      <c r="N532" s="27"/>
      <c r="O532" s="28"/>
      <c r="P532" s="28"/>
    </row>
    <row r="533" spans="1:16">
      <c r="A533" s="27"/>
      <c r="F533" s="31"/>
      <c r="G533" s="27"/>
      <c r="H533" s="241"/>
      <c r="I533" s="28"/>
      <c r="J533" s="28"/>
      <c r="K533" s="27"/>
      <c r="L533" s="27"/>
      <c r="M533" s="27"/>
      <c r="N533" s="27"/>
      <c r="O533" s="28"/>
      <c r="P533" s="28"/>
    </row>
    <row r="534" spans="1:16">
      <c r="A534" s="27"/>
      <c r="F534" s="31"/>
      <c r="G534" s="27"/>
      <c r="H534" s="241"/>
      <c r="I534" s="28"/>
      <c r="J534" s="28"/>
      <c r="K534" s="27"/>
      <c r="L534" s="27"/>
      <c r="M534" s="27"/>
      <c r="N534" s="27"/>
      <c r="O534" s="28"/>
      <c r="P534" s="28"/>
    </row>
    <row r="535" spans="1:16">
      <c r="A535" s="27"/>
      <c r="F535" s="31"/>
      <c r="G535" s="27"/>
      <c r="H535" s="241"/>
      <c r="I535" s="28"/>
      <c r="J535" s="28"/>
      <c r="K535" s="27"/>
      <c r="L535" s="27"/>
      <c r="M535" s="27"/>
      <c r="N535" s="27"/>
      <c r="O535" s="28"/>
      <c r="P535" s="28"/>
    </row>
    <row r="536" spans="1:16">
      <c r="A536" s="27"/>
      <c r="F536" s="31"/>
      <c r="G536" s="27"/>
      <c r="H536" s="241"/>
      <c r="I536" s="28"/>
      <c r="J536" s="28"/>
      <c r="K536" s="27"/>
      <c r="L536" s="27"/>
      <c r="M536" s="27"/>
      <c r="N536" s="27"/>
      <c r="O536" s="28"/>
      <c r="P536" s="28"/>
    </row>
    <row r="537" spans="1:16">
      <c r="A537" s="27"/>
      <c r="F537" s="31"/>
      <c r="G537" s="27"/>
      <c r="H537" s="241"/>
      <c r="I537" s="28"/>
      <c r="J537" s="28"/>
      <c r="K537" s="27"/>
      <c r="L537" s="27"/>
      <c r="M537" s="27"/>
      <c r="N537" s="27"/>
      <c r="O537" s="28"/>
      <c r="P537" s="28"/>
    </row>
    <row r="538" spans="1:16">
      <c r="A538" s="27"/>
      <c r="F538" s="31"/>
      <c r="G538" s="27"/>
      <c r="H538" s="241"/>
      <c r="I538" s="28"/>
      <c r="J538" s="28"/>
      <c r="K538" s="27"/>
      <c r="L538" s="27"/>
      <c r="M538" s="27"/>
      <c r="N538" s="27"/>
      <c r="O538" s="28"/>
      <c r="P538" s="28"/>
    </row>
    <row r="539" spans="1:16">
      <c r="A539" s="27"/>
      <c r="F539" s="31"/>
      <c r="G539" s="27"/>
      <c r="H539" s="241"/>
      <c r="I539" s="28"/>
      <c r="J539" s="28"/>
      <c r="K539" s="27"/>
      <c r="L539" s="27"/>
      <c r="M539" s="27"/>
      <c r="N539" s="27"/>
      <c r="O539" s="28"/>
      <c r="P539" s="28"/>
    </row>
    <row r="540" spans="1:16">
      <c r="A540" s="27"/>
      <c r="F540" s="31"/>
      <c r="G540" s="27"/>
      <c r="H540" s="241"/>
      <c r="I540" s="28"/>
      <c r="J540" s="28"/>
      <c r="K540" s="27"/>
      <c r="L540" s="27"/>
      <c r="M540" s="27"/>
      <c r="N540" s="27"/>
      <c r="O540" s="28"/>
      <c r="P540" s="28"/>
    </row>
    <row r="541" spans="1:16">
      <c r="A541" s="27"/>
      <c r="F541" s="31"/>
      <c r="G541" s="27"/>
      <c r="H541" s="241"/>
      <c r="I541" s="28"/>
      <c r="J541" s="28"/>
      <c r="K541" s="27"/>
      <c r="L541" s="27"/>
      <c r="M541" s="27"/>
      <c r="N541" s="27"/>
      <c r="O541" s="28"/>
      <c r="P541" s="28"/>
    </row>
    <row r="542" spans="1:16">
      <c r="A542" s="27"/>
      <c r="F542" s="31"/>
      <c r="G542" s="27"/>
      <c r="H542" s="241"/>
      <c r="I542" s="28"/>
      <c r="J542" s="28"/>
      <c r="K542" s="27"/>
      <c r="L542" s="27"/>
      <c r="M542" s="27"/>
      <c r="N542" s="27"/>
      <c r="O542" s="28"/>
      <c r="P542" s="28"/>
    </row>
    <row r="543" spans="1:16">
      <c r="A543" s="27"/>
      <c r="F543" s="31"/>
      <c r="G543" s="27"/>
      <c r="H543" s="241"/>
      <c r="I543" s="28"/>
      <c r="J543" s="28"/>
      <c r="K543" s="27"/>
      <c r="L543" s="27"/>
      <c r="M543" s="27"/>
      <c r="N543" s="27"/>
      <c r="O543" s="28"/>
      <c r="P543" s="28"/>
    </row>
    <row r="544" spans="1:16">
      <c r="A544" s="27"/>
      <c r="F544" s="31"/>
      <c r="G544" s="27"/>
      <c r="H544" s="241"/>
      <c r="I544" s="28"/>
      <c r="J544" s="28"/>
      <c r="K544" s="27"/>
      <c r="L544" s="27"/>
      <c r="M544" s="27"/>
      <c r="N544" s="27"/>
      <c r="O544" s="28"/>
      <c r="P544" s="28"/>
    </row>
    <row r="545" spans="1:16">
      <c r="A545" s="27"/>
      <c r="F545" s="31"/>
      <c r="G545" s="27"/>
      <c r="H545" s="241"/>
      <c r="I545" s="28"/>
      <c r="J545" s="28"/>
      <c r="K545" s="27"/>
      <c r="L545" s="27"/>
      <c r="M545" s="27"/>
      <c r="N545" s="27"/>
      <c r="O545" s="28"/>
      <c r="P545" s="28"/>
    </row>
    <row r="546" spans="1:16">
      <c r="A546" s="27"/>
      <c r="F546" s="31"/>
      <c r="G546" s="27"/>
      <c r="H546" s="241"/>
      <c r="I546" s="28"/>
      <c r="J546" s="28"/>
      <c r="K546" s="27"/>
      <c r="L546" s="27"/>
      <c r="M546" s="27"/>
      <c r="N546" s="27"/>
      <c r="O546" s="28"/>
      <c r="P546" s="28"/>
    </row>
    <row r="547" spans="1:16">
      <c r="A547" s="27"/>
      <c r="F547" s="31"/>
      <c r="G547" s="27"/>
      <c r="H547" s="241"/>
      <c r="I547" s="28"/>
      <c r="J547" s="28"/>
      <c r="K547" s="27"/>
      <c r="L547" s="27"/>
      <c r="M547" s="27"/>
      <c r="N547" s="27"/>
      <c r="O547" s="28"/>
      <c r="P547" s="28"/>
    </row>
    <row r="548" spans="1:16">
      <c r="A548" s="27"/>
      <c r="F548" s="31"/>
      <c r="G548" s="27"/>
      <c r="H548" s="241"/>
      <c r="I548" s="28"/>
      <c r="J548" s="28"/>
      <c r="K548" s="27"/>
      <c r="L548" s="27"/>
      <c r="M548" s="27"/>
      <c r="N548" s="27"/>
      <c r="O548" s="28"/>
      <c r="P548" s="28"/>
    </row>
    <row r="549" spans="1:16">
      <c r="A549" s="27"/>
      <c r="F549" s="31"/>
      <c r="G549" s="27"/>
      <c r="H549" s="241"/>
      <c r="I549" s="28"/>
      <c r="J549" s="28"/>
      <c r="K549" s="27"/>
      <c r="L549" s="27"/>
      <c r="M549" s="27"/>
      <c r="N549" s="27"/>
      <c r="O549" s="28"/>
      <c r="P549" s="28"/>
    </row>
    <row r="550" spans="1:16">
      <c r="A550" s="27"/>
      <c r="F550" s="31"/>
      <c r="G550" s="27"/>
      <c r="H550" s="241"/>
      <c r="I550" s="28"/>
      <c r="J550" s="28"/>
      <c r="K550" s="27"/>
      <c r="L550" s="27"/>
      <c r="M550" s="27"/>
      <c r="N550" s="27"/>
      <c r="O550" s="28"/>
      <c r="P550" s="28"/>
    </row>
    <row r="551" spans="1:16">
      <c r="A551" s="27"/>
      <c r="F551" s="31"/>
      <c r="G551" s="27"/>
      <c r="H551" s="241"/>
      <c r="I551" s="28"/>
      <c r="J551" s="28"/>
      <c r="K551" s="27"/>
      <c r="L551" s="27"/>
      <c r="M551" s="27"/>
      <c r="N551" s="27"/>
      <c r="O551" s="28"/>
      <c r="P551" s="28"/>
    </row>
    <row r="552" spans="1:16">
      <c r="A552" s="27"/>
      <c r="F552" s="31"/>
      <c r="G552" s="27"/>
      <c r="H552" s="241"/>
      <c r="I552" s="28"/>
      <c r="J552" s="28"/>
      <c r="K552" s="27"/>
      <c r="L552" s="27"/>
      <c r="M552" s="27"/>
      <c r="N552" s="27"/>
      <c r="O552" s="28"/>
      <c r="P552" s="28"/>
    </row>
    <row r="553" spans="1:16">
      <c r="A553" s="27"/>
      <c r="F553" s="31"/>
      <c r="G553" s="27"/>
      <c r="H553" s="241"/>
      <c r="I553" s="28"/>
      <c r="J553" s="28"/>
      <c r="K553" s="27"/>
      <c r="L553" s="27"/>
      <c r="M553" s="27"/>
      <c r="N553" s="27"/>
      <c r="O553" s="28"/>
      <c r="P553" s="28"/>
    </row>
    <row r="554" spans="1:16">
      <c r="A554" s="27"/>
      <c r="F554" s="31"/>
      <c r="G554" s="27"/>
      <c r="H554" s="241"/>
      <c r="I554" s="28"/>
      <c r="J554" s="28"/>
      <c r="K554" s="27"/>
      <c r="L554" s="27"/>
      <c r="M554" s="27"/>
      <c r="N554" s="27"/>
      <c r="O554" s="28"/>
      <c r="P554" s="28"/>
    </row>
    <row r="555" spans="1:16">
      <c r="A555" s="27"/>
      <c r="F555" s="31"/>
      <c r="G555" s="27"/>
      <c r="H555" s="241"/>
      <c r="I555" s="28"/>
      <c r="J555" s="28"/>
      <c r="K555" s="27"/>
      <c r="L555" s="27"/>
      <c r="M555" s="27"/>
      <c r="N555" s="27"/>
      <c r="O555" s="28"/>
      <c r="P555" s="28"/>
    </row>
    <row r="556" spans="1:16">
      <c r="A556" s="27"/>
      <c r="F556" s="31"/>
      <c r="G556" s="27"/>
      <c r="H556" s="241"/>
      <c r="I556" s="28"/>
      <c r="J556" s="28"/>
      <c r="K556" s="27"/>
      <c r="L556" s="27"/>
      <c r="M556" s="27"/>
      <c r="N556" s="27"/>
      <c r="O556" s="28"/>
      <c r="P556" s="28"/>
    </row>
    <row r="557" spans="1:16">
      <c r="A557" s="27"/>
      <c r="F557" s="31"/>
      <c r="G557" s="27"/>
      <c r="H557" s="241"/>
      <c r="I557" s="28"/>
      <c r="J557" s="28"/>
      <c r="K557" s="27"/>
      <c r="L557" s="27"/>
      <c r="M557" s="27"/>
      <c r="N557" s="27"/>
      <c r="O557" s="28"/>
      <c r="P557" s="28"/>
    </row>
    <row r="558" spans="1:16">
      <c r="A558" s="27"/>
      <c r="F558" s="31"/>
      <c r="G558" s="27"/>
      <c r="H558" s="241"/>
      <c r="I558" s="28"/>
      <c r="J558" s="28"/>
      <c r="K558" s="27"/>
      <c r="L558" s="27"/>
      <c r="M558" s="27"/>
      <c r="N558" s="27"/>
      <c r="O558" s="28"/>
      <c r="P558" s="28"/>
    </row>
    <row r="559" spans="1:16">
      <c r="A559" s="27"/>
      <c r="F559" s="31"/>
      <c r="G559" s="27"/>
      <c r="H559" s="241"/>
      <c r="I559" s="28"/>
      <c r="J559" s="28"/>
      <c r="K559" s="27"/>
      <c r="L559" s="27"/>
      <c r="M559" s="27"/>
      <c r="N559" s="27"/>
      <c r="O559" s="28"/>
      <c r="P559" s="28"/>
    </row>
    <row r="560" spans="1:16">
      <c r="A560" s="27"/>
      <c r="F560" s="31"/>
      <c r="G560" s="27"/>
      <c r="H560" s="241"/>
      <c r="I560" s="28"/>
      <c r="J560" s="28"/>
      <c r="K560" s="27"/>
      <c r="L560" s="27"/>
      <c r="M560" s="27"/>
      <c r="N560" s="27"/>
      <c r="O560" s="28"/>
      <c r="P560" s="28"/>
    </row>
    <row r="561" spans="1:16">
      <c r="A561" s="27"/>
      <c r="F561" s="31"/>
      <c r="G561" s="27"/>
      <c r="H561" s="241"/>
      <c r="I561" s="28"/>
      <c r="J561" s="28"/>
      <c r="K561" s="27"/>
      <c r="L561" s="27"/>
      <c r="M561" s="27"/>
      <c r="N561" s="27"/>
      <c r="O561" s="28"/>
      <c r="P561" s="28"/>
    </row>
    <row r="562" spans="1:16">
      <c r="A562" s="27"/>
      <c r="F562" s="31"/>
      <c r="G562" s="27"/>
      <c r="H562" s="241"/>
      <c r="I562" s="28"/>
      <c r="J562" s="28"/>
      <c r="K562" s="27"/>
      <c r="L562" s="27"/>
      <c r="M562" s="27"/>
      <c r="N562" s="27"/>
      <c r="O562" s="28"/>
      <c r="P562" s="28"/>
    </row>
    <row r="563" spans="1:16">
      <c r="A563" s="27"/>
      <c r="F563" s="31"/>
      <c r="G563" s="27"/>
      <c r="H563" s="241"/>
      <c r="I563" s="28"/>
      <c r="J563" s="28"/>
      <c r="K563" s="27"/>
      <c r="L563" s="27"/>
      <c r="M563" s="27"/>
      <c r="N563" s="27"/>
      <c r="O563" s="28"/>
      <c r="P563" s="28"/>
    </row>
    <row r="564" spans="1:16">
      <c r="A564" s="27"/>
      <c r="F564" s="31"/>
      <c r="G564" s="27"/>
      <c r="H564" s="241"/>
      <c r="I564" s="28"/>
      <c r="J564" s="28"/>
      <c r="K564" s="27"/>
      <c r="L564" s="27"/>
      <c r="M564" s="27"/>
      <c r="N564" s="27"/>
      <c r="O564" s="28"/>
      <c r="P564" s="28"/>
    </row>
    <row r="565" spans="1:16">
      <c r="A565" s="27"/>
      <c r="F565" s="31"/>
      <c r="G565" s="27"/>
      <c r="H565" s="241"/>
      <c r="I565" s="28"/>
      <c r="J565" s="28"/>
      <c r="K565" s="27"/>
      <c r="L565" s="27"/>
      <c r="M565" s="27"/>
      <c r="N565" s="27"/>
      <c r="O565" s="28"/>
      <c r="P565" s="28"/>
    </row>
    <row r="566" spans="1:16">
      <c r="A566" s="27"/>
      <c r="F566" s="31"/>
      <c r="G566" s="27"/>
      <c r="H566" s="241"/>
      <c r="I566" s="28"/>
      <c r="J566" s="28"/>
      <c r="K566" s="27"/>
      <c r="L566" s="27"/>
      <c r="M566" s="27"/>
      <c r="N566" s="27"/>
      <c r="O566" s="28"/>
      <c r="P566" s="28"/>
    </row>
    <row r="567" spans="1:16">
      <c r="A567" s="27"/>
      <c r="F567" s="31"/>
      <c r="G567" s="27"/>
      <c r="H567" s="241"/>
      <c r="I567" s="28"/>
      <c r="J567" s="28"/>
      <c r="K567" s="27"/>
      <c r="L567" s="27"/>
      <c r="M567" s="27"/>
      <c r="N567" s="27"/>
      <c r="O567" s="28"/>
      <c r="P567" s="28"/>
    </row>
    <row r="568" spans="1:16">
      <c r="A568" s="27"/>
      <c r="F568" s="31"/>
      <c r="G568" s="27"/>
      <c r="H568" s="241"/>
      <c r="I568" s="28"/>
      <c r="J568" s="28"/>
      <c r="K568" s="27"/>
      <c r="L568" s="27"/>
      <c r="M568" s="27"/>
      <c r="N568" s="27"/>
      <c r="O568" s="28"/>
      <c r="P568" s="28"/>
    </row>
    <row r="569" spans="1:16">
      <c r="A569" s="27"/>
      <c r="F569" s="31"/>
      <c r="G569" s="27"/>
      <c r="H569" s="241"/>
      <c r="I569" s="28"/>
      <c r="J569" s="28"/>
      <c r="K569" s="27"/>
      <c r="L569" s="27"/>
      <c r="M569" s="27"/>
      <c r="N569" s="27"/>
      <c r="O569" s="28"/>
      <c r="P569" s="28"/>
    </row>
    <row r="570" spans="1:16">
      <c r="A570" s="27"/>
      <c r="F570" s="31"/>
      <c r="G570" s="27"/>
      <c r="H570" s="241"/>
      <c r="I570" s="28"/>
      <c r="J570" s="28"/>
      <c r="K570" s="27"/>
      <c r="L570" s="27"/>
      <c r="M570" s="27"/>
      <c r="N570" s="27"/>
      <c r="O570" s="28"/>
      <c r="P570" s="28"/>
    </row>
    <row r="571" spans="1:16">
      <c r="A571" s="27"/>
      <c r="F571" s="31"/>
      <c r="G571" s="27"/>
      <c r="H571" s="241"/>
      <c r="I571" s="28"/>
      <c r="J571" s="28"/>
      <c r="K571" s="27"/>
      <c r="L571" s="27"/>
      <c r="M571" s="27"/>
      <c r="N571" s="27"/>
      <c r="O571" s="28"/>
      <c r="P571" s="28"/>
    </row>
    <row r="572" spans="1:16">
      <c r="A572" s="27"/>
      <c r="F572" s="31"/>
      <c r="G572" s="27"/>
      <c r="H572" s="241"/>
      <c r="I572" s="28"/>
      <c r="J572" s="28"/>
      <c r="K572" s="27"/>
      <c r="L572" s="27"/>
      <c r="M572" s="27"/>
      <c r="N572" s="27"/>
      <c r="O572" s="28"/>
      <c r="P572" s="28"/>
    </row>
    <row r="573" spans="1:16">
      <c r="A573" s="27"/>
      <c r="F573" s="31"/>
      <c r="G573" s="27"/>
      <c r="H573" s="241"/>
      <c r="I573" s="28"/>
      <c r="J573" s="28"/>
      <c r="K573" s="27"/>
      <c r="L573" s="27"/>
      <c r="M573" s="27"/>
      <c r="N573" s="27"/>
      <c r="O573" s="28"/>
      <c r="P573" s="28"/>
    </row>
    <row r="574" spans="1:16">
      <c r="A574" s="27"/>
      <c r="F574" s="31"/>
      <c r="G574" s="27"/>
      <c r="H574" s="241"/>
      <c r="I574" s="28"/>
      <c r="J574" s="28"/>
      <c r="K574" s="27"/>
      <c r="L574" s="27"/>
      <c r="M574" s="27"/>
      <c r="N574" s="27"/>
      <c r="O574" s="28"/>
      <c r="P574" s="28"/>
    </row>
    <row r="575" spans="1:16">
      <c r="A575" s="27"/>
      <c r="F575" s="31"/>
      <c r="G575" s="27"/>
      <c r="H575" s="241"/>
      <c r="I575" s="28"/>
      <c r="J575" s="28"/>
      <c r="K575" s="27"/>
      <c r="L575" s="27"/>
      <c r="M575" s="27"/>
      <c r="N575" s="27"/>
      <c r="O575" s="28"/>
      <c r="P575" s="28"/>
    </row>
    <row r="576" spans="1:16">
      <c r="A576" s="27"/>
      <c r="F576" s="31"/>
      <c r="G576" s="27"/>
      <c r="H576" s="241"/>
      <c r="I576" s="28"/>
      <c r="J576" s="28"/>
      <c r="K576" s="27"/>
      <c r="L576" s="27"/>
      <c r="M576" s="27"/>
      <c r="N576" s="27"/>
      <c r="O576" s="28"/>
      <c r="P576" s="28"/>
    </row>
    <row r="577" spans="1:16">
      <c r="A577" s="27"/>
      <c r="F577" s="31"/>
      <c r="G577" s="27"/>
      <c r="H577" s="241"/>
      <c r="I577" s="28"/>
      <c r="J577" s="28"/>
      <c r="K577" s="27"/>
      <c r="L577" s="27"/>
      <c r="M577" s="27"/>
      <c r="N577" s="27"/>
      <c r="O577" s="28"/>
      <c r="P577" s="28"/>
    </row>
    <row r="578" spans="1:16">
      <c r="A578" s="27"/>
      <c r="F578" s="31"/>
      <c r="G578" s="27"/>
      <c r="H578" s="241"/>
      <c r="I578" s="28"/>
      <c r="J578" s="28"/>
      <c r="K578" s="27"/>
      <c r="L578" s="27"/>
      <c r="M578" s="27"/>
      <c r="N578" s="27"/>
      <c r="O578" s="28"/>
      <c r="P578" s="28"/>
    </row>
    <row r="579" spans="1:16">
      <c r="A579" s="27"/>
      <c r="F579" s="31"/>
      <c r="G579" s="27"/>
      <c r="H579" s="241"/>
      <c r="I579" s="28"/>
      <c r="J579" s="28"/>
      <c r="K579" s="27"/>
      <c r="L579" s="27"/>
      <c r="M579" s="27"/>
      <c r="N579" s="27"/>
      <c r="O579" s="28"/>
      <c r="P579" s="28"/>
    </row>
    <row r="580" spans="1:16">
      <c r="A580" s="27"/>
      <c r="F580" s="31"/>
      <c r="G580" s="27"/>
      <c r="H580" s="241"/>
      <c r="I580" s="28"/>
      <c r="J580" s="28"/>
      <c r="K580" s="27"/>
      <c r="L580" s="27"/>
      <c r="M580" s="27"/>
      <c r="N580" s="27"/>
      <c r="O580" s="28"/>
      <c r="P580" s="28"/>
    </row>
    <row r="581" spans="1:16">
      <c r="A581" s="27"/>
      <c r="F581" s="31"/>
      <c r="G581" s="27"/>
      <c r="H581" s="241"/>
      <c r="I581" s="28"/>
      <c r="J581" s="28"/>
      <c r="K581" s="27"/>
      <c r="L581" s="27"/>
      <c r="M581" s="27"/>
      <c r="N581" s="27"/>
      <c r="O581" s="28"/>
      <c r="P581" s="28"/>
    </row>
    <row r="582" spans="1:16">
      <c r="A582" s="27"/>
      <c r="F582" s="31"/>
      <c r="G582" s="27"/>
      <c r="H582" s="241"/>
      <c r="I582" s="28"/>
      <c r="J582" s="28"/>
      <c r="K582" s="27"/>
      <c r="L582" s="27"/>
      <c r="M582" s="27"/>
      <c r="N582" s="27"/>
      <c r="O582" s="28"/>
      <c r="P582" s="28"/>
    </row>
    <row r="583" spans="1:16">
      <c r="A583" s="27"/>
      <c r="F583" s="31"/>
      <c r="G583" s="27"/>
      <c r="H583" s="241"/>
      <c r="I583" s="28"/>
      <c r="J583" s="28"/>
      <c r="K583" s="27"/>
      <c r="L583" s="27"/>
      <c r="M583" s="27"/>
      <c r="N583" s="27"/>
      <c r="O583" s="28"/>
      <c r="P583" s="28"/>
    </row>
    <row r="584" spans="1:16">
      <c r="A584" s="27"/>
      <c r="F584" s="31"/>
      <c r="G584" s="27"/>
      <c r="H584" s="241"/>
      <c r="I584" s="28"/>
      <c r="J584" s="28"/>
      <c r="K584" s="27"/>
      <c r="L584" s="27"/>
      <c r="M584" s="27"/>
      <c r="N584" s="27"/>
      <c r="O584" s="28"/>
      <c r="P584" s="28"/>
    </row>
    <row r="585" spans="1:16">
      <c r="A585" s="27"/>
      <c r="F585" s="31"/>
      <c r="G585" s="27"/>
      <c r="H585" s="241"/>
      <c r="I585" s="28"/>
      <c r="J585" s="28"/>
      <c r="K585" s="27"/>
      <c r="L585" s="27"/>
      <c r="M585" s="27"/>
      <c r="N585" s="27"/>
      <c r="O585" s="28"/>
      <c r="P585" s="28"/>
    </row>
    <row r="586" spans="1:16">
      <c r="A586" s="27"/>
      <c r="F586" s="31"/>
      <c r="G586" s="27"/>
      <c r="H586" s="241"/>
      <c r="I586" s="28"/>
      <c r="J586" s="28"/>
      <c r="K586" s="27"/>
      <c r="L586" s="27"/>
      <c r="M586" s="27"/>
      <c r="N586" s="27"/>
      <c r="O586" s="28"/>
      <c r="P586" s="28"/>
    </row>
    <row r="587" spans="1:16">
      <c r="A587" s="27"/>
      <c r="F587" s="31"/>
      <c r="G587" s="27"/>
      <c r="H587" s="241"/>
      <c r="I587" s="28"/>
      <c r="J587" s="28"/>
      <c r="K587" s="27"/>
      <c r="L587" s="27"/>
      <c r="M587" s="27"/>
      <c r="N587" s="27"/>
      <c r="O587" s="28"/>
      <c r="P587" s="28"/>
    </row>
    <row r="588" spans="1:16">
      <c r="A588" s="27"/>
      <c r="F588" s="31"/>
      <c r="G588" s="27"/>
      <c r="H588" s="241"/>
      <c r="I588" s="28"/>
      <c r="J588" s="28"/>
      <c r="K588" s="27"/>
      <c r="L588" s="27"/>
      <c r="M588" s="27"/>
      <c r="N588" s="27"/>
      <c r="O588" s="28"/>
      <c r="P588" s="28"/>
    </row>
    <row r="589" spans="1:16">
      <c r="A589" s="27"/>
      <c r="F589" s="31"/>
      <c r="G589" s="27"/>
      <c r="H589" s="241"/>
      <c r="I589" s="28"/>
      <c r="J589" s="28"/>
      <c r="K589" s="27"/>
      <c r="L589" s="27"/>
      <c r="M589" s="27"/>
      <c r="N589" s="27"/>
      <c r="O589" s="28"/>
      <c r="P589" s="28"/>
    </row>
    <row r="590" spans="1:16">
      <c r="A590" s="27"/>
      <c r="F590" s="31"/>
      <c r="G590" s="27"/>
      <c r="H590" s="241"/>
      <c r="I590" s="28"/>
      <c r="J590" s="28"/>
      <c r="K590" s="27"/>
      <c r="L590" s="27"/>
      <c r="M590" s="27"/>
      <c r="N590" s="27"/>
      <c r="O590" s="28"/>
      <c r="P590" s="28"/>
    </row>
    <row r="591" spans="1:16">
      <c r="A591" s="27"/>
      <c r="F591" s="31"/>
      <c r="G591" s="27"/>
      <c r="H591" s="241"/>
      <c r="I591" s="28"/>
      <c r="J591" s="28"/>
      <c r="K591" s="27"/>
      <c r="L591" s="27"/>
      <c r="M591" s="27"/>
      <c r="N591" s="27"/>
      <c r="O591" s="28"/>
      <c r="P591" s="28"/>
    </row>
    <row r="592" spans="1:16">
      <c r="A592" s="27"/>
      <c r="F592" s="31"/>
      <c r="G592" s="27"/>
      <c r="H592" s="241"/>
      <c r="I592" s="28"/>
      <c r="J592" s="28"/>
      <c r="K592" s="27"/>
      <c r="L592" s="27"/>
      <c r="M592" s="27"/>
      <c r="N592" s="27"/>
      <c r="O592" s="28"/>
      <c r="P592" s="28"/>
    </row>
    <row r="593" spans="1:16">
      <c r="A593" s="27"/>
      <c r="F593" s="31"/>
      <c r="G593" s="27"/>
      <c r="H593" s="241"/>
      <c r="I593" s="28"/>
      <c r="J593" s="28"/>
      <c r="K593" s="27"/>
      <c r="L593" s="27"/>
      <c r="M593" s="27"/>
      <c r="N593" s="27"/>
      <c r="O593" s="28"/>
      <c r="P593" s="28"/>
    </row>
    <row r="594" spans="1:16">
      <c r="A594" s="27"/>
      <c r="F594" s="31"/>
      <c r="G594" s="27"/>
      <c r="H594" s="241"/>
      <c r="I594" s="28"/>
      <c r="J594" s="28"/>
      <c r="K594" s="27"/>
      <c r="L594" s="27"/>
      <c r="M594" s="27"/>
      <c r="N594" s="27"/>
      <c r="O594" s="28"/>
      <c r="P594" s="28"/>
    </row>
    <row r="595" spans="1:16">
      <c r="A595" s="27"/>
      <c r="F595" s="31"/>
      <c r="G595" s="27"/>
      <c r="H595" s="241"/>
      <c r="I595" s="28"/>
      <c r="J595" s="28"/>
      <c r="K595" s="27"/>
      <c r="L595" s="27"/>
      <c r="M595" s="27"/>
      <c r="N595" s="27"/>
      <c r="O595" s="28"/>
      <c r="P595" s="28"/>
    </row>
    <row r="596" spans="1:16">
      <c r="A596" s="27"/>
      <c r="F596" s="31"/>
      <c r="G596" s="27"/>
      <c r="H596" s="241"/>
      <c r="I596" s="28"/>
      <c r="J596" s="28"/>
      <c r="K596" s="27"/>
      <c r="L596" s="27"/>
      <c r="M596" s="27"/>
      <c r="N596" s="27"/>
      <c r="O596" s="28"/>
      <c r="P596" s="28"/>
    </row>
    <row r="597" spans="1:16">
      <c r="A597" s="27"/>
      <c r="F597" s="31"/>
      <c r="G597" s="27"/>
      <c r="H597" s="241"/>
      <c r="I597" s="28"/>
      <c r="J597" s="28"/>
      <c r="K597" s="27"/>
      <c r="L597" s="27"/>
      <c r="M597" s="27"/>
      <c r="N597" s="27"/>
      <c r="O597" s="28"/>
      <c r="P597" s="28"/>
    </row>
    <row r="598" spans="1:16">
      <c r="A598" s="27"/>
      <c r="F598" s="31"/>
      <c r="G598" s="27"/>
      <c r="H598" s="241"/>
      <c r="I598" s="28"/>
      <c r="J598" s="28"/>
      <c r="K598" s="27"/>
      <c r="L598" s="27"/>
      <c r="M598" s="27"/>
      <c r="N598" s="27"/>
      <c r="O598" s="28"/>
      <c r="P598" s="28"/>
    </row>
    <row r="599" spans="1:16">
      <c r="A599" s="27"/>
      <c r="F599" s="31"/>
      <c r="G599" s="27"/>
      <c r="H599" s="241"/>
      <c r="I599" s="28"/>
      <c r="J599" s="28"/>
      <c r="K599" s="27"/>
      <c r="L599" s="27"/>
      <c r="M599" s="27"/>
      <c r="N599" s="27"/>
      <c r="O599" s="28"/>
      <c r="P599" s="28"/>
    </row>
    <row r="600" spans="1:16">
      <c r="A600" s="27"/>
      <c r="F600" s="31"/>
      <c r="G600" s="27"/>
      <c r="H600" s="241"/>
      <c r="I600" s="28"/>
      <c r="J600" s="28"/>
      <c r="K600" s="27"/>
      <c r="L600" s="27"/>
      <c r="M600" s="27"/>
      <c r="N600" s="27"/>
      <c r="O600" s="28"/>
      <c r="P600" s="28"/>
    </row>
    <row r="601" spans="1:16">
      <c r="A601" s="27"/>
      <c r="F601" s="31"/>
      <c r="G601" s="27"/>
      <c r="H601" s="241"/>
      <c r="I601" s="28"/>
      <c r="J601" s="28"/>
      <c r="K601" s="27"/>
      <c r="L601" s="27"/>
      <c r="M601" s="27"/>
      <c r="N601" s="27"/>
      <c r="O601" s="28"/>
      <c r="P601" s="28"/>
    </row>
    <row r="602" spans="1:16">
      <c r="A602" s="27"/>
      <c r="F602" s="31"/>
      <c r="G602" s="27"/>
      <c r="H602" s="241"/>
      <c r="I602" s="28"/>
      <c r="J602" s="28"/>
      <c r="K602" s="27"/>
      <c r="L602" s="27"/>
      <c r="M602" s="27"/>
      <c r="N602" s="27"/>
      <c r="O602" s="28"/>
      <c r="P602" s="28"/>
    </row>
    <row r="603" spans="1:16">
      <c r="A603" s="27"/>
      <c r="F603" s="31"/>
      <c r="G603" s="27"/>
      <c r="H603" s="241"/>
      <c r="I603" s="28"/>
      <c r="J603" s="28"/>
      <c r="K603" s="27"/>
      <c r="L603" s="27"/>
      <c r="M603" s="27"/>
      <c r="N603" s="27"/>
      <c r="O603" s="28"/>
      <c r="P603" s="28"/>
    </row>
    <row r="604" spans="1:16">
      <c r="A604" s="27"/>
      <c r="F604" s="31"/>
      <c r="G604" s="27"/>
      <c r="H604" s="241"/>
      <c r="I604" s="28"/>
      <c r="J604" s="28"/>
      <c r="K604" s="27"/>
      <c r="L604" s="27"/>
      <c r="M604" s="27"/>
      <c r="N604" s="27"/>
      <c r="O604" s="28"/>
      <c r="P604" s="28"/>
    </row>
    <row r="605" spans="1:16">
      <c r="A605" s="27"/>
      <c r="F605" s="31"/>
      <c r="G605" s="27"/>
      <c r="H605" s="241"/>
      <c r="I605" s="28"/>
      <c r="J605" s="28"/>
      <c r="K605" s="27"/>
      <c r="L605" s="27"/>
      <c r="M605" s="27"/>
      <c r="N605" s="27"/>
      <c r="O605" s="28"/>
      <c r="P605" s="28"/>
    </row>
    <row r="606" spans="1:16">
      <c r="A606" s="27"/>
      <c r="F606" s="31"/>
      <c r="G606" s="27"/>
      <c r="H606" s="241"/>
      <c r="I606" s="28"/>
      <c r="J606" s="28"/>
      <c r="K606" s="27"/>
      <c r="L606" s="27"/>
      <c r="M606" s="27"/>
      <c r="N606" s="27"/>
      <c r="O606" s="28"/>
      <c r="P606" s="28"/>
    </row>
    <row r="607" spans="1:16">
      <c r="A607" s="27"/>
      <c r="F607" s="31"/>
      <c r="G607" s="27"/>
      <c r="H607" s="241"/>
      <c r="I607" s="28"/>
      <c r="J607" s="28"/>
      <c r="K607" s="27"/>
      <c r="L607" s="27"/>
      <c r="M607" s="27"/>
      <c r="N607" s="27"/>
      <c r="O607" s="28"/>
      <c r="P607" s="28"/>
    </row>
    <row r="608" spans="1:16">
      <c r="A608" s="27"/>
      <c r="F608" s="31"/>
      <c r="G608" s="27"/>
      <c r="H608" s="241"/>
      <c r="I608" s="28"/>
      <c r="J608" s="28"/>
      <c r="K608" s="27"/>
      <c r="L608" s="27"/>
      <c r="M608" s="27"/>
      <c r="N608" s="27"/>
      <c r="O608" s="28"/>
      <c r="P608" s="28"/>
    </row>
    <row r="609" spans="1:16">
      <c r="A609" s="27"/>
      <c r="F609" s="31"/>
      <c r="G609" s="27"/>
      <c r="H609" s="241"/>
      <c r="I609" s="28"/>
      <c r="J609" s="28"/>
      <c r="K609" s="27"/>
      <c r="L609" s="27"/>
      <c r="M609" s="27"/>
      <c r="N609" s="27"/>
      <c r="O609" s="28"/>
      <c r="P609" s="28"/>
    </row>
    <row r="610" spans="1:16">
      <c r="A610" s="27"/>
      <c r="F610" s="31"/>
      <c r="G610" s="27"/>
      <c r="H610" s="241"/>
      <c r="I610" s="28"/>
      <c r="J610" s="28"/>
      <c r="K610" s="27"/>
      <c r="L610" s="27"/>
      <c r="M610" s="27"/>
      <c r="N610" s="27"/>
      <c r="O610" s="28"/>
      <c r="P610" s="28"/>
    </row>
    <row r="611" spans="1:16">
      <c r="A611" s="27"/>
      <c r="F611" s="31"/>
      <c r="G611" s="27"/>
      <c r="H611" s="241"/>
      <c r="I611" s="28"/>
      <c r="J611" s="28"/>
      <c r="K611" s="27"/>
      <c r="L611" s="27"/>
      <c r="M611" s="27"/>
      <c r="N611" s="27"/>
      <c r="O611" s="28"/>
      <c r="P611" s="28"/>
    </row>
    <row r="612" spans="1:16">
      <c r="A612" s="27"/>
      <c r="F612" s="31"/>
      <c r="G612" s="27"/>
      <c r="H612" s="241"/>
      <c r="I612" s="28"/>
      <c r="J612" s="28"/>
      <c r="K612" s="27"/>
      <c r="L612" s="27"/>
      <c r="M612" s="27"/>
      <c r="N612" s="27"/>
      <c r="O612" s="28"/>
      <c r="P612" s="28"/>
    </row>
    <row r="613" spans="1:16">
      <c r="A613" s="27"/>
      <c r="F613" s="31"/>
      <c r="G613" s="27"/>
      <c r="H613" s="241"/>
      <c r="I613" s="28"/>
      <c r="J613" s="28"/>
      <c r="K613" s="27"/>
      <c r="L613" s="27"/>
      <c r="M613" s="27"/>
      <c r="N613" s="27"/>
      <c r="O613" s="28"/>
      <c r="P613" s="28"/>
    </row>
    <row r="614" spans="1:16">
      <c r="A614" s="27"/>
      <c r="F614" s="31"/>
      <c r="G614" s="27"/>
      <c r="H614" s="241"/>
      <c r="I614" s="28"/>
      <c r="J614" s="28"/>
      <c r="K614" s="27"/>
      <c r="L614" s="27"/>
      <c r="M614" s="27"/>
      <c r="N614" s="27"/>
      <c r="O614" s="28"/>
      <c r="P614" s="28"/>
    </row>
    <row r="615" spans="1:16">
      <c r="A615" s="27"/>
      <c r="F615" s="31"/>
      <c r="G615" s="27"/>
      <c r="H615" s="241"/>
      <c r="I615" s="28"/>
      <c r="J615" s="28"/>
      <c r="K615" s="27"/>
      <c r="L615" s="27"/>
      <c r="M615" s="27"/>
      <c r="N615" s="27"/>
      <c r="O615" s="28"/>
      <c r="P615" s="28"/>
    </row>
    <row r="616" spans="1:16">
      <c r="A616" s="27"/>
      <c r="F616" s="31"/>
      <c r="G616" s="27"/>
      <c r="H616" s="241"/>
      <c r="I616" s="28"/>
      <c r="J616" s="28"/>
      <c r="K616" s="27"/>
      <c r="L616" s="27"/>
      <c r="M616" s="27"/>
      <c r="N616" s="27"/>
      <c r="O616" s="28"/>
      <c r="P616" s="28"/>
    </row>
    <row r="617" spans="1:16">
      <c r="A617" s="27"/>
      <c r="F617" s="31"/>
      <c r="G617" s="27"/>
      <c r="H617" s="241"/>
      <c r="I617" s="28"/>
      <c r="J617" s="28"/>
      <c r="K617" s="27"/>
      <c r="L617" s="27"/>
      <c r="M617" s="27"/>
      <c r="N617" s="27"/>
      <c r="O617" s="28"/>
      <c r="P617" s="28"/>
    </row>
    <row r="618" spans="1:16">
      <c r="A618" s="27"/>
      <c r="F618" s="31"/>
      <c r="G618" s="27"/>
      <c r="H618" s="241"/>
      <c r="I618" s="28"/>
      <c r="J618" s="28"/>
      <c r="K618" s="27"/>
      <c r="L618" s="27"/>
      <c r="M618" s="27"/>
      <c r="N618" s="27"/>
      <c r="O618" s="28"/>
      <c r="P618" s="28"/>
    </row>
    <row r="619" spans="1:16">
      <c r="A619" s="27"/>
      <c r="F619" s="31"/>
      <c r="G619" s="27"/>
      <c r="H619" s="241"/>
      <c r="I619" s="28"/>
      <c r="J619" s="28"/>
      <c r="K619" s="27"/>
      <c r="L619" s="27"/>
      <c r="M619" s="27"/>
      <c r="N619" s="27"/>
      <c r="O619" s="28"/>
      <c r="P619" s="28"/>
    </row>
    <row r="620" spans="1:16">
      <c r="A620" s="27"/>
      <c r="F620" s="31"/>
      <c r="G620" s="27"/>
      <c r="H620" s="241"/>
      <c r="I620" s="28"/>
      <c r="J620" s="28"/>
      <c r="K620" s="27"/>
      <c r="L620" s="27"/>
      <c r="M620" s="27"/>
      <c r="N620" s="27"/>
      <c r="O620" s="28"/>
      <c r="P620" s="28"/>
    </row>
    <row r="621" spans="1:16">
      <c r="A621" s="27"/>
      <c r="F621" s="31"/>
      <c r="G621" s="27"/>
      <c r="H621" s="241"/>
      <c r="I621" s="28"/>
      <c r="J621" s="28"/>
      <c r="K621" s="27"/>
      <c r="L621" s="27"/>
      <c r="M621" s="27"/>
      <c r="N621" s="27"/>
      <c r="O621" s="28"/>
      <c r="P621" s="28"/>
    </row>
    <row r="622" spans="1:16">
      <c r="A622" s="27"/>
      <c r="F622" s="31"/>
      <c r="G622" s="27"/>
      <c r="H622" s="241"/>
      <c r="I622" s="28"/>
      <c r="J622" s="28"/>
      <c r="K622" s="27"/>
      <c r="L622" s="27"/>
      <c r="M622" s="27"/>
      <c r="N622" s="27"/>
      <c r="O622" s="28"/>
      <c r="P622" s="28"/>
    </row>
    <row r="623" spans="1:16">
      <c r="A623" s="27"/>
      <c r="F623" s="31"/>
      <c r="G623" s="27"/>
      <c r="H623" s="241"/>
      <c r="I623" s="28"/>
      <c r="J623" s="28"/>
      <c r="K623" s="27"/>
      <c r="L623" s="27"/>
      <c r="M623" s="27"/>
      <c r="N623" s="27"/>
      <c r="O623" s="28"/>
      <c r="P623" s="28"/>
    </row>
    <row r="624" spans="1:16">
      <c r="A624" s="27"/>
      <c r="F624" s="31"/>
      <c r="G624" s="27"/>
      <c r="H624" s="241"/>
      <c r="I624" s="28"/>
      <c r="J624" s="28"/>
      <c r="K624" s="27"/>
      <c r="L624" s="27"/>
      <c r="M624" s="27"/>
      <c r="N624" s="27"/>
      <c r="O624" s="28"/>
      <c r="P624" s="28"/>
    </row>
    <row r="625" spans="1:16">
      <c r="A625" s="27"/>
      <c r="F625" s="31"/>
      <c r="G625" s="27"/>
      <c r="H625" s="241"/>
      <c r="I625" s="28"/>
      <c r="J625" s="28"/>
      <c r="K625" s="27"/>
      <c r="L625" s="27"/>
      <c r="M625" s="27"/>
      <c r="N625" s="27"/>
      <c r="O625" s="28"/>
      <c r="P625" s="28"/>
    </row>
    <row r="626" spans="1:16">
      <c r="A626" s="27"/>
      <c r="F626" s="31"/>
      <c r="G626" s="27"/>
      <c r="H626" s="241"/>
      <c r="I626" s="28"/>
      <c r="J626" s="28"/>
      <c r="K626" s="27"/>
      <c r="L626" s="27"/>
      <c r="M626" s="27"/>
      <c r="N626" s="27"/>
      <c r="O626" s="28"/>
      <c r="P626" s="28"/>
    </row>
    <row r="627" spans="1:16">
      <c r="A627" s="27"/>
      <c r="F627" s="31"/>
      <c r="G627" s="27"/>
      <c r="H627" s="241"/>
      <c r="I627" s="28"/>
      <c r="J627" s="28"/>
      <c r="K627" s="27"/>
      <c r="L627" s="27"/>
      <c r="M627" s="27"/>
      <c r="N627" s="27"/>
      <c r="O627" s="28"/>
      <c r="P627" s="28"/>
    </row>
    <row r="628" spans="1:16">
      <c r="A628" s="27"/>
      <c r="F628" s="31"/>
      <c r="G628" s="27"/>
      <c r="H628" s="241"/>
      <c r="I628" s="28"/>
      <c r="J628" s="28"/>
      <c r="K628" s="27"/>
      <c r="L628" s="27"/>
      <c r="M628" s="27"/>
      <c r="N628" s="27"/>
      <c r="O628" s="28"/>
      <c r="P628" s="28"/>
    </row>
    <row r="629" spans="1:16">
      <c r="A629" s="27"/>
      <c r="F629" s="31"/>
      <c r="G629" s="27"/>
      <c r="H629" s="241"/>
      <c r="I629" s="28"/>
      <c r="J629" s="28"/>
      <c r="K629" s="27"/>
      <c r="L629" s="27"/>
      <c r="M629" s="27"/>
      <c r="N629" s="27"/>
      <c r="O629" s="28"/>
      <c r="P629" s="28"/>
    </row>
    <row r="630" spans="1:16">
      <c r="A630" s="27"/>
      <c r="F630" s="31"/>
      <c r="G630" s="27"/>
      <c r="H630" s="241"/>
      <c r="I630" s="28"/>
      <c r="J630" s="28"/>
      <c r="K630" s="27"/>
      <c r="L630" s="27"/>
      <c r="M630" s="27"/>
      <c r="N630" s="27"/>
      <c r="O630" s="28"/>
      <c r="P630" s="28"/>
    </row>
    <row r="631" spans="1:16">
      <c r="A631" s="27"/>
      <c r="F631" s="31"/>
      <c r="G631" s="27"/>
      <c r="H631" s="241"/>
      <c r="I631" s="28"/>
      <c r="J631" s="28"/>
      <c r="K631" s="27"/>
      <c r="L631" s="27"/>
      <c r="M631" s="27"/>
      <c r="N631" s="27"/>
      <c r="O631" s="28"/>
      <c r="P631" s="28"/>
    </row>
    <row r="632" spans="1:16">
      <c r="A632" s="27"/>
      <c r="F632" s="31"/>
      <c r="G632" s="27"/>
      <c r="H632" s="241"/>
      <c r="I632" s="28"/>
      <c r="J632" s="28"/>
      <c r="K632" s="27"/>
      <c r="L632" s="27"/>
      <c r="M632" s="27"/>
      <c r="N632" s="27"/>
      <c r="O632" s="28"/>
      <c r="P632" s="28"/>
    </row>
    <row r="633" spans="1:16">
      <c r="A633" s="27"/>
      <c r="F633" s="31"/>
      <c r="G633" s="27"/>
      <c r="H633" s="241"/>
      <c r="I633" s="28"/>
      <c r="J633" s="28"/>
      <c r="K633" s="27"/>
      <c r="L633" s="27"/>
      <c r="M633" s="27"/>
      <c r="N633" s="27"/>
      <c r="O633" s="28"/>
      <c r="P633" s="28"/>
    </row>
    <row r="634" spans="1:16">
      <c r="A634" s="27"/>
      <c r="F634" s="31"/>
      <c r="G634" s="27"/>
      <c r="H634" s="241"/>
      <c r="I634" s="28"/>
      <c r="J634" s="28"/>
      <c r="K634" s="27"/>
      <c r="L634" s="27"/>
      <c r="M634" s="27"/>
      <c r="N634" s="27"/>
      <c r="O634" s="28"/>
      <c r="P634" s="28"/>
    </row>
    <row r="635" spans="1:16">
      <c r="A635" s="27"/>
      <c r="F635" s="31"/>
      <c r="G635" s="27"/>
      <c r="H635" s="241"/>
      <c r="I635" s="28"/>
      <c r="J635" s="28"/>
      <c r="K635" s="27"/>
      <c r="L635" s="27"/>
      <c r="M635" s="27"/>
      <c r="N635" s="27"/>
      <c r="O635" s="28"/>
      <c r="P635" s="28"/>
    </row>
    <row r="636" spans="1:16">
      <c r="A636" s="27"/>
      <c r="F636" s="31"/>
      <c r="G636" s="27"/>
      <c r="H636" s="241"/>
      <c r="I636" s="28"/>
      <c r="J636" s="28"/>
      <c r="K636" s="27"/>
      <c r="L636" s="27"/>
      <c r="M636" s="27"/>
      <c r="N636" s="27"/>
      <c r="O636" s="28"/>
      <c r="P636" s="28"/>
    </row>
    <row r="637" spans="1:16">
      <c r="A637" s="27"/>
      <c r="F637" s="31"/>
      <c r="G637" s="27"/>
      <c r="H637" s="241"/>
      <c r="I637" s="28"/>
      <c r="J637" s="28"/>
      <c r="K637" s="27"/>
      <c r="L637" s="27"/>
      <c r="M637" s="27"/>
      <c r="N637" s="27"/>
      <c r="O637" s="28"/>
      <c r="P637" s="28"/>
    </row>
    <row r="638" spans="1:16">
      <c r="A638" s="27"/>
      <c r="F638" s="31"/>
      <c r="G638" s="27"/>
      <c r="H638" s="241"/>
      <c r="I638" s="28"/>
      <c r="J638" s="28"/>
      <c r="K638" s="27"/>
      <c r="L638" s="27"/>
      <c r="M638" s="27"/>
      <c r="N638" s="27"/>
      <c r="O638" s="28"/>
      <c r="P638" s="28"/>
    </row>
    <row r="639" spans="1:16">
      <c r="A639" s="27"/>
      <c r="F639" s="31"/>
      <c r="G639" s="27"/>
      <c r="H639" s="241"/>
      <c r="I639" s="28"/>
      <c r="J639" s="28"/>
      <c r="K639" s="27"/>
      <c r="L639" s="27"/>
      <c r="M639" s="27"/>
      <c r="N639" s="27"/>
      <c r="O639" s="28"/>
      <c r="P639" s="28"/>
    </row>
    <row r="640" spans="1:16">
      <c r="A640" s="27"/>
      <c r="F640" s="31"/>
      <c r="G640" s="27"/>
      <c r="H640" s="241"/>
      <c r="I640" s="28"/>
      <c r="J640" s="28"/>
      <c r="K640" s="27"/>
      <c r="L640" s="27"/>
      <c r="M640" s="27"/>
      <c r="N640" s="27"/>
      <c r="O640" s="28"/>
      <c r="P640" s="28"/>
    </row>
    <row r="641" spans="1:16">
      <c r="A641" s="27"/>
      <c r="F641" s="31"/>
      <c r="G641" s="27"/>
      <c r="H641" s="241"/>
      <c r="I641" s="28"/>
      <c r="J641" s="28"/>
      <c r="K641" s="27"/>
      <c r="L641" s="27"/>
      <c r="M641" s="27"/>
      <c r="N641" s="27"/>
      <c r="O641" s="28"/>
      <c r="P641" s="28"/>
    </row>
    <row r="642" spans="1:16">
      <c r="A642" s="27"/>
      <c r="F642" s="31"/>
      <c r="G642" s="27"/>
      <c r="H642" s="241"/>
      <c r="I642" s="28"/>
      <c r="J642" s="28"/>
      <c r="K642" s="27"/>
      <c r="L642" s="27"/>
      <c r="M642" s="27"/>
      <c r="N642" s="27"/>
      <c r="O642" s="28"/>
      <c r="P642" s="28"/>
    </row>
    <row r="643" spans="1:16">
      <c r="A643" s="27"/>
      <c r="F643" s="31"/>
      <c r="G643" s="27"/>
      <c r="H643" s="241"/>
      <c r="I643" s="28"/>
      <c r="J643" s="28"/>
      <c r="K643" s="27"/>
      <c r="L643" s="27"/>
      <c r="M643" s="27"/>
      <c r="N643" s="27"/>
      <c r="O643" s="28"/>
      <c r="P643" s="28"/>
    </row>
    <row r="644" spans="1:16">
      <c r="A644" s="27"/>
      <c r="F644" s="31"/>
      <c r="G644" s="27"/>
      <c r="H644" s="241"/>
      <c r="I644" s="28"/>
      <c r="J644" s="28"/>
      <c r="K644" s="27"/>
      <c r="L644" s="27"/>
      <c r="M644" s="27"/>
      <c r="N644" s="27"/>
      <c r="O644" s="28"/>
      <c r="P644" s="28"/>
    </row>
    <row r="645" spans="1:16">
      <c r="A645" s="27"/>
      <c r="F645" s="31"/>
      <c r="G645" s="27"/>
      <c r="H645" s="241"/>
      <c r="I645" s="28"/>
      <c r="J645" s="28"/>
      <c r="K645" s="27"/>
      <c r="L645" s="27"/>
      <c r="M645" s="27"/>
      <c r="N645" s="27"/>
      <c r="O645" s="28"/>
      <c r="P645" s="28"/>
    </row>
    <row r="646" spans="1:16">
      <c r="A646" s="27"/>
      <c r="F646" s="31"/>
      <c r="G646" s="27"/>
      <c r="H646" s="241"/>
      <c r="I646" s="28"/>
      <c r="J646" s="28"/>
      <c r="K646" s="27"/>
      <c r="L646" s="27"/>
      <c r="M646" s="27"/>
      <c r="N646" s="27"/>
      <c r="O646" s="28"/>
      <c r="P646" s="28"/>
    </row>
    <row r="647" spans="1:16">
      <c r="A647" s="27"/>
      <c r="F647" s="31"/>
      <c r="G647" s="27"/>
      <c r="H647" s="241"/>
      <c r="I647" s="28"/>
      <c r="J647" s="28"/>
      <c r="K647" s="27"/>
      <c r="L647" s="27"/>
      <c r="M647" s="27"/>
      <c r="N647" s="27"/>
      <c r="O647" s="28"/>
      <c r="P647" s="28"/>
    </row>
    <row r="648" spans="1:16">
      <c r="A648" s="27"/>
      <c r="F648" s="31"/>
      <c r="G648" s="27"/>
      <c r="H648" s="241"/>
      <c r="I648" s="28"/>
      <c r="J648" s="28"/>
      <c r="K648" s="27"/>
      <c r="L648" s="27"/>
      <c r="M648" s="27"/>
      <c r="N648" s="27"/>
      <c r="O648" s="28"/>
      <c r="P648" s="28"/>
    </row>
    <row r="649" spans="1:16">
      <c r="A649" s="27"/>
      <c r="F649" s="31"/>
      <c r="G649" s="27"/>
      <c r="H649" s="241"/>
      <c r="I649" s="28"/>
      <c r="J649" s="28"/>
      <c r="K649" s="27"/>
      <c r="L649" s="27"/>
      <c r="M649" s="27"/>
      <c r="N649" s="27"/>
      <c r="O649" s="28"/>
      <c r="P649" s="28"/>
    </row>
    <row r="650" spans="1:16">
      <c r="A650" s="27"/>
      <c r="F650" s="31"/>
      <c r="G650" s="27"/>
      <c r="H650" s="241"/>
      <c r="I650" s="28"/>
      <c r="J650" s="28"/>
      <c r="K650" s="27"/>
      <c r="L650" s="27"/>
      <c r="M650" s="27"/>
      <c r="N650" s="27"/>
      <c r="O650" s="28"/>
      <c r="P650" s="28"/>
    </row>
    <row r="651" spans="1:16">
      <c r="A651" s="27"/>
      <c r="F651" s="31"/>
      <c r="G651" s="27"/>
      <c r="H651" s="241"/>
      <c r="I651" s="28"/>
      <c r="J651" s="28"/>
      <c r="K651" s="27"/>
      <c r="L651" s="27"/>
      <c r="M651" s="27"/>
      <c r="N651" s="27"/>
      <c r="O651" s="28"/>
      <c r="P651" s="28"/>
    </row>
    <row r="652" spans="1:16">
      <c r="A652" s="27"/>
      <c r="F652" s="31"/>
      <c r="G652" s="27"/>
      <c r="H652" s="241"/>
      <c r="I652" s="28"/>
      <c r="J652" s="28"/>
      <c r="K652" s="27"/>
      <c r="L652" s="27"/>
      <c r="M652" s="27"/>
      <c r="N652" s="27"/>
      <c r="O652" s="28"/>
      <c r="P652" s="28"/>
    </row>
    <row r="653" spans="1:16">
      <c r="A653" s="27"/>
      <c r="F653" s="31"/>
      <c r="G653" s="27"/>
      <c r="H653" s="241"/>
      <c r="I653" s="28"/>
      <c r="J653" s="28"/>
      <c r="K653" s="27"/>
      <c r="L653" s="27"/>
      <c r="M653" s="27"/>
      <c r="N653" s="27"/>
      <c r="O653" s="28"/>
      <c r="P653" s="28"/>
    </row>
    <row r="654" spans="1:16">
      <c r="A654" s="27"/>
      <c r="F654" s="31"/>
      <c r="G654" s="27"/>
      <c r="H654" s="241"/>
      <c r="I654" s="28"/>
      <c r="J654" s="28"/>
      <c r="K654" s="27"/>
      <c r="L654" s="27"/>
      <c r="M654" s="27"/>
      <c r="N654" s="27"/>
      <c r="O654" s="28"/>
      <c r="P654" s="28"/>
    </row>
    <row r="655" spans="1:16">
      <c r="A655" s="27"/>
      <c r="F655" s="31"/>
      <c r="G655" s="27"/>
      <c r="H655" s="241"/>
      <c r="I655" s="28"/>
      <c r="J655" s="28"/>
      <c r="K655" s="27"/>
      <c r="L655" s="27"/>
      <c r="M655" s="27"/>
      <c r="N655" s="27"/>
      <c r="O655" s="28"/>
      <c r="P655" s="28"/>
    </row>
    <row r="656" spans="1:16">
      <c r="A656" s="27"/>
      <c r="F656" s="31"/>
      <c r="G656" s="27"/>
      <c r="H656" s="241"/>
      <c r="I656" s="28"/>
      <c r="J656" s="28"/>
      <c r="K656" s="27"/>
      <c r="L656" s="27"/>
      <c r="M656" s="27"/>
      <c r="N656" s="27"/>
      <c r="O656" s="28"/>
      <c r="P656" s="28"/>
    </row>
    <row r="657" spans="1:16">
      <c r="A657" s="27"/>
      <c r="F657" s="31"/>
      <c r="G657" s="27"/>
      <c r="H657" s="241"/>
      <c r="I657" s="28"/>
      <c r="J657" s="28"/>
      <c r="K657" s="27"/>
      <c r="L657" s="27"/>
      <c r="M657" s="27"/>
      <c r="N657" s="27"/>
      <c r="O657" s="28"/>
      <c r="P657" s="28"/>
    </row>
    <row r="658" spans="1:16">
      <c r="A658" s="27"/>
      <c r="F658" s="31"/>
      <c r="G658" s="27"/>
      <c r="H658" s="241"/>
      <c r="I658" s="28"/>
      <c r="J658" s="28"/>
      <c r="K658" s="27"/>
      <c r="L658" s="27"/>
      <c r="M658" s="27"/>
      <c r="N658" s="27"/>
      <c r="O658" s="28"/>
      <c r="P658" s="28"/>
    </row>
    <row r="659" spans="1:16">
      <c r="A659" s="27"/>
      <c r="F659" s="31"/>
      <c r="G659" s="27"/>
      <c r="H659" s="241"/>
      <c r="I659" s="28"/>
      <c r="J659" s="28"/>
      <c r="K659" s="27"/>
      <c r="L659" s="27"/>
      <c r="M659" s="27"/>
      <c r="N659" s="27"/>
      <c r="O659" s="28"/>
      <c r="P659" s="28"/>
    </row>
    <row r="660" spans="1:16">
      <c r="A660" s="27"/>
      <c r="F660" s="31"/>
      <c r="G660" s="27"/>
      <c r="H660" s="241"/>
      <c r="I660" s="28"/>
      <c r="J660" s="28"/>
      <c r="K660" s="27"/>
      <c r="L660" s="27"/>
      <c r="M660" s="27"/>
      <c r="N660" s="27"/>
      <c r="O660" s="28"/>
      <c r="P660" s="28"/>
    </row>
    <row r="661" spans="1:16">
      <c r="A661" s="27"/>
      <c r="F661" s="31"/>
      <c r="G661" s="27"/>
      <c r="H661" s="241"/>
      <c r="I661" s="28"/>
      <c r="J661" s="28"/>
      <c r="K661" s="27"/>
      <c r="L661" s="27"/>
      <c r="M661" s="27"/>
      <c r="N661" s="27"/>
      <c r="O661" s="28"/>
      <c r="P661" s="28"/>
    </row>
    <row r="662" spans="1:16">
      <c r="A662" s="27"/>
      <c r="F662" s="31"/>
      <c r="G662" s="27"/>
      <c r="H662" s="241"/>
      <c r="I662" s="28"/>
      <c r="J662" s="28"/>
      <c r="K662" s="27"/>
      <c r="L662" s="27"/>
      <c r="M662" s="27"/>
      <c r="N662" s="27"/>
      <c r="O662" s="28"/>
      <c r="P662" s="28"/>
    </row>
    <row r="663" spans="1:16">
      <c r="A663" s="27"/>
      <c r="F663" s="31"/>
      <c r="G663" s="27"/>
      <c r="H663" s="241"/>
      <c r="I663" s="28"/>
      <c r="J663" s="28"/>
      <c r="K663" s="27"/>
      <c r="L663" s="27"/>
      <c r="M663" s="27"/>
      <c r="N663" s="27"/>
      <c r="O663" s="28"/>
      <c r="P663" s="28"/>
    </row>
    <row r="664" spans="1:16">
      <c r="A664" s="27"/>
      <c r="F664" s="31"/>
      <c r="G664" s="27"/>
      <c r="H664" s="241"/>
      <c r="I664" s="28"/>
      <c r="J664" s="28"/>
      <c r="K664" s="27"/>
      <c r="L664" s="27"/>
      <c r="M664" s="27"/>
      <c r="N664" s="27"/>
      <c r="O664" s="28"/>
      <c r="P664" s="28"/>
    </row>
    <row r="665" spans="1:16">
      <c r="A665" s="27"/>
      <c r="F665" s="31"/>
      <c r="G665" s="27"/>
      <c r="H665" s="241"/>
      <c r="I665" s="28"/>
      <c r="J665" s="28"/>
      <c r="K665" s="27"/>
      <c r="L665" s="27"/>
      <c r="M665" s="27"/>
      <c r="N665" s="27"/>
      <c r="O665" s="28"/>
      <c r="P665" s="28"/>
    </row>
    <row r="666" spans="1:16">
      <c r="A666" s="27"/>
      <c r="F666" s="31"/>
      <c r="G666" s="27"/>
      <c r="H666" s="241"/>
      <c r="I666" s="28"/>
      <c r="J666" s="28"/>
      <c r="K666" s="27"/>
      <c r="L666" s="27"/>
      <c r="M666" s="27"/>
      <c r="N666" s="27"/>
      <c r="O666" s="28"/>
      <c r="P666" s="28"/>
    </row>
    <row r="667" spans="1:16">
      <c r="A667" s="27"/>
      <c r="F667" s="31"/>
      <c r="G667" s="27"/>
      <c r="H667" s="241"/>
      <c r="I667" s="28"/>
      <c r="J667" s="28"/>
      <c r="K667" s="27"/>
      <c r="L667" s="27"/>
      <c r="M667" s="27"/>
      <c r="N667" s="27"/>
      <c r="O667" s="28"/>
      <c r="P667" s="28"/>
    </row>
    <row r="668" spans="1:16">
      <c r="A668" s="27"/>
      <c r="F668" s="31"/>
      <c r="G668" s="27"/>
      <c r="H668" s="241"/>
      <c r="I668" s="28"/>
      <c r="J668" s="28"/>
      <c r="K668" s="27"/>
      <c r="L668" s="27"/>
      <c r="M668" s="27"/>
      <c r="N668" s="27"/>
      <c r="O668" s="28"/>
      <c r="P668" s="28"/>
    </row>
    <row r="669" spans="1:16">
      <c r="A669" s="27"/>
      <c r="F669" s="31"/>
      <c r="G669" s="27"/>
      <c r="H669" s="241"/>
      <c r="I669" s="28"/>
      <c r="J669" s="28"/>
      <c r="K669" s="27"/>
      <c r="L669" s="27"/>
      <c r="M669" s="27"/>
      <c r="N669" s="27"/>
      <c r="O669" s="28"/>
      <c r="P669" s="28"/>
    </row>
    <row r="670" spans="1:16">
      <c r="A670" s="27"/>
      <c r="F670" s="31"/>
      <c r="G670" s="27"/>
      <c r="H670" s="241"/>
      <c r="I670" s="28"/>
      <c r="J670" s="28"/>
      <c r="K670" s="27"/>
      <c r="L670" s="27"/>
      <c r="M670" s="27"/>
      <c r="N670" s="27"/>
      <c r="O670" s="28"/>
      <c r="P670" s="28"/>
    </row>
    <row r="671" spans="1:16">
      <c r="A671" s="27"/>
      <c r="F671" s="31"/>
      <c r="G671" s="27"/>
      <c r="H671" s="241"/>
      <c r="I671" s="28"/>
      <c r="J671" s="28"/>
      <c r="K671" s="27"/>
      <c r="L671" s="27"/>
      <c r="M671" s="27"/>
      <c r="N671" s="27"/>
      <c r="O671" s="28"/>
      <c r="P671" s="28"/>
    </row>
    <row r="672" spans="1:16">
      <c r="A672" s="27"/>
      <c r="F672" s="31"/>
      <c r="G672" s="27"/>
      <c r="H672" s="241"/>
      <c r="I672" s="28"/>
      <c r="J672" s="28"/>
      <c r="K672" s="27"/>
      <c r="L672" s="27"/>
      <c r="M672" s="27"/>
      <c r="N672" s="27"/>
      <c r="O672" s="28"/>
      <c r="P672" s="28"/>
    </row>
    <row r="673" spans="1:16">
      <c r="A673" s="27"/>
      <c r="F673" s="31"/>
      <c r="G673" s="27"/>
      <c r="H673" s="241"/>
      <c r="I673" s="28"/>
      <c r="J673" s="28"/>
      <c r="K673" s="27"/>
      <c r="L673" s="27"/>
      <c r="M673" s="27"/>
      <c r="N673" s="27"/>
      <c r="O673" s="28"/>
      <c r="P673" s="28"/>
    </row>
    <row r="674" spans="1:16">
      <c r="A674" s="27"/>
      <c r="F674" s="31"/>
      <c r="G674" s="27"/>
      <c r="H674" s="241"/>
      <c r="I674" s="28"/>
      <c r="J674" s="28"/>
      <c r="K674" s="27"/>
      <c r="L674" s="27"/>
      <c r="M674" s="27"/>
      <c r="N674" s="27"/>
      <c r="O674" s="28"/>
      <c r="P674" s="28"/>
    </row>
    <row r="675" spans="1:16">
      <c r="A675" s="27"/>
      <c r="F675" s="31"/>
      <c r="G675" s="27"/>
      <c r="H675" s="241"/>
      <c r="I675" s="28"/>
      <c r="J675" s="28"/>
      <c r="K675" s="27"/>
      <c r="L675" s="27"/>
      <c r="M675" s="27"/>
      <c r="N675" s="27"/>
      <c r="O675" s="28"/>
      <c r="P675" s="28"/>
    </row>
    <row r="676" spans="1:16">
      <c r="A676" s="27"/>
      <c r="F676" s="31"/>
      <c r="G676" s="27"/>
      <c r="H676" s="241"/>
      <c r="I676" s="28"/>
      <c r="J676" s="28"/>
      <c r="K676" s="27"/>
      <c r="L676" s="27"/>
      <c r="M676" s="27"/>
      <c r="N676" s="27"/>
      <c r="O676" s="28"/>
      <c r="P676" s="28"/>
    </row>
    <row r="677" spans="1:16">
      <c r="A677" s="27"/>
      <c r="F677" s="31"/>
      <c r="G677" s="27"/>
      <c r="H677" s="241"/>
      <c r="I677" s="28"/>
      <c r="J677" s="28"/>
      <c r="K677" s="27"/>
      <c r="L677" s="27"/>
      <c r="M677" s="27"/>
      <c r="N677" s="27"/>
      <c r="O677" s="28"/>
      <c r="P677" s="28"/>
    </row>
    <row r="678" spans="1:16">
      <c r="A678" s="27"/>
      <c r="F678" s="31"/>
      <c r="G678" s="27"/>
      <c r="H678" s="241"/>
      <c r="I678" s="28"/>
      <c r="J678" s="28"/>
      <c r="K678" s="27"/>
      <c r="L678" s="27"/>
      <c r="M678" s="27"/>
      <c r="N678" s="27"/>
      <c r="O678" s="28"/>
      <c r="P678" s="28"/>
    </row>
    <row r="679" spans="1:16">
      <c r="A679" s="27"/>
      <c r="F679" s="31"/>
      <c r="G679" s="27"/>
      <c r="H679" s="241"/>
      <c r="I679" s="28"/>
      <c r="J679" s="28"/>
      <c r="K679" s="27"/>
      <c r="L679" s="27"/>
      <c r="M679" s="27"/>
      <c r="N679" s="27"/>
      <c r="O679" s="28"/>
      <c r="P679" s="28"/>
    </row>
    <row r="680" spans="1:16">
      <c r="A680" s="27"/>
      <c r="F680" s="31"/>
      <c r="G680" s="27"/>
      <c r="H680" s="241"/>
      <c r="I680" s="28"/>
      <c r="J680" s="28"/>
      <c r="K680" s="27"/>
      <c r="L680" s="27"/>
      <c r="M680" s="27"/>
      <c r="N680" s="27"/>
      <c r="O680" s="28"/>
      <c r="P680" s="28"/>
    </row>
    <row r="681" spans="1:16">
      <c r="A681" s="27"/>
      <c r="F681" s="31"/>
      <c r="G681" s="27"/>
      <c r="H681" s="241"/>
      <c r="I681" s="28"/>
      <c r="J681" s="28"/>
      <c r="K681" s="27"/>
      <c r="L681" s="27"/>
      <c r="M681" s="27"/>
      <c r="N681" s="27"/>
      <c r="O681" s="28"/>
      <c r="P681" s="28"/>
    </row>
    <row r="682" spans="1:16">
      <c r="A682" s="27"/>
      <c r="F682" s="31"/>
      <c r="G682" s="27"/>
      <c r="H682" s="241"/>
      <c r="I682" s="28"/>
      <c r="J682" s="28"/>
      <c r="K682" s="27"/>
      <c r="L682" s="27"/>
      <c r="M682" s="27"/>
      <c r="N682" s="27"/>
      <c r="O682" s="28"/>
      <c r="P682" s="28"/>
    </row>
    <row r="683" spans="1:16">
      <c r="A683" s="27"/>
      <c r="F683" s="31"/>
      <c r="G683" s="27"/>
      <c r="H683" s="241"/>
      <c r="I683" s="28"/>
      <c r="J683" s="28"/>
      <c r="K683" s="27"/>
      <c r="L683" s="27"/>
      <c r="M683" s="27"/>
      <c r="N683" s="27"/>
      <c r="O683" s="28"/>
      <c r="P683" s="28"/>
    </row>
    <row r="684" spans="1:16">
      <c r="A684" s="27"/>
      <c r="F684" s="31"/>
      <c r="G684" s="27"/>
      <c r="H684" s="241"/>
      <c r="I684" s="28"/>
      <c r="J684" s="28"/>
      <c r="K684" s="27"/>
      <c r="L684" s="27"/>
      <c r="M684" s="27"/>
      <c r="N684" s="27"/>
      <c r="O684" s="28"/>
      <c r="P684" s="28"/>
    </row>
    <row r="685" spans="1:16">
      <c r="A685" s="27"/>
      <c r="F685" s="31"/>
      <c r="G685" s="27"/>
      <c r="H685" s="241"/>
      <c r="I685" s="28"/>
      <c r="J685" s="28"/>
      <c r="K685" s="27"/>
      <c r="L685" s="27"/>
      <c r="M685" s="27"/>
      <c r="N685" s="27"/>
      <c r="O685" s="28"/>
      <c r="P685" s="28"/>
    </row>
    <row r="686" spans="1:16">
      <c r="A686" s="27"/>
      <c r="F686" s="31"/>
      <c r="G686" s="27"/>
      <c r="H686" s="241"/>
      <c r="I686" s="28"/>
      <c r="J686" s="28"/>
      <c r="K686" s="27"/>
      <c r="L686" s="27"/>
      <c r="M686" s="27"/>
      <c r="N686" s="27"/>
      <c r="O686" s="28"/>
      <c r="P686" s="28"/>
    </row>
    <row r="687" spans="1:16">
      <c r="A687" s="27"/>
      <c r="F687" s="31"/>
      <c r="G687" s="27"/>
      <c r="H687" s="241"/>
      <c r="I687" s="28"/>
      <c r="J687" s="28"/>
      <c r="K687" s="27"/>
      <c r="L687" s="27"/>
      <c r="M687" s="27"/>
      <c r="N687" s="27"/>
      <c r="O687" s="28"/>
      <c r="P687" s="28"/>
    </row>
    <row r="688" spans="1:16">
      <c r="A688" s="27"/>
      <c r="F688" s="31"/>
      <c r="G688" s="27"/>
      <c r="H688" s="241"/>
      <c r="I688" s="28"/>
      <c r="J688" s="28"/>
      <c r="K688" s="27"/>
      <c r="L688" s="27"/>
      <c r="M688" s="27"/>
      <c r="N688" s="27"/>
      <c r="O688" s="28"/>
      <c r="P688" s="28"/>
    </row>
    <row r="689" spans="1:16">
      <c r="A689" s="27"/>
      <c r="F689" s="31"/>
      <c r="G689" s="27"/>
      <c r="H689" s="241"/>
      <c r="I689" s="28"/>
      <c r="J689" s="28"/>
      <c r="K689" s="27"/>
      <c r="L689" s="27"/>
      <c r="M689" s="27"/>
      <c r="N689" s="27"/>
      <c r="O689" s="28"/>
      <c r="P689" s="28"/>
    </row>
    <row r="690" spans="1:16">
      <c r="A690" s="27"/>
      <c r="F690" s="31"/>
      <c r="G690" s="27"/>
      <c r="H690" s="241"/>
      <c r="I690" s="28"/>
      <c r="J690" s="28"/>
      <c r="K690" s="27"/>
      <c r="L690" s="27"/>
      <c r="M690" s="27"/>
      <c r="N690" s="27"/>
      <c r="O690" s="28"/>
      <c r="P690" s="28"/>
    </row>
    <row r="691" spans="1:16">
      <c r="A691" s="27"/>
      <c r="F691" s="31"/>
      <c r="G691" s="27"/>
      <c r="H691" s="241"/>
      <c r="I691" s="28"/>
      <c r="J691" s="28"/>
      <c r="K691" s="27"/>
      <c r="L691" s="27"/>
      <c r="M691" s="27"/>
      <c r="N691" s="27"/>
      <c r="O691" s="28"/>
      <c r="P691" s="28"/>
    </row>
    <row r="692" spans="1:16">
      <c r="A692" s="27"/>
      <c r="F692" s="31"/>
      <c r="G692" s="27"/>
      <c r="H692" s="241"/>
      <c r="I692" s="28"/>
      <c r="J692" s="28"/>
      <c r="K692" s="27"/>
      <c r="L692" s="27"/>
      <c r="M692" s="27"/>
      <c r="N692" s="27"/>
      <c r="O692" s="28"/>
      <c r="P692" s="28"/>
    </row>
    <row r="693" spans="1:16">
      <c r="A693" s="27"/>
      <c r="F693" s="31"/>
      <c r="G693" s="27"/>
      <c r="H693" s="241"/>
      <c r="I693" s="28"/>
      <c r="J693" s="28"/>
      <c r="K693" s="27"/>
      <c r="L693" s="27"/>
      <c r="M693" s="27"/>
      <c r="N693" s="27"/>
      <c r="O693" s="28"/>
      <c r="P693" s="28"/>
    </row>
    <row r="694" spans="1:16">
      <c r="A694" s="27"/>
      <c r="F694" s="31"/>
      <c r="G694" s="27"/>
      <c r="H694" s="241"/>
      <c r="I694" s="28"/>
      <c r="J694" s="28"/>
      <c r="K694" s="27"/>
      <c r="L694" s="27"/>
      <c r="M694" s="27"/>
      <c r="N694" s="27"/>
      <c r="O694" s="28"/>
      <c r="P694" s="28"/>
    </row>
    <row r="695" spans="1:16">
      <c r="A695" s="27"/>
      <c r="F695" s="31"/>
      <c r="G695" s="27"/>
      <c r="H695" s="241"/>
      <c r="I695" s="28"/>
      <c r="J695" s="28"/>
      <c r="K695" s="27"/>
      <c r="L695" s="27"/>
      <c r="M695" s="27"/>
      <c r="N695" s="27"/>
      <c r="O695" s="28"/>
      <c r="P695" s="28"/>
    </row>
    <row r="696" spans="1:16">
      <c r="A696" s="27"/>
      <c r="F696" s="31"/>
      <c r="G696" s="27"/>
      <c r="H696" s="241"/>
      <c r="I696" s="28"/>
      <c r="J696" s="28"/>
      <c r="K696" s="27"/>
      <c r="L696" s="27"/>
      <c r="M696" s="27"/>
      <c r="N696" s="27"/>
      <c r="O696" s="28"/>
      <c r="P696" s="28"/>
    </row>
    <row r="697" spans="1:16">
      <c r="A697" s="27"/>
      <c r="F697" s="31"/>
      <c r="G697" s="27"/>
      <c r="H697" s="241"/>
      <c r="I697" s="28"/>
      <c r="J697" s="28"/>
      <c r="K697" s="27"/>
      <c r="L697" s="27"/>
      <c r="M697" s="27"/>
      <c r="N697" s="27"/>
      <c r="O697" s="28"/>
      <c r="P697" s="28"/>
    </row>
    <row r="698" spans="1:16">
      <c r="A698" s="27"/>
      <c r="F698" s="31"/>
      <c r="G698" s="27"/>
      <c r="H698" s="241"/>
      <c r="I698" s="28"/>
      <c r="J698" s="28"/>
      <c r="K698" s="27"/>
      <c r="L698" s="27"/>
      <c r="M698" s="27"/>
      <c r="N698" s="27"/>
      <c r="O698" s="28"/>
      <c r="P698" s="28"/>
    </row>
    <row r="699" spans="1:16">
      <c r="A699" s="27"/>
      <c r="F699" s="31"/>
      <c r="G699" s="27"/>
      <c r="H699" s="241"/>
      <c r="I699" s="28"/>
      <c r="J699" s="28"/>
      <c r="K699" s="27"/>
      <c r="L699" s="27"/>
      <c r="M699" s="27"/>
      <c r="N699" s="27"/>
      <c r="O699" s="28"/>
      <c r="P699" s="28"/>
    </row>
    <row r="700" spans="1:16">
      <c r="A700" s="27"/>
      <c r="F700" s="31"/>
      <c r="G700" s="27"/>
      <c r="H700" s="241"/>
      <c r="I700" s="28"/>
      <c r="J700" s="28"/>
      <c r="K700" s="27"/>
      <c r="L700" s="27"/>
      <c r="M700" s="27"/>
      <c r="N700" s="27"/>
      <c r="O700" s="28"/>
      <c r="P700" s="28"/>
    </row>
    <row r="701" spans="1:16">
      <c r="A701" s="27"/>
      <c r="F701" s="31"/>
      <c r="G701" s="27"/>
      <c r="H701" s="241"/>
      <c r="I701" s="28"/>
      <c r="J701" s="28"/>
      <c r="K701" s="27"/>
      <c r="L701" s="27"/>
      <c r="M701" s="27"/>
      <c r="N701" s="27"/>
      <c r="O701" s="28"/>
      <c r="P701" s="28"/>
    </row>
    <row r="702" spans="1:16">
      <c r="A702" s="27"/>
      <c r="F702" s="31"/>
      <c r="G702" s="27"/>
      <c r="H702" s="241"/>
      <c r="I702" s="28"/>
      <c r="J702" s="28"/>
      <c r="K702" s="27"/>
      <c r="L702" s="27"/>
      <c r="M702" s="27"/>
      <c r="N702" s="27"/>
      <c r="O702" s="28"/>
      <c r="P702" s="28"/>
    </row>
    <row r="703" spans="1:16">
      <c r="A703" s="27"/>
      <c r="F703" s="31"/>
      <c r="G703" s="27"/>
      <c r="H703" s="241"/>
      <c r="I703" s="28"/>
      <c r="J703" s="28"/>
      <c r="K703" s="27"/>
      <c r="L703" s="27"/>
      <c r="M703" s="27"/>
      <c r="N703" s="27"/>
      <c r="O703" s="28"/>
      <c r="P703" s="28"/>
    </row>
    <row r="704" spans="1:16">
      <c r="A704" s="27"/>
      <c r="F704" s="31"/>
      <c r="G704" s="27"/>
      <c r="H704" s="241"/>
      <c r="I704" s="28"/>
      <c r="J704" s="28"/>
      <c r="K704" s="27"/>
      <c r="L704" s="27"/>
      <c r="M704" s="27"/>
      <c r="N704" s="27"/>
      <c r="O704" s="28"/>
      <c r="P704" s="28"/>
    </row>
    <row r="705" spans="1:16">
      <c r="A705" s="27"/>
      <c r="F705" s="31"/>
      <c r="G705" s="27"/>
      <c r="H705" s="241"/>
      <c r="I705" s="28"/>
      <c r="J705" s="28"/>
      <c r="K705" s="27"/>
      <c r="L705" s="27"/>
      <c r="M705" s="27"/>
      <c r="N705" s="27"/>
      <c r="O705" s="28"/>
      <c r="P705" s="28"/>
    </row>
    <row r="706" spans="1:16">
      <c r="A706" s="27"/>
      <c r="F706" s="31"/>
      <c r="G706" s="27"/>
      <c r="H706" s="241"/>
      <c r="I706" s="28"/>
      <c r="J706" s="28"/>
      <c r="K706" s="27"/>
      <c r="L706" s="27"/>
      <c r="M706" s="27"/>
      <c r="N706" s="27"/>
      <c r="O706" s="28"/>
      <c r="P706" s="28"/>
    </row>
    <row r="707" spans="1:16">
      <c r="A707" s="27"/>
      <c r="F707" s="31"/>
      <c r="G707" s="27"/>
      <c r="H707" s="241"/>
      <c r="I707" s="28"/>
      <c r="J707" s="28"/>
      <c r="K707" s="27"/>
      <c r="L707" s="27"/>
      <c r="M707" s="27"/>
      <c r="N707" s="27"/>
      <c r="O707" s="28"/>
      <c r="P707" s="28"/>
    </row>
    <row r="708" spans="1:16">
      <c r="A708" s="27"/>
      <c r="F708" s="31"/>
      <c r="G708" s="27"/>
      <c r="H708" s="241"/>
      <c r="I708" s="28"/>
      <c r="J708" s="28"/>
      <c r="K708" s="27"/>
      <c r="L708" s="27"/>
      <c r="M708" s="27"/>
      <c r="N708" s="27"/>
      <c r="O708" s="28"/>
      <c r="P708" s="28"/>
    </row>
    <row r="709" spans="1:16">
      <c r="A709" s="27"/>
      <c r="F709" s="31"/>
      <c r="G709" s="27"/>
      <c r="H709" s="241"/>
      <c r="I709" s="28"/>
      <c r="J709" s="28"/>
      <c r="K709" s="27"/>
      <c r="L709" s="27"/>
      <c r="M709" s="27"/>
      <c r="N709" s="27"/>
      <c r="O709" s="28"/>
      <c r="P709" s="28"/>
    </row>
    <row r="710" spans="1:16">
      <c r="A710" s="27"/>
      <c r="F710" s="31"/>
      <c r="G710" s="27"/>
      <c r="H710" s="241"/>
      <c r="I710" s="28"/>
      <c r="J710" s="28"/>
      <c r="K710" s="27"/>
      <c r="L710" s="27"/>
      <c r="M710" s="27"/>
      <c r="N710" s="27"/>
      <c r="O710" s="28"/>
      <c r="P710" s="28"/>
    </row>
    <row r="711" spans="1:16">
      <c r="A711" s="27"/>
      <c r="F711" s="31"/>
      <c r="G711" s="27"/>
      <c r="H711" s="241"/>
      <c r="I711" s="28"/>
      <c r="J711" s="28"/>
      <c r="K711" s="27"/>
      <c r="L711" s="27"/>
      <c r="M711" s="27"/>
      <c r="N711" s="27"/>
      <c r="O711" s="28"/>
      <c r="P711" s="28"/>
    </row>
    <row r="712" spans="1:16">
      <c r="A712" s="27"/>
      <c r="F712" s="31"/>
      <c r="G712" s="27"/>
      <c r="H712" s="241"/>
      <c r="I712" s="28"/>
      <c r="J712" s="28"/>
      <c r="K712" s="27"/>
      <c r="L712" s="27"/>
      <c r="M712" s="27"/>
      <c r="N712" s="27"/>
      <c r="O712" s="28"/>
      <c r="P712" s="28"/>
    </row>
    <row r="713" spans="1:16">
      <c r="A713" s="27"/>
      <c r="F713" s="31"/>
      <c r="G713" s="27"/>
      <c r="H713" s="241"/>
      <c r="I713" s="28"/>
      <c r="J713" s="28"/>
      <c r="K713" s="27"/>
      <c r="L713" s="27"/>
      <c r="M713" s="27"/>
      <c r="N713" s="27"/>
      <c r="O713" s="28"/>
      <c r="P713" s="28"/>
    </row>
    <row r="714" spans="1:16">
      <c r="A714" s="27"/>
      <c r="F714" s="31"/>
      <c r="G714" s="27"/>
      <c r="H714" s="241"/>
      <c r="I714" s="28"/>
      <c r="J714" s="28"/>
      <c r="K714" s="27"/>
      <c r="L714" s="27"/>
      <c r="M714" s="27"/>
      <c r="N714" s="27"/>
      <c r="O714" s="28"/>
      <c r="P714" s="28"/>
    </row>
    <row r="715" spans="1:16">
      <c r="A715" s="27"/>
      <c r="F715" s="31"/>
      <c r="G715" s="27"/>
      <c r="H715" s="241"/>
      <c r="I715" s="28"/>
      <c r="J715" s="28"/>
      <c r="K715" s="27"/>
      <c r="L715" s="27"/>
      <c r="M715" s="27"/>
      <c r="N715" s="27"/>
      <c r="O715" s="28"/>
      <c r="P715" s="28"/>
    </row>
    <row r="716" spans="1:16">
      <c r="A716" s="27"/>
      <c r="F716" s="31"/>
      <c r="G716" s="27"/>
      <c r="H716" s="241"/>
      <c r="I716" s="28"/>
      <c r="J716" s="28"/>
      <c r="K716" s="27"/>
      <c r="L716" s="27"/>
      <c r="M716" s="27"/>
      <c r="N716" s="27"/>
      <c r="O716" s="28"/>
      <c r="P716" s="28"/>
    </row>
    <row r="717" spans="1:16">
      <c r="A717" s="27"/>
      <c r="F717" s="31"/>
      <c r="G717" s="27"/>
      <c r="H717" s="241"/>
      <c r="I717" s="28"/>
      <c r="J717" s="28"/>
      <c r="K717" s="27"/>
      <c r="L717" s="27"/>
      <c r="M717" s="27"/>
      <c r="N717" s="27"/>
      <c r="O717" s="28"/>
      <c r="P717" s="28"/>
    </row>
    <row r="718" spans="1:16">
      <c r="A718" s="27"/>
      <c r="F718" s="31"/>
      <c r="G718" s="27"/>
      <c r="H718" s="241"/>
      <c r="I718" s="28"/>
      <c r="J718" s="28"/>
      <c r="K718" s="27"/>
      <c r="L718" s="27"/>
      <c r="M718" s="27"/>
      <c r="N718" s="27"/>
      <c r="O718" s="28"/>
      <c r="P718" s="28"/>
    </row>
    <row r="719" spans="1:16">
      <c r="A719" s="27"/>
      <c r="F719" s="31"/>
      <c r="G719" s="27"/>
      <c r="H719" s="241"/>
      <c r="I719" s="28"/>
      <c r="J719" s="28"/>
      <c r="K719" s="27"/>
      <c r="L719" s="27"/>
      <c r="M719" s="27"/>
      <c r="N719" s="27"/>
      <c r="O719" s="28"/>
      <c r="P719" s="28"/>
    </row>
    <row r="720" spans="1:16">
      <c r="A720" s="27"/>
      <c r="F720" s="31"/>
      <c r="G720" s="27"/>
      <c r="H720" s="241"/>
      <c r="I720" s="28"/>
      <c r="J720" s="28"/>
      <c r="K720" s="27"/>
      <c r="L720" s="27"/>
      <c r="M720" s="27"/>
      <c r="N720" s="27"/>
      <c r="O720" s="28"/>
      <c r="P720" s="28"/>
    </row>
    <row r="721" spans="1:16">
      <c r="A721" s="27"/>
      <c r="F721" s="31"/>
      <c r="G721" s="27"/>
      <c r="H721" s="241"/>
      <c r="I721" s="28"/>
      <c r="J721" s="28"/>
      <c r="K721" s="27"/>
      <c r="L721" s="27"/>
      <c r="M721" s="27"/>
      <c r="N721" s="27"/>
      <c r="O721" s="28"/>
      <c r="P721" s="28"/>
    </row>
    <row r="722" spans="1:16">
      <c r="A722" s="27"/>
      <c r="F722" s="31"/>
      <c r="G722" s="27"/>
      <c r="H722" s="241"/>
      <c r="I722" s="28"/>
      <c r="J722" s="28"/>
      <c r="K722" s="27"/>
      <c r="L722" s="27"/>
      <c r="M722" s="27"/>
      <c r="N722" s="27"/>
      <c r="O722" s="28"/>
      <c r="P722" s="28"/>
    </row>
    <row r="723" spans="1:16">
      <c r="A723" s="27"/>
      <c r="F723" s="31"/>
      <c r="G723" s="27"/>
      <c r="H723" s="241"/>
      <c r="I723" s="28"/>
      <c r="J723" s="28"/>
      <c r="K723" s="27"/>
      <c r="L723" s="27"/>
      <c r="M723" s="27"/>
      <c r="N723" s="27"/>
      <c r="O723" s="28"/>
      <c r="P723" s="28"/>
    </row>
    <row r="724" spans="1:16">
      <c r="A724" s="27"/>
      <c r="F724" s="31"/>
      <c r="G724" s="27"/>
      <c r="H724" s="241"/>
      <c r="I724" s="28"/>
      <c r="J724" s="28"/>
      <c r="K724" s="27"/>
      <c r="L724" s="27"/>
      <c r="M724" s="27"/>
      <c r="N724" s="27"/>
      <c r="O724" s="28"/>
      <c r="P724" s="28"/>
    </row>
    <row r="725" spans="1:16">
      <c r="A725" s="27"/>
      <c r="F725" s="31"/>
      <c r="G725" s="27"/>
      <c r="H725" s="241"/>
      <c r="I725" s="28"/>
      <c r="J725" s="28"/>
      <c r="K725" s="27"/>
      <c r="L725" s="27"/>
      <c r="M725" s="27"/>
      <c r="N725" s="27"/>
      <c r="O725" s="28"/>
      <c r="P725" s="28"/>
    </row>
    <row r="726" spans="1:16">
      <c r="A726" s="27"/>
      <c r="F726" s="31"/>
      <c r="G726" s="27"/>
      <c r="H726" s="241"/>
      <c r="I726" s="28"/>
      <c r="J726" s="28"/>
      <c r="K726" s="27"/>
      <c r="L726" s="27"/>
      <c r="M726" s="27"/>
      <c r="N726" s="27"/>
      <c r="O726" s="28"/>
      <c r="P726" s="28"/>
    </row>
    <row r="727" spans="1:16">
      <c r="A727" s="27"/>
      <c r="F727" s="31"/>
      <c r="G727" s="27"/>
      <c r="H727" s="241"/>
      <c r="I727" s="28"/>
      <c r="J727" s="28"/>
      <c r="K727" s="27"/>
      <c r="L727" s="27"/>
      <c r="M727" s="27"/>
      <c r="N727" s="27"/>
      <c r="O727" s="28"/>
      <c r="P727" s="28"/>
    </row>
    <row r="728" spans="1:16">
      <c r="A728" s="27"/>
      <c r="F728" s="31"/>
      <c r="G728" s="27"/>
      <c r="H728" s="241"/>
      <c r="I728" s="28"/>
      <c r="J728" s="28"/>
      <c r="K728" s="27"/>
      <c r="L728" s="27"/>
      <c r="M728" s="27"/>
      <c r="N728" s="27"/>
      <c r="O728" s="28"/>
      <c r="P728" s="28"/>
    </row>
    <row r="729" spans="1:16">
      <c r="A729" s="27"/>
      <c r="F729" s="31"/>
      <c r="G729" s="27"/>
      <c r="H729" s="241"/>
      <c r="I729" s="28"/>
      <c r="J729" s="28"/>
      <c r="K729" s="27"/>
      <c r="L729" s="27"/>
      <c r="M729" s="27"/>
      <c r="N729" s="27"/>
      <c r="O729" s="28"/>
      <c r="P729" s="28"/>
    </row>
    <row r="730" spans="1:16">
      <c r="A730" s="27"/>
      <c r="F730" s="31"/>
      <c r="G730" s="27"/>
      <c r="H730" s="241"/>
      <c r="I730" s="28"/>
      <c r="J730" s="28"/>
      <c r="K730" s="27"/>
      <c r="L730" s="27"/>
      <c r="M730" s="27"/>
      <c r="N730" s="27"/>
      <c r="O730" s="28"/>
      <c r="P730" s="28"/>
    </row>
    <row r="731" spans="1:16">
      <c r="A731" s="27"/>
      <c r="F731" s="31"/>
      <c r="G731" s="27"/>
      <c r="H731" s="241"/>
      <c r="I731" s="28"/>
      <c r="J731" s="28"/>
      <c r="K731" s="27"/>
      <c r="L731" s="27"/>
      <c r="M731" s="27"/>
      <c r="N731" s="27"/>
      <c r="O731" s="28"/>
      <c r="P731" s="28"/>
    </row>
    <row r="732" spans="1:16">
      <c r="A732" s="27"/>
      <c r="F732" s="31"/>
      <c r="G732" s="27"/>
      <c r="H732" s="241"/>
      <c r="I732" s="28"/>
      <c r="J732" s="28"/>
      <c r="K732" s="27"/>
      <c r="L732" s="27"/>
      <c r="M732" s="27"/>
      <c r="N732" s="27"/>
      <c r="O732" s="28"/>
      <c r="P732" s="28"/>
    </row>
    <row r="733" spans="1:16">
      <c r="A733" s="27"/>
      <c r="F733" s="31"/>
      <c r="G733" s="27"/>
      <c r="H733" s="241"/>
      <c r="I733" s="28"/>
      <c r="J733" s="28"/>
      <c r="K733" s="27"/>
      <c r="L733" s="27"/>
      <c r="M733" s="27"/>
      <c r="N733" s="27"/>
      <c r="O733" s="28"/>
      <c r="P733" s="28"/>
    </row>
    <row r="734" spans="1:16">
      <c r="A734" s="27"/>
      <c r="F734" s="31"/>
      <c r="G734" s="27"/>
      <c r="H734" s="241"/>
      <c r="I734" s="28"/>
      <c r="J734" s="28"/>
      <c r="K734" s="27"/>
      <c r="L734" s="27"/>
      <c r="M734" s="27"/>
      <c r="N734" s="27"/>
      <c r="O734" s="28"/>
      <c r="P734" s="28"/>
    </row>
    <row r="735" spans="1:16">
      <c r="A735" s="27"/>
      <c r="F735" s="31"/>
      <c r="G735" s="27"/>
      <c r="H735" s="241"/>
      <c r="I735" s="28"/>
      <c r="J735" s="28"/>
      <c r="K735" s="27"/>
      <c r="L735" s="27"/>
      <c r="M735" s="27"/>
      <c r="N735" s="27"/>
      <c r="O735" s="28"/>
      <c r="P735" s="28"/>
    </row>
    <row r="736" spans="1:16">
      <c r="A736" s="27"/>
      <c r="F736" s="31"/>
      <c r="G736" s="27"/>
      <c r="H736" s="241"/>
      <c r="I736" s="28"/>
      <c r="J736" s="28"/>
      <c r="K736" s="27"/>
      <c r="L736" s="27"/>
      <c r="M736" s="27"/>
      <c r="N736" s="27"/>
      <c r="O736" s="28"/>
      <c r="P736" s="28"/>
    </row>
    <row r="737" spans="1:16">
      <c r="A737" s="27"/>
      <c r="F737" s="31"/>
      <c r="G737" s="27"/>
      <c r="H737" s="241"/>
      <c r="I737" s="28"/>
      <c r="J737" s="28"/>
      <c r="K737" s="27"/>
      <c r="L737" s="27"/>
      <c r="M737" s="27"/>
      <c r="N737" s="27"/>
      <c r="O737" s="28"/>
      <c r="P737" s="28"/>
    </row>
    <row r="738" spans="1:16">
      <c r="A738" s="27"/>
      <c r="F738" s="31"/>
      <c r="G738" s="27"/>
      <c r="H738" s="241"/>
      <c r="I738" s="28"/>
      <c r="J738" s="28"/>
      <c r="K738" s="27"/>
      <c r="L738" s="27"/>
      <c r="M738" s="27"/>
      <c r="N738" s="27"/>
      <c r="O738" s="28"/>
      <c r="P738" s="28"/>
    </row>
  </sheetData>
  <mergeCells count="56">
    <mergeCell ref="A51:A54"/>
    <mergeCell ref="F53:F54"/>
    <mergeCell ref="E51:E52"/>
    <mergeCell ref="F51:F52"/>
    <mergeCell ref="C51:C52"/>
    <mergeCell ref="B51:B54"/>
    <mergeCell ref="C53:C54"/>
    <mergeCell ref="D53:D54"/>
    <mergeCell ref="E53:E54"/>
    <mergeCell ref="F42:F43"/>
    <mergeCell ref="E30:E32"/>
    <mergeCell ref="D51:D52"/>
    <mergeCell ref="F27:F29"/>
    <mergeCell ref="F20:F21"/>
    <mergeCell ref="E27:E29"/>
    <mergeCell ref="E42:E43"/>
    <mergeCell ref="F44:F49"/>
    <mergeCell ref="D24:D49"/>
    <mergeCell ref="E39:E41"/>
    <mergeCell ref="F33:F35"/>
    <mergeCell ref="F39:F41"/>
    <mergeCell ref="F22:F23"/>
    <mergeCell ref="E33:E35"/>
    <mergeCell ref="E24:E26"/>
    <mergeCell ref="E44:E49"/>
    <mergeCell ref="F7:F8"/>
    <mergeCell ref="E7:E8"/>
    <mergeCell ref="E16:E19"/>
    <mergeCell ref="D7:D8"/>
    <mergeCell ref="E36:E38"/>
    <mergeCell ref="D16:D23"/>
    <mergeCell ref="F30:F32"/>
    <mergeCell ref="F36:F38"/>
    <mergeCell ref="F24:F26"/>
    <mergeCell ref="F16:F19"/>
    <mergeCell ref="D13:D14"/>
    <mergeCell ref="A1:D1"/>
    <mergeCell ref="A2:D2"/>
    <mergeCell ref="A5:A6"/>
    <mergeCell ref="B11:B12"/>
    <mergeCell ref="B5:B6"/>
    <mergeCell ref="A7:A8"/>
    <mergeCell ref="B9:B10"/>
    <mergeCell ref="A9:A10"/>
    <mergeCell ref="C7:C8"/>
    <mergeCell ref="A11:A12"/>
    <mergeCell ref="B7:B8"/>
    <mergeCell ref="A16:A50"/>
    <mergeCell ref="A13:A15"/>
    <mergeCell ref="B13:B15"/>
    <mergeCell ref="C16:C23"/>
    <mergeCell ref="E20:E21"/>
    <mergeCell ref="E22:E23"/>
    <mergeCell ref="C13:C14"/>
    <mergeCell ref="C24:C49"/>
    <mergeCell ref="B16:B50"/>
  </mergeCells>
  <phoneticPr fontId="20" type="noConversion"/>
  <pageMargins left="0.47" right="0.38" top="0.41" bottom="0.44" header="0.3" footer="0.3"/>
  <pageSetup paperSize="8" orientation="landscape"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64"/>
  <sheetViews>
    <sheetView topLeftCell="A10" zoomScaleNormal="100" workbookViewId="0">
      <selection activeCell="G49" sqref="G49"/>
    </sheetView>
  </sheetViews>
  <sheetFormatPr defaultColWidth="8" defaultRowHeight="15.75"/>
  <cols>
    <col min="1" max="1" width="4.875" style="198" customWidth="1"/>
    <col min="2" max="2" width="5.75" style="198" customWidth="1"/>
    <col min="3" max="3" width="11.25" style="198" customWidth="1"/>
    <col min="4" max="4" width="5.25" style="175" customWidth="1"/>
    <col min="5" max="5" width="22.625" style="152" customWidth="1"/>
    <col min="6" max="6" width="8" style="29" customWidth="1"/>
    <col min="7" max="7" width="35.25" style="152" customWidth="1"/>
    <col min="8" max="8" width="8.625" style="29" customWidth="1"/>
    <col min="9" max="9" width="30.875" style="152" hidden="1" customWidth="1"/>
    <col min="10" max="10" width="9.875" style="198" customWidth="1"/>
    <col min="11" max="11" width="6.5" style="198" customWidth="1"/>
    <col min="12" max="12" width="7.75" style="198" customWidth="1"/>
    <col min="13" max="14" width="7" style="211" customWidth="1"/>
    <col min="15" max="15" width="6.375" style="27" customWidth="1"/>
    <col min="16" max="16" width="6.75" style="27" customWidth="1"/>
    <col min="17" max="17" width="6.25" style="213" customWidth="1"/>
    <col min="18" max="18" width="9.25" style="199" customWidth="1"/>
    <col min="19" max="19" width="6.25" style="199" customWidth="1"/>
    <col min="20" max="20" width="7.5" style="199" customWidth="1"/>
    <col min="21" max="21" width="8" style="199"/>
    <col min="22" max="22" width="9.375" style="199" customWidth="1"/>
    <col min="23" max="16384" width="8" style="198"/>
  </cols>
  <sheetData>
    <row r="1" spans="1:24">
      <c r="A1" s="723" t="s">
        <v>75</v>
      </c>
      <c r="B1" s="723"/>
      <c r="C1" s="723"/>
      <c r="D1" s="723"/>
      <c r="E1" s="723"/>
      <c r="F1" s="724"/>
      <c r="G1" s="32" t="s">
        <v>135</v>
      </c>
      <c r="H1" s="727"/>
      <c r="I1" s="727"/>
      <c r="J1" s="727"/>
      <c r="K1" s="727"/>
      <c r="L1" s="727"/>
      <c r="M1" s="727"/>
      <c r="N1" s="727"/>
      <c r="O1" s="727"/>
      <c r="P1" s="727"/>
      <c r="Q1" s="728"/>
      <c r="R1" s="729" t="s">
        <v>76</v>
      </c>
      <c r="S1" s="730"/>
      <c r="T1" s="730"/>
      <c r="U1" s="730"/>
      <c r="V1" s="731"/>
    </row>
    <row r="2" spans="1:24">
      <c r="A2" s="725"/>
      <c r="B2" s="725"/>
      <c r="C2" s="725"/>
      <c r="D2" s="725"/>
      <c r="E2" s="725"/>
      <c r="F2" s="726"/>
      <c r="G2" s="32" t="s">
        <v>77</v>
      </c>
      <c r="H2" s="727"/>
      <c r="I2" s="727"/>
      <c r="J2" s="727"/>
      <c r="K2" s="727"/>
      <c r="L2" s="732" t="s">
        <v>78</v>
      </c>
      <c r="M2" s="733"/>
      <c r="N2" s="733"/>
      <c r="O2" s="733"/>
      <c r="P2" s="733"/>
      <c r="Q2" s="734"/>
      <c r="R2" s="729" t="s">
        <v>136</v>
      </c>
      <c r="S2" s="730"/>
      <c r="T2" s="730"/>
      <c r="U2" s="730"/>
      <c r="V2" s="731"/>
    </row>
    <row r="3" spans="1:24" s="199" customFormat="1">
      <c r="A3" s="735" t="s">
        <v>79</v>
      </c>
      <c r="B3" s="735" t="s">
        <v>80</v>
      </c>
      <c r="C3" s="735" t="s">
        <v>81</v>
      </c>
      <c r="D3" s="735" t="s">
        <v>82</v>
      </c>
      <c r="E3" s="735"/>
      <c r="F3" s="736" t="s">
        <v>83</v>
      </c>
      <c r="G3" s="737"/>
      <c r="H3" s="736" t="s">
        <v>84</v>
      </c>
      <c r="I3" s="737"/>
      <c r="J3" s="746" t="s">
        <v>85</v>
      </c>
      <c r="K3" s="748"/>
      <c r="L3" s="737" t="s">
        <v>86</v>
      </c>
      <c r="M3" s="743" t="s">
        <v>87</v>
      </c>
      <c r="N3" s="735" t="s">
        <v>499</v>
      </c>
      <c r="O3" s="736" t="s">
        <v>88</v>
      </c>
      <c r="P3" s="738"/>
      <c r="Q3" s="738"/>
      <c r="R3" s="738"/>
      <c r="S3" s="738"/>
      <c r="T3" s="738"/>
      <c r="U3" s="738"/>
      <c r="V3" s="737"/>
    </row>
    <row r="4" spans="1:24" s="27" customFormat="1">
      <c r="A4" s="735"/>
      <c r="B4" s="735"/>
      <c r="C4" s="735"/>
      <c r="D4" s="742" t="s">
        <v>89</v>
      </c>
      <c r="E4" s="735" t="s">
        <v>90</v>
      </c>
      <c r="F4" s="742" t="s">
        <v>91</v>
      </c>
      <c r="G4" s="735" t="s">
        <v>90</v>
      </c>
      <c r="H4" s="742" t="s">
        <v>92</v>
      </c>
      <c r="I4" s="735" t="s">
        <v>90</v>
      </c>
      <c r="J4" s="743" t="s">
        <v>93</v>
      </c>
      <c r="K4" s="743" t="s">
        <v>94</v>
      </c>
      <c r="L4" s="749"/>
      <c r="M4" s="744"/>
      <c r="N4" s="735"/>
      <c r="O4" s="739"/>
      <c r="P4" s="740"/>
      <c r="Q4" s="740"/>
      <c r="R4" s="740"/>
      <c r="S4" s="740"/>
      <c r="T4" s="740"/>
      <c r="U4" s="740"/>
      <c r="V4" s="741"/>
    </row>
    <row r="5" spans="1:24" s="199" customFormat="1">
      <c r="A5" s="735"/>
      <c r="B5" s="735"/>
      <c r="C5" s="735"/>
      <c r="D5" s="742"/>
      <c r="E5" s="735"/>
      <c r="F5" s="742"/>
      <c r="G5" s="735"/>
      <c r="H5" s="742"/>
      <c r="I5" s="735"/>
      <c r="J5" s="744"/>
      <c r="K5" s="744"/>
      <c r="L5" s="749"/>
      <c r="M5" s="744"/>
      <c r="N5" s="735"/>
      <c r="O5" s="735" t="s">
        <v>95</v>
      </c>
      <c r="P5" s="735"/>
      <c r="Q5" s="735"/>
      <c r="R5" s="735"/>
      <c r="S5" s="746" t="s">
        <v>509</v>
      </c>
      <c r="T5" s="747"/>
      <c r="U5" s="747"/>
      <c r="V5" s="748"/>
    </row>
    <row r="6" spans="1:24" s="199" customFormat="1" ht="47.25">
      <c r="A6" s="735"/>
      <c r="B6" s="735"/>
      <c r="C6" s="735"/>
      <c r="D6" s="742"/>
      <c r="E6" s="735"/>
      <c r="F6" s="742"/>
      <c r="G6" s="735"/>
      <c r="H6" s="742"/>
      <c r="I6" s="735"/>
      <c r="J6" s="745"/>
      <c r="K6" s="745"/>
      <c r="L6" s="741"/>
      <c r="M6" s="745"/>
      <c r="N6" s="735"/>
      <c r="O6" s="34" t="s">
        <v>96</v>
      </c>
      <c r="P6" s="34" t="s">
        <v>97</v>
      </c>
      <c r="Q6" s="123" t="s">
        <v>98</v>
      </c>
      <c r="R6" s="38" t="s">
        <v>99</v>
      </c>
      <c r="S6" s="38" t="s">
        <v>96</v>
      </c>
      <c r="T6" s="34" t="s">
        <v>97</v>
      </c>
      <c r="U6" s="38" t="s">
        <v>98</v>
      </c>
      <c r="V6" s="38" t="s">
        <v>99</v>
      </c>
      <c r="W6" s="199" t="s">
        <v>434</v>
      </c>
      <c r="X6" s="199">
        <v>2</v>
      </c>
    </row>
    <row r="7" spans="1:24" s="29" customFormat="1">
      <c r="A7" s="190">
        <v>1</v>
      </c>
      <c r="B7" s="190">
        <v>2</v>
      </c>
      <c r="C7" s="190">
        <v>3</v>
      </c>
      <c r="D7" s="128">
        <v>4</v>
      </c>
      <c r="E7" s="40">
        <v>5</v>
      </c>
      <c r="F7" s="40">
        <v>6</v>
      </c>
      <c r="G7" s="40">
        <v>7</v>
      </c>
      <c r="H7" s="40">
        <v>8</v>
      </c>
      <c r="I7" s="40">
        <v>9</v>
      </c>
      <c r="J7" s="40">
        <v>10</v>
      </c>
      <c r="K7" s="40">
        <v>11</v>
      </c>
      <c r="L7" s="40">
        <v>12</v>
      </c>
      <c r="M7" s="34">
        <v>13</v>
      </c>
      <c r="N7" s="34"/>
      <c r="O7" s="34">
        <v>14</v>
      </c>
      <c r="P7" s="34">
        <v>15</v>
      </c>
      <c r="Q7" s="36">
        <v>16</v>
      </c>
      <c r="R7" s="34">
        <v>17</v>
      </c>
      <c r="S7" s="34">
        <v>18</v>
      </c>
      <c r="T7" s="34">
        <v>19</v>
      </c>
      <c r="U7" s="34">
        <v>20</v>
      </c>
      <c r="V7" s="34">
        <v>21</v>
      </c>
    </row>
    <row r="8" spans="1:24" s="199" customFormat="1" ht="15.75" customHeight="1">
      <c r="A8" s="711">
        <v>0.85</v>
      </c>
      <c r="B8" s="200"/>
      <c r="C8" s="200"/>
      <c r="D8" s="43" t="s">
        <v>100</v>
      </c>
      <c r="E8" s="718" t="s">
        <v>101</v>
      </c>
      <c r="F8" s="718"/>
      <c r="G8" s="718"/>
      <c r="H8" s="718"/>
      <c r="I8" s="718"/>
      <c r="J8" s="718"/>
      <c r="K8" s="718"/>
      <c r="L8" s="718"/>
      <c r="M8" s="111"/>
      <c r="N8" s="111"/>
      <c r="O8" s="111"/>
      <c r="P8" s="111"/>
      <c r="Q8" s="111"/>
      <c r="R8" s="111"/>
      <c r="S8" s="111"/>
      <c r="T8" s="111"/>
      <c r="U8" s="111"/>
      <c r="V8" s="111"/>
    </row>
    <row r="9" spans="1:24" s="199" customFormat="1">
      <c r="A9" s="712"/>
      <c r="B9" s="719">
        <v>0.1</v>
      </c>
      <c r="C9" s="201"/>
      <c r="D9" s="129" t="s">
        <v>102</v>
      </c>
      <c r="E9" s="720" t="s">
        <v>103</v>
      </c>
      <c r="F9" s="720"/>
      <c r="G9" s="720"/>
      <c r="H9" s="720"/>
      <c r="I9" s="720"/>
      <c r="J9" s="720"/>
      <c r="K9" s="720"/>
      <c r="L9" s="720"/>
      <c r="M9" s="130"/>
      <c r="N9" s="130"/>
      <c r="O9" s="130"/>
      <c r="P9" s="130"/>
      <c r="Q9" s="130"/>
      <c r="R9" s="130"/>
      <c r="S9" s="130"/>
      <c r="T9" s="130"/>
      <c r="U9" s="130"/>
      <c r="V9" s="130"/>
    </row>
    <row r="10" spans="1:24" ht="15.75" customHeight="1">
      <c r="A10" s="712"/>
      <c r="B10" s="719"/>
      <c r="C10" s="721">
        <v>0</v>
      </c>
      <c r="D10" s="184" t="s">
        <v>106</v>
      </c>
      <c r="E10" s="750" t="s">
        <v>107</v>
      </c>
      <c r="F10" s="750"/>
      <c r="G10" s="750"/>
      <c r="H10" s="750"/>
      <c r="I10" s="750"/>
      <c r="J10" s="750"/>
      <c r="K10" s="750"/>
      <c r="L10" s="750"/>
      <c r="M10" s="70"/>
      <c r="N10" s="70"/>
      <c r="O10" s="70"/>
      <c r="P10" s="70"/>
      <c r="Q10" s="70"/>
      <c r="R10" s="70"/>
      <c r="S10" s="79"/>
      <c r="T10" s="79"/>
      <c r="U10" s="79"/>
      <c r="V10" s="79"/>
    </row>
    <row r="11" spans="1:24" s="274" customFormat="1" ht="31.5">
      <c r="A11" s="712"/>
      <c r="B11" s="719"/>
      <c r="C11" s="722"/>
      <c r="D11" s="113" t="s">
        <v>0</v>
      </c>
      <c r="E11" s="244" t="s">
        <v>1</v>
      </c>
      <c r="F11" s="243" t="s">
        <v>332</v>
      </c>
      <c r="G11" s="244" t="s">
        <v>64</v>
      </c>
      <c r="H11" s="169" t="s">
        <v>359</v>
      </c>
      <c r="I11" s="245" t="s">
        <v>65</v>
      </c>
      <c r="J11" s="432" t="s">
        <v>105</v>
      </c>
      <c r="K11" s="61">
        <v>0</v>
      </c>
      <c r="L11" s="61" t="s">
        <v>14</v>
      </c>
      <c r="M11" s="51">
        <v>1</v>
      </c>
      <c r="N11" s="299">
        <f>$A$8*$B$9*C10*M11</f>
        <v>0</v>
      </c>
      <c r="O11" s="56">
        <v>0</v>
      </c>
      <c r="P11" s="56">
        <v>10</v>
      </c>
      <c r="Q11" s="124">
        <v>100</v>
      </c>
      <c r="R11" s="59">
        <f>$A$8*$B$9*C10*M11*Q11</f>
        <v>0</v>
      </c>
      <c r="S11" s="56"/>
      <c r="T11" s="56"/>
      <c r="U11" s="124"/>
      <c r="V11" s="59"/>
    </row>
    <row r="12" spans="1:24" ht="15.75" customHeight="1">
      <c r="A12" s="712"/>
      <c r="B12" s="719"/>
      <c r="C12" s="721">
        <v>1</v>
      </c>
      <c r="D12" s="184" t="s">
        <v>108</v>
      </c>
      <c r="E12" s="750" t="s">
        <v>109</v>
      </c>
      <c r="F12" s="752"/>
      <c r="G12" s="752"/>
      <c r="H12" s="752"/>
      <c r="I12" s="752"/>
      <c r="J12" s="752"/>
      <c r="K12" s="752"/>
      <c r="L12" s="752"/>
      <c r="M12" s="135"/>
      <c r="N12" s="102"/>
      <c r="O12" s="100"/>
      <c r="P12" s="100"/>
      <c r="Q12" s="136"/>
      <c r="R12" s="102"/>
      <c r="S12" s="34"/>
      <c r="T12" s="34"/>
      <c r="U12" s="124"/>
      <c r="V12" s="59"/>
    </row>
    <row r="13" spans="1:24">
      <c r="A13" s="712"/>
      <c r="B13" s="719"/>
      <c r="C13" s="751"/>
      <c r="D13" s="753" t="s">
        <v>4</v>
      </c>
      <c r="E13" s="755" t="s">
        <v>22</v>
      </c>
      <c r="F13" s="243" t="s">
        <v>333</v>
      </c>
      <c r="G13" s="244" t="s">
        <v>2</v>
      </c>
      <c r="H13" s="243" t="s">
        <v>360</v>
      </c>
      <c r="I13" s="244" t="s">
        <v>2</v>
      </c>
      <c r="J13" s="336" t="s">
        <v>356</v>
      </c>
      <c r="K13" s="275">
        <v>0</v>
      </c>
      <c r="L13" s="248" t="s">
        <v>14</v>
      </c>
      <c r="M13" s="195"/>
      <c r="N13" s="197"/>
      <c r="O13" s="392"/>
      <c r="P13" s="392"/>
      <c r="Q13" s="196"/>
      <c r="R13" s="197"/>
      <c r="S13" s="52"/>
      <c r="T13" s="52"/>
      <c r="U13" s="52"/>
      <c r="V13" s="52"/>
    </row>
    <row r="14" spans="1:24" s="202" customFormat="1" ht="31.5">
      <c r="A14" s="712"/>
      <c r="B14" s="719"/>
      <c r="C14" s="722"/>
      <c r="D14" s="754"/>
      <c r="E14" s="756"/>
      <c r="F14" s="243" t="s">
        <v>334</v>
      </c>
      <c r="G14" s="244" t="s">
        <v>17</v>
      </c>
      <c r="H14" s="52" t="s">
        <v>355</v>
      </c>
      <c r="I14" s="245" t="s">
        <v>17</v>
      </c>
      <c r="J14" s="247" t="s">
        <v>193</v>
      </c>
      <c r="K14" s="57">
        <v>48</v>
      </c>
      <c r="L14" s="248" t="s">
        <v>14</v>
      </c>
      <c r="M14" s="51">
        <v>1</v>
      </c>
      <c r="N14" s="299">
        <f>$A$8*$B$9*C12*M14</f>
        <v>8.5000000000000006E-2</v>
      </c>
      <c r="O14" s="52">
        <v>48</v>
      </c>
      <c r="P14" s="52">
        <v>2</v>
      </c>
      <c r="Q14" s="124">
        <v>100</v>
      </c>
      <c r="R14" s="59">
        <f>$A$8*$B$9*C12*M14*Q14</f>
        <v>8.5</v>
      </c>
      <c r="S14" s="52"/>
      <c r="T14" s="52"/>
      <c r="U14" s="124"/>
      <c r="V14" s="59"/>
    </row>
    <row r="15" spans="1:24">
      <c r="A15" s="712"/>
      <c r="B15" s="201"/>
      <c r="C15" s="447"/>
      <c r="D15" s="395" t="s">
        <v>111</v>
      </c>
      <c r="E15" s="757" t="s">
        <v>112</v>
      </c>
      <c r="F15" s="757"/>
      <c r="G15" s="757"/>
      <c r="H15" s="757"/>
      <c r="I15" s="757"/>
      <c r="J15" s="757"/>
      <c r="K15" s="757"/>
      <c r="L15" s="757"/>
      <c r="M15" s="150"/>
      <c r="N15" s="150"/>
      <c r="O15" s="150"/>
      <c r="P15" s="150"/>
      <c r="Q15" s="150"/>
      <c r="R15" s="150"/>
      <c r="S15" s="237"/>
      <c r="T15" s="237"/>
      <c r="U15" s="237"/>
      <c r="V15" s="237"/>
    </row>
    <row r="16" spans="1:24" ht="15.75" customHeight="1">
      <c r="A16" s="712"/>
      <c r="B16" s="708">
        <v>0.78</v>
      </c>
      <c r="C16" s="448"/>
      <c r="D16" s="100" t="s">
        <v>113</v>
      </c>
      <c r="E16" s="758" t="s">
        <v>114</v>
      </c>
      <c r="F16" s="758"/>
      <c r="G16" s="758"/>
      <c r="H16" s="758"/>
      <c r="I16" s="758"/>
      <c r="J16" s="758"/>
      <c r="K16" s="758"/>
      <c r="L16" s="758"/>
      <c r="M16" s="132"/>
      <c r="N16" s="433"/>
      <c r="O16" s="106"/>
      <c r="P16" s="106"/>
      <c r="Q16" s="137"/>
      <c r="R16" s="433"/>
      <c r="S16" s="52"/>
      <c r="T16" s="52"/>
      <c r="U16" s="98"/>
      <c r="V16" s="438"/>
    </row>
    <row r="17" spans="1:22" s="27" customFormat="1" ht="31.5">
      <c r="A17" s="712"/>
      <c r="B17" s="709"/>
      <c r="C17" s="396">
        <v>0.1</v>
      </c>
      <c r="D17" s="393" t="s">
        <v>27</v>
      </c>
      <c r="E17" s="214" t="s">
        <v>28</v>
      </c>
      <c r="F17" s="73" t="s">
        <v>316</v>
      </c>
      <c r="G17" s="171" t="s">
        <v>518</v>
      </c>
      <c r="H17" s="394" t="s">
        <v>337</v>
      </c>
      <c r="I17" s="171" t="s">
        <v>518</v>
      </c>
      <c r="J17" s="62" t="s">
        <v>115</v>
      </c>
      <c r="K17" s="62">
        <v>0</v>
      </c>
      <c r="L17" s="61" t="s">
        <v>14</v>
      </c>
      <c r="M17" s="51">
        <v>1</v>
      </c>
      <c r="N17" s="299">
        <f>A8*B16*C17*M17</f>
        <v>6.6300000000000012E-2</v>
      </c>
      <c r="O17" s="69">
        <v>0</v>
      </c>
      <c r="P17" s="69">
        <v>10</v>
      </c>
      <c r="Q17" s="124">
        <v>100</v>
      </c>
      <c r="R17" s="65">
        <f>A8*B16*C17*M17*Q17</f>
        <v>6.6300000000000008</v>
      </c>
      <c r="S17" s="69"/>
      <c r="T17" s="69"/>
      <c r="U17" s="124"/>
      <c r="V17" s="65"/>
    </row>
    <row r="18" spans="1:22" s="199" customFormat="1">
      <c r="A18" s="712"/>
      <c r="B18" s="709"/>
      <c r="C18" s="759">
        <v>0.1</v>
      </c>
      <c r="D18" s="184" t="s">
        <v>118</v>
      </c>
      <c r="E18" s="758" t="s">
        <v>119</v>
      </c>
      <c r="F18" s="758"/>
      <c r="G18" s="758"/>
      <c r="H18" s="758"/>
      <c r="I18" s="758"/>
      <c r="J18" s="758"/>
      <c r="K18" s="758"/>
      <c r="L18" s="758"/>
      <c r="M18" s="286"/>
      <c r="N18" s="108"/>
      <c r="O18" s="109"/>
      <c r="P18" s="109"/>
      <c r="Q18" s="138"/>
      <c r="R18" s="108"/>
      <c r="S18" s="69"/>
      <c r="T18" s="69"/>
      <c r="U18" s="410"/>
      <c r="V18" s="65"/>
    </row>
    <row r="19" spans="1:22" s="199" customFormat="1" ht="31.5">
      <c r="A19" s="712"/>
      <c r="B19" s="709"/>
      <c r="C19" s="759"/>
      <c r="D19" s="73" t="s">
        <v>53</v>
      </c>
      <c r="E19" s="71" t="s">
        <v>54</v>
      </c>
      <c r="F19" s="73" t="s">
        <v>319</v>
      </c>
      <c r="G19" s="71" t="s">
        <v>357</v>
      </c>
      <c r="H19" s="73" t="s">
        <v>319</v>
      </c>
      <c r="I19" s="71" t="s">
        <v>357</v>
      </c>
      <c r="J19" s="62" t="s">
        <v>115</v>
      </c>
      <c r="K19" s="62">
        <v>0</v>
      </c>
      <c r="L19" s="61" t="s">
        <v>14</v>
      </c>
      <c r="M19" s="51">
        <v>1</v>
      </c>
      <c r="N19" s="299">
        <f>+A8*B16*C18*M19</f>
        <v>6.6300000000000012E-2</v>
      </c>
      <c r="O19" s="69">
        <v>0</v>
      </c>
      <c r="P19" s="69">
        <v>20</v>
      </c>
      <c r="Q19" s="124">
        <v>100</v>
      </c>
      <c r="R19" s="65">
        <f>A8*B16*C18*M19*Q19</f>
        <v>6.6300000000000008</v>
      </c>
      <c r="S19" s="69"/>
      <c r="T19" s="69"/>
      <c r="U19" s="124"/>
      <c r="V19" s="65"/>
    </row>
    <row r="20" spans="1:22" s="199" customFormat="1" ht="15.75" customHeight="1">
      <c r="A20" s="712"/>
      <c r="B20" s="709"/>
      <c r="C20" s="706">
        <v>0.1</v>
      </c>
      <c r="D20" s="184" t="s">
        <v>137</v>
      </c>
      <c r="E20" s="758" t="s">
        <v>138</v>
      </c>
      <c r="F20" s="758"/>
      <c r="G20" s="758"/>
      <c r="H20" s="758"/>
      <c r="I20" s="758"/>
      <c r="J20" s="758"/>
      <c r="K20" s="758"/>
      <c r="L20" s="758"/>
      <c r="M20" s="286"/>
      <c r="N20" s="108"/>
      <c r="O20" s="109"/>
      <c r="P20" s="109"/>
      <c r="Q20" s="138"/>
      <c r="R20" s="108"/>
      <c r="S20" s="69"/>
      <c r="T20" s="69"/>
      <c r="U20" s="410"/>
      <c r="V20" s="65"/>
    </row>
    <row r="21" spans="1:22" s="199" customFormat="1" ht="47.25">
      <c r="A21" s="712"/>
      <c r="B21" s="709"/>
      <c r="C21" s="760"/>
      <c r="D21" s="393" t="s">
        <v>55</v>
      </c>
      <c r="E21" s="214" t="s">
        <v>56</v>
      </c>
      <c r="F21" s="73" t="s">
        <v>320</v>
      </c>
      <c r="G21" s="398" t="s">
        <v>519</v>
      </c>
      <c r="H21" s="73" t="s">
        <v>320</v>
      </c>
      <c r="I21" s="398" t="s">
        <v>519</v>
      </c>
      <c r="J21" s="62" t="s">
        <v>115</v>
      </c>
      <c r="K21" s="62">
        <v>0</v>
      </c>
      <c r="L21" s="61" t="s">
        <v>14</v>
      </c>
      <c r="M21" s="51">
        <v>0.5</v>
      </c>
      <c r="N21" s="299">
        <f>A8*B16*C20*M21</f>
        <v>3.3150000000000006E-2</v>
      </c>
      <c r="O21" s="69">
        <v>0</v>
      </c>
      <c r="P21" s="69">
        <v>10</v>
      </c>
      <c r="Q21" s="124">
        <v>100</v>
      </c>
      <c r="R21" s="65">
        <f>+A8*B16*C20*M21*Q21</f>
        <v>3.3150000000000004</v>
      </c>
      <c r="S21" s="69"/>
      <c r="T21" s="69"/>
      <c r="U21" s="124"/>
      <c r="V21" s="65"/>
    </row>
    <row r="22" spans="1:22" s="199" customFormat="1" ht="31.5">
      <c r="A22" s="712"/>
      <c r="B22" s="709"/>
      <c r="C22" s="707"/>
      <c r="D22" s="116" t="s">
        <v>143</v>
      </c>
      <c r="E22" s="118" t="s">
        <v>313</v>
      </c>
      <c r="F22" s="116" t="s">
        <v>448</v>
      </c>
      <c r="G22" s="98" t="s">
        <v>520</v>
      </c>
      <c r="H22" s="116" t="s">
        <v>449</v>
      </c>
      <c r="I22" s="98" t="s">
        <v>521</v>
      </c>
      <c r="J22" s="62" t="s">
        <v>115</v>
      </c>
      <c r="K22" s="62">
        <v>0</v>
      </c>
      <c r="L22" s="61" t="s">
        <v>14</v>
      </c>
      <c r="M22" s="51">
        <v>0.5</v>
      </c>
      <c r="N22" s="299">
        <f>+A8*B16*C20*M22</f>
        <v>3.3150000000000006E-2</v>
      </c>
      <c r="O22" s="69">
        <v>0</v>
      </c>
      <c r="P22" s="69">
        <v>10</v>
      </c>
      <c r="Q22" s="124">
        <v>100</v>
      </c>
      <c r="R22" s="59">
        <f>$A$8*$B$16*C20*M22*Q22</f>
        <v>3.3150000000000004</v>
      </c>
      <c r="S22" s="69"/>
      <c r="T22" s="69"/>
      <c r="U22" s="124"/>
      <c r="V22" s="59"/>
    </row>
    <row r="23" spans="1:22" s="27" customFormat="1">
      <c r="A23" s="712"/>
      <c r="B23" s="709"/>
      <c r="C23" s="759">
        <v>0.1</v>
      </c>
      <c r="D23" s="184" t="s">
        <v>139</v>
      </c>
      <c r="E23" s="750" t="s">
        <v>140</v>
      </c>
      <c r="F23" s="750"/>
      <c r="G23" s="750"/>
      <c r="H23" s="750"/>
      <c r="I23" s="750"/>
      <c r="J23" s="750"/>
      <c r="K23" s="750"/>
      <c r="L23" s="750"/>
      <c r="M23" s="286"/>
      <c r="N23" s="108"/>
      <c r="O23" s="109"/>
      <c r="P23" s="109"/>
      <c r="Q23" s="138"/>
      <c r="R23" s="108"/>
      <c r="S23" s="69"/>
      <c r="T23" s="69"/>
      <c r="U23" s="410"/>
      <c r="V23" s="65"/>
    </row>
    <row r="24" spans="1:22" s="199" customFormat="1" ht="31.5">
      <c r="A24" s="712"/>
      <c r="B24" s="709"/>
      <c r="C24" s="759"/>
      <c r="D24" s="73" t="s">
        <v>57</v>
      </c>
      <c r="E24" s="434" t="s">
        <v>58</v>
      </c>
      <c r="F24" s="73" t="s">
        <v>321</v>
      </c>
      <c r="G24" s="98" t="s">
        <v>63</v>
      </c>
      <c r="H24" s="73" t="s">
        <v>321</v>
      </c>
      <c r="I24" s="98" t="s">
        <v>63</v>
      </c>
      <c r="J24" s="62" t="s">
        <v>115</v>
      </c>
      <c r="K24" s="62">
        <v>0</v>
      </c>
      <c r="L24" s="61" t="s">
        <v>14</v>
      </c>
      <c r="M24" s="51">
        <v>0.5</v>
      </c>
      <c r="N24" s="299">
        <f>+A8*B16*C23*M24</f>
        <v>3.3150000000000006E-2</v>
      </c>
      <c r="O24" s="69">
        <v>0</v>
      </c>
      <c r="P24" s="69">
        <v>10</v>
      </c>
      <c r="Q24" s="124">
        <v>100</v>
      </c>
      <c r="R24" s="65">
        <f>+A8*B16*C23*M24*Q24</f>
        <v>3.3150000000000004</v>
      </c>
      <c r="S24" s="69"/>
      <c r="T24" s="69"/>
      <c r="U24" s="124"/>
      <c r="V24" s="65"/>
    </row>
    <row r="25" spans="1:22" s="199" customFormat="1" ht="47.25">
      <c r="A25" s="712"/>
      <c r="B25" s="709"/>
      <c r="C25" s="759"/>
      <c r="D25" s="73" t="s">
        <v>59</v>
      </c>
      <c r="E25" s="71" t="s">
        <v>66</v>
      </c>
      <c r="F25" s="73" t="s">
        <v>322</v>
      </c>
      <c r="G25" s="53" t="s">
        <v>344</v>
      </c>
      <c r="H25" s="73" t="s">
        <v>322</v>
      </c>
      <c r="I25" s="53" t="s">
        <v>344</v>
      </c>
      <c r="J25" s="62" t="s">
        <v>115</v>
      </c>
      <c r="K25" s="62">
        <v>0</v>
      </c>
      <c r="L25" s="61" t="s">
        <v>14</v>
      </c>
      <c r="M25" s="51">
        <v>0.5</v>
      </c>
      <c r="N25" s="299">
        <f>+A8*B16*C23*M25</f>
        <v>3.3150000000000006E-2</v>
      </c>
      <c r="O25" s="69">
        <v>0</v>
      </c>
      <c r="P25" s="69">
        <v>10</v>
      </c>
      <c r="Q25" s="124">
        <v>100</v>
      </c>
      <c r="R25" s="65">
        <f>+A8*B16*C23*M25*Q25</f>
        <v>3.3150000000000004</v>
      </c>
      <c r="S25" s="69"/>
      <c r="T25" s="69"/>
      <c r="U25" s="124"/>
      <c r="V25" s="65"/>
    </row>
    <row r="26" spans="1:22" s="27" customFormat="1">
      <c r="A26" s="712"/>
      <c r="B26" s="709"/>
      <c r="C26" s="759">
        <v>0.6</v>
      </c>
      <c r="D26" s="184" t="s">
        <v>141</v>
      </c>
      <c r="E26" s="750" t="s">
        <v>142</v>
      </c>
      <c r="F26" s="750"/>
      <c r="G26" s="750"/>
      <c r="H26" s="750"/>
      <c r="I26" s="750"/>
      <c r="J26" s="750"/>
      <c r="K26" s="750"/>
      <c r="L26" s="750"/>
      <c r="M26" s="286"/>
      <c r="N26" s="108"/>
      <c r="O26" s="109"/>
      <c r="P26" s="109"/>
      <c r="Q26" s="138"/>
      <c r="R26" s="108"/>
      <c r="S26" s="69"/>
      <c r="T26" s="69"/>
      <c r="U26" s="410"/>
      <c r="V26" s="65"/>
    </row>
    <row r="27" spans="1:22" s="199" customFormat="1" ht="31.5">
      <c r="A27" s="712"/>
      <c r="B27" s="709"/>
      <c r="C27" s="759"/>
      <c r="D27" s="699" t="s">
        <v>60</v>
      </c>
      <c r="E27" s="693" t="s">
        <v>61</v>
      </c>
      <c r="F27" s="73" t="s">
        <v>325</v>
      </c>
      <c r="G27" s="71" t="s">
        <v>373</v>
      </c>
      <c r="H27" s="73"/>
      <c r="I27" s="71"/>
      <c r="J27" s="62" t="s">
        <v>115</v>
      </c>
      <c r="K27" s="62">
        <v>0</v>
      </c>
      <c r="L27" s="61" t="s">
        <v>14</v>
      </c>
      <c r="M27" s="51">
        <v>0.09</v>
      </c>
      <c r="N27" s="299">
        <f t="shared" ref="N27:N37" si="0">$A$8*$B$16*$C$26*M27</f>
        <v>3.5802E-2</v>
      </c>
      <c r="O27" s="69">
        <v>0</v>
      </c>
      <c r="P27" s="69">
        <v>10</v>
      </c>
      <c r="Q27" s="124">
        <v>100</v>
      </c>
      <c r="R27" s="65">
        <f>+A8*B16*C26*M27*Q27</f>
        <v>3.5802</v>
      </c>
      <c r="S27" s="69"/>
      <c r="T27" s="69"/>
      <c r="U27" s="124"/>
      <c r="V27" s="65"/>
    </row>
    <row r="28" spans="1:22" s="199" customFormat="1" ht="31.5">
      <c r="A28" s="712"/>
      <c r="B28" s="709"/>
      <c r="C28" s="759"/>
      <c r="D28" s="700"/>
      <c r="E28" s="695"/>
      <c r="F28" s="73" t="s">
        <v>380</v>
      </c>
      <c r="G28" s="71" t="s">
        <v>427</v>
      </c>
      <c r="H28" s="73"/>
      <c r="I28" s="71"/>
      <c r="J28" s="62" t="s">
        <v>115</v>
      </c>
      <c r="K28" s="62">
        <v>0</v>
      </c>
      <c r="L28" s="61" t="s">
        <v>14</v>
      </c>
      <c r="M28" s="51">
        <v>0.09</v>
      </c>
      <c r="N28" s="299">
        <f t="shared" si="0"/>
        <v>3.5802E-2</v>
      </c>
      <c r="O28" s="69">
        <v>0</v>
      </c>
      <c r="P28" s="69">
        <v>10</v>
      </c>
      <c r="Q28" s="124">
        <v>100</v>
      </c>
      <c r="R28" s="65">
        <f>A8*B16*C26*M28*Q28</f>
        <v>3.5802</v>
      </c>
      <c r="S28" s="69"/>
      <c r="T28" s="69"/>
      <c r="U28" s="124"/>
      <c r="V28" s="65"/>
    </row>
    <row r="29" spans="1:22" s="199" customFormat="1" ht="31.5">
      <c r="A29" s="712"/>
      <c r="B29" s="709"/>
      <c r="C29" s="759"/>
      <c r="D29" s="701"/>
      <c r="E29" s="694"/>
      <c r="F29" s="73" t="s">
        <v>381</v>
      </c>
      <c r="G29" s="71" t="s">
        <v>398</v>
      </c>
      <c r="H29" s="73"/>
      <c r="I29" s="71"/>
      <c r="J29" s="62" t="s">
        <v>115</v>
      </c>
      <c r="K29" s="62">
        <v>0</v>
      </c>
      <c r="L29" s="61" t="s">
        <v>14</v>
      </c>
      <c r="M29" s="51">
        <v>0.09</v>
      </c>
      <c r="N29" s="299">
        <f t="shared" si="0"/>
        <v>3.5802E-2</v>
      </c>
      <c r="O29" s="69">
        <v>0</v>
      </c>
      <c r="P29" s="69">
        <v>10</v>
      </c>
      <c r="Q29" s="124">
        <v>100</v>
      </c>
      <c r="R29" s="65">
        <f>A8*B16*C26*M29*Q29</f>
        <v>3.5802</v>
      </c>
      <c r="S29" s="69"/>
      <c r="T29" s="69"/>
      <c r="U29" s="124"/>
      <c r="V29" s="65"/>
    </row>
    <row r="30" spans="1:22" s="199" customFormat="1" ht="75" customHeight="1">
      <c r="A30" s="712"/>
      <c r="B30" s="709"/>
      <c r="C30" s="759"/>
      <c r="D30" s="699" t="s">
        <v>62</v>
      </c>
      <c r="E30" s="699" t="s">
        <v>299</v>
      </c>
      <c r="F30" s="73" t="s">
        <v>326</v>
      </c>
      <c r="G30" s="71" t="s">
        <v>400</v>
      </c>
      <c r="H30" s="73"/>
      <c r="I30" s="71"/>
      <c r="J30" s="62" t="s">
        <v>115</v>
      </c>
      <c r="K30" s="62">
        <v>0</v>
      </c>
      <c r="L30" s="61" t="s">
        <v>14</v>
      </c>
      <c r="M30" s="51">
        <v>0.09</v>
      </c>
      <c r="N30" s="299">
        <f t="shared" si="0"/>
        <v>3.5802E-2</v>
      </c>
      <c r="O30" s="69">
        <v>0</v>
      </c>
      <c r="P30" s="69">
        <v>10</v>
      </c>
      <c r="Q30" s="124">
        <v>100</v>
      </c>
      <c r="R30" s="65">
        <f t="shared" ref="R30:R37" si="1">$A$8*$B$16*$C$26*M30*Q30</f>
        <v>3.5802</v>
      </c>
      <c r="S30" s="69"/>
      <c r="T30" s="69"/>
      <c r="U30" s="124"/>
      <c r="V30" s="65"/>
    </row>
    <row r="31" spans="1:22" s="199" customFormat="1" ht="57.75" customHeight="1">
      <c r="A31" s="712"/>
      <c r="B31" s="709"/>
      <c r="C31" s="759"/>
      <c r="D31" s="700"/>
      <c r="E31" s="700"/>
      <c r="F31" s="73" t="s">
        <v>382</v>
      </c>
      <c r="G31" s="71" t="s">
        <v>522</v>
      </c>
      <c r="H31" s="73"/>
      <c r="I31" s="71"/>
      <c r="J31" s="62" t="s">
        <v>115</v>
      </c>
      <c r="K31" s="62">
        <v>0</v>
      </c>
      <c r="L31" s="61" t="s">
        <v>14</v>
      </c>
      <c r="M31" s="51">
        <v>0.09</v>
      </c>
      <c r="N31" s="299">
        <f t="shared" si="0"/>
        <v>3.5802E-2</v>
      </c>
      <c r="O31" s="69">
        <v>0</v>
      </c>
      <c r="P31" s="69">
        <v>10</v>
      </c>
      <c r="Q31" s="124">
        <v>100</v>
      </c>
      <c r="R31" s="65">
        <f t="shared" si="1"/>
        <v>3.5802</v>
      </c>
      <c r="S31" s="69"/>
      <c r="T31" s="69"/>
      <c r="U31" s="124"/>
      <c r="V31" s="65"/>
    </row>
    <row r="32" spans="1:22" s="199" customFormat="1" ht="63">
      <c r="A32" s="712"/>
      <c r="B32" s="709"/>
      <c r="C32" s="759"/>
      <c r="D32" s="700"/>
      <c r="E32" s="700"/>
      <c r="F32" s="73" t="s">
        <v>383</v>
      </c>
      <c r="G32" s="71" t="s">
        <v>429</v>
      </c>
      <c r="H32" s="73"/>
      <c r="I32" s="71"/>
      <c r="J32" s="62" t="s">
        <v>115</v>
      </c>
      <c r="K32" s="62">
        <v>0</v>
      </c>
      <c r="L32" s="61" t="s">
        <v>14</v>
      </c>
      <c r="M32" s="51">
        <v>0.09</v>
      </c>
      <c r="N32" s="299">
        <f t="shared" si="0"/>
        <v>3.5802E-2</v>
      </c>
      <c r="O32" s="69">
        <v>0</v>
      </c>
      <c r="P32" s="69">
        <v>10</v>
      </c>
      <c r="Q32" s="124">
        <v>100</v>
      </c>
      <c r="R32" s="65">
        <f t="shared" si="1"/>
        <v>3.5802</v>
      </c>
      <c r="S32" s="69"/>
      <c r="T32" s="69"/>
      <c r="U32" s="124"/>
      <c r="V32" s="65"/>
    </row>
    <row r="33" spans="1:22" s="199" customFormat="1" ht="85.5" customHeight="1">
      <c r="A33" s="712"/>
      <c r="B33" s="709"/>
      <c r="C33" s="759"/>
      <c r="D33" s="700"/>
      <c r="E33" s="700"/>
      <c r="F33" s="73" t="s">
        <v>384</v>
      </c>
      <c r="G33" s="71" t="s">
        <v>404</v>
      </c>
      <c r="H33" s="73"/>
      <c r="I33" s="71"/>
      <c r="J33" s="62" t="s">
        <v>115</v>
      </c>
      <c r="K33" s="62">
        <v>0</v>
      </c>
      <c r="L33" s="61" t="s">
        <v>14</v>
      </c>
      <c r="M33" s="51">
        <v>0.09</v>
      </c>
      <c r="N33" s="299">
        <f t="shared" si="0"/>
        <v>3.5802E-2</v>
      </c>
      <c r="O33" s="69">
        <v>0</v>
      </c>
      <c r="P33" s="69">
        <v>10</v>
      </c>
      <c r="Q33" s="124">
        <v>100</v>
      </c>
      <c r="R33" s="65">
        <f t="shared" si="1"/>
        <v>3.5802</v>
      </c>
      <c r="S33" s="69"/>
      <c r="T33" s="69"/>
      <c r="U33" s="124"/>
      <c r="V33" s="65"/>
    </row>
    <row r="34" spans="1:22" s="199" customFormat="1" ht="93" customHeight="1">
      <c r="A34" s="712"/>
      <c r="B34" s="709"/>
      <c r="C34" s="759"/>
      <c r="D34" s="700"/>
      <c r="E34" s="700"/>
      <c r="F34" s="73" t="s">
        <v>405</v>
      </c>
      <c r="G34" s="71" t="s">
        <v>430</v>
      </c>
      <c r="H34" s="73"/>
      <c r="I34" s="71"/>
      <c r="J34" s="62" t="s">
        <v>115</v>
      </c>
      <c r="K34" s="62">
        <v>0</v>
      </c>
      <c r="L34" s="61" t="s">
        <v>14</v>
      </c>
      <c r="M34" s="51">
        <v>0.09</v>
      </c>
      <c r="N34" s="299">
        <f t="shared" si="0"/>
        <v>3.5802E-2</v>
      </c>
      <c r="O34" s="69">
        <v>0</v>
      </c>
      <c r="P34" s="69">
        <v>10</v>
      </c>
      <c r="Q34" s="124">
        <v>100</v>
      </c>
      <c r="R34" s="65">
        <f t="shared" si="1"/>
        <v>3.5802</v>
      </c>
      <c r="S34" s="69"/>
      <c r="T34" s="69"/>
      <c r="U34" s="124"/>
      <c r="V34" s="65"/>
    </row>
    <row r="35" spans="1:22" s="199" customFormat="1" ht="31.5">
      <c r="A35" s="712"/>
      <c r="B35" s="709"/>
      <c r="C35" s="759"/>
      <c r="D35" s="700"/>
      <c r="E35" s="700"/>
      <c r="F35" s="73" t="s">
        <v>406</v>
      </c>
      <c r="G35" s="71" t="s">
        <v>231</v>
      </c>
      <c r="H35" s="73"/>
      <c r="I35" s="71"/>
      <c r="J35" s="62" t="s">
        <v>115</v>
      </c>
      <c r="K35" s="62">
        <v>0</v>
      </c>
      <c r="L35" s="61" t="s">
        <v>14</v>
      </c>
      <c r="M35" s="51">
        <v>0.09</v>
      </c>
      <c r="N35" s="299">
        <f t="shared" si="0"/>
        <v>3.5802E-2</v>
      </c>
      <c r="O35" s="69">
        <v>0</v>
      </c>
      <c r="P35" s="69">
        <v>10</v>
      </c>
      <c r="Q35" s="124">
        <v>100</v>
      </c>
      <c r="R35" s="65">
        <f t="shared" si="1"/>
        <v>3.5802</v>
      </c>
      <c r="S35" s="69"/>
      <c r="T35" s="69"/>
      <c r="U35" s="124"/>
      <c r="V35" s="65"/>
    </row>
    <row r="36" spans="1:22" s="199" customFormat="1" ht="47.25">
      <c r="A36" s="712"/>
      <c r="B36" s="709"/>
      <c r="C36" s="759"/>
      <c r="D36" s="700"/>
      <c r="E36" s="700"/>
      <c r="F36" s="73" t="s">
        <v>410</v>
      </c>
      <c r="G36" s="71" t="s">
        <v>426</v>
      </c>
      <c r="H36" s="73"/>
      <c r="I36" s="71"/>
      <c r="J36" s="62" t="s">
        <v>115</v>
      </c>
      <c r="K36" s="62">
        <v>0</v>
      </c>
      <c r="L36" s="61" t="s">
        <v>14</v>
      </c>
      <c r="M36" s="51">
        <v>0.09</v>
      </c>
      <c r="N36" s="299">
        <f t="shared" si="0"/>
        <v>3.5802E-2</v>
      </c>
      <c r="O36" s="69">
        <v>0</v>
      </c>
      <c r="P36" s="69">
        <v>10</v>
      </c>
      <c r="Q36" s="124">
        <v>100</v>
      </c>
      <c r="R36" s="65">
        <f t="shared" si="1"/>
        <v>3.5802</v>
      </c>
      <c r="S36" s="69"/>
      <c r="T36" s="69"/>
      <c r="U36" s="124"/>
      <c r="V36" s="65"/>
    </row>
    <row r="37" spans="1:22" s="199" customFormat="1" ht="31.15" customHeight="1">
      <c r="A37" s="712"/>
      <c r="B37" s="709"/>
      <c r="C37" s="759"/>
      <c r="D37" s="701"/>
      <c r="E37" s="701"/>
      <c r="F37" s="73" t="s">
        <v>414</v>
      </c>
      <c r="G37" s="71" t="s">
        <v>399</v>
      </c>
      <c r="H37" s="73"/>
      <c r="I37" s="71"/>
      <c r="J37" s="62" t="s">
        <v>115</v>
      </c>
      <c r="K37" s="62">
        <v>0</v>
      </c>
      <c r="L37" s="61" t="s">
        <v>14</v>
      </c>
      <c r="M37" s="51">
        <v>0.1</v>
      </c>
      <c r="N37" s="299">
        <f t="shared" si="0"/>
        <v>3.9780000000000003E-2</v>
      </c>
      <c r="O37" s="69">
        <v>0</v>
      </c>
      <c r="P37" s="69">
        <v>10</v>
      </c>
      <c r="Q37" s="124">
        <v>100</v>
      </c>
      <c r="R37" s="65">
        <f t="shared" si="1"/>
        <v>3.9780000000000002</v>
      </c>
      <c r="S37" s="69"/>
      <c r="T37" s="69"/>
      <c r="U37" s="124"/>
      <c r="V37" s="65"/>
    </row>
    <row r="38" spans="1:22" s="199" customFormat="1" ht="47.25" customHeight="1">
      <c r="A38" s="712"/>
      <c r="B38" s="708">
        <v>0.12</v>
      </c>
      <c r="C38" s="364"/>
      <c r="D38" s="129" t="s">
        <v>506</v>
      </c>
      <c r="E38" s="713" t="s">
        <v>507</v>
      </c>
      <c r="F38" s="714"/>
      <c r="G38" s="714"/>
      <c r="H38" s="714"/>
      <c r="I38" s="714"/>
      <c r="J38" s="714"/>
      <c r="K38" s="714"/>
      <c r="L38" s="715"/>
      <c r="M38" s="130">
        <f>+SUM(M27:M37)</f>
        <v>0.99999999999999978</v>
      </c>
      <c r="N38" s="338"/>
      <c r="O38" s="130"/>
      <c r="P38" s="130"/>
      <c r="Q38" s="130"/>
      <c r="R38" s="321"/>
      <c r="S38" s="406"/>
      <c r="T38" s="406"/>
      <c r="U38" s="406"/>
      <c r="V38" s="407"/>
    </row>
    <row r="39" spans="1:22" s="199" customFormat="1" ht="104.25" customHeight="1">
      <c r="A39" s="712"/>
      <c r="B39" s="709"/>
      <c r="C39" s="431">
        <v>0.08</v>
      </c>
      <c r="D39" s="113" t="s">
        <v>3</v>
      </c>
      <c r="E39" s="55" t="s">
        <v>21</v>
      </c>
      <c r="F39" s="169" t="s">
        <v>331</v>
      </c>
      <c r="G39" s="55" t="s">
        <v>308</v>
      </c>
      <c r="H39" s="56" t="s">
        <v>358</v>
      </c>
      <c r="I39" s="55" t="s">
        <v>104</v>
      </c>
      <c r="J39" s="57" t="s">
        <v>115</v>
      </c>
      <c r="K39" s="57">
        <v>0</v>
      </c>
      <c r="L39" s="57" t="s">
        <v>117</v>
      </c>
      <c r="M39" s="58">
        <v>1</v>
      </c>
      <c r="N39" s="340">
        <f>+A8*B38*C39*M39</f>
        <v>8.1599999999999989E-3</v>
      </c>
      <c r="O39" s="56">
        <v>0</v>
      </c>
      <c r="P39" s="56">
        <v>10</v>
      </c>
      <c r="Q39" s="124">
        <v>100</v>
      </c>
      <c r="R39" s="323">
        <f>+N39*Q39</f>
        <v>0.81599999999999984</v>
      </c>
      <c r="S39" s="56"/>
      <c r="T39" s="56"/>
      <c r="U39" s="124"/>
      <c r="V39" s="408"/>
    </row>
    <row r="40" spans="1:22" s="199" customFormat="1" ht="83.25" customHeight="1">
      <c r="A40" s="712"/>
      <c r="B40" s="709"/>
      <c r="C40" s="431">
        <v>7.0000000000000007E-2</v>
      </c>
      <c r="D40" s="427" t="s">
        <v>32</v>
      </c>
      <c r="E40" s="170" t="s">
        <v>33</v>
      </c>
      <c r="F40" s="73" t="s">
        <v>317</v>
      </c>
      <c r="G40" s="238" t="s">
        <v>378</v>
      </c>
      <c r="H40" s="99" t="s">
        <v>338</v>
      </c>
      <c r="I40" s="53" t="s">
        <v>431</v>
      </c>
      <c r="J40" s="62" t="s">
        <v>115</v>
      </c>
      <c r="K40" s="62">
        <v>0</v>
      </c>
      <c r="L40" s="61" t="s">
        <v>110</v>
      </c>
      <c r="M40" s="72">
        <v>1</v>
      </c>
      <c r="N40" s="346">
        <f>+A8*B38*C40*M40</f>
        <v>7.1400000000000005E-3</v>
      </c>
      <c r="O40" s="69">
        <v>0</v>
      </c>
      <c r="P40" s="69">
        <v>10</v>
      </c>
      <c r="Q40" s="124">
        <v>100</v>
      </c>
      <c r="R40" s="323">
        <f>+N40*Q40</f>
        <v>0.71400000000000008</v>
      </c>
      <c r="S40" s="69"/>
      <c r="T40" s="69"/>
      <c r="U40" s="124"/>
      <c r="V40" s="408"/>
    </row>
    <row r="41" spans="1:22" s="199" customFormat="1" ht="47.25">
      <c r="A41" s="712"/>
      <c r="B41" s="709"/>
      <c r="C41" s="431">
        <v>7.0000000000000007E-2</v>
      </c>
      <c r="D41" s="427" t="s">
        <v>34</v>
      </c>
      <c r="E41" s="170" t="s">
        <v>35</v>
      </c>
      <c r="F41" s="73" t="s">
        <v>318</v>
      </c>
      <c r="G41" s="238" t="s">
        <v>379</v>
      </c>
      <c r="H41" s="52" t="s">
        <v>339</v>
      </c>
      <c r="I41" s="53" t="s">
        <v>432</v>
      </c>
      <c r="J41" s="62" t="s">
        <v>115</v>
      </c>
      <c r="K41" s="62">
        <v>0</v>
      </c>
      <c r="L41" s="61" t="s">
        <v>117</v>
      </c>
      <c r="M41" s="72">
        <v>1</v>
      </c>
      <c r="N41" s="346">
        <f>+A8*B38*C41*M41</f>
        <v>7.1400000000000005E-3</v>
      </c>
      <c r="O41" s="69">
        <v>0</v>
      </c>
      <c r="P41" s="69">
        <v>10</v>
      </c>
      <c r="Q41" s="124">
        <v>100</v>
      </c>
      <c r="R41" s="323">
        <f t="shared" ref="R41:R49" si="2">+N41*Q41</f>
        <v>0.71400000000000008</v>
      </c>
      <c r="S41" s="69"/>
      <c r="T41" s="69"/>
      <c r="U41" s="124"/>
      <c r="V41" s="408"/>
    </row>
    <row r="42" spans="1:22" s="199" customFormat="1" ht="65.25" customHeight="1">
      <c r="A42" s="712"/>
      <c r="B42" s="709"/>
      <c r="C42" s="706">
        <v>0.1</v>
      </c>
      <c r="D42" s="716" t="s">
        <v>40</v>
      </c>
      <c r="E42" s="699" t="s">
        <v>41</v>
      </c>
      <c r="F42" s="73" t="s">
        <v>323</v>
      </c>
      <c r="G42" s="98" t="s">
        <v>306</v>
      </c>
      <c r="H42" s="73" t="s">
        <v>350</v>
      </c>
      <c r="I42" s="74" t="s">
        <v>304</v>
      </c>
      <c r="J42" s="62" t="s">
        <v>115</v>
      </c>
      <c r="K42" s="62">
        <v>0</v>
      </c>
      <c r="L42" s="61" t="s">
        <v>117</v>
      </c>
      <c r="M42" s="72">
        <v>0.5</v>
      </c>
      <c r="N42" s="346">
        <f>+A8*B38*C42*M42</f>
        <v>5.1000000000000004E-3</v>
      </c>
      <c r="O42" s="69">
        <v>0</v>
      </c>
      <c r="P42" s="69">
        <v>10</v>
      </c>
      <c r="Q42" s="124">
        <v>100</v>
      </c>
      <c r="R42" s="323">
        <f t="shared" si="2"/>
        <v>0.51</v>
      </c>
      <c r="S42" s="69"/>
      <c r="T42" s="69"/>
      <c r="U42" s="124"/>
      <c r="V42" s="409"/>
    </row>
    <row r="43" spans="1:22" s="199" customFormat="1" ht="45.75" customHeight="1">
      <c r="A43" s="712"/>
      <c r="B43" s="709"/>
      <c r="C43" s="707"/>
      <c r="D43" s="717"/>
      <c r="E43" s="701"/>
      <c r="F43" s="73" t="s">
        <v>324</v>
      </c>
      <c r="G43" s="98" t="s">
        <v>307</v>
      </c>
      <c r="H43" s="73" t="s">
        <v>351</v>
      </c>
      <c r="I43" s="74" t="s">
        <v>472</v>
      </c>
      <c r="J43" s="62" t="s">
        <v>115</v>
      </c>
      <c r="K43" s="62">
        <v>0</v>
      </c>
      <c r="L43" s="61" t="s">
        <v>117</v>
      </c>
      <c r="M43" s="72">
        <v>0.5</v>
      </c>
      <c r="N43" s="346">
        <f>+A8*B38*C42*M43</f>
        <v>5.1000000000000004E-3</v>
      </c>
      <c r="O43" s="69">
        <v>0</v>
      </c>
      <c r="P43" s="69">
        <v>10</v>
      </c>
      <c r="Q43" s="124">
        <v>100</v>
      </c>
      <c r="R43" s="323">
        <f t="shared" si="2"/>
        <v>0.51</v>
      </c>
      <c r="S43" s="69"/>
      <c r="T43" s="69"/>
      <c r="U43" s="124"/>
      <c r="V43" s="409"/>
    </row>
    <row r="44" spans="1:22" s="199" customFormat="1" ht="63">
      <c r="A44" s="712"/>
      <c r="B44" s="709"/>
      <c r="C44" s="429">
        <v>0.2</v>
      </c>
      <c r="D44" s="73" t="s">
        <v>43</v>
      </c>
      <c r="E44" s="378" t="s">
        <v>44</v>
      </c>
      <c r="F44" s="379" t="s">
        <v>327</v>
      </c>
      <c r="G44" s="378" t="s">
        <v>44</v>
      </c>
      <c r="H44" s="379" t="s">
        <v>327</v>
      </c>
      <c r="I44" s="380" t="s">
        <v>433</v>
      </c>
      <c r="J44" s="381" t="s">
        <v>115</v>
      </c>
      <c r="K44" s="62">
        <v>0</v>
      </c>
      <c r="L44" s="61" t="s">
        <v>117</v>
      </c>
      <c r="M44" s="72">
        <v>1</v>
      </c>
      <c r="N44" s="346">
        <f>+A8*B38*C44*M44</f>
        <v>2.0400000000000001E-2</v>
      </c>
      <c r="O44" s="69">
        <v>0</v>
      </c>
      <c r="P44" s="69">
        <v>10</v>
      </c>
      <c r="Q44" s="124">
        <v>100</v>
      </c>
      <c r="R44" s="327">
        <f t="shared" si="2"/>
        <v>2.04</v>
      </c>
      <c r="S44" s="69"/>
      <c r="T44" s="69"/>
      <c r="U44" s="124"/>
      <c r="V44" s="409"/>
    </row>
    <row r="45" spans="1:22" s="199" customFormat="1" ht="68.25" customHeight="1">
      <c r="A45" s="712"/>
      <c r="B45" s="709"/>
      <c r="C45" s="706">
        <v>0.2</v>
      </c>
      <c r="D45" s="704" t="s">
        <v>46</v>
      </c>
      <c r="E45" s="704" t="s">
        <v>47</v>
      </c>
      <c r="F45" s="704" t="s">
        <v>328</v>
      </c>
      <c r="G45" s="704" t="s">
        <v>439</v>
      </c>
      <c r="H45" s="427" t="s">
        <v>352</v>
      </c>
      <c r="I45" s="170" t="s">
        <v>297</v>
      </c>
      <c r="J45" s="62" t="s">
        <v>115</v>
      </c>
      <c r="K45" s="62">
        <v>0</v>
      </c>
      <c r="L45" s="61" t="s">
        <v>117</v>
      </c>
      <c r="M45" s="72">
        <v>0.5</v>
      </c>
      <c r="N45" s="346">
        <f>+A8*B38*C45*M45</f>
        <v>1.0200000000000001E-2</v>
      </c>
      <c r="O45" s="69">
        <v>0</v>
      </c>
      <c r="P45" s="69">
        <v>10</v>
      </c>
      <c r="Q45" s="124">
        <v>100</v>
      </c>
      <c r="R45" s="327">
        <f t="shared" si="2"/>
        <v>1.02</v>
      </c>
      <c r="S45" s="69"/>
      <c r="T45" s="69"/>
      <c r="U45" s="124"/>
      <c r="V45" s="409"/>
    </row>
    <row r="46" spans="1:22" s="199" customFormat="1" ht="57" customHeight="1">
      <c r="A46" s="712"/>
      <c r="B46" s="709"/>
      <c r="C46" s="707"/>
      <c r="D46" s="705"/>
      <c r="E46" s="705"/>
      <c r="F46" s="705"/>
      <c r="G46" s="705"/>
      <c r="H46" s="113" t="s">
        <v>441</v>
      </c>
      <c r="I46" s="171" t="s">
        <v>442</v>
      </c>
      <c r="J46" s="62" t="s">
        <v>115</v>
      </c>
      <c r="K46" s="62">
        <v>0</v>
      </c>
      <c r="L46" s="61" t="s">
        <v>117</v>
      </c>
      <c r="M46" s="72">
        <v>0.5</v>
      </c>
      <c r="N46" s="346">
        <f>+A8*B38*C45*M46</f>
        <v>1.0200000000000001E-2</v>
      </c>
      <c r="O46" s="69">
        <v>0</v>
      </c>
      <c r="P46" s="69">
        <v>10</v>
      </c>
      <c r="Q46" s="124">
        <v>100</v>
      </c>
      <c r="R46" s="327">
        <f>+N46*Q46</f>
        <v>1.02</v>
      </c>
      <c r="S46" s="69"/>
      <c r="T46" s="69"/>
      <c r="U46" s="124"/>
      <c r="V46" s="409"/>
    </row>
    <row r="47" spans="1:22" s="199" customFormat="1" ht="57" customHeight="1">
      <c r="A47" s="712"/>
      <c r="B47" s="709"/>
      <c r="C47" s="706">
        <v>0.2</v>
      </c>
      <c r="D47" s="704" t="s">
        <v>48</v>
      </c>
      <c r="E47" s="704" t="s">
        <v>49</v>
      </c>
      <c r="F47" s="704" t="s">
        <v>329</v>
      </c>
      <c r="G47" s="704" t="s">
        <v>435</v>
      </c>
      <c r="H47" s="427" t="s">
        <v>353</v>
      </c>
      <c r="I47" s="170" t="s">
        <v>298</v>
      </c>
      <c r="J47" s="62" t="s">
        <v>115</v>
      </c>
      <c r="K47" s="62">
        <v>0</v>
      </c>
      <c r="L47" s="61" t="s">
        <v>117</v>
      </c>
      <c r="M47" s="72">
        <v>0.5</v>
      </c>
      <c r="N47" s="346">
        <f>+A8*B38*C47*M47</f>
        <v>1.0200000000000001E-2</v>
      </c>
      <c r="O47" s="69">
        <v>0</v>
      </c>
      <c r="P47" s="69">
        <v>10</v>
      </c>
      <c r="Q47" s="124">
        <v>100</v>
      </c>
      <c r="R47" s="327">
        <f>+N47*Q47</f>
        <v>1.02</v>
      </c>
      <c r="S47" s="69"/>
      <c r="T47" s="69"/>
      <c r="U47" s="124"/>
      <c r="V47" s="409"/>
    </row>
    <row r="48" spans="1:22" s="199" customFormat="1" ht="31.5" customHeight="1">
      <c r="A48" s="712"/>
      <c r="B48" s="709"/>
      <c r="C48" s="707"/>
      <c r="D48" s="705"/>
      <c r="E48" s="705"/>
      <c r="F48" s="705"/>
      <c r="G48" s="705"/>
      <c r="H48" s="113" t="s">
        <v>437</v>
      </c>
      <c r="I48" s="171" t="s">
        <v>438</v>
      </c>
      <c r="J48" s="62" t="s">
        <v>115</v>
      </c>
      <c r="K48" s="62">
        <v>0</v>
      </c>
      <c r="L48" s="61" t="s">
        <v>117</v>
      </c>
      <c r="M48" s="72">
        <v>0.5</v>
      </c>
      <c r="N48" s="346">
        <f>+A8*B38*C47*M48</f>
        <v>1.0200000000000001E-2</v>
      </c>
      <c r="O48" s="69">
        <v>0</v>
      </c>
      <c r="P48" s="69">
        <v>10</v>
      </c>
      <c r="Q48" s="124">
        <v>100</v>
      </c>
      <c r="R48" s="327">
        <f t="shared" si="2"/>
        <v>1.02</v>
      </c>
      <c r="S48" s="69"/>
      <c r="T48" s="69"/>
      <c r="U48" s="124"/>
      <c r="V48" s="409"/>
    </row>
    <row r="49" spans="1:22" s="199" customFormat="1" ht="79.900000000000006" customHeight="1">
      <c r="A49" s="712"/>
      <c r="B49" s="709"/>
      <c r="C49" s="428">
        <v>0.08</v>
      </c>
      <c r="D49" s="425" t="s">
        <v>51</v>
      </c>
      <c r="E49" s="426" t="s">
        <v>52</v>
      </c>
      <c r="F49" s="425" t="s">
        <v>330</v>
      </c>
      <c r="G49" s="425" t="s">
        <v>454</v>
      </c>
      <c r="H49" s="113" t="s">
        <v>354</v>
      </c>
      <c r="I49" s="389" t="s">
        <v>511</v>
      </c>
      <c r="J49" s="62" t="s">
        <v>115</v>
      </c>
      <c r="K49" s="62">
        <v>0</v>
      </c>
      <c r="L49" s="61" t="s">
        <v>117</v>
      </c>
      <c r="M49" s="72">
        <v>1</v>
      </c>
      <c r="N49" s="346">
        <f>+A8*B38*C49*M49</f>
        <v>8.1599999999999989E-3</v>
      </c>
      <c r="O49" s="69">
        <v>0</v>
      </c>
      <c r="P49" s="69">
        <v>10</v>
      </c>
      <c r="Q49" s="124">
        <v>100</v>
      </c>
      <c r="R49" s="327">
        <f t="shared" si="2"/>
        <v>0.81599999999999984</v>
      </c>
      <c r="S49" s="69"/>
      <c r="T49" s="69"/>
      <c r="U49" s="410"/>
      <c r="V49" s="408"/>
    </row>
    <row r="50" spans="1:22" s="199" customFormat="1" ht="24" customHeight="1">
      <c r="A50" s="449"/>
      <c r="B50" s="446"/>
      <c r="C50" s="206"/>
      <c r="D50" s="75" t="s">
        <v>120</v>
      </c>
      <c r="E50" s="718" t="s">
        <v>121</v>
      </c>
      <c r="F50" s="718"/>
      <c r="G50" s="718"/>
      <c r="H50" s="718"/>
      <c r="I50" s="718"/>
      <c r="J50" s="718"/>
      <c r="K50" s="718"/>
      <c r="L50" s="718"/>
      <c r="M50" s="139"/>
      <c r="N50" s="139"/>
      <c r="O50" s="139"/>
      <c r="P50" s="139"/>
      <c r="Q50" s="450"/>
      <c r="R50" s="451"/>
      <c r="S50" s="237"/>
      <c r="T50" s="237"/>
      <c r="U50" s="237"/>
      <c r="V50" s="439"/>
    </row>
    <row r="51" spans="1:22" s="199" customFormat="1" ht="46.15" customHeight="1">
      <c r="A51" s="710">
        <v>0.15</v>
      </c>
      <c r="B51" s="446">
        <v>0.5</v>
      </c>
      <c r="C51" s="396">
        <v>1</v>
      </c>
      <c r="D51" s="205" t="s">
        <v>484</v>
      </c>
      <c r="E51" s="98" t="s">
        <v>122</v>
      </c>
      <c r="F51" s="205" t="s">
        <v>486</v>
      </c>
      <c r="G51" s="98" t="s">
        <v>122</v>
      </c>
      <c r="H51" s="205" t="s">
        <v>488</v>
      </c>
      <c r="I51" s="98" t="s">
        <v>122</v>
      </c>
      <c r="J51" s="62" t="s">
        <v>115</v>
      </c>
      <c r="K51" s="62">
        <v>0</v>
      </c>
      <c r="L51" s="61" t="s">
        <v>14</v>
      </c>
      <c r="M51" s="78">
        <v>1</v>
      </c>
      <c r="N51" s="299">
        <f>+A51*B51*C51*M51</f>
        <v>7.4999999999999997E-2</v>
      </c>
      <c r="O51" s="69">
        <v>0</v>
      </c>
      <c r="P51" s="69">
        <v>10</v>
      </c>
      <c r="Q51" s="124">
        <v>100</v>
      </c>
      <c r="R51" s="65">
        <f>+N51*Q51</f>
        <v>7.5</v>
      </c>
      <c r="S51" s="69"/>
      <c r="T51" s="69"/>
      <c r="U51" s="124"/>
      <c r="V51" s="65"/>
    </row>
    <row r="52" spans="1:22" s="199" customFormat="1" ht="51.6" customHeight="1">
      <c r="A52" s="710"/>
      <c r="B52" s="446">
        <v>0.5</v>
      </c>
      <c r="C52" s="396">
        <v>1</v>
      </c>
      <c r="D52" s="205" t="s">
        <v>485</v>
      </c>
      <c r="E52" s="98" t="s">
        <v>123</v>
      </c>
      <c r="F52" s="205" t="s">
        <v>487</v>
      </c>
      <c r="G52" s="98" t="s">
        <v>123</v>
      </c>
      <c r="H52" s="205" t="s">
        <v>489</v>
      </c>
      <c r="I52" s="98" t="s">
        <v>123</v>
      </c>
      <c r="J52" s="62" t="s">
        <v>115</v>
      </c>
      <c r="K52" s="62">
        <v>0</v>
      </c>
      <c r="L52" s="61" t="s">
        <v>14</v>
      </c>
      <c r="M52" s="78">
        <v>1</v>
      </c>
      <c r="N52" s="299">
        <f>+A51*B52*C52*M52</f>
        <v>7.4999999999999997E-2</v>
      </c>
      <c r="O52" s="69">
        <v>0</v>
      </c>
      <c r="P52" s="69">
        <v>10</v>
      </c>
      <c r="Q52" s="124">
        <v>100</v>
      </c>
      <c r="R52" s="65">
        <f>+N52*Q52</f>
        <v>7.5</v>
      </c>
      <c r="S52" s="69"/>
      <c r="T52" s="69"/>
      <c r="U52" s="124"/>
      <c r="V52" s="65"/>
    </row>
    <row r="53" spans="1:22" s="199" customFormat="1">
      <c r="A53" s="206"/>
      <c r="C53" s="205"/>
      <c r="D53" s="133" t="s">
        <v>29</v>
      </c>
      <c r="E53" s="763" t="s">
        <v>124</v>
      </c>
      <c r="F53" s="763"/>
      <c r="G53" s="763"/>
      <c r="H53" s="763"/>
      <c r="I53" s="763"/>
      <c r="J53" s="763"/>
      <c r="K53" s="763"/>
      <c r="L53" s="763"/>
      <c r="M53" s="139"/>
      <c r="N53" s="435">
        <f>SUM(N10:N52)</f>
        <v>0.99999999999999989</v>
      </c>
      <c r="O53" s="139"/>
      <c r="P53" s="139"/>
      <c r="Q53" s="139"/>
      <c r="R53" s="374">
        <f>SUM(R11:R52)</f>
        <v>99.999999999999986</v>
      </c>
      <c r="S53" s="237"/>
      <c r="T53" s="237"/>
      <c r="U53" s="237"/>
      <c r="V53" s="439"/>
    </row>
    <row r="54" spans="1:22" s="199" customFormat="1">
      <c r="A54" s="206"/>
      <c r="B54" s="441"/>
      <c r="C54" s="205"/>
      <c r="D54" s="99" t="s">
        <v>125</v>
      </c>
      <c r="E54" s="76" t="s">
        <v>450</v>
      </c>
      <c r="F54" s="69"/>
      <c r="G54" s="76" t="s">
        <v>450</v>
      </c>
      <c r="H54" s="177"/>
      <c r="I54" s="76" t="s">
        <v>450</v>
      </c>
      <c r="J54" s="62" t="s">
        <v>523</v>
      </c>
      <c r="K54" s="62">
        <v>0</v>
      </c>
      <c r="L54" s="69" t="s">
        <v>14</v>
      </c>
      <c r="M54" s="78"/>
      <c r="N54" s="78"/>
      <c r="O54" s="69"/>
      <c r="P54" s="69"/>
      <c r="Q54" s="125"/>
      <c r="R54" s="80"/>
      <c r="S54" s="69"/>
      <c r="T54" s="69"/>
      <c r="U54" s="76"/>
      <c r="V54" s="80"/>
    </row>
    <row r="55" spans="1:22" s="199" customFormat="1" ht="31.5">
      <c r="A55" s="206"/>
      <c r="B55" s="441"/>
      <c r="C55" s="205"/>
      <c r="D55" s="99" t="s">
        <v>126</v>
      </c>
      <c r="E55" s="76" t="s">
        <v>451</v>
      </c>
      <c r="F55" s="69"/>
      <c r="G55" s="76" t="s">
        <v>451</v>
      </c>
      <c r="H55" s="177"/>
      <c r="I55" s="76" t="s">
        <v>309</v>
      </c>
      <c r="J55" s="62" t="s">
        <v>524</v>
      </c>
      <c r="K55" s="62">
        <v>0</v>
      </c>
      <c r="L55" s="69" t="s">
        <v>14</v>
      </c>
      <c r="M55" s="78"/>
      <c r="N55" s="78"/>
      <c r="O55" s="69"/>
      <c r="P55" s="69"/>
      <c r="Q55" s="125"/>
      <c r="R55" s="80"/>
      <c r="S55" s="69"/>
      <c r="T55" s="69"/>
      <c r="U55" s="76"/>
      <c r="V55" s="80"/>
    </row>
    <row r="56" spans="1:22" ht="47.25">
      <c r="A56" s="444"/>
      <c r="B56" s="441"/>
      <c r="C56" s="445"/>
      <c r="D56" s="430" t="s">
        <v>266</v>
      </c>
      <c r="E56" s="134" t="s">
        <v>127</v>
      </c>
      <c r="F56" s="81"/>
      <c r="G56" s="134" t="s">
        <v>127</v>
      </c>
      <c r="H56" s="178"/>
      <c r="I56" s="134" t="s">
        <v>127</v>
      </c>
      <c r="J56" s="61" t="s">
        <v>525</v>
      </c>
      <c r="K56" s="61">
        <v>0</v>
      </c>
      <c r="L56" s="61" t="s">
        <v>14</v>
      </c>
      <c r="M56" s="78"/>
      <c r="N56" s="78"/>
      <c r="O56" s="69"/>
      <c r="P56" s="69"/>
      <c r="Q56" s="125"/>
      <c r="R56" s="80"/>
      <c r="S56" s="69"/>
      <c r="T56" s="69"/>
      <c r="U56" s="76"/>
      <c r="V56" s="80"/>
    </row>
    <row r="57" spans="1:22" s="209" customFormat="1">
      <c r="A57" s="207"/>
      <c r="B57" s="366"/>
      <c r="C57" s="208"/>
      <c r="D57" s="50"/>
      <c r="E57" s="764" t="s">
        <v>128</v>
      </c>
      <c r="F57" s="764"/>
      <c r="G57" s="764"/>
      <c r="H57" s="764"/>
      <c r="I57" s="764"/>
      <c r="J57" s="82"/>
      <c r="K57" s="82"/>
      <c r="L57" s="397"/>
      <c r="M57" s="436"/>
      <c r="N57" s="436"/>
      <c r="O57" s="84"/>
      <c r="P57" s="84"/>
      <c r="Q57" s="126"/>
      <c r="R57" s="437">
        <f>+SUM(R53:R56)</f>
        <v>99.999999999999986</v>
      </c>
      <c r="S57" s="84"/>
      <c r="T57" s="84"/>
      <c r="U57" s="413"/>
      <c r="V57" s="440"/>
    </row>
    <row r="58" spans="1:22">
      <c r="A58" s="442"/>
      <c r="B58" s="443"/>
      <c r="C58" s="442"/>
      <c r="D58" s="85"/>
      <c r="E58" s="86"/>
      <c r="F58" s="87"/>
      <c r="G58" s="87"/>
      <c r="H58" s="87"/>
      <c r="I58" s="88"/>
      <c r="J58" s="89"/>
      <c r="K58" s="89"/>
      <c r="L58" s="87"/>
      <c r="M58" s="90"/>
      <c r="N58" s="90"/>
      <c r="O58" s="91"/>
      <c r="P58" s="91"/>
      <c r="Q58" s="127"/>
    </row>
    <row r="59" spans="1:22">
      <c r="A59" s="442"/>
      <c r="B59" s="443"/>
      <c r="C59" s="442"/>
      <c r="D59" s="85"/>
      <c r="E59" s="92" t="s">
        <v>129</v>
      </c>
      <c r="F59" s="176"/>
      <c r="G59" s="87"/>
      <c r="H59" s="87"/>
      <c r="I59" s="88"/>
      <c r="J59" s="89"/>
      <c r="K59" s="89"/>
      <c r="L59" s="87"/>
      <c r="M59" s="90"/>
      <c r="N59" s="90"/>
      <c r="O59" s="91"/>
      <c r="P59" s="91"/>
      <c r="Q59" s="127"/>
    </row>
    <row r="60" spans="1:22">
      <c r="A60" s="443"/>
      <c r="B60" s="443"/>
      <c r="C60" s="442"/>
      <c r="D60" s="85"/>
      <c r="E60" s="761" t="s">
        <v>130</v>
      </c>
      <c r="F60" s="761"/>
      <c r="G60" s="761"/>
      <c r="H60" s="761"/>
      <c r="I60" s="761"/>
      <c r="J60" s="761"/>
      <c r="K60" s="761"/>
      <c r="L60" s="761"/>
      <c r="M60" s="761"/>
      <c r="N60" s="761"/>
      <c r="O60" s="761"/>
      <c r="P60" s="761"/>
      <c r="Q60" s="761"/>
      <c r="R60" s="761"/>
      <c r="S60" s="761"/>
      <c r="T60" s="761"/>
      <c r="U60" s="761"/>
      <c r="V60" s="761"/>
    </row>
    <row r="61" spans="1:22">
      <c r="A61" s="442"/>
      <c r="B61" s="443"/>
      <c r="C61" s="442"/>
      <c r="D61" s="85"/>
      <c r="E61" s="761" t="s">
        <v>131</v>
      </c>
      <c r="F61" s="761"/>
      <c r="G61" s="761"/>
      <c r="H61" s="761"/>
      <c r="I61" s="761"/>
      <c r="J61" s="761"/>
      <c r="K61" s="761"/>
      <c r="L61" s="761"/>
      <c r="M61" s="761"/>
      <c r="N61" s="761"/>
      <c r="O61" s="761"/>
      <c r="P61" s="761"/>
      <c r="Q61" s="761"/>
      <c r="R61" s="761"/>
      <c r="S61" s="761"/>
      <c r="T61" s="761"/>
      <c r="U61" s="761"/>
      <c r="V61" s="761"/>
    </row>
    <row r="62" spans="1:22">
      <c r="A62" s="442"/>
      <c r="B62" s="443"/>
      <c r="C62" s="442"/>
      <c r="D62" s="85"/>
      <c r="E62" s="761" t="s">
        <v>132</v>
      </c>
      <c r="F62" s="761"/>
      <c r="G62" s="761"/>
      <c r="H62" s="761"/>
      <c r="I62" s="761"/>
      <c r="J62" s="761"/>
      <c r="K62" s="761"/>
      <c r="L62" s="761"/>
      <c r="M62" s="761"/>
      <c r="N62" s="761"/>
      <c r="O62" s="761"/>
      <c r="P62" s="761"/>
      <c r="Q62" s="761"/>
      <c r="R62" s="761"/>
      <c r="S62" s="761"/>
      <c r="T62" s="761"/>
      <c r="U62" s="761"/>
      <c r="V62" s="761"/>
    </row>
    <row r="64" spans="1:22" s="210" customFormat="1">
      <c r="D64" s="175"/>
      <c r="E64" s="723" t="s">
        <v>133</v>
      </c>
      <c r="F64" s="723"/>
      <c r="G64" s="723"/>
      <c r="H64" s="168"/>
      <c r="I64" s="151"/>
      <c r="L64" s="762" t="s">
        <v>134</v>
      </c>
      <c r="M64" s="762"/>
      <c r="N64" s="762"/>
      <c r="O64" s="762"/>
      <c r="P64" s="762"/>
      <c r="Q64" s="762"/>
      <c r="R64" s="762"/>
      <c r="S64" s="212"/>
      <c r="T64" s="212"/>
      <c r="U64" s="212"/>
      <c r="V64" s="212"/>
    </row>
  </sheetData>
  <mergeCells count="76">
    <mergeCell ref="E62:V62"/>
    <mergeCell ref="E64:G64"/>
    <mergeCell ref="L64:R64"/>
    <mergeCell ref="E50:L50"/>
    <mergeCell ref="E53:L53"/>
    <mergeCell ref="E57:I57"/>
    <mergeCell ref="E60:V60"/>
    <mergeCell ref="E61:V61"/>
    <mergeCell ref="E15:L15"/>
    <mergeCell ref="B16:B37"/>
    <mergeCell ref="E16:L16"/>
    <mergeCell ref="C18:C19"/>
    <mergeCell ref="E18:L18"/>
    <mergeCell ref="C20:C22"/>
    <mergeCell ref="E20:L20"/>
    <mergeCell ref="C23:C25"/>
    <mergeCell ref="E23:L23"/>
    <mergeCell ref="C26:C37"/>
    <mergeCell ref="E26:L26"/>
    <mergeCell ref="D27:D29"/>
    <mergeCell ref="E27:E29"/>
    <mergeCell ref="D30:D37"/>
    <mergeCell ref="E30:E37"/>
    <mergeCell ref="E10:L10"/>
    <mergeCell ref="C12:C14"/>
    <mergeCell ref="E12:L12"/>
    <mergeCell ref="D13:D14"/>
    <mergeCell ref="E13:E14"/>
    <mergeCell ref="N3:N6"/>
    <mergeCell ref="O3:V4"/>
    <mergeCell ref="D4:D6"/>
    <mergeCell ref="E4:E6"/>
    <mergeCell ref="F4:F6"/>
    <mergeCell ref="G4:G6"/>
    <mergeCell ref="H4:H6"/>
    <mergeCell ref="J4:J6"/>
    <mergeCell ref="K4:K6"/>
    <mergeCell ref="O5:R5"/>
    <mergeCell ref="S5:V5"/>
    <mergeCell ref="H3:I3"/>
    <mergeCell ref="I4:I6"/>
    <mergeCell ref="J3:K3"/>
    <mergeCell ref="L3:L6"/>
    <mergeCell ref="M3:M6"/>
    <mergeCell ref="A3:A6"/>
    <mergeCell ref="B3:B6"/>
    <mergeCell ref="C3:C6"/>
    <mergeCell ref="D3:E3"/>
    <mergeCell ref="F3:G3"/>
    <mergeCell ref="A1:F2"/>
    <mergeCell ref="H1:Q1"/>
    <mergeCell ref="R1:V1"/>
    <mergeCell ref="H2:K2"/>
    <mergeCell ref="L2:Q2"/>
    <mergeCell ref="R2:V2"/>
    <mergeCell ref="B38:B49"/>
    <mergeCell ref="G45:G46"/>
    <mergeCell ref="A51:A52"/>
    <mergeCell ref="A8:A49"/>
    <mergeCell ref="E38:L38"/>
    <mergeCell ref="C42:C43"/>
    <mergeCell ref="D42:D43"/>
    <mergeCell ref="E42:E43"/>
    <mergeCell ref="C45:C46"/>
    <mergeCell ref="D45:D46"/>
    <mergeCell ref="E45:E46"/>
    <mergeCell ref="F45:F46"/>
    <mergeCell ref="E8:L8"/>
    <mergeCell ref="B9:B14"/>
    <mergeCell ref="E9:L9"/>
    <mergeCell ref="C10:C11"/>
    <mergeCell ref="C47:C48"/>
    <mergeCell ref="D47:D48"/>
    <mergeCell ref="E47:E48"/>
    <mergeCell ref="F47:F48"/>
    <mergeCell ref="G47:G48"/>
  </mergeCells>
  <pageMargins left="0.63" right="0.4" top="0.49" bottom="0.37" header="0.3" footer="0.3"/>
  <pageSetup paperSize="8"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K118"/>
  <sheetViews>
    <sheetView topLeftCell="A4" zoomScaleNormal="100" workbookViewId="0">
      <pane xSplit="9" ySplit="2" topLeftCell="J45" activePane="bottomRight" state="frozen"/>
      <selection activeCell="A4" sqref="A4"/>
      <selection pane="topRight" activeCell="J4" sqref="J4"/>
      <selection pane="bottomLeft" activeCell="A6" sqref="A6"/>
      <selection pane="bottomRight" activeCell="K97" sqref="K97"/>
    </sheetView>
  </sheetViews>
  <sheetFormatPr defaultColWidth="8" defaultRowHeight="15.75"/>
  <cols>
    <col min="1" max="1" width="4.5" style="29" bestFit="1" customWidth="1"/>
    <col min="2" max="2" width="8.25" style="175" customWidth="1"/>
    <col min="3" max="3" width="22.625" style="152" hidden="1" customWidth="1"/>
    <col min="4" max="4" width="8" style="29" hidden="1" customWidth="1"/>
    <col min="5" max="5" width="25.5" style="152" customWidth="1"/>
    <col min="6" max="6" width="8.875" style="29" customWidth="1"/>
    <col min="7" max="7" width="24.375" style="152" customWidth="1"/>
    <col min="8" max="8" width="8.5" style="29" customWidth="1"/>
    <col min="9" max="9" width="42.875" style="198" customWidth="1"/>
    <col min="10" max="10" width="19.625" style="221" customWidth="1"/>
    <col min="11" max="11" width="26.25" style="198" customWidth="1"/>
    <col min="12" max="16384" width="8" style="198"/>
  </cols>
  <sheetData>
    <row r="3" spans="1:11">
      <c r="E3" s="151" t="s">
        <v>551</v>
      </c>
    </row>
    <row r="5" spans="1:11" s="27" customFormat="1" ht="15.75" customHeight="1">
      <c r="A5" s="592" t="s">
        <v>552</v>
      </c>
      <c r="B5" s="590" t="s">
        <v>553</v>
      </c>
      <c r="C5" s="589" t="s">
        <v>90</v>
      </c>
      <c r="D5" s="590" t="s">
        <v>91</v>
      </c>
      <c r="E5" s="589" t="s">
        <v>90</v>
      </c>
      <c r="F5" s="590" t="s">
        <v>92</v>
      </c>
      <c r="G5" s="589" t="s">
        <v>554</v>
      </c>
      <c r="H5" s="589" t="s">
        <v>555</v>
      </c>
      <c r="I5" s="592" t="s">
        <v>556</v>
      </c>
      <c r="J5" s="589" t="s">
        <v>557</v>
      </c>
      <c r="K5" s="592" t="s">
        <v>558</v>
      </c>
    </row>
    <row r="6" spans="1:11" s="29" customFormat="1">
      <c r="A6" s="593"/>
      <c r="B6" s="39">
        <v>1</v>
      </c>
      <c r="C6" s="39">
        <v>2</v>
      </c>
      <c r="D6" s="39">
        <v>3</v>
      </c>
      <c r="E6" s="39">
        <v>4</v>
      </c>
      <c r="F6" s="39">
        <v>5</v>
      </c>
      <c r="G6" s="597">
        <v>6</v>
      </c>
      <c r="H6" s="39"/>
      <c r="I6" s="39">
        <v>7</v>
      </c>
      <c r="J6" s="481"/>
      <c r="K6" s="593"/>
    </row>
    <row r="7" spans="1:11" s="199" customFormat="1">
      <c r="A7" s="571"/>
      <c r="B7" s="43" t="s">
        <v>100</v>
      </c>
      <c r="C7" s="718" t="s">
        <v>101</v>
      </c>
      <c r="D7" s="718"/>
      <c r="E7" s="718"/>
      <c r="F7" s="718"/>
      <c r="G7" s="718"/>
      <c r="H7" s="75"/>
      <c r="I7" s="200"/>
      <c r="J7" s="599"/>
      <c r="K7" s="200"/>
    </row>
    <row r="8" spans="1:11" s="199" customFormat="1">
      <c r="A8" s="596"/>
      <c r="B8" s="129" t="s">
        <v>102</v>
      </c>
      <c r="C8" s="720" t="s">
        <v>103</v>
      </c>
      <c r="D8" s="720"/>
      <c r="E8" s="720"/>
      <c r="F8" s="720"/>
      <c r="G8" s="720"/>
      <c r="H8" s="129"/>
      <c r="I8" s="201"/>
      <c r="J8" s="105"/>
      <c r="K8" s="201"/>
    </row>
    <row r="9" spans="1:11">
      <c r="A9" s="586"/>
      <c r="B9" s="184" t="s">
        <v>106</v>
      </c>
      <c r="C9" s="750" t="s">
        <v>107</v>
      </c>
      <c r="D9" s="750"/>
      <c r="E9" s="750"/>
      <c r="F9" s="750"/>
      <c r="G9" s="750"/>
      <c r="H9" s="184"/>
      <c r="I9" s="585"/>
      <c r="J9" s="600"/>
      <c r="K9" s="585"/>
    </row>
    <row r="10" spans="1:11" s="478" customFormat="1" ht="35.25" customHeight="1">
      <c r="A10" s="805">
        <v>1</v>
      </c>
      <c r="B10" s="819" t="s">
        <v>0</v>
      </c>
      <c r="C10" s="816" t="s">
        <v>1</v>
      </c>
      <c r="D10" s="753" t="s">
        <v>332</v>
      </c>
      <c r="E10" s="816" t="s">
        <v>64</v>
      </c>
      <c r="F10" s="824" t="s">
        <v>617</v>
      </c>
      <c r="G10" s="822" t="s">
        <v>64</v>
      </c>
      <c r="H10" s="781" t="s">
        <v>115</v>
      </c>
      <c r="I10" s="618" t="s">
        <v>574</v>
      </c>
      <c r="J10" s="619" t="s">
        <v>566</v>
      </c>
      <c r="K10" s="604" t="s">
        <v>618</v>
      </c>
    </row>
    <row r="11" spans="1:11" s="478" customFormat="1" ht="31.5">
      <c r="A11" s="805"/>
      <c r="B11" s="820"/>
      <c r="C11" s="817"/>
      <c r="D11" s="806"/>
      <c r="E11" s="817"/>
      <c r="F11" s="825"/>
      <c r="G11" s="823"/>
      <c r="H11" s="783"/>
      <c r="I11" s="602" t="s">
        <v>575</v>
      </c>
      <c r="J11" s="604" t="s">
        <v>560</v>
      </c>
      <c r="K11" s="604"/>
    </row>
    <row r="12" spans="1:11">
      <c r="A12" s="586"/>
      <c r="B12" s="184" t="s">
        <v>108</v>
      </c>
      <c r="C12" s="750" t="s">
        <v>109</v>
      </c>
      <c r="D12" s="750"/>
      <c r="E12" s="750"/>
      <c r="F12" s="750"/>
      <c r="G12" s="750"/>
      <c r="H12" s="184"/>
      <c r="I12" s="585"/>
      <c r="J12" s="600"/>
      <c r="K12" s="585"/>
    </row>
    <row r="13" spans="1:11" s="619" customFormat="1" ht="15.75" customHeight="1">
      <c r="A13" s="807">
        <v>2</v>
      </c>
      <c r="B13" s="753" t="s">
        <v>4</v>
      </c>
      <c r="C13" s="816" t="s">
        <v>22</v>
      </c>
      <c r="D13" s="620" t="s">
        <v>333</v>
      </c>
      <c r="E13" s="621" t="s">
        <v>2</v>
      </c>
      <c r="F13" s="620" t="s">
        <v>360</v>
      </c>
      <c r="G13" s="621" t="s">
        <v>2</v>
      </c>
      <c r="H13" s="622" t="s">
        <v>356</v>
      </c>
      <c r="I13" s="606" t="s">
        <v>547</v>
      </c>
      <c r="J13" s="623"/>
      <c r="K13" s="606"/>
    </row>
    <row r="14" spans="1:11" s="274" customFormat="1" ht="31.5" customHeight="1">
      <c r="A14" s="808"/>
      <c r="B14" s="806"/>
      <c r="C14" s="817"/>
      <c r="D14" s="814" t="s">
        <v>334</v>
      </c>
      <c r="E14" s="812" t="s">
        <v>17</v>
      </c>
      <c r="F14" s="765" t="s">
        <v>355</v>
      </c>
      <c r="G14" s="810" t="s">
        <v>17</v>
      </c>
      <c r="H14" s="812" t="s">
        <v>193</v>
      </c>
      <c r="I14" s="624" t="s">
        <v>567</v>
      </c>
      <c r="J14" s="625" t="s">
        <v>562</v>
      </c>
      <c r="K14" s="626" t="s">
        <v>564</v>
      </c>
    </row>
    <row r="15" spans="1:11" s="274" customFormat="1" ht="25.5" customHeight="1">
      <c r="A15" s="809"/>
      <c r="B15" s="754"/>
      <c r="C15" s="818"/>
      <c r="D15" s="815"/>
      <c r="E15" s="813"/>
      <c r="F15" s="767"/>
      <c r="G15" s="811"/>
      <c r="H15" s="813"/>
      <c r="I15" s="624" t="s">
        <v>568</v>
      </c>
      <c r="J15" s="625" t="s">
        <v>563</v>
      </c>
      <c r="K15" s="626" t="s">
        <v>565</v>
      </c>
    </row>
    <row r="16" spans="1:11">
      <c r="A16" s="596"/>
      <c r="B16" s="576" t="s">
        <v>111</v>
      </c>
      <c r="C16" s="757" t="s">
        <v>112</v>
      </c>
      <c r="D16" s="757"/>
      <c r="E16" s="757"/>
      <c r="F16" s="757"/>
      <c r="G16" s="757"/>
      <c r="H16" s="587"/>
      <c r="I16" s="201"/>
      <c r="J16" s="105"/>
      <c r="K16" s="201"/>
    </row>
    <row r="17" spans="1:11">
      <c r="A17" s="586"/>
      <c r="B17" s="100" t="s">
        <v>113</v>
      </c>
      <c r="C17" s="758" t="s">
        <v>114</v>
      </c>
      <c r="D17" s="758"/>
      <c r="E17" s="758"/>
      <c r="F17" s="758"/>
      <c r="G17" s="758"/>
      <c r="H17" s="594"/>
      <c r="I17" s="585"/>
      <c r="J17" s="600"/>
      <c r="K17" s="585"/>
    </row>
    <row r="18" spans="1:11" s="628" customFormat="1" ht="31.5">
      <c r="A18" s="774">
        <v>3</v>
      </c>
      <c r="B18" s="787" t="s">
        <v>27</v>
      </c>
      <c r="C18" s="787" t="s">
        <v>28</v>
      </c>
      <c r="D18" s="771" t="s">
        <v>316</v>
      </c>
      <c r="E18" s="771" t="s">
        <v>456</v>
      </c>
      <c r="F18" s="787" t="s">
        <v>337</v>
      </c>
      <c r="G18" s="779" t="s">
        <v>458</v>
      </c>
      <c r="H18" s="771" t="s">
        <v>559</v>
      </c>
      <c r="I18" s="603" t="s">
        <v>571</v>
      </c>
      <c r="J18" s="625" t="s">
        <v>566</v>
      </c>
      <c r="K18" s="627"/>
    </row>
    <row r="19" spans="1:11" s="628" customFormat="1" ht="31.5">
      <c r="A19" s="776"/>
      <c r="B19" s="789"/>
      <c r="C19" s="789"/>
      <c r="D19" s="773"/>
      <c r="E19" s="773"/>
      <c r="F19" s="789"/>
      <c r="G19" s="780"/>
      <c r="H19" s="773"/>
      <c r="I19" s="603" t="s">
        <v>576</v>
      </c>
      <c r="J19" s="625" t="s">
        <v>560</v>
      </c>
      <c r="K19" s="627"/>
    </row>
    <row r="20" spans="1:11" s="27" customFormat="1">
      <c r="A20" s="586"/>
      <c r="B20" s="184" t="s">
        <v>118</v>
      </c>
      <c r="C20" s="758" t="s">
        <v>119</v>
      </c>
      <c r="D20" s="758"/>
      <c r="E20" s="758"/>
      <c r="F20" s="758"/>
      <c r="G20" s="758"/>
      <c r="H20" s="594"/>
      <c r="I20" s="586"/>
      <c r="J20" s="600"/>
      <c r="K20" s="586"/>
    </row>
    <row r="21" spans="1:11" s="630" customFormat="1" ht="51.75" customHeight="1">
      <c r="A21" s="716">
        <v>4</v>
      </c>
      <c r="B21" s="699" t="s">
        <v>53</v>
      </c>
      <c r="C21" s="699" t="s">
        <v>54</v>
      </c>
      <c r="D21" s="699" t="s">
        <v>319</v>
      </c>
      <c r="E21" s="699" t="s">
        <v>357</v>
      </c>
      <c r="F21" s="771" t="s">
        <v>340</v>
      </c>
      <c r="G21" s="779" t="s">
        <v>303</v>
      </c>
      <c r="H21" s="771" t="s">
        <v>559</v>
      </c>
      <c r="I21" s="617" t="s">
        <v>619</v>
      </c>
      <c r="J21" s="625" t="s">
        <v>566</v>
      </c>
      <c r="K21" s="629"/>
    </row>
    <row r="22" spans="1:11" s="630" customFormat="1" ht="51.75" customHeight="1">
      <c r="A22" s="790"/>
      <c r="B22" s="700"/>
      <c r="C22" s="700"/>
      <c r="D22" s="700"/>
      <c r="E22" s="700"/>
      <c r="F22" s="772"/>
      <c r="G22" s="794"/>
      <c r="H22" s="772"/>
      <c r="I22" s="617" t="s">
        <v>620</v>
      </c>
      <c r="J22" s="625" t="s">
        <v>560</v>
      </c>
      <c r="K22" s="629"/>
    </row>
    <row r="23" spans="1:11" s="630" customFormat="1" ht="31.5">
      <c r="A23" s="790"/>
      <c r="B23" s="700"/>
      <c r="C23" s="700"/>
      <c r="D23" s="700"/>
      <c r="E23" s="700"/>
      <c r="F23" s="773"/>
      <c r="G23" s="780"/>
      <c r="H23" s="773"/>
      <c r="I23" s="604" t="s">
        <v>577</v>
      </c>
      <c r="J23" s="380" t="s">
        <v>560</v>
      </c>
      <c r="K23" s="629"/>
    </row>
    <row r="24" spans="1:11" s="630" customFormat="1" ht="27" customHeight="1">
      <c r="A24" s="790"/>
      <c r="B24" s="700"/>
      <c r="C24" s="700"/>
      <c r="D24" s="700"/>
      <c r="E24" s="700"/>
      <c r="F24" s="771" t="s">
        <v>341</v>
      </c>
      <c r="G24" s="779" t="s">
        <v>460</v>
      </c>
      <c r="H24" s="771" t="s">
        <v>559</v>
      </c>
      <c r="I24" s="617" t="s">
        <v>621</v>
      </c>
      <c r="J24" s="625" t="s">
        <v>566</v>
      </c>
      <c r="K24" s="629"/>
    </row>
    <row r="25" spans="1:11" s="630" customFormat="1" ht="27" customHeight="1">
      <c r="A25" s="790"/>
      <c r="B25" s="700"/>
      <c r="C25" s="700"/>
      <c r="D25" s="700"/>
      <c r="E25" s="700"/>
      <c r="F25" s="772"/>
      <c r="G25" s="794"/>
      <c r="H25" s="772"/>
      <c r="I25" s="617" t="s">
        <v>622</v>
      </c>
      <c r="J25" s="631" t="s">
        <v>560</v>
      </c>
      <c r="K25" s="629"/>
    </row>
    <row r="26" spans="1:11" s="630" customFormat="1" ht="39" customHeight="1">
      <c r="A26" s="717"/>
      <c r="B26" s="701"/>
      <c r="C26" s="701"/>
      <c r="D26" s="701"/>
      <c r="E26" s="701"/>
      <c r="F26" s="773"/>
      <c r="G26" s="780"/>
      <c r="H26" s="773"/>
      <c r="I26" s="617" t="s">
        <v>577</v>
      </c>
      <c r="J26" s="625" t="s">
        <v>560</v>
      </c>
      <c r="K26" s="629"/>
    </row>
    <row r="27" spans="1:11" s="199" customFormat="1">
      <c r="A27" s="586"/>
      <c r="B27" s="184" t="s">
        <v>137</v>
      </c>
      <c r="C27" s="758" t="s">
        <v>138</v>
      </c>
      <c r="D27" s="758"/>
      <c r="E27" s="758"/>
      <c r="F27" s="758"/>
      <c r="G27" s="758"/>
      <c r="H27" s="594"/>
      <c r="I27" s="585"/>
      <c r="J27" s="600"/>
      <c r="K27" s="585"/>
    </row>
    <row r="28" spans="1:11" s="630" customFormat="1" ht="36.75" customHeight="1">
      <c r="A28" s="774">
        <v>5</v>
      </c>
      <c r="B28" s="787" t="s">
        <v>55</v>
      </c>
      <c r="C28" s="787" t="s">
        <v>56</v>
      </c>
      <c r="D28" s="771" t="s">
        <v>320</v>
      </c>
      <c r="E28" s="771" t="s">
        <v>461</v>
      </c>
      <c r="F28" s="771" t="s">
        <v>342</v>
      </c>
      <c r="G28" s="779" t="s">
        <v>462</v>
      </c>
      <c r="H28" s="771" t="s">
        <v>559</v>
      </c>
      <c r="I28" s="617" t="s">
        <v>623</v>
      </c>
      <c r="J28" s="603" t="s">
        <v>566</v>
      </c>
      <c r="K28" s="629"/>
    </row>
    <row r="29" spans="1:11" s="630" customFormat="1" ht="24.75" customHeight="1">
      <c r="A29" s="775"/>
      <c r="B29" s="788"/>
      <c r="C29" s="788"/>
      <c r="D29" s="772"/>
      <c r="E29" s="772"/>
      <c r="F29" s="772"/>
      <c r="G29" s="794"/>
      <c r="H29" s="772"/>
      <c r="I29" s="617" t="s">
        <v>624</v>
      </c>
      <c r="J29" s="625" t="s">
        <v>560</v>
      </c>
      <c r="K29" s="629"/>
    </row>
    <row r="30" spans="1:11" s="630" customFormat="1" ht="31.5">
      <c r="A30" s="776"/>
      <c r="B30" s="789"/>
      <c r="C30" s="789"/>
      <c r="D30" s="773"/>
      <c r="E30" s="773"/>
      <c r="F30" s="773"/>
      <c r="G30" s="780"/>
      <c r="H30" s="773"/>
      <c r="I30" s="617" t="s">
        <v>578</v>
      </c>
      <c r="J30" s="625" t="s">
        <v>560</v>
      </c>
      <c r="K30" s="629"/>
    </row>
    <row r="31" spans="1:11" s="630" customFormat="1" ht="40.5" customHeight="1">
      <c r="A31" s="774">
        <v>6</v>
      </c>
      <c r="B31" s="791" t="s">
        <v>143</v>
      </c>
      <c r="C31" s="791" t="s">
        <v>313</v>
      </c>
      <c r="D31" s="791" t="s">
        <v>448</v>
      </c>
      <c r="E31" s="771" t="s">
        <v>455</v>
      </c>
      <c r="F31" s="791" t="s">
        <v>449</v>
      </c>
      <c r="G31" s="779" t="s">
        <v>463</v>
      </c>
      <c r="H31" s="771" t="s">
        <v>559</v>
      </c>
      <c r="I31" s="617" t="s">
        <v>625</v>
      </c>
      <c r="J31" s="603" t="s">
        <v>566</v>
      </c>
      <c r="K31" s="629"/>
    </row>
    <row r="32" spans="1:11" s="630" customFormat="1" ht="28.5" customHeight="1">
      <c r="A32" s="775"/>
      <c r="B32" s="792"/>
      <c r="C32" s="792"/>
      <c r="D32" s="792"/>
      <c r="E32" s="772"/>
      <c r="F32" s="792"/>
      <c r="G32" s="794"/>
      <c r="H32" s="772"/>
      <c r="I32" s="617" t="s">
        <v>579</v>
      </c>
      <c r="J32" s="625" t="s">
        <v>560</v>
      </c>
      <c r="K32" s="629"/>
    </row>
    <row r="33" spans="1:11" s="630" customFormat="1" ht="31.5">
      <c r="A33" s="776"/>
      <c r="B33" s="793"/>
      <c r="C33" s="793"/>
      <c r="D33" s="793"/>
      <c r="E33" s="773"/>
      <c r="F33" s="793"/>
      <c r="G33" s="780"/>
      <c r="H33" s="773"/>
      <c r="I33" s="617" t="s">
        <v>578</v>
      </c>
      <c r="J33" s="625" t="s">
        <v>560</v>
      </c>
      <c r="K33" s="629"/>
    </row>
    <row r="34" spans="1:11" s="199" customFormat="1">
      <c r="A34" s="586"/>
      <c r="B34" s="184" t="s">
        <v>139</v>
      </c>
      <c r="C34" s="750" t="s">
        <v>140</v>
      </c>
      <c r="D34" s="750"/>
      <c r="E34" s="750"/>
      <c r="F34" s="750"/>
      <c r="G34" s="750"/>
      <c r="H34" s="184"/>
      <c r="I34" s="585"/>
      <c r="J34" s="600"/>
      <c r="K34" s="585"/>
    </row>
    <row r="35" spans="1:11" s="630" customFormat="1" ht="31.5">
      <c r="A35" s="774">
        <v>7</v>
      </c>
      <c r="B35" s="771" t="s">
        <v>57</v>
      </c>
      <c r="C35" s="771" t="s">
        <v>58</v>
      </c>
      <c r="D35" s="771" t="s">
        <v>321</v>
      </c>
      <c r="E35" s="771" t="s">
        <v>63</v>
      </c>
      <c r="F35" s="771" t="s">
        <v>343</v>
      </c>
      <c r="G35" s="779" t="s">
        <v>466</v>
      </c>
      <c r="H35" s="771" t="s">
        <v>559</v>
      </c>
      <c r="I35" s="617" t="s">
        <v>626</v>
      </c>
      <c r="J35" s="603" t="s">
        <v>566</v>
      </c>
      <c r="K35" s="629"/>
    </row>
    <row r="36" spans="1:11" s="630" customFormat="1" ht="25.5" customHeight="1">
      <c r="A36" s="775"/>
      <c r="B36" s="772"/>
      <c r="C36" s="772"/>
      <c r="D36" s="772"/>
      <c r="E36" s="772"/>
      <c r="F36" s="772"/>
      <c r="G36" s="794"/>
      <c r="H36" s="772"/>
      <c r="I36" s="617" t="s">
        <v>579</v>
      </c>
      <c r="J36" s="625" t="s">
        <v>560</v>
      </c>
      <c r="K36" s="629"/>
    </row>
    <row r="37" spans="1:11" s="630" customFormat="1" ht="31.5">
      <c r="A37" s="776"/>
      <c r="B37" s="773"/>
      <c r="C37" s="773"/>
      <c r="D37" s="773"/>
      <c r="E37" s="773"/>
      <c r="F37" s="773"/>
      <c r="G37" s="780"/>
      <c r="H37" s="773"/>
      <c r="I37" s="617" t="s">
        <v>578</v>
      </c>
      <c r="J37" s="625" t="s">
        <v>560</v>
      </c>
      <c r="K37" s="629"/>
    </row>
    <row r="38" spans="1:11" s="630" customFormat="1" ht="38.25" customHeight="1">
      <c r="A38" s="774">
        <v>8</v>
      </c>
      <c r="B38" s="771" t="s">
        <v>59</v>
      </c>
      <c r="C38" s="771" t="s">
        <v>66</v>
      </c>
      <c r="D38" s="771" t="s">
        <v>322</v>
      </c>
      <c r="E38" s="765" t="s">
        <v>344</v>
      </c>
      <c r="F38" s="771" t="s">
        <v>345</v>
      </c>
      <c r="G38" s="768" t="s">
        <v>471</v>
      </c>
      <c r="H38" s="765" t="s">
        <v>559</v>
      </c>
      <c r="I38" s="617" t="s">
        <v>625</v>
      </c>
      <c r="J38" s="603" t="s">
        <v>566</v>
      </c>
      <c r="K38" s="629"/>
    </row>
    <row r="39" spans="1:11" s="630" customFormat="1" ht="30" customHeight="1">
      <c r="A39" s="775"/>
      <c r="B39" s="772"/>
      <c r="C39" s="772"/>
      <c r="D39" s="772"/>
      <c r="E39" s="766"/>
      <c r="F39" s="772"/>
      <c r="G39" s="769"/>
      <c r="H39" s="766"/>
      <c r="I39" s="617" t="s">
        <v>579</v>
      </c>
      <c r="J39" s="625" t="s">
        <v>560</v>
      </c>
      <c r="K39" s="629"/>
    </row>
    <row r="40" spans="1:11" s="630" customFormat="1" ht="31.5">
      <c r="A40" s="776"/>
      <c r="B40" s="773"/>
      <c r="C40" s="773"/>
      <c r="D40" s="773"/>
      <c r="E40" s="767"/>
      <c r="F40" s="773"/>
      <c r="G40" s="770"/>
      <c r="H40" s="767"/>
      <c r="I40" s="617" t="s">
        <v>578</v>
      </c>
      <c r="J40" s="625" t="s">
        <v>560</v>
      </c>
      <c r="K40" s="629"/>
    </row>
    <row r="41" spans="1:11" s="27" customFormat="1">
      <c r="A41" s="586"/>
      <c r="B41" s="184" t="s">
        <v>141</v>
      </c>
      <c r="C41" s="750" t="s">
        <v>142</v>
      </c>
      <c r="D41" s="750"/>
      <c r="E41" s="750"/>
      <c r="F41" s="750"/>
      <c r="G41" s="750"/>
      <c r="H41" s="184"/>
      <c r="I41" s="586"/>
      <c r="J41" s="600"/>
      <c r="K41" s="586"/>
    </row>
    <row r="42" spans="1:11" s="628" customFormat="1" ht="47.25" customHeight="1">
      <c r="A42" s="774">
        <v>9</v>
      </c>
      <c r="B42" s="699" t="s">
        <v>60</v>
      </c>
      <c r="C42" s="699" t="s">
        <v>61</v>
      </c>
      <c r="D42" s="771" t="s">
        <v>325</v>
      </c>
      <c r="E42" s="771" t="s">
        <v>373</v>
      </c>
      <c r="F42" s="632" t="s">
        <v>361</v>
      </c>
      <c r="G42" s="633" t="s">
        <v>374</v>
      </c>
      <c r="H42" s="632" t="s">
        <v>559</v>
      </c>
      <c r="I42" s="795" t="s">
        <v>580</v>
      </c>
      <c r="J42" s="768" t="s">
        <v>581</v>
      </c>
      <c r="K42" s="774" t="s">
        <v>573</v>
      </c>
    </row>
    <row r="43" spans="1:11" s="628" customFormat="1" ht="47.25">
      <c r="A43" s="775"/>
      <c r="B43" s="700"/>
      <c r="C43" s="700"/>
      <c r="D43" s="772"/>
      <c r="E43" s="772"/>
      <c r="F43" s="632" t="s">
        <v>362</v>
      </c>
      <c r="G43" s="633" t="s">
        <v>371</v>
      </c>
      <c r="H43" s="632" t="s">
        <v>559</v>
      </c>
      <c r="I43" s="796"/>
      <c r="J43" s="769"/>
      <c r="K43" s="775"/>
    </row>
    <row r="44" spans="1:11" s="628" customFormat="1" ht="63">
      <c r="A44" s="775"/>
      <c r="B44" s="700"/>
      <c r="C44" s="700"/>
      <c r="D44" s="772"/>
      <c r="E44" s="772"/>
      <c r="F44" s="632" t="s">
        <v>363</v>
      </c>
      <c r="G44" s="633" t="s">
        <v>372</v>
      </c>
      <c r="H44" s="632" t="s">
        <v>559</v>
      </c>
      <c r="I44" s="796"/>
      <c r="J44" s="769"/>
      <c r="K44" s="775"/>
    </row>
    <row r="45" spans="1:11" s="628" customFormat="1" ht="126">
      <c r="A45" s="775"/>
      <c r="B45" s="700"/>
      <c r="C45" s="700"/>
      <c r="D45" s="772"/>
      <c r="E45" s="772"/>
      <c r="F45" s="632" t="s">
        <v>364</v>
      </c>
      <c r="G45" s="633" t="s">
        <v>375</v>
      </c>
      <c r="H45" s="632" t="s">
        <v>559</v>
      </c>
      <c r="I45" s="797"/>
      <c r="J45" s="770"/>
      <c r="K45" s="776"/>
    </row>
    <row r="46" spans="1:11" s="628" customFormat="1" ht="78.75">
      <c r="A46" s="774">
        <v>10</v>
      </c>
      <c r="B46" s="700"/>
      <c r="C46" s="700"/>
      <c r="D46" s="771" t="s">
        <v>380</v>
      </c>
      <c r="E46" s="771" t="s">
        <v>427</v>
      </c>
      <c r="F46" s="632" t="s">
        <v>385</v>
      </c>
      <c r="G46" s="633" t="s">
        <v>376</v>
      </c>
      <c r="H46" s="379" t="s">
        <v>559</v>
      </c>
      <c r="I46" s="800" t="s">
        <v>580</v>
      </c>
      <c r="J46" s="768" t="s">
        <v>581</v>
      </c>
      <c r="K46" s="774" t="s">
        <v>573</v>
      </c>
    </row>
    <row r="47" spans="1:11" s="628" customFormat="1" ht="94.5">
      <c r="A47" s="775"/>
      <c r="B47" s="700"/>
      <c r="C47" s="700"/>
      <c r="D47" s="772"/>
      <c r="E47" s="772"/>
      <c r="F47" s="632" t="s">
        <v>386</v>
      </c>
      <c r="G47" s="633" t="s">
        <v>296</v>
      </c>
      <c r="H47" s="632" t="s">
        <v>559</v>
      </c>
      <c r="I47" s="802"/>
      <c r="J47" s="770"/>
      <c r="K47" s="776"/>
    </row>
    <row r="48" spans="1:11" s="628" customFormat="1" ht="47.25">
      <c r="A48" s="774">
        <v>11</v>
      </c>
      <c r="B48" s="700"/>
      <c r="C48" s="700"/>
      <c r="D48" s="771" t="s">
        <v>381</v>
      </c>
      <c r="E48" s="771" t="s">
        <v>398</v>
      </c>
      <c r="F48" s="632" t="s">
        <v>387</v>
      </c>
      <c r="G48" s="634" t="s">
        <v>370</v>
      </c>
      <c r="H48" s="635" t="s">
        <v>559</v>
      </c>
      <c r="I48" s="800" t="s">
        <v>580</v>
      </c>
      <c r="J48" s="798" t="s">
        <v>582</v>
      </c>
      <c r="K48" s="774"/>
    </row>
    <row r="49" spans="1:11" s="628" customFormat="1" ht="51.75" customHeight="1">
      <c r="A49" s="775"/>
      <c r="B49" s="700"/>
      <c r="C49" s="700"/>
      <c r="D49" s="772"/>
      <c r="E49" s="772"/>
      <c r="F49" s="632" t="s">
        <v>388</v>
      </c>
      <c r="G49" s="634" t="s">
        <v>377</v>
      </c>
      <c r="H49" s="635" t="s">
        <v>559</v>
      </c>
      <c r="I49" s="802"/>
      <c r="J49" s="799"/>
      <c r="K49" s="776"/>
    </row>
    <row r="50" spans="1:11" s="628" customFormat="1" ht="47.25" customHeight="1">
      <c r="A50" s="774">
        <v>12</v>
      </c>
      <c r="B50" s="685" t="s">
        <v>62</v>
      </c>
      <c r="C50" s="696" t="s">
        <v>299</v>
      </c>
      <c r="D50" s="804" t="s">
        <v>326</v>
      </c>
      <c r="E50" s="803" t="s">
        <v>400</v>
      </c>
      <c r="F50" s="635" t="s">
        <v>366</v>
      </c>
      <c r="G50" s="636" t="s">
        <v>401</v>
      </c>
      <c r="H50" s="637" t="s">
        <v>559</v>
      </c>
      <c r="I50" s="800" t="s">
        <v>580</v>
      </c>
      <c r="J50" s="768" t="s">
        <v>581</v>
      </c>
      <c r="K50" s="774"/>
    </row>
    <row r="51" spans="1:11" s="628" customFormat="1" ht="42.75" customHeight="1">
      <c r="A51" s="775"/>
      <c r="B51" s="686"/>
      <c r="C51" s="697"/>
      <c r="D51" s="804"/>
      <c r="E51" s="803"/>
      <c r="F51" s="635" t="s">
        <v>367</v>
      </c>
      <c r="G51" s="636" t="s">
        <v>402</v>
      </c>
      <c r="H51" s="637" t="s">
        <v>559</v>
      </c>
      <c r="I51" s="801"/>
      <c r="J51" s="769"/>
      <c r="K51" s="775"/>
    </row>
    <row r="52" spans="1:11" s="628" customFormat="1" ht="73.5" customHeight="1">
      <c r="A52" s="776"/>
      <c r="B52" s="686"/>
      <c r="C52" s="697"/>
      <c r="D52" s="804"/>
      <c r="E52" s="803"/>
      <c r="F52" s="635" t="s">
        <v>368</v>
      </c>
      <c r="G52" s="636" t="s">
        <v>425</v>
      </c>
      <c r="H52" s="637" t="s">
        <v>559</v>
      </c>
      <c r="I52" s="802"/>
      <c r="J52" s="770"/>
      <c r="K52" s="776"/>
    </row>
    <row r="53" spans="1:11" s="628" customFormat="1" ht="34.5" customHeight="1">
      <c r="A53" s="774">
        <v>13</v>
      </c>
      <c r="B53" s="686"/>
      <c r="C53" s="697"/>
      <c r="D53" s="804" t="s">
        <v>382</v>
      </c>
      <c r="E53" s="803" t="s">
        <v>403</v>
      </c>
      <c r="F53" s="638" t="s">
        <v>389</v>
      </c>
      <c r="G53" s="639" t="s">
        <v>401</v>
      </c>
      <c r="H53" s="640" t="s">
        <v>559</v>
      </c>
      <c r="I53" s="800" t="s">
        <v>580</v>
      </c>
      <c r="J53" s="768" t="s">
        <v>581</v>
      </c>
      <c r="K53" s="774"/>
    </row>
    <row r="54" spans="1:11" s="628" customFormat="1" ht="31.5">
      <c r="A54" s="775"/>
      <c r="B54" s="686"/>
      <c r="C54" s="697"/>
      <c r="D54" s="804"/>
      <c r="E54" s="803"/>
      <c r="F54" s="638" t="s">
        <v>390</v>
      </c>
      <c r="G54" s="639" t="s">
        <v>402</v>
      </c>
      <c r="H54" s="640" t="s">
        <v>559</v>
      </c>
      <c r="I54" s="801"/>
      <c r="J54" s="769"/>
      <c r="K54" s="775"/>
    </row>
    <row r="55" spans="1:11" s="628" customFormat="1" ht="63">
      <c r="A55" s="776"/>
      <c r="B55" s="686"/>
      <c r="C55" s="697"/>
      <c r="D55" s="804"/>
      <c r="E55" s="803"/>
      <c r="F55" s="638" t="s">
        <v>391</v>
      </c>
      <c r="G55" s="639" t="s">
        <v>425</v>
      </c>
      <c r="H55" s="640" t="s">
        <v>559</v>
      </c>
      <c r="I55" s="802"/>
      <c r="J55" s="770"/>
      <c r="K55" s="776"/>
    </row>
    <row r="56" spans="1:11" s="628" customFormat="1" ht="33.75" customHeight="1">
      <c r="A56" s="774">
        <v>14</v>
      </c>
      <c r="B56" s="686"/>
      <c r="C56" s="697"/>
      <c r="D56" s="804" t="s">
        <v>383</v>
      </c>
      <c r="E56" s="803" t="s">
        <v>429</v>
      </c>
      <c r="F56" s="638" t="s">
        <v>392</v>
      </c>
      <c r="G56" s="639" t="s">
        <v>401</v>
      </c>
      <c r="H56" s="640" t="s">
        <v>559</v>
      </c>
      <c r="I56" s="800" t="s">
        <v>580</v>
      </c>
      <c r="J56" s="768" t="s">
        <v>581</v>
      </c>
      <c r="K56" s="774"/>
    </row>
    <row r="57" spans="1:11" s="628" customFormat="1" ht="39" customHeight="1">
      <c r="A57" s="775"/>
      <c r="B57" s="686"/>
      <c r="C57" s="697"/>
      <c r="D57" s="804"/>
      <c r="E57" s="803"/>
      <c r="F57" s="638" t="s">
        <v>393</v>
      </c>
      <c r="G57" s="639" t="s">
        <v>402</v>
      </c>
      <c r="H57" s="640" t="s">
        <v>559</v>
      </c>
      <c r="I57" s="801"/>
      <c r="J57" s="769"/>
      <c r="K57" s="775"/>
    </row>
    <row r="58" spans="1:11" s="628" customFormat="1" ht="63">
      <c r="A58" s="776"/>
      <c r="B58" s="686"/>
      <c r="C58" s="697"/>
      <c r="D58" s="804"/>
      <c r="E58" s="803"/>
      <c r="F58" s="638" t="s">
        <v>394</v>
      </c>
      <c r="G58" s="603" t="s">
        <v>425</v>
      </c>
      <c r="H58" s="638" t="s">
        <v>559</v>
      </c>
      <c r="I58" s="802"/>
      <c r="J58" s="770"/>
      <c r="K58" s="776"/>
    </row>
    <row r="59" spans="1:11" s="628" customFormat="1" ht="31.5">
      <c r="A59" s="774">
        <v>15</v>
      </c>
      <c r="B59" s="686"/>
      <c r="C59" s="697"/>
      <c r="D59" s="804" t="s">
        <v>384</v>
      </c>
      <c r="E59" s="803" t="s">
        <v>404</v>
      </c>
      <c r="F59" s="638" t="s">
        <v>395</v>
      </c>
      <c r="G59" s="639" t="s">
        <v>401</v>
      </c>
      <c r="H59" s="640" t="s">
        <v>559</v>
      </c>
      <c r="I59" s="800" t="s">
        <v>580</v>
      </c>
      <c r="J59" s="768" t="s">
        <v>581</v>
      </c>
      <c r="K59" s="774"/>
    </row>
    <row r="60" spans="1:11" s="628" customFormat="1" ht="31.5">
      <c r="A60" s="775"/>
      <c r="B60" s="686"/>
      <c r="C60" s="697"/>
      <c r="D60" s="804"/>
      <c r="E60" s="803"/>
      <c r="F60" s="638" t="s">
        <v>396</v>
      </c>
      <c r="G60" s="639" t="s">
        <v>402</v>
      </c>
      <c r="H60" s="640" t="s">
        <v>559</v>
      </c>
      <c r="I60" s="801"/>
      <c r="J60" s="769"/>
      <c r="K60" s="775"/>
    </row>
    <row r="61" spans="1:11" s="628" customFormat="1" ht="63">
      <c r="A61" s="776"/>
      <c r="B61" s="686"/>
      <c r="C61" s="697"/>
      <c r="D61" s="804"/>
      <c r="E61" s="803"/>
      <c r="F61" s="638" t="s">
        <v>397</v>
      </c>
      <c r="G61" s="603" t="s">
        <v>425</v>
      </c>
      <c r="H61" s="638" t="s">
        <v>559</v>
      </c>
      <c r="I61" s="802"/>
      <c r="J61" s="770"/>
      <c r="K61" s="776"/>
    </row>
    <row r="62" spans="1:11" s="628" customFormat="1" ht="31.15" customHeight="1">
      <c r="A62" s="774">
        <v>16</v>
      </c>
      <c r="B62" s="686"/>
      <c r="C62" s="697"/>
      <c r="D62" s="804" t="s">
        <v>405</v>
      </c>
      <c r="E62" s="803" t="s">
        <v>430</v>
      </c>
      <c r="F62" s="379" t="s">
        <v>422</v>
      </c>
      <c r="G62" s="639" t="s">
        <v>401</v>
      </c>
      <c r="H62" s="640" t="s">
        <v>559</v>
      </c>
      <c r="I62" s="800" t="s">
        <v>580</v>
      </c>
      <c r="J62" s="768" t="s">
        <v>581</v>
      </c>
      <c r="K62" s="774"/>
    </row>
    <row r="63" spans="1:11" s="628" customFormat="1" ht="31.5">
      <c r="A63" s="775"/>
      <c r="B63" s="686"/>
      <c r="C63" s="697"/>
      <c r="D63" s="804"/>
      <c r="E63" s="803"/>
      <c r="F63" s="379" t="s">
        <v>423</v>
      </c>
      <c r="G63" s="639" t="s">
        <v>402</v>
      </c>
      <c r="H63" s="640" t="s">
        <v>559</v>
      </c>
      <c r="I63" s="801"/>
      <c r="J63" s="769"/>
      <c r="K63" s="775"/>
    </row>
    <row r="64" spans="1:11" s="628" customFormat="1" ht="63">
      <c r="A64" s="776"/>
      <c r="B64" s="686"/>
      <c r="C64" s="697"/>
      <c r="D64" s="804"/>
      <c r="E64" s="803"/>
      <c r="F64" s="379" t="s">
        <v>424</v>
      </c>
      <c r="G64" s="603" t="s">
        <v>425</v>
      </c>
      <c r="H64" s="638" t="s">
        <v>559</v>
      </c>
      <c r="I64" s="802"/>
      <c r="J64" s="770"/>
      <c r="K64" s="776"/>
    </row>
    <row r="65" spans="1:11" s="628" customFormat="1" ht="31.15" customHeight="1">
      <c r="A65" s="774">
        <v>17</v>
      </c>
      <c r="B65" s="686"/>
      <c r="C65" s="697"/>
      <c r="D65" s="804" t="s">
        <v>406</v>
      </c>
      <c r="E65" s="803" t="s">
        <v>231</v>
      </c>
      <c r="F65" s="379" t="s">
        <v>407</v>
      </c>
      <c r="G65" s="639" t="s">
        <v>401</v>
      </c>
      <c r="H65" s="640" t="s">
        <v>559</v>
      </c>
      <c r="I65" s="800" t="s">
        <v>580</v>
      </c>
      <c r="J65" s="768" t="s">
        <v>581</v>
      </c>
      <c r="K65" s="774"/>
    </row>
    <row r="66" spans="1:11" s="628" customFormat="1" ht="31.5">
      <c r="A66" s="775"/>
      <c r="B66" s="686"/>
      <c r="C66" s="697"/>
      <c r="D66" s="804"/>
      <c r="E66" s="803"/>
      <c r="F66" s="379" t="s">
        <v>408</v>
      </c>
      <c r="G66" s="639" t="s">
        <v>402</v>
      </c>
      <c r="H66" s="640" t="s">
        <v>559</v>
      </c>
      <c r="I66" s="801"/>
      <c r="J66" s="769"/>
      <c r="K66" s="775"/>
    </row>
    <row r="67" spans="1:11" s="628" customFormat="1" ht="63">
      <c r="A67" s="776"/>
      <c r="B67" s="686"/>
      <c r="C67" s="697"/>
      <c r="D67" s="804"/>
      <c r="E67" s="803"/>
      <c r="F67" s="379" t="s">
        <v>409</v>
      </c>
      <c r="G67" s="603" t="s">
        <v>425</v>
      </c>
      <c r="H67" s="638" t="s">
        <v>559</v>
      </c>
      <c r="I67" s="802"/>
      <c r="J67" s="770"/>
      <c r="K67" s="776"/>
    </row>
    <row r="68" spans="1:11" s="628" customFormat="1" ht="31.5">
      <c r="A68" s="774">
        <v>18</v>
      </c>
      <c r="B68" s="686"/>
      <c r="C68" s="697"/>
      <c r="D68" s="804" t="s">
        <v>410</v>
      </c>
      <c r="E68" s="803" t="s">
        <v>426</v>
      </c>
      <c r="F68" s="379" t="s">
        <v>411</v>
      </c>
      <c r="G68" s="639" t="s">
        <v>401</v>
      </c>
      <c r="H68" s="640" t="s">
        <v>559</v>
      </c>
      <c r="I68" s="800" t="s">
        <v>580</v>
      </c>
      <c r="J68" s="768" t="s">
        <v>581</v>
      </c>
      <c r="K68" s="774"/>
    </row>
    <row r="69" spans="1:11" s="628" customFormat="1" ht="31.5">
      <c r="A69" s="776"/>
      <c r="B69" s="686"/>
      <c r="C69" s="697"/>
      <c r="D69" s="804"/>
      <c r="E69" s="803"/>
      <c r="F69" s="379" t="s">
        <v>412</v>
      </c>
      <c r="G69" s="639" t="s">
        <v>402</v>
      </c>
      <c r="H69" s="640" t="s">
        <v>559</v>
      </c>
      <c r="I69" s="802"/>
      <c r="J69" s="770"/>
      <c r="K69" s="776"/>
    </row>
    <row r="70" spans="1:11" s="628" customFormat="1" ht="31.5">
      <c r="A70" s="774">
        <v>19</v>
      </c>
      <c r="B70" s="686"/>
      <c r="C70" s="697"/>
      <c r="D70" s="771" t="s">
        <v>414</v>
      </c>
      <c r="E70" s="779" t="s">
        <v>399</v>
      </c>
      <c r="F70" s="638" t="s">
        <v>417</v>
      </c>
      <c r="G70" s="603" t="s">
        <v>365</v>
      </c>
      <c r="H70" s="638" t="s">
        <v>559</v>
      </c>
      <c r="I70" s="800" t="s">
        <v>603</v>
      </c>
      <c r="J70" s="768" t="s">
        <v>604</v>
      </c>
      <c r="K70" s="774"/>
    </row>
    <row r="71" spans="1:11" s="628" customFormat="1" ht="47.25">
      <c r="A71" s="775"/>
      <c r="B71" s="686"/>
      <c r="C71" s="697"/>
      <c r="D71" s="772"/>
      <c r="E71" s="794"/>
      <c r="F71" s="638" t="s">
        <v>418</v>
      </c>
      <c r="G71" s="603" t="s">
        <v>265</v>
      </c>
      <c r="H71" s="638" t="s">
        <v>559</v>
      </c>
      <c r="I71" s="801"/>
      <c r="J71" s="769"/>
      <c r="K71" s="775"/>
    </row>
    <row r="72" spans="1:11" s="628" customFormat="1" ht="47.25">
      <c r="A72" s="775"/>
      <c r="B72" s="686"/>
      <c r="C72" s="697"/>
      <c r="D72" s="772"/>
      <c r="E72" s="794"/>
      <c r="F72" s="638" t="s">
        <v>419</v>
      </c>
      <c r="G72" s="380" t="s">
        <v>413</v>
      </c>
      <c r="H72" s="381" t="s">
        <v>559</v>
      </c>
      <c r="I72" s="801"/>
      <c r="J72" s="769"/>
      <c r="K72" s="775"/>
    </row>
    <row r="73" spans="1:11" s="628" customFormat="1" ht="47.25">
      <c r="A73" s="775"/>
      <c r="B73" s="686"/>
      <c r="C73" s="697"/>
      <c r="D73" s="772"/>
      <c r="E73" s="794"/>
      <c r="F73" s="638" t="s">
        <v>420</v>
      </c>
      <c r="G73" s="603" t="s">
        <v>415</v>
      </c>
      <c r="H73" s="638" t="s">
        <v>559</v>
      </c>
      <c r="I73" s="801"/>
      <c r="J73" s="769"/>
      <c r="K73" s="775"/>
    </row>
    <row r="74" spans="1:11" s="628" customFormat="1" ht="47.25">
      <c r="A74" s="775"/>
      <c r="B74" s="686"/>
      <c r="C74" s="697"/>
      <c r="D74" s="772"/>
      <c r="E74" s="794"/>
      <c r="F74" s="638" t="s">
        <v>421</v>
      </c>
      <c r="G74" s="603" t="s">
        <v>416</v>
      </c>
      <c r="H74" s="638" t="s">
        <v>559</v>
      </c>
      <c r="I74" s="801"/>
      <c r="J74" s="769"/>
      <c r="K74" s="775"/>
    </row>
    <row r="75" spans="1:11" s="628" customFormat="1" ht="47.25">
      <c r="A75" s="776"/>
      <c r="B75" s="687"/>
      <c r="C75" s="698"/>
      <c r="D75" s="773"/>
      <c r="E75" s="780"/>
      <c r="F75" s="638" t="s">
        <v>443</v>
      </c>
      <c r="G75" s="603" t="s">
        <v>444</v>
      </c>
      <c r="H75" s="638" t="s">
        <v>559</v>
      </c>
      <c r="I75" s="802"/>
      <c r="J75" s="770"/>
      <c r="K75" s="776"/>
    </row>
    <row r="76" spans="1:11" s="199" customFormat="1">
      <c r="A76" s="596"/>
      <c r="B76" s="129" t="s">
        <v>506</v>
      </c>
      <c r="C76" s="757" t="s">
        <v>507</v>
      </c>
      <c r="D76" s="757"/>
      <c r="E76" s="757"/>
      <c r="F76" s="757"/>
      <c r="G76" s="757"/>
      <c r="H76" s="587"/>
      <c r="I76" s="201"/>
      <c r="J76" s="105"/>
      <c r="K76" s="201"/>
    </row>
    <row r="77" spans="1:11" s="630" customFormat="1" ht="31.5" customHeight="1">
      <c r="A77" s="610">
        <v>20</v>
      </c>
      <c r="B77" s="641" t="s">
        <v>3</v>
      </c>
      <c r="C77" s="642" t="s">
        <v>21</v>
      </c>
      <c r="D77" s="642" t="s">
        <v>331</v>
      </c>
      <c r="E77" s="642" t="s">
        <v>308</v>
      </c>
      <c r="F77" s="643" t="s">
        <v>358</v>
      </c>
      <c r="G77" s="644" t="s">
        <v>627</v>
      </c>
      <c r="H77" s="642" t="s">
        <v>559</v>
      </c>
      <c r="I77" s="602" t="s">
        <v>628</v>
      </c>
      <c r="J77" s="602" t="s">
        <v>560</v>
      </c>
      <c r="K77" s="602" t="s">
        <v>561</v>
      </c>
    </row>
    <row r="78" spans="1:11" s="630" customFormat="1" ht="31.5">
      <c r="A78" s="774">
        <v>21</v>
      </c>
      <c r="B78" s="787" t="s">
        <v>32</v>
      </c>
      <c r="C78" s="784" t="s">
        <v>33</v>
      </c>
      <c r="D78" s="771" t="s">
        <v>317</v>
      </c>
      <c r="E78" s="765" t="s">
        <v>378</v>
      </c>
      <c r="F78" s="774" t="s">
        <v>338</v>
      </c>
      <c r="G78" s="768" t="s">
        <v>431</v>
      </c>
      <c r="H78" s="765" t="s">
        <v>559</v>
      </c>
      <c r="I78" s="188" t="s">
        <v>583</v>
      </c>
      <c r="J78" s="380" t="s">
        <v>584</v>
      </c>
      <c r="K78" s="629"/>
    </row>
    <row r="79" spans="1:11" s="630" customFormat="1" ht="31.5">
      <c r="A79" s="775"/>
      <c r="B79" s="788"/>
      <c r="C79" s="785"/>
      <c r="D79" s="772"/>
      <c r="E79" s="766"/>
      <c r="F79" s="775"/>
      <c r="G79" s="769"/>
      <c r="H79" s="766"/>
      <c r="I79" s="188" t="s">
        <v>585</v>
      </c>
      <c r="J79" s="380" t="s">
        <v>560</v>
      </c>
      <c r="K79" s="629"/>
    </row>
    <row r="80" spans="1:11" s="630" customFormat="1" ht="31.5">
      <c r="A80" s="776"/>
      <c r="B80" s="789"/>
      <c r="C80" s="786"/>
      <c r="D80" s="773"/>
      <c r="E80" s="767"/>
      <c r="F80" s="776"/>
      <c r="G80" s="770"/>
      <c r="H80" s="767"/>
      <c r="I80" s="604" t="s">
        <v>577</v>
      </c>
      <c r="J80" s="380" t="s">
        <v>560</v>
      </c>
      <c r="K80" s="629"/>
    </row>
    <row r="81" spans="1:11" s="630" customFormat="1" ht="31.5">
      <c r="A81" s="774">
        <v>22</v>
      </c>
      <c r="B81" s="787" t="s">
        <v>34</v>
      </c>
      <c r="C81" s="784" t="s">
        <v>35</v>
      </c>
      <c r="D81" s="771" t="s">
        <v>318</v>
      </c>
      <c r="E81" s="765" t="s">
        <v>379</v>
      </c>
      <c r="F81" s="765" t="s">
        <v>339</v>
      </c>
      <c r="G81" s="768" t="s">
        <v>432</v>
      </c>
      <c r="H81" s="781" t="s">
        <v>115</v>
      </c>
      <c r="I81" s="651" t="s">
        <v>632</v>
      </c>
      <c r="J81" s="380" t="s">
        <v>560</v>
      </c>
      <c r="K81" s="606" t="s">
        <v>591</v>
      </c>
    </row>
    <row r="82" spans="1:11" s="630" customFormat="1" ht="31.5">
      <c r="A82" s="775"/>
      <c r="B82" s="788"/>
      <c r="C82" s="785"/>
      <c r="D82" s="772"/>
      <c r="E82" s="766"/>
      <c r="F82" s="766"/>
      <c r="G82" s="769"/>
      <c r="H82" s="782"/>
      <c r="I82" s="651" t="s">
        <v>633</v>
      </c>
      <c r="J82" s="380" t="s">
        <v>560</v>
      </c>
      <c r="K82" s="606"/>
    </row>
    <row r="83" spans="1:11" s="630" customFormat="1" ht="31.5">
      <c r="A83" s="776"/>
      <c r="B83" s="789"/>
      <c r="C83" s="786"/>
      <c r="D83" s="773"/>
      <c r="E83" s="767"/>
      <c r="F83" s="767"/>
      <c r="G83" s="770"/>
      <c r="H83" s="783"/>
      <c r="I83" s="651" t="s">
        <v>577</v>
      </c>
      <c r="J83" s="380" t="s">
        <v>560</v>
      </c>
      <c r="K83" s="606"/>
    </row>
    <row r="84" spans="1:11" s="630" customFormat="1" ht="31.5">
      <c r="A84" s="774">
        <v>23</v>
      </c>
      <c r="B84" s="821" t="s">
        <v>40</v>
      </c>
      <c r="C84" s="692" t="s">
        <v>41</v>
      </c>
      <c r="D84" s="771" t="s">
        <v>323</v>
      </c>
      <c r="E84" s="771" t="s">
        <v>306</v>
      </c>
      <c r="F84" s="771" t="s">
        <v>350</v>
      </c>
      <c r="G84" s="768" t="s">
        <v>304</v>
      </c>
      <c r="H84" s="765" t="s">
        <v>559</v>
      </c>
      <c r="I84" s="188" t="s">
        <v>605</v>
      </c>
      <c r="J84" s="380" t="s">
        <v>570</v>
      </c>
      <c r="K84" s="629"/>
    </row>
    <row r="85" spans="1:11" s="630" customFormat="1" ht="31.5">
      <c r="A85" s="775"/>
      <c r="B85" s="821"/>
      <c r="C85" s="692"/>
      <c r="D85" s="772"/>
      <c r="E85" s="772"/>
      <c r="F85" s="772"/>
      <c r="G85" s="769"/>
      <c r="H85" s="766"/>
      <c r="I85" s="188" t="s">
        <v>586</v>
      </c>
      <c r="J85" s="380" t="s">
        <v>587</v>
      </c>
      <c r="K85" s="629"/>
    </row>
    <row r="86" spans="1:11" s="630" customFormat="1" ht="31.5">
      <c r="A86" s="776"/>
      <c r="B86" s="821"/>
      <c r="C86" s="692"/>
      <c r="D86" s="773"/>
      <c r="E86" s="773"/>
      <c r="F86" s="773"/>
      <c r="G86" s="770"/>
      <c r="H86" s="767"/>
      <c r="I86" s="188" t="s">
        <v>588</v>
      </c>
      <c r="J86" s="380" t="s">
        <v>570</v>
      </c>
      <c r="K86" s="629"/>
    </row>
    <row r="87" spans="1:11" s="630" customFormat="1" ht="63">
      <c r="A87" s="627">
        <v>24</v>
      </c>
      <c r="B87" s="821"/>
      <c r="C87" s="692"/>
      <c r="D87" s="379" t="s">
        <v>324</v>
      </c>
      <c r="E87" s="645" t="s">
        <v>307</v>
      </c>
      <c r="F87" s="379" t="s">
        <v>351</v>
      </c>
      <c r="G87" s="603" t="s">
        <v>305</v>
      </c>
      <c r="H87" s="638" t="s">
        <v>559</v>
      </c>
      <c r="I87" s="603" t="s">
        <v>589</v>
      </c>
      <c r="J87" s="603" t="s">
        <v>572</v>
      </c>
      <c r="K87" s="629"/>
    </row>
    <row r="88" spans="1:11" s="630" customFormat="1" ht="47.25">
      <c r="A88" s="627">
        <v>25</v>
      </c>
      <c r="B88" s="607" t="s">
        <v>144</v>
      </c>
      <c r="C88" s="569" t="s">
        <v>145</v>
      </c>
      <c r="D88" s="570" t="s">
        <v>526</v>
      </c>
      <c r="E88" s="470" t="s">
        <v>527</v>
      </c>
      <c r="F88" s="469" t="s">
        <v>528</v>
      </c>
      <c r="G88" s="602" t="s">
        <v>527</v>
      </c>
      <c r="H88" s="485" t="s">
        <v>537</v>
      </c>
      <c r="I88" s="617" t="s">
        <v>569</v>
      </c>
      <c r="J88" s="603" t="s">
        <v>566</v>
      </c>
      <c r="K88" s="629"/>
    </row>
    <row r="89" spans="1:11" s="630" customFormat="1" ht="66.75" customHeight="1">
      <c r="A89" s="774">
        <v>26</v>
      </c>
      <c r="B89" s="771" t="s">
        <v>43</v>
      </c>
      <c r="C89" s="779" t="s">
        <v>44</v>
      </c>
      <c r="D89" s="771" t="s">
        <v>327</v>
      </c>
      <c r="E89" s="779" t="s">
        <v>44</v>
      </c>
      <c r="F89" s="771" t="s">
        <v>327</v>
      </c>
      <c r="G89" s="777" t="s">
        <v>538</v>
      </c>
      <c r="H89" s="646" t="s">
        <v>629</v>
      </c>
      <c r="I89" s="605" t="s">
        <v>590</v>
      </c>
      <c r="J89" s="380" t="s">
        <v>560</v>
      </c>
      <c r="K89" s="606" t="s">
        <v>591</v>
      </c>
    </row>
    <row r="90" spans="1:11" s="630" customFormat="1" ht="47.25">
      <c r="A90" s="776"/>
      <c r="B90" s="773"/>
      <c r="C90" s="780"/>
      <c r="D90" s="773"/>
      <c r="E90" s="780"/>
      <c r="F90" s="773"/>
      <c r="G90" s="778"/>
      <c r="H90" s="646" t="s">
        <v>115</v>
      </c>
      <c r="I90" s="605" t="s">
        <v>592</v>
      </c>
      <c r="J90" s="380" t="s">
        <v>560</v>
      </c>
      <c r="K90" s="606"/>
    </row>
    <row r="91" spans="1:11" s="630" customFormat="1">
      <c r="A91" s="774">
        <v>27</v>
      </c>
      <c r="B91" s="827" t="s">
        <v>46</v>
      </c>
      <c r="C91" s="826" t="s">
        <v>47</v>
      </c>
      <c r="D91" s="827" t="s">
        <v>328</v>
      </c>
      <c r="E91" s="826" t="s">
        <v>439</v>
      </c>
      <c r="F91" s="787" t="s">
        <v>352</v>
      </c>
      <c r="G91" s="800" t="s">
        <v>440</v>
      </c>
      <c r="H91" s="381" t="s">
        <v>593</v>
      </c>
      <c r="I91" s="188" t="s">
        <v>594</v>
      </c>
      <c r="J91" s="380" t="s">
        <v>595</v>
      </c>
      <c r="K91" s="606" t="s">
        <v>591</v>
      </c>
    </row>
    <row r="92" spans="1:11" s="630" customFormat="1" ht="31.5">
      <c r="A92" s="776"/>
      <c r="B92" s="827"/>
      <c r="C92" s="826"/>
      <c r="D92" s="827"/>
      <c r="E92" s="826"/>
      <c r="F92" s="789"/>
      <c r="G92" s="802"/>
      <c r="H92" s="611" t="s">
        <v>115</v>
      </c>
      <c r="I92" s="188" t="s">
        <v>596</v>
      </c>
      <c r="J92" s="380" t="s">
        <v>560</v>
      </c>
      <c r="K92" s="606"/>
    </row>
    <row r="93" spans="1:11" s="630" customFormat="1" ht="47.25">
      <c r="A93" s="627">
        <v>28</v>
      </c>
      <c r="B93" s="827"/>
      <c r="C93" s="826"/>
      <c r="D93" s="827"/>
      <c r="E93" s="826"/>
      <c r="F93" s="469" t="s">
        <v>441</v>
      </c>
      <c r="G93" s="647" t="s">
        <v>442</v>
      </c>
      <c r="H93" s="611" t="s">
        <v>597</v>
      </c>
      <c r="I93" s="188" t="s">
        <v>598</v>
      </c>
      <c r="J93" s="380" t="s">
        <v>566</v>
      </c>
      <c r="K93" s="606" t="s">
        <v>599</v>
      </c>
    </row>
    <row r="94" spans="1:11" s="630" customFormat="1">
      <c r="A94" s="774">
        <v>29</v>
      </c>
      <c r="B94" s="827" t="s">
        <v>48</v>
      </c>
      <c r="C94" s="826" t="s">
        <v>49</v>
      </c>
      <c r="D94" s="827" t="s">
        <v>329</v>
      </c>
      <c r="E94" s="826" t="s">
        <v>435</v>
      </c>
      <c r="F94" s="787" t="s">
        <v>353</v>
      </c>
      <c r="G94" s="800" t="s">
        <v>436</v>
      </c>
      <c r="H94" s="611" t="s">
        <v>542</v>
      </c>
      <c r="I94" s="612" t="s">
        <v>600</v>
      </c>
      <c r="J94" s="380" t="s">
        <v>566</v>
      </c>
      <c r="K94" s="606" t="s">
        <v>591</v>
      </c>
    </row>
    <row r="95" spans="1:11" s="630" customFormat="1" ht="31.5">
      <c r="A95" s="776"/>
      <c r="B95" s="827"/>
      <c r="C95" s="826"/>
      <c r="D95" s="827"/>
      <c r="E95" s="826"/>
      <c r="F95" s="789"/>
      <c r="G95" s="802"/>
      <c r="H95" s="381" t="s">
        <v>115</v>
      </c>
      <c r="I95" s="188" t="s">
        <v>601</v>
      </c>
      <c r="J95" s="380" t="s">
        <v>560</v>
      </c>
      <c r="K95" s="606"/>
    </row>
    <row r="96" spans="1:11" s="630" customFormat="1" ht="47.25">
      <c r="A96" s="627">
        <v>30</v>
      </c>
      <c r="B96" s="827"/>
      <c r="C96" s="826"/>
      <c r="D96" s="827"/>
      <c r="E96" s="826"/>
      <c r="F96" s="469" t="s">
        <v>437</v>
      </c>
      <c r="G96" s="647" t="s">
        <v>438</v>
      </c>
      <c r="H96" s="381" t="s">
        <v>597</v>
      </c>
      <c r="I96" s="188" t="s">
        <v>602</v>
      </c>
      <c r="J96" s="380" t="s">
        <v>566</v>
      </c>
      <c r="K96" s="606" t="s">
        <v>599</v>
      </c>
    </row>
    <row r="97" spans="1:11" s="199" customFormat="1" ht="78.75">
      <c r="A97" s="591">
        <v>31</v>
      </c>
      <c r="B97" s="575" t="s">
        <v>51</v>
      </c>
      <c r="C97" s="578" t="s">
        <v>52</v>
      </c>
      <c r="D97" s="575" t="s">
        <v>330</v>
      </c>
      <c r="E97" s="578" t="s">
        <v>454</v>
      </c>
      <c r="F97" s="469" t="s">
        <v>354</v>
      </c>
      <c r="G97" s="613" t="s">
        <v>454</v>
      </c>
      <c r="H97" s="381" t="s">
        <v>542</v>
      </c>
      <c r="I97" s="188" t="s">
        <v>634</v>
      </c>
      <c r="J97" s="380"/>
      <c r="K97" s="614"/>
    </row>
    <row r="98" spans="1:11" s="199" customFormat="1" ht="31.5">
      <c r="A98" s="716"/>
      <c r="B98" s="609"/>
      <c r="C98" s="608"/>
      <c r="D98" s="609"/>
      <c r="E98" s="608"/>
      <c r="F98" s="819"/>
      <c r="G98" s="768" t="s">
        <v>606</v>
      </c>
      <c r="H98" s="765" t="s">
        <v>115</v>
      </c>
      <c r="I98" s="188" t="s">
        <v>630</v>
      </c>
      <c r="J98" s="380" t="s">
        <v>566</v>
      </c>
      <c r="K98" s="615"/>
    </row>
    <row r="99" spans="1:11" s="199" customFormat="1" ht="31.5">
      <c r="A99" s="717"/>
      <c r="B99" s="609"/>
      <c r="C99" s="608"/>
      <c r="D99" s="609"/>
      <c r="E99" s="608"/>
      <c r="F99" s="831"/>
      <c r="G99" s="769"/>
      <c r="H99" s="766"/>
      <c r="I99" s="188" t="s">
        <v>631</v>
      </c>
      <c r="J99" s="380" t="s">
        <v>560</v>
      </c>
      <c r="K99" s="615"/>
    </row>
    <row r="100" spans="1:11" s="199" customFormat="1">
      <c r="A100" s="571"/>
      <c r="B100" s="75" t="s">
        <v>120</v>
      </c>
      <c r="C100" s="718" t="s">
        <v>121</v>
      </c>
      <c r="D100" s="718"/>
      <c r="E100" s="718"/>
      <c r="F100" s="718"/>
      <c r="G100" s="718"/>
      <c r="H100" s="75"/>
      <c r="I100" s="200"/>
      <c r="J100" s="53"/>
      <c r="K100" s="205"/>
    </row>
    <row r="101" spans="1:11" s="630" customFormat="1" ht="63">
      <c r="A101" s="774">
        <v>32</v>
      </c>
      <c r="B101" s="648" t="s">
        <v>484</v>
      </c>
      <c r="C101" s="645" t="s">
        <v>122</v>
      </c>
      <c r="D101" s="648" t="s">
        <v>486</v>
      </c>
      <c r="E101" s="645" t="s">
        <v>122</v>
      </c>
      <c r="F101" s="828" t="s">
        <v>488</v>
      </c>
      <c r="G101" s="771" t="s">
        <v>122</v>
      </c>
      <c r="H101" s="771"/>
      <c r="I101" s="616" t="s">
        <v>607</v>
      </c>
      <c r="J101" s="380" t="s">
        <v>608</v>
      </c>
      <c r="K101" s="629"/>
    </row>
    <row r="102" spans="1:11" s="630" customFormat="1" ht="47.25">
      <c r="A102" s="775"/>
      <c r="B102" s="648"/>
      <c r="C102" s="645"/>
      <c r="D102" s="648"/>
      <c r="E102" s="645"/>
      <c r="F102" s="829"/>
      <c r="G102" s="772"/>
      <c r="H102" s="772"/>
      <c r="I102" s="617" t="s">
        <v>609</v>
      </c>
      <c r="J102" s="380" t="s">
        <v>610</v>
      </c>
      <c r="K102" s="629"/>
    </row>
    <row r="103" spans="1:11" s="630" customFormat="1" ht="47.25">
      <c r="A103" s="775"/>
      <c r="B103" s="648"/>
      <c r="C103" s="645"/>
      <c r="D103" s="648"/>
      <c r="E103" s="645"/>
      <c r="F103" s="829"/>
      <c r="G103" s="772"/>
      <c r="H103" s="772"/>
      <c r="I103" s="617" t="s">
        <v>611</v>
      </c>
      <c r="J103" s="380" t="s">
        <v>612</v>
      </c>
      <c r="K103" s="629"/>
    </row>
    <row r="104" spans="1:11" s="630" customFormat="1" ht="47.25">
      <c r="A104" s="776"/>
      <c r="B104" s="648"/>
      <c r="C104" s="645"/>
      <c r="D104" s="648"/>
      <c r="E104" s="645"/>
      <c r="F104" s="830"/>
      <c r="G104" s="773"/>
      <c r="H104" s="773"/>
      <c r="I104" s="616" t="s">
        <v>613</v>
      </c>
      <c r="J104" s="380" t="s">
        <v>566</v>
      </c>
      <c r="K104" s="629"/>
    </row>
    <row r="105" spans="1:11" s="630" customFormat="1">
      <c r="A105" s="774">
        <v>33</v>
      </c>
      <c r="B105" s="648"/>
      <c r="C105" s="645"/>
      <c r="D105" s="648"/>
      <c r="E105" s="645"/>
      <c r="F105" s="828" t="s">
        <v>489</v>
      </c>
      <c r="G105" s="771" t="s">
        <v>123</v>
      </c>
      <c r="H105" s="771"/>
      <c r="I105" s="616" t="s">
        <v>614</v>
      </c>
      <c r="J105" s="380" t="s">
        <v>608</v>
      </c>
      <c r="K105" s="629"/>
    </row>
    <row r="106" spans="1:11" s="630" customFormat="1" ht="31.5">
      <c r="A106" s="775"/>
      <c r="B106" s="648"/>
      <c r="C106" s="645"/>
      <c r="D106" s="648"/>
      <c r="E106" s="645"/>
      <c r="F106" s="829"/>
      <c r="G106" s="772"/>
      <c r="H106" s="772"/>
      <c r="I106" s="617" t="s">
        <v>615</v>
      </c>
      <c r="J106" s="380" t="s">
        <v>612</v>
      </c>
      <c r="K106" s="629"/>
    </row>
    <row r="107" spans="1:11" s="630" customFormat="1" ht="31.5">
      <c r="A107" s="776"/>
      <c r="B107" s="648" t="s">
        <v>485</v>
      </c>
      <c r="C107" s="645" t="s">
        <v>123</v>
      </c>
      <c r="D107" s="648" t="s">
        <v>487</v>
      </c>
      <c r="E107" s="645" t="s">
        <v>123</v>
      </c>
      <c r="F107" s="830"/>
      <c r="G107" s="773"/>
      <c r="H107" s="773"/>
      <c r="I107" s="617" t="s">
        <v>616</v>
      </c>
      <c r="J107" s="380" t="s">
        <v>566</v>
      </c>
      <c r="K107" s="629"/>
    </row>
    <row r="108" spans="1:11" s="199" customFormat="1">
      <c r="A108" s="591"/>
      <c r="B108" s="133" t="s">
        <v>29</v>
      </c>
      <c r="C108" s="718" t="s">
        <v>124</v>
      </c>
      <c r="D108" s="718"/>
      <c r="E108" s="718"/>
      <c r="F108" s="718"/>
      <c r="G108" s="718"/>
      <c r="H108" s="75"/>
      <c r="I108" s="200"/>
      <c r="J108" s="53"/>
      <c r="K108" s="205"/>
    </row>
    <row r="109" spans="1:11" s="630" customFormat="1" ht="31.5" customHeight="1">
      <c r="A109" s="627"/>
      <c r="B109" s="627" t="s">
        <v>125</v>
      </c>
      <c r="C109" s="603" t="s">
        <v>450</v>
      </c>
      <c r="D109" s="638" t="s">
        <v>331</v>
      </c>
      <c r="E109" s="603" t="s">
        <v>450</v>
      </c>
      <c r="F109" s="638" t="s">
        <v>358</v>
      </c>
      <c r="G109" s="603" t="s">
        <v>450</v>
      </c>
      <c r="H109" s="638"/>
      <c r="I109" s="629" t="s">
        <v>548</v>
      </c>
      <c r="J109" s="603"/>
      <c r="K109" s="629"/>
    </row>
    <row r="110" spans="1:11" s="630" customFormat="1" ht="31.5">
      <c r="A110" s="627"/>
      <c r="B110" s="627" t="s">
        <v>126</v>
      </c>
      <c r="C110" s="603" t="s">
        <v>309</v>
      </c>
      <c r="D110" s="638" t="s">
        <v>514</v>
      </c>
      <c r="E110" s="603" t="s">
        <v>451</v>
      </c>
      <c r="F110" s="638" t="s">
        <v>515</v>
      </c>
      <c r="G110" s="603" t="s">
        <v>451</v>
      </c>
      <c r="H110" s="638"/>
      <c r="I110" s="629" t="s">
        <v>549</v>
      </c>
      <c r="J110" s="603"/>
      <c r="K110" s="629"/>
    </row>
    <row r="111" spans="1:11" s="619" customFormat="1" ht="47.25">
      <c r="A111" s="649"/>
      <c r="B111" s="627" t="s">
        <v>266</v>
      </c>
      <c r="C111" s="602" t="s">
        <v>127</v>
      </c>
      <c r="D111" s="485" t="s">
        <v>516</v>
      </c>
      <c r="E111" s="602" t="s">
        <v>127</v>
      </c>
      <c r="F111" s="650" t="s">
        <v>517</v>
      </c>
      <c r="G111" s="602" t="s">
        <v>127</v>
      </c>
      <c r="H111" s="485"/>
      <c r="I111" s="623" t="s">
        <v>550</v>
      </c>
      <c r="J111" s="623"/>
      <c r="K111" s="606"/>
    </row>
    <row r="112" spans="1:11" s="212" customFormat="1" ht="15.75" customHeight="1">
      <c r="A112" s="592"/>
      <c r="B112" s="50"/>
      <c r="C112" s="735"/>
      <c r="D112" s="735"/>
      <c r="E112" s="735"/>
      <c r="F112" s="735"/>
      <c r="G112" s="735"/>
      <c r="H112" s="589"/>
      <c r="I112" s="79"/>
      <c r="J112" s="38"/>
      <c r="K112" s="79"/>
    </row>
    <row r="113" spans="1:10">
      <c r="B113" s="85"/>
      <c r="C113" s="280"/>
      <c r="D113" s="497"/>
      <c r="E113" s="497"/>
      <c r="F113" s="497"/>
      <c r="G113" s="598"/>
      <c r="H113" s="595"/>
    </row>
    <row r="115" spans="1:10" s="210" customFormat="1" ht="15.75" customHeight="1">
      <c r="A115" s="588"/>
      <c r="B115" s="175"/>
      <c r="C115" s="723"/>
      <c r="D115" s="723"/>
      <c r="E115" s="723"/>
      <c r="F115" s="577"/>
      <c r="G115" s="151"/>
      <c r="H115" s="588"/>
      <c r="J115" s="601"/>
    </row>
    <row r="118" spans="1:10" ht="15.75" customHeight="1"/>
  </sheetData>
  <mergeCells count="209">
    <mergeCell ref="A105:A107"/>
    <mergeCell ref="F105:F107"/>
    <mergeCell ref="G105:G107"/>
    <mergeCell ref="H105:H107"/>
    <mergeCell ref="A91:A92"/>
    <mergeCell ref="A94:A95"/>
    <mergeCell ref="G98:G99"/>
    <mergeCell ref="H98:H99"/>
    <mergeCell ref="F98:F99"/>
    <mergeCell ref="A98:A99"/>
    <mergeCell ref="F101:F104"/>
    <mergeCell ref="A101:A104"/>
    <mergeCell ref="G101:G104"/>
    <mergeCell ref="H101:H104"/>
    <mergeCell ref="C115:E115"/>
    <mergeCell ref="E91:E93"/>
    <mergeCell ref="B94:B96"/>
    <mergeCell ref="C94:C96"/>
    <mergeCell ref="D94:D96"/>
    <mergeCell ref="E94:E96"/>
    <mergeCell ref="B91:B93"/>
    <mergeCell ref="C91:C93"/>
    <mergeCell ref="D91:D93"/>
    <mergeCell ref="C100:G100"/>
    <mergeCell ref="C108:G108"/>
    <mergeCell ref="C112:G112"/>
    <mergeCell ref="G91:G92"/>
    <mergeCell ref="F91:F92"/>
    <mergeCell ref="G94:G95"/>
    <mergeCell ref="F94:F95"/>
    <mergeCell ref="C76:G76"/>
    <mergeCell ref="B84:B87"/>
    <mergeCell ref="C84:C87"/>
    <mergeCell ref="C10:C11"/>
    <mergeCell ref="E10:E11"/>
    <mergeCell ref="G10:G11"/>
    <mergeCell ref="F10:F11"/>
    <mergeCell ref="D10:D11"/>
    <mergeCell ref="B21:B26"/>
    <mergeCell ref="F21:F23"/>
    <mergeCell ref="G21:G23"/>
    <mergeCell ref="G24:G26"/>
    <mergeCell ref="F24:F26"/>
    <mergeCell ref="C21:C26"/>
    <mergeCell ref="D21:D26"/>
    <mergeCell ref="E21:E26"/>
    <mergeCell ref="E46:E47"/>
    <mergeCell ref="D46:D47"/>
    <mergeCell ref="G78:G80"/>
    <mergeCell ref="F78:F80"/>
    <mergeCell ref="E78:E80"/>
    <mergeCell ref="D78:D80"/>
    <mergeCell ref="C78:C80"/>
    <mergeCell ref="B78:B80"/>
    <mergeCell ref="C7:G7"/>
    <mergeCell ref="C8:G8"/>
    <mergeCell ref="C9:G9"/>
    <mergeCell ref="C12:G12"/>
    <mergeCell ref="C16:G16"/>
    <mergeCell ref="C17:G17"/>
    <mergeCell ref="C20:G20"/>
    <mergeCell ref="B50:B75"/>
    <mergeCell ref="C50:C75"/>
    <mergeCell ref="D50:D52"/>
    <mergeCell ref="E50:E52"/>
    <mergeCell ref="D53:D55"/>
    <mergeCell ref="E53:E55"/>
    <mergeCell ref="D56:D58"/>
    <mergeCell ref="E56:E58"/>
    <mergeCell ref="D59:D61"/>
    <mergeCell ref="E59:E61"/>
    <mergeCell ref="D62:D64"/>
    <mergeCell ref="C27:G27"/>
    <mergeCell ref="C34:G34"/>
    <mergeCell ref="C41:G41"/>
    <mergeCell ref="B10:B11"/>
    <mergeCell ref="E48:E49"/>
    <mergeCell ref="D48:D49"/>
    <mergeCell ref="H10:H11"/>
    <mergeCell ref="A10:A11"/>
    <mergeCell ref="B13:B15"/>
    <mergeCell ref="A13:A15"/>
    <mergeCell ref="G14:G15"/>
    <mergeCell ref="H14:H15"/>
    <mergeCell ref="E14:E15"/>
    <mergeCell ref="D14:D15"/>
    <mergeCell ref="F14:F15"/>
    <mergeCell ref="C13:C15"/>
    <mergeCell ref="A18:A19"/>
    <mergeCell ref="C18:C19"/>
    <mergeCell ref="E18:E19"/>
    <mergeCell ref="D18:D19"/>
    <mergeCell ref="F18:F19"/>
    <mergeCell ref="H24:H26"/>
    <mergeCell ref="H21:H23"/>
    <mergeCell ref="G18:G19"/>
    <mergeCell ref="H18:H19"/>
    <mergeCell ref="B18:B19"/>
    <mergeCell ref="A46:A47"/>
    <mergeCell ref="A38:A40"/>
    <mergeCell ref="H35:H37"/>
    <mergeCell ref="H38:H40"/>
    <mergeCell ref="G38:G40"/>
    <mergeCell ref="F38:F40"/>
    <mergeCell ref="C38:C40"/>
    <mergeCell ref="B38:B40"/>
    <mergeCell ref="G35:G37"/>
    <mergeCell ref="C35:C37"/>
    <mergeCell ref="F35:F37"/>
    <mergeCell ref="B35:B37"/>
    <mergeCell ref="A35:A37"/>
    <mergeCell ref="A68:A69"/>
    <mergeCell ref="I68:I69"/>
    <mergeCell ref="J68:J69"/>
    <mergeCell ref="A70:A75"/>
    <mergeCell ref="I70:I75"/>
    <mergeCell ref="J70:J75"/>
    <mergeCell ref="I59:I61"/>
    <mergeCell ref="I62:I64"/>
    <mergeCell ref="I65:I67"/>
    <mergeCell ref="A59:A61"/>
    <mergeCell ref="A62:A64"/>
    <mergeCell ref="A65:A67"/>
    <mergeCell ref="D70:D75"/>
    <mergeCell ref="E70:E75"/>
    <mergeCell ref="E62:E64"/>
    <mergeCell ref="D65:D67"/>
    <mergeCell ref="E65:E67"/>
    <mergeCell ref="D68:D69"/>
    <mergeCell ref="E68:E69"/>
    <mergeCell ref="J46:J47"/>
    <mergeCell ref="E42:E45"/>
    <mergeCell ref="D42:D45"/>
    <mergeCell ref="A42:A45"/>
    <mergeCell ref="I42:I45"/>
    <mergeCell ref="J42:J45"/>
    <mergeCell ref="J48:J49"/>
    <mergeCell ref="J65:J67"/>
    <mergeCell ref="J62:J64"/>
    <mergeCell ref="J59:J61"/>
    <mergeCell ref="J56:J58"/>
    <mergeCell ref="J53:J55"/>
    <mergeCell ref="J50:J52"/>
    <mergeCell ref="A50:A52"/>
    <mergeCell ref="A53:A55"/>
    <mergeCell ref="A56:A58"/>
    <mergeCell ref="I56:I58"/>
    <mergeCell ref="I50:I52"/>
    <mergeCell ref="I48:I49"/>
    <mergeCell ref="I46:I47"/>
    <mergeCell ref="I53:I55"/>
    <mergeCell ref="A48:A49"/>
    <mergeCell ref="C42:C49"/>
    <mergeCell ref="B42:B49"/>
    <mergeCell ref="K42:K45"/>
    <mergeCell ref="A21:A26"/>
    <mergeCell ref="E31:E33"/>
    <mergeCell ref="E28:E30"/>
    <mergeCell ref="D28:D30"/>
    <mergeCell ref="D31:D33"/>
    <mergeCell ref="E35:E37"/>
    <mergeCell ref="D35:D37"/>
    <mergeCell ref="E38:E40"/>
    <mergeCell ref="D38:D40"/>
    <mergeCell ref="A31:A33"/>
    <mergeCell ref="A28:A30"/>
    <mergeCell ref="G31:G33"/>
    <mergeCell ref="H31:H33"/>
    <mergeCell ref="F31:F33"/>
    <mergeCell ref="C31:C33"/>
    <mergeCell ref="B31:B33"/>
    <mergeCell ref="G28:G30"/>
    <mergeCell ref="F28:F30"/>
    <mergeCell ref="C28:C30"/>
    <mergeCell ref="B28:B30"/>
    <mergeCell ref="H28:H30"/>
    <mergeCell ref="K50:K52"/>
    <mergeCell ref="K48:K49"/>
    <mergeCell ref="K46:K47"/>
    <mergeCell ref="K53:K55"/>
    <mergeCell ref="K56:K58"/>
    <mergeCell ref="K70:K75"/>
    <mergeCell ref="K68:K69"/>
    <mergeCell ref="K65:K67"/>
    <mergeCell ref="K62:K64"/>
    <mergeCell ref="K59:K61"/>
    <mergeCell ref="A78:A80"/>
    <mergeCell ref="H78:H80"/>
    <mergeCell ref="H81:H83"/>
    <mergeCell ref="G81:G83"/>
    <mergeCell ref="F81:F83"/>
    <mergeCell ref="E81:E83"/>
    <mergeCell ref="D81:D83"/>
    <mergeCell ref="C81:C83"/>
    <mergeCell ref="B81:B83"/>
    <mergeCell ref="A81:A83"/>
    <mergeCell ref="H84:H86"/>
    <mergeCell ref="G84:G86"/>
    <mergeCell ref="E84:E86"/>
    <mergeCell ref="D84:D86"/>
    <mergeCell ref="A84:A86"/>
    <mergeCell ref="F84:F86"/>
    <mergeCell ref="G89:G90"/>
    <mergeCell ref="F89:F90"/>
    <mergeCell ref="E89:E90"/>
    <mergeCell ref="D89:D90"/>
    <mergeCell ref="C89:C90"/>
    <mergeCell ref="B89:B90"/>
    <mergeCell ref="A89:A90"/>
  </mergeCells>
  <pageMargins left="0.63" right="0.4" top="0.49" bottom="0.37" header="0.3" footer="0.3"/>
  <pageSetup paperSize="8" orientation="landscape"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63"/>
  <sheetViews>
    <sheetView zoomScale="70" zoomScaleNormal="70" workbookViewId="0">
      <pane xSplit="15" ySplit="8" topLeftCell="P57" activePane="bottomRight" state="frozen"/>
      <selection pane="topRight" activeCell="P1" sqref="P1"/>
      <selection pane="bottomLeft" activeCell="A9" sqref="A9"/>
      <selection pane="bottomRight" activeCell="K54" sqref="K54:L55"/>
    </sheetView>
  </sheetViews>
  <sheetFormatPr defaultColWidth="8" defaultRowHeight="15.75"/>
  <cols>
    <col min="1" max="1" width="4.875" style="198" customWidth="1"/>
    <col min="2" max="2" width="5.75" style="198" customWidth="1"/>
    <col min="3" max="4" width="7.625" style="198" customWidth="1"/>
    <col min="5" max="5" width="7.125" style="175" customWidth="1"/>
    <col min="6" max="6" width="22.625" style="152" customWidth="1"/>
    <col min="7" max="7" width="8" style="29" customWidth="1"/>
    <col min="8" max="8" width="35.25" style="152" customWidth="1"/>
    <col min="9" max="9" width="8.625" style="29" customWidth="1"/>
    <col min="10" max="10" width="30.875" style="152" customWidth="1"/>
    <col min="11" max="11" width="9.875" style="198" customWidth="1"/>
    <col min="12" max="12" width="6.5" style="198" customWidth="1"/>
    <col min="13" max="13" width="7.75" style="198" customWidth="1"/>
    <col min="14" max="14" width="7" style="458" customWidth="1"/>
    <col min="15" max="15" width="10" style="351" customWidth="1"/>
    <col min="16" max="16" width="6.375" style="27" customWidth="1"/>
    <col min="17" max="17" width="6.75" style="27" customWidth="1"/>
    <col min="18" max="18" width="6.25" style="213" customWidth="1"/>
    <col min="19" max="19" width="11.625" style="331" customWidth="1"/>
    <col min="20" max="20" width="6.25" style="199" customWidth="1"/>
    <col min="21" max="21" width="7.5" style="199" customWidth="1"/>
    <col min="22" max="22" width="8" style="199"/>
    <col min="23" max="23" width="9.375" style="357" customWidth="1"/>
    <col min="24" max="16384" width="8" style="198"/>
  </cols>
  <sheetData>
    <row r="1" spans="1:25">
      <c r="A1" s="832" t="s">
        <v>75</v>
      </c>
      <c r="B1" s="832"/>
      <c r="C1" s="832"/>
      <c r="D1" s="832"/>
      <c r="E1" s="832"/>
      <c r="F1" s="832"/>
      <c r="G1" s="832"/>
      <c r="H1" s="32" t="s">
        <v>135</v>
      </c>
      <c r="I1" s="833" t="s">
        <v>504</v>
      </c>
      <c r="J1" s="833"/>
      <c r="K1" s="833"/>
      <c r="L1" s="833"/>
      <c r="M1" s="833"/>
      <c r="N1" s="833"/>
      <c r="O1" s="833"/>
      <c r="P1" s="833"/>
      <c r="Q1" s="833"/>
      <c r="R1" s="833"/>
      <c r="S1" s="834" t="s">
        <v>76</v>
      </c>
      <c r="T1" s="834"/>
      <c r="U1" s="834"/>
      <c r="V1" s="834"/>
      <c r="W1" s="834"/>
    </row>
    <row r="2" spans="1:25">
      <c r="A2" s="832"/>
      <c r="B2" s="832"/>
      <c r="C2" s="832"/>
      <c r="D2" s="832"/>
      <c r="E2" s="832"/>
      <c r="F2" s="832"/>
      <c r="G2" s="832"/>
      <c r="H2" s="32" t="s">
        <v>77</v>
      </c>
      <c r="I2" s="833" t="s">
        <v>503</v>
      </c>
      <c r="J2" s="833"/>
      <c r="K2" s="833"/>
      <c r="L2" s="833"/>
      <c r="M2" s="832" t="s">
        <v>78</v>
      </c>
      <c r="N2" s="832"/>
      <c r="O2" s="832"/>
      <c r="P2" s="832"/>
      <c r="Q2" s="832"/>
      <c r="R2" s="832"/>
      <c r="S2" s="834" t="s">
        <v>136</v>
      </c>
      <c r="T2" s="834"/>
      <c r="U2" s="834"/>
      <c r="V2" s="834"/>
      <c r="W2" s="834"/>
    </row>
    <row r="3" spans="1:25" s="199" customFormat="1" ht="15.75" customHeight="1">
      <c r="A3" s="735" t="s">
        <v>529</v>
      </c>
      <c r="B3" s="735" t="s">
        <v>530</v>
      </c>
      <c r="C3" s="735" t="s">
        <v>531</v>
      </c>
      <c r="D3" s="735" t="s">
        <v>532</v>
      </c>
      <c r="E3" s="735" t="s">
        <v>82</v>
      </c>
      <c r="F3" s="735"/>
      <c r="G3" s="735" t="s">
        <v>83</v>
      </c>
      <c r="H3" s="735"/>
      <c r="I3" s="735" t="s">
        <v>84</v>
      </c>
      <c r="J3" s="735"/>
      <c r="K3" s="735" t="s">
        <v>85</v>
      </c>
      <c r="L3" s="735"/>
      <c r="M3" s="735" t="s">
        <v>86</v>
      </c>
      <c r="N3" s="735" t="s">
        <v>533</v>
      </c>
      <c r="O3" s="835" t="s">
        <v>499</v>
      </c>
      <c r="P3" s="735" t="s">
        <v>88</v>
      </c>
      <c r="Q3" s="735"/>
      <c r="R3" s="735"/>
      <c r="S3" s="735"/>
      <c r="T3" s="735"/>
      <c r="U3" s="735"/>
      <c r="V3" s="735"/>
      <c r="W3" s="735" t="str">
        <f>IF(S60&gt;105, "A", IF(100&lt;=S60,"B", IF(95&lt;=S60, "C", IF(90&lt;=S60,"D","E"))))</f>
        <v>B</v>
      </c>
    </row>
    <row r="4" spans="1:25" s="27" customFormat="1">
      <c r="A4" s="735"/>
      <c r="B4" s="735"/>
      <c r="C4" s="735"/>
      <c r="D4" s="735"/>
      <c r="E4" s="742" t="s">
        <v>89</v>
      </c>
      <c r="F4" s="735" t="s">
        <v>90</v>
      </c>
      <c r="G4" s="742" t="s">
        <v>91</v>
      </c>
      <c r="H4" s="735" t="s">
        <v>90</v>
      </c>
      <c r="I4" s="742" t="s">
        <v>92</v>
      </c>
      <c r="J4" s="735" t="s">
        <v>90</v>
      </c>
      <c r="K4" s="735" t="s">
        <v>93</v>
      </c>
      <c r="L4" s="735" t="s">
        <v>94</v>
      </c>
      <c r="M4" s="735"/>
      <c r="N4" s="735"/>
      <c r="O4" s="835"/>
      <c r="P4" s="735"/>
      <c r="Q4" s="735"/>
      <c r="R4" s="735"/>
      <c r="S4" s="735"/>
      <c r="T4" s="735"/>
      <c r="U4" s="735"/>
      <c r="V4" s="735"/>
      <c r="W4" s="735"/>
    </row>
    <row r="5" spans="1:25" s="199" customFormat="1">
      <c r="A5" s="735"/>
      <c r="B5" s="735"/>
      <c r="C5" s="735"/>
      <c r="D5" s="735"/>
      <c r="E5" s="742"/>
      <c r="F5" s="735"/>
      <c r="G5" s="742"/>
      <c r="H5" s="735"/>
      <c r="I5" s="742"/>
      <c r="J5" s="735"/>
      <c r="K5" s="735"/>
      <c r="L5" s="735"/>
      <c r="M5" s="735"/>
      <c r="N5" s="735"/>
      <c r="O5" s="835"/>
      <c r="P5" s="735" t="s">
        <v>95</v>
      </c>
      <c r="Q5" s="735"/>
      <c r="R5" s="735"/>
      <c r="S5" s="735"/>
      <c r="T5" s="735" t="s">
        <v>508</v>
      </c>
      <c r="U5" s="735"/>
      <c r="V5" s="735"/>
      <c r="W5" s="735"/>
    </row>
    <row r="6" spans="1:25" s="199" customFormat="1" ht="46.5" customHeight="1">
      <c r="A6" s="735"/>
      <c r="B6" s="735"/>
      <c r="C6" s="735"/>
      <c r="D6" s="735"/>
      <c r="E6" s="742"/>
      <c r="F6" s="735"/>
      <c r="G6" s="742"/>
      <c r="H6" s="735"/>
      <c r="I6" s="742"/>
      <c r="J6" s="735"/>
      <c r="K6" s="735"/>
      <c r="L6" s="735"/>
      <c r="M6" s="735"/>
      <c r="N6" s="735"/>
      <c r="O6" s="835"/>
      <c r="P6" s="460" t="s">
        <v>96</v>
      </c>
      <c r="Q6" s="460" t="s">
        <v>97</v>
      </c>
      <c r="R6" s="123" t="s">
        <v>98</v>
      </c>
      <c r="S6" s="318" t="s">
        <v>99</v>
      </c>
      <c r="T6" s="38" t="s">
        <v>96</v>
      </c>
      <c r="U6" s="460" t="s">
        <v>97</v>
      </c>
      <c r="V6" s="38" t="s">
        <v>98</v>
      </c>
      <c r="W6" s="352" t="s">
        <v>99</v>
      </c>
      <c r="X6" s="199" t="s">
        <v>434</v>
      </c>
      <c r="Y6" s="199">
        <v>10</v>
      </c>
    </row>
    <row r="7" spans="1:25" s="29" customFormat="1">
      <c r="A7" s="39">
        <v>1</v>
      </c>
      <c r="B7" s="39">
        <v>2</v>
      </c>
      <c r="C7" s="39">
        <v>3</v>
      </c>
      <c r="D7" s="39">
        <v>4</v>
      </c>
      <c r="E7" s="39">
        <v>5</v>
      </c>
      <c r="F7" s="39">
        <v>6</v>
      </c>
      <c r="G7" s="39">
        <v>7</v>
      </c>
      <c r="H7" s="39">
        <v>8</v>
      </c>
      <c r="I7" s="39">
        <v>9</v>
      </c>
      <c r="J7" s="39">
        <v>10</v>
      </c>
      <c r="K7" s="39">
        <v>11</v>
      </c>
      <c r="L7" s="39">
        <v>12</v>
      </c>
      <c r="M7" s="39">
        <v>13</v>
      </c>
      <c r="N7" s="39">
        <v>14</v>
      </c>
      <c r="O7" s="39">
        <v>15</v>
      </c>
      <c r="P7" s="39">
        <v>16</v>
      </c>
      <c r="Q7" s="39">
        <v>17</v>
      </c>
      <c r="R7" s="39">
        <v>18</v>
      </c>
      <c r="S7" s="39">
        <v>19</v>
      </c>
      <c r="T7" s="39">
        <v>20</v>
      </c>
      <c r="U7" s="39">
        <v>21</v>
      </c>
      <c r="V7" s="39">
        <v>22</v>
      </c>
      <c r="W7" s="39">
        <v>23</v>
      </c>
    </row>
    <row r="8" spans="1:25" s="41" customFormat="1" ht="45.75" customHeight="1">
      <c r="A8" s="461" t="s">
        <v>490</v>
      </c>
      <c r="B8" s="461" t="s">
        <v>491</v>
      </c>
      <c r="C8" s="461" t="s">
        <v>492</v>
      </c>
      <c r="D8" s="461" t="s">
        <v>493</v>
      </c>
      <c r="E8" s="461"/>
      <c r="F8" s="294"/>
      <c r="G8" s="295"/>
      <c r="H8" s="294"/>
      <c r="I8" s="460"/>
      <c r="J8" s="294"/>
      <c r="K8" s="296" t="s">
        <v>12</v>
      </c>
      <c r="L8" s="460" t="s">
        <v>116</v>
      </c>
      <c r="M8" s="296" t="s">
        <v>494</v>
      </c>
      <c r="N8" s="460" t="s">
        <v>534</v>
      </c>
      <c r="O8" s="462" t="s">
        <v>535</v>
      </c>
      <c r="P8" s="460" t="s">
        <v>495</v>
      </c>
      <c r="Q8" s="460" t="s">
        <v>496</v>
      </c>
      <c r="R8" s="460" t="s">
        <v>497</v>
      </c>
      <c r="S8" s="319" t="s">
        <v>498</v>
      </c>
      <c r="T8" s="460" t="s">
        <v>495</v>
      </c>
      <c r="U8" s="460" t="s">
        <v>496</v>
      </c>
      <c r="V8" s="460" t="s">
        <v>497</v>
      </c>
      <c r="W8" s="353" t="s">
        <v>498</v>
      </c>
    </row>
    <row r="9" spans="1:25" s="199" customFormat="1" ht="15.75" customHeight="1">
      <c r="A9" s="838">
        <v>0.85</v>
      </c>
      <c r="B9" s="200"/>
      <c r="C9" s="200"/>
      <c r="D9" s="200"/>
      <c r="E9" s="43" t="s">
        <v>100</v>
      </c>
      <c r="F9" s="718" t="s">
        <v>101</v>
      </c>
      <c r="G9" s="718"/>
      <c r="H9" s="718"/>
      <c r="I9" s="718"/>
      <c r="J9" s="718"/>
      <c r="K9" s="718"/>
      <c r="L9" s="718"/>
      <c r="M9" s="718"/>
      <c r="N9" s="111"/>
      <c r="O9" s="337"/>
      <c r="P9" s="111"/>
      <c r="Q9" s="111"/>
      <c r="R9" s="111"/>
      <c r="S9" s="320"/>
      <c r="T9" s="111"/>
      <c r="U9" s="111"/>
      <c r="V9" s="111"/>
      <c r="W9" s="354"/>
    </row>
    <row r="10" spans="1:25" s="199" customFormat="1" ht="15.75" customHeight="1">
      <c r="A10" s="838"/>
      <c r="B10" s="719">
        <v>0.1</v>
      </c>
      <c r="C10" s="201"/>
      <c r="D10" s="201"/>
      <c r="E10" s="129" t="s">
        <v>102</v>
      </c>
      <c r="F10" s="720" t="s">
        <v>103</v>
      </c>
      <c r="G10" s="720"/>
      <c r="H10" s="720"/>
      <c r="I10" s="720"/>
      <c r="J10" s="720"/>
      <c r="K10" s="720"/>
      <c r="L10" s="720"/>
      <c r="M10" s="720"/>
      <c r="N10" s="130"/>
      <c r="O10" s="338"/>
      <c r="P10" s="130"/>
      <c r="Q10" s="130"/>
      <c r="R10" s="130"/>
      <c r="S10" s="321"/>
      <c r="T10" s="130"/>
      <c r="U10" s="130"/>
      <c r="V10" s="130"/>
      <c r="W10" s="355"/>
    </row>
    <row r="11" spans="1:25" ht="15.75" customHeight="1">
      <c r="A11" s="838"/>
      <c r="B11" s="719"/>
      <c r="C11" s="839">
        <v>0.5</v>
      </c>
      <c r="D11" s="466"/>
      <c r="E11" s="184" t="s">
        <v>106</v>
      </c>
      <c r="F11" s="750" t="s">
        <v>107</v>
      </c>
      <c r="G11" s="750"/>
      <c r="H11" s="750"/>
      <c r="I11" s="750"/>
      <c r="J11" s="750"/>
      <c r="K11" s="750"/>
      <c r="L11" s="750"/>
      <c r="M11" s="750"/>
      <c r="N11" s="70"/>
      <c r="O11" s="339"/>
      <c r="P11" s="70"/>
      <c r="Q11" s="70"/>
      <c r="R11" s="70"/>
      <c r="S11" s="322"/>
      <c r="T11" s="70"/>
      <c r="U11" s="70"/>
      <c r="V11" s="70"/>
      <c r="W11" s="356"/>
    </row>
    <row r="12" spans="1:25" s="478" customFormat="1" ht="47.25" customHeight="1">
      <c r="A12" s="838"/>
      <c r="B12" s="719"/>
      <c r="C12" s="839"/>
      <c r="D12" s="466">
        <v>1</v>
      </c>
      <c r="E12" s="113" t="s">
        <v>0</v>
      </c>
      <c r="F12" s="463" t="s">
        <v>1</v>
      </c>
      <c r="G12" s="464" t="s">
        <v>332</v>
      </c>
      <c r="H12" s="463" t="s">
        <v>64</v>
      </c>
      <c r="I12" s="169" t="s">
        <v>359</v>
      </c>
      <c r="J12" s="245" t="s">
        <v>65</v>
      </c>
      <c r="K12" s="310" t="s">
        <v>115</v>
      </c>
      <c r="L12" s="61">
        <v>0</v>
      </c>
      <c r="M12" s="61" t="s">
        <v>117</v>
      </c>
      <c r="N12" s="51">
        <v>1</v>
      </c>
      <c r="O12" s="341">
        <f>N12*D12*C11*B10*A9</f>
        <v>4.2500000000000003E-2</v>
      </c>
      <c r="P12" s="56">
        <v>0</v>
      </c>
      <c r="Q12" s="56">
        <v>10</v>
      </c>
      <c r="R12" s="418">
        <f>100-(P12-L12)*Q12</f>
        <v>100</v>
      </c>
      <c r="S12" s="323">
        <f>+O12*R12</f>
        <v>4.25</v>
      </c>
      <c r="T12" s="56"/>
      <c r="U12" s="56"/>
      <c r="V12" s="124"/>
      <c r="W12" s="409"/>
    </row>
    <row r="13" spans="1:25" ht="15.75" customHeight="1">
      <c r="A13" s="838"/>
      <c r="B13" s="719"/>
      <c r="C13" s="839">
        <v>0.5</v>
      </c>
      <c r="D13" s="466"/>
      <c r="E13" s="184" t="s">
        <v>108</v>
      </c>
      <c r="F13" s="750" t="s">
        <v>109</v>
      </c>
      <c r="G13" s="750"/>
      <c r="H13" s="750"/>
      <c r="I13" s="750"/>
      <c r="J13" s="750"/>
      <c r="K13" s="750"/>
      <c r="L13" s="750"/>
      <c r="M13" s="750"/>
      <c r="N13" s="135"/>
      <c r="O13" s="342"/>
      <c r="P13" s="100"/>
      <c r="Q13" s="100"/>
      <c r="R13" s="136"/>
      <c r="S13" s="324"/>
      <c r="T13" s="460"/>
      <c r="U13" s="460"/>
      <c r="V13" s="124"/>
      <c r="W13" s="423"/>
    </row>
    <row r="14" spans="1:25" ht="35.25" customHeight="1">
      <c r="A14" s="838"/>
      <c r="B14" s="719"/>
      <c r="C14" s="839"/>
      <c r="D14" s="466">
        <v>0</v>
      </c>
      <c r="E14" s="840" t="s">
        <v>4</v>
      </c>
      <c r="F14" s="836" t="s">
        <v>22</v>
      </c>
      <c r="G14" s="464" t="s">
        <v>333</v>
      </c>
      <c r="H14" s="463" t="s">
        <v>2</v>
      </c>
      <c r="I14" s="464" t="s">
        <v>360</v>
      </c>
      <c r="J14" s="463" t="s">
        <v>2</v>
      </c>
      <c r="K14" s="479" t="s">
        <v>356</v>
      </c>
      <c r="L14" s="461">
        <v>0</v>
      </c>
      <c r="M14" s="248" t="s">
        <v>117</v>
      </c>
      <c r="N14" s="195">
        <v>1</v>
      </c>
      <c r="O14" s="343"/>
      <c r="P14" s="452"/>
      <c r="Q14" s="452"/>
      <c r="R14" s="196"/>
      <c r="S14" s="323"/>
      <c r="T14" s="52"/>
      <c r="U14" s="52"/>
      <c r="V14" s="52"/>
      <c r="W14" s="408"/>
    </row>
    <row r="15" spans="1:25" s="478" customFormat="1" ht="42" customHeight="1">
      <c r="A15" s="838"/>
      <c r="B15" s="719"/>
      <c r="C15" s="839"/>
      <c r="D15" s="466">
        <v>1</v>
      </c>
      <c r="E15" s="840"/>
      <c r="F15" s="836"/>
      <c r="G15" s="464" t="s">
        <v>334</v>
      </c>
      <c r="H15" s="463" t="s">
        <v>17</v>
      </c>
      <c r="I15" s="52" t="s">
        <v>355</v>
      </c>
      <c r="J15" s="245" t="s">
        <v>17</v>
      </c>
      <c r="K15" s="247" t="s">
        <v>193</v>
      </c>
      <c r="L15" s="57">
        <v>48</v>
      </c>
      <c r="M15" s="248" t="s">
        <v>117</v>
      </c>
      <c r="N15" s="51">
        <v>1</v>
      </c>
      <c r="O15" s="341">
        <f>N15*D15*C13*B10*A9</f>
        <v>4.2500000000000003E-2</v>
      </c>
      <c r="P15" s="52">
        <v>48</v>
      </c>
      <c r="Q15" s="52">
        <v>2</v>
      </c>
      <c r="R15" s="418">
        <f>100-(P15-L15)*Q15</f>
        <v>100</v>
      </c>
      <c r="S15" s="323">
        <f t="shared" ref="S15:S27" si="0">+O15*R15</f>
        <v>4.25</v>
      </c>
      <c r="T15" s="52"/>
      <c r="U15" s="52"/>
      <c r="V15" s="124"/>
      <c r="W15" s="408"/>
    </row>
    <row r="16" spans="1:25" ht="15.75" customHeight="1">
      <c r="A16" s="838"/>
      <c r="B16" s="203"/>
      <c r="C16" s="204"/>
      <c r="D16" s="204"/>
      <c r="E16" s="456" t="s">
        <v>111</v>
      </c>
      <c r="F16" s="757" t="s">
        <v>112</v>
      </c>
      <c r="G16" s="757"/>
      <c r="H16" s="757"/>
      <c r="I16" s="757"/>
      <c r="J16" s="757"/>
      <c r="K16" s="757"/>
      <c r="L16" s="757"/>
      <c r="M16" s="757"/>
      <c r="N16" s="150"/>
      <c r="O16" s="344"/>
      <c r="P16" s="150"/>
      <c r="Q16" s="150"/>
      <c r="R16" s="150"/>
      <c r="S16" s="325"/>
      <c r="T16" s="237"/>
      <c r="U16" s="237"/>
      <c r="V16" s="237"/>
      <c r="W16" s="411"/>
    </row>
    <row r="17" spans="1:23" ht="15.75" customHeight="1">
      <c r="A17" s="838"/>
      <c r="B17" s="719">
        <v>0.77</v>
      </c>
      <c r="C17" s="204"/>
      <c r="D17" s="204"/>
      <c r="E17" s="100" t="s">
        <v>113</v>
      </c>
      <c r="F17" s="758" t="s">
        <v>114</v>
      </c>
      <c r="G17" s="758"/>
      <c r="H17" s="758"/>
      <c r="I17" s="758"/>
      <c r="J17" s="758"/>
      <c r="K17" s="758"/>
      <c r="L17" s="758"/>
      <c r="M17" s="758"/>
      <c r="N17" s="132"/>
      <c r="O17" s="345"/>
      <c r="P17" s="106"/>
      <c r="Q17" s="106"/>
      <c r="R17" s="137"/>
      <c r="S17" s="326"/>
      <c r="T17" s="52"/>
      <c r="U17" s="52"/>
      <c r="V17" s="455"/>
      <c r="W17" s="424"/>
    </row>
    <row r="18" spans="1:23" s="27" customFormat="1" ht="47.25" customHeight="1">
      <c r="A18" s="838"/>
      <c r="B18" s="719"/>
      <c r="C18" s="459">
        <v>0</v>
      </c>
      <c r="D18" s="459">
        <v>1</v>
      </c>
      <c r="E18" s="453" t="s">
        <v>27</v>
      </c>
      <c r="F18" s="171" t="s">
        <v>28</v>
      </c>
      <c r="G18" s="454" t="s">
        <v>316</v>
      </c>
      <c r="H18" s="455" t="s">
        <v>456</v>
      </c>
      <c r="I18" s="453" t="s">
        <v>337</v>
      </c>
      <c r="J18" s="455" t="s">
        <v>457</v>
      </c>
      <c r="K18" s="62" t="s">
        <v>115</v>
      </c>
      <c r="L18" s="62">
        <v>0</v>
      </c>
      <c r="M18" s="61" t="s">
        <v>117</v>
      </c>
      <c r="N18" s="51">
        <v>1</v>
      </c>
      <c r="O18" s="341">
        <f>N18*D18*C18*B17*A9</f>
        <v>0</v>
      </c>
      <c r="P18" s="52">
        <v>0</v>
      </c>
      <c r="Q18" s="52">
        <v>10</v>
      </c>
      <c r="R18" s="418">
        <f>100-(P18-L18)*Q18</f>
        <v>100</v>
      </c>
      <c r="S18" s="323">
        <f>+O18*R18</f>
        <v>0</v>
      </c>
      <c r="T18" s="52"/>
      <c r="U18" s="52"/>
      <c r="V18" s="124"/>
      <c r="W18" s="408"/>
    </row>
    <row r="19" spans="1:23" s="27" customFormat="1" ht="15.75" customHeight="1">
      <c r="A19" s="838"/>
      <c r="B19" s="719"/>
      <c r="C19" s="759">
        <v>0.27</v>
      </c>
      <c r="D19" s="459"/>
      <c r="E19" s="184" t="s">
        <v>118</v>
      </c>
      <c r="F19" s="758" t="s">
        <v>119</v>
      </c>
      <c r="G19" s="758"/>
      <c r="H19" s="758"/>
      <c r="I19" s="758"/>
      <c r="J19" s="758"/>
      <c r="K19" s="758"/>
      <c r="L19" s="758"/>
      <c r="M19" s="758"/>
      <c r="N19" s="286"/>
      <c r="O19" s="480"/>
      <c r="P19" s="106"/>
      <c r="Q19" s="106"/>
      <c r="R19" s="136"/>
      <c r="S19" s="324"/>
      <c r="T19" s="52"/>
      <c r="U19" s="52"/>
      <c r="V19" s="124"/>
      <c r="W19" s="409"/>
    </row>
    <row r="20" spans="1:23" s="199" customFormat="1" ht="42" customHeight="1">
      <c r="A20" s="838"/>
      <c r="B20" s="719"/>
      <c r="C20" s="759"/>
      <c r="D20" s="706">
        <v>1</v>
      </c>
      <c r="E20" s="684" t="s">
        <v>53</v>
      </c>
      <c r="F20" s="684" t="s">
        <v>54</v>
      </c>
      <c r="G20" s="684" t="s">
        <v>319</v>
      </c>
      <c r="H20" s="692" t="s">
        <v>357</v>
      </c>
      <c r="I20" s="454" t="s">
        <v>340</v>
      </c>
      <c r="J20" s="455" t="s">
        <v>303</v>
      </c>
      <c r="K20" s="62" t="s">
        <v>115</v>
      </c>
      <c r="L20" s="62">
        <v>0</v>
      </c>
      <c r="M20" s="61" t="s">
        <v>117</v>
      </c>
      <c r="N20" s="51">
        <v>0.5</v>
      </c>
      <c r="O20" s="341">
        <f>N20*$D$20*$C$19*$B$17*$A$9</f>
        <v>8.8357500000000005E-2</v>
      </c>
      <c r="P20" s="52">
        <v>0</v>
      </c>
      <c r="Q20" s="52">
        <v>20</v>
      </c>
      <c r="R20" s="418">
        <f t="shared" ref="R20:R21" si="1">100-(P20-L20)*Q20</f>
        <v>100</v>
      </c>
      <c r="S20" s="323">
        <f t="shared" si="0"/>
        <v>8.8357500000000009</v>
      </c>
      <c r="T20" s="52"/>
      <c r="U20" s="52"/>
      <c r="V20" s="124"/>
      <c r="W20" s="408"/>
    </row>
    <row r="21" spans="1:23" s="199" customFormat="1" ht="57.75" customHeight="1">
      <c r="A21" s="838"/>
      <c r="B21" s="719"/>
      <c r="C21" s="759"/>
      <c r="D21" s="707"/>
      <c r="E21" s="684"/>
      <c r="F21" s="684"/>
      <c r="G21" s="684"/>
      <c r="H21" s="692"/>
      <c r="I21" s="454" t="s">
        <v>341</v>
      </c>
      <c r="J21" s="455" t="s">
        <v>459</v>
      </c>
      <c r="K21" s="62" t="s">
        <v>115</v>
      </c>
      <c r="L21" s="62">
        <v>0</v>
      </c>
      <c r="M21" s="61" t="s">
        <v>117</v>
      </c>
      <c r="N21" s="51">
        <v>0.5</v>
      </c>
      <c r="O21" s="341">
        <f>N21*$D$20*$C$19*$B$17*$A$9</f>
        <v>8.8357500000000005E-2</v>
      </c>
      <c r="P21" s="52">
        <v>0</v>
      </c>
      <c r="Q21" s="52">
        <v>20</v>
      </c>
      <c r="R21" s="418">
        <f t="shared" si="1"/>
        <v>100</v>
      </c>
      <c r="S21" s="323">
        <f t="shared" si="0"/>
        <v>8.8357500000000009</v>
      </c>
      <c r="T21" s="52"/>
      <c r="U21" s="52"/>
      <c r="V21" s="124"/>
      <c r="W21" s="408"/>
    </row>
    <row r="22" spans="1:23" s="199" customFormat="1" ht="15.75" customHeight="1">
      <c r="A22" s="838"/>
      <c r="B22" s="719"/>
      <c r="C22" s="759">
        <v>0</v>
      </c>
      <c r="D22" s="459"/>
      <c r="E22" s="184" t="s">
        <v>137</v>
      </c>
      <c r="F22" s="758" t="s">
        <v>138</v>
      </c>
      <c r="G22" s="758"/>
      <c r="H22" s="758"/>
      <c r="I22" s="758"/>
      <c r="J22" s="758"/>
      <c r="K22" s="758"/>
      <c r="L22" s="758"/>
      <c r="M22" s="758"/>
      <c r="N22" s="286"/>
      <c r="O22" s="480"/>
      <c r="P22" s="106"/>
      <c r="Q22" s="106"/>
      <c r="R22" s="136"/>
      <c r="S22" s="324"/>
      <c r="T22" s="52"/>
      <c r="U22" s="52"/>
      <c r="V22" s="124"/>
      <c r="W22" s="409"/>
    </row>
    <row r="23" spans="1:23" s="199" customFormat="1" ht="63">
      <c r="A23" s="838"/>
      <c r="B23" s="719"/>
      <c r="C23" s="759"/>
      <c r="D23" s="459">
        <v>0</v>
      </c>
      <c r="E23" s="453" t="s">
        <v>55</v>
      </c>
      <c r="F23" s="171" t="s">
        <v>56</v>
      </c>
      <c r="G23" s="454" t="s">
        <v>320</v>
      </c>
      <c r="H23" s="455" t="s">
        <v>461</v>
      </c>
      <c r="I23" s="454" t="s">
        <v>342</v>
      </c>
      <c r="J23" s="455" t="s">
        <v>469</v>
      </c>
      <c r="K23" s="62" t="s">
        <v>115</v>
      </c>
      <c r="L23" s="62">
        <v>0</v>
      </c>
      <c r="M23" s="61" t="s">
        <v>13</v>
      </c>
      <c r="N23" s="51">
        <v>1</v>
      </c>
      <c r="O23" s="341">
        <f>N23*D23*$C$22*$B$17*$A$9</f>
        <v>0</v>
      </c>
      <c r="P23" s="52">
        <v>0</v>
      </c>
      <c r="Q23" s="52">
        <v>10</v>
      </c>
      <c r="R23" s="418">
        <f>100-(P23-L23)*Q23</f>
        <v>100</v>
      </c>
      <c r="S23" s="323">
        <f t="shared" si="0"/>
        <v>0</v>
      </c>
      <c r="T23" s="52"/>
      <c r="U23" s="52"/>
      <c r="V23" s="124"/>
      <c r="W23" s="408"/>
    </row>
    <row r="24" spans="1:23" s="199" customFormat="1" ht="52.5" customHeight="1">
      <c r="A24" s="838"/>
      <c r="B24" s="719"/>
      <c r="C24" s="759"/>
      <c r="D24" s="459">
        <v>1</v>
      </c>
      <c r="E24" s="116" t="s">
        <v>143</v>
      </c>
      <c r="F24" s="481" t="s">
        <v>313</v>
      </c>
      <c r="G24" s="116" t="s">
        <v>448</v>
      </c>
      <c r="H24" s="455" t="s">
        <v>455</v>
      </c>
      <c r="I24" s="116" t="s">
        <v>449</v>
      </c>
      <c r="J24" s="455" t="s">
        <v>464</v>
      </c>
      <c r="K24" s="62" t="s">
        <v>115</v>
      </c>
      <c r="L24" s="62">
        <v>0</v>
      </c>
      <c r="M24" s="61" t="s">
        <v>117</v>
      </c>
      <c r="N24" s="51">
        <v>1</v>
      </c>
      <c r="O24" s="341">
        <f>N24*D24*$C$22*$B$17*$A$9</f>
        <v>0</v>
      </c>
      <c r="P24" s="52">
        <v>0</v>
      </c>
      <c r="Q24" s="52">
        <v>10</v>
      </c>
      <c r="R24" s="418">
        <f>100-(P24-L24)*Q24</f>
        <v>100</v>
      </c>
      <c r="S24" s="323">
        <f t="shared" si="0"/>
        <v>0</v>
      </c>
      <c r="T24" s="52"/>
      <c r="U24" s="52"/>
      <c r="V24" s="124"/>
      <c r="W24" s="408"/>
    </row>
    <row r="25" spans="1:23" s="199" customFormat="1" ht="15.75" customHeight="1">
      <c r="A25" s="838"/>
      <c r="B25" s="719"/>
      <c r="C25" s="759">
        <v>0</v>
      </c>
      <c r="D25" s="459"/>
      <c r="E25" s="184" t="s">
        <v>139</v>
      </c>
      <c r="F25" s="750" t="s">
        <v>140</v>
      </c>
      <c r="G25" s="750"/>
      <c r="H25" s="750"/>
      <c r="I25" s="750"/>
      <c r="J25" s="750"/>
      <c r="K25" s="750"/>
      <c r="L25" s="750"/>
      <c r="M25" s="750"/>
      <c r="N25" s="286"/>
      <c r="O25" s="480"/>
      <c r="P25" s="106"/>
      <c r="Q25" s="106"/>
      <c r="R25" s="136"/>
      <c r="S25" s="324"/>
      <c r="T25" s="52"/>
      <c r="U25" s="52"/>
      <c r="V25" s="124"/>
      <c r="W25" s="409"/>
    </row>
    <row r="26" spans="1:23" s="199" customFormat="1" ht="63">
      <c r="A26" s="838"/>
      <c r="B26" s="719"/>
      <c r="C26" s="759"/>
      <c r="D26" s="459">
        <v>0</v>
      </c>
      <c r="E26" s="454" t="s">
        <v>57</v>
      </c>
      <c r="F26" s="455" t="s">
        <v>58</v>
      </c>
      <c r="G26" s="454" t="s">
        <v>321</v>
      </c>
      <c r="H26" s="455" t="s">
        <v>63</v>
      </c>
      <c r="I26" s="454" t="s">
        <v>343</v>
      </c>
      <c r="J26" s="455" t="s">
        <v>467</v>
      </c>
      <c r="K26" s="62" t="s">
        <v>115</v>
      </c>
      <c r="L26" s="62">
        <v>0</v>
      </c>
      <c r="M26" s="61" t="s">
        <v>13</v>
      </c>
      <c r="N26" s="51">
        <v>1</v>
      </c>
      <c r="O26" s="341">
        <f>N26*D26*$C$25*$B$17*$A$9</f>
        <v>0</v>
      </c>
      <c r="P26" s="52">
        <v>0</v>
      </c>
      <c r="Q26" s="52">
        <v>10</v>
      </c>
      <c r="R26" s="418">
        <f>100-(P26-L26)*Q26</f>
        <v>100</v>
      </c>
      <c r="S26" s="323">
        <f t="shared" si="0"/>
        <v>0</v>
      </c>
      <c r="T26" s="52"/>
      <c r="U26" s="52"/>
      <c r="V26" s="124"/>
      <c r="W26" s="409"/>
    </row>
    <row r="27" spans="1:23" s="199" customFormat="1" ht="56.25" customHeight="1">
      <c r="A27" s="838"/>
      <c r="B27" s="719"/>
      <c r="C27" s="759"/>
      <c r="D27" s="459">
        <v>1</v>
      </c>
      <c r="E27" s="454" t="s">
        <v>59</v>
      </c>
      <c r="F27" s="71" t="s">
        <v>66</v>
      </c>
      <c r="G27" s="454" t="s">
        <v>322</v>
      </c>
      <c r="H27" s="53" t="s">
        <v>344</v>
      </c>
      <c r="I27" s="454" t="s">
        <v>345</v>
      </c>
      <c r="J27" s="53" t="s">
        <v>470</v>
      </c>
      <c r="K27" s="381" t="s">
        <v>536</v>
      </c>
      <c r="L27" s="62">
        <v>0</v>
      </c>
      <c r="M27" s="61" t="s">
        <v>117</v>
      </c>
      <c r="N27" s="51">
        <v>1</v>
      </c>
      <c r="O27" s="341">
        <f>N27*D27*$C$25*$B$17*$A$9</f>
        <v>0</v>
      </c>
      <c r="P27" s="52">
        <v>0</v>
      </c>
      <c r="Q27" s="52">
        <v>10</v>
      </c>
      <c r="R27" s="418">
        <f>100-(P27-L27)*Q27</f>
        <v>100</v>
      </c>
      <c r="S27" s="323">
        <f t="shared" si="0"/>
        <v>0</v>
      </c>
      <c r="T27" s="52"/>
      <c r="U27" s="52"/>
      <c r="V27" s="124"/>
      <c r="W27" s="409"/>
    </row>
    <row r="28" spans="1:23" s="27" customFormat="1" ht="15.75" customHeight="1">
      <c r="A28" s="838"/>
      <c r="B28" s="719"/>
      <c r="C28" s="482" t="s">
        <v>505</v>
      </c>
      <c r="D28" s="482"/>
      <c r="E28" s="184" t="s">
        <v>141</v>
      </c>
      <c r="F28" s="750" t="s">
        <v>142</v>
      </c>
      <c r="G28" s="750"/>
      <c r="H28" s="750"/>
      <c r="I28" s="750"/>
      <c r="J28" s="750"/>
      <c r="K28" s="750"/>
      <c r="L28" s="750"/>
      <c r="M28" s="750"/>
      <c r="N28" s="286"/>
      <c r="O28" s="480"/>
      <c r="P28" s="106"/>
      <c r="Q28" s="106"/>
      <c r="R28" s="136"/>
      <c r="S28" s="324"/>
      <c r="T28" s="52"/>
      <c r="U28" s="52"/>
      <c r="V28" s="124"/>
      <c r="W28" s="409"/>
    </row>
    <row r="29" spans="1:23" s="199" customFormat="1" ht="47.25" customHeight="1">
      <c r="A29" s="838"/>
      <c r="B29" s="719"/>
      <c r="C29" s="759">
        <v>0.73</v>
      </c>
      <c r="D29" s="459">
        <v>0.09</v>
      </c>
      <c r="E29" s="684" t="s">
        <v>60</v>
      </c>
      <c r="F29" s="692" t="s">
        <v>61</v>
      </c>
      <c r="G29" s="454" t="s">
        <v>325</v>
      </c>
      <c r="H29" s="455" t="s">
        <v>373</v>
      </c>
      <c r="I29" s="454" t="s">
        <v>361</v>
      </c>
      <c r="J29" s="455" t="s">
        <v>474</v>
      </c>
      <c r="K29" s="62" t="s">
        <v>115</v>
      </c>
      <c r="L29" s="62">
        <v>0</v>
      </c>
      <c r="M29" s="61" t="s">
        <v>117</v>
      </c>
      <c r="N29" s="51">
        <v>1</v>
      </c>
      <c r="O29" s="341">
        <f>N29*D29*$C$29*$B$17*$A$9</f>
        <v>4.3000649999999994E-2</v>
      </c>
      <c r="P29" s="52">
        <v>0</v>
      </c>
      <c r="Q29" s="52">
        <v>10</v>
      </c>
      <c r="R29" s="418">
        <f t="shared" ref="R29:R30" si="2">100-(P29-L29)*Q29</f>
        <v>100</v>
      </c>
      <c r="S29" s="323">
        <f t="shared" ref="S29:S39" si="3">+O29*R29</f>
        <v>4.3000649999999991</v>
      </c>
      <c r="T29" s="52"/>
      <c r="U29" s="52"/>
      <c r="V29" s="124"/>
      <c r="W29" s="409"/>
    </row>
    <row r="30" spans="1:23" s="199" customFormat="1" ht="66.75" customHeight="1">
      <c r="A30" s="838"/>
      <c r="B30" s="719"/>
      <c r="C30" s="759"/>
      <c r="D30" s="459">
        <v>0.09</v>
      </c>
      <c r="E30" s="684"/>
      <c r="F30" s="692"/>
      <c r="G30" s="454" t="s">
        <v>380</v>
      </c>
      <c r="H30" s="455" t="s">
        <v>427</v>
      </c>
      <c r="I30" s="454" t="s">
        <v>385</v>
      </c>
      <c r="J30" s="455" t="s">
        <v>473</v>
      </c>
      <c r="K30" s="62" t="s">
        <v>115</v>
      </c>
      <c r="L30" s="62">
        <v>0</v>
      </c>
      <c r="M30" s="61" t="s">
        <v>117</v>
      </c>
      <c r="N30" s="51">
        <v>1</v>
      </c>
      <c r="O30" s="341">
        <f t="shared" ref="O30:O39" si="4">N30*D30*$C$29*$B$17*$A$9</f>
        <v>4.3000649999999994E-2</v>
      </c>
      <c r="P30" s="52">
        <v>0</v>
      </c>
      <c r="Q30" s="52">
        <v>10</v>
      </c>
      <c r="R30" s="418">
        <f t="shared" si="2"/>
        <v>100</v>
      </c>
      <c r="S30" s="323">
        <f t="shared" si="3"/>
        <v>4.3000649999999991</v>
      </c>
      <c r="T30" s="52"/>
      <c r="U30" s="52"/>
      <c r="V30" s="124"/>
      <c r="W30" s="409"/>
    </row>
    <row r="31" spans="1:23" s="199" customFormat="1" ht="57.75" customHeight="1">
      <c r="A31" s="838"/>
      <c r="B31" s="719"/>
      <c r="C31" s="759"/>
      <c r="D31" s="459">
        <v>0.09</v>
      </c>
      <c r="E31" s="684"/>
      <c r="F31" s="692"/>
      <c r="G31" s="454" t="s">
        <v>381</v>
      </c>
      <c r="H31" s="455" t="s">
        <v>398</v>
      </c>
      <c r="I31" s="454" t="s">
        <v>387</v>
      </c>
      <c r="J31" s="455" t="s">
        <v>475</v>
      </c>
      <c r="K31" s="62" t="s">
        <v>115</v>
      </c>
      <c r="L31" s="62">
        <v>0</v>
      </c>
      <c r="M31" s="61" t="s">
        <v>117</v>
      </c>
      <c r="N31" s="51">
        <v>1</v>
      </c>
      <c r="O31" s="341">
        <f t="shared" si="4"/>
        <v>4.3000649999999994E-2</v>
      </c>
      <c r="P31" s="52">
        <v>0</v>
      </c>
      <c r="Q31" s="52">
        <v>10</v>
      </c>
      <c r="R31" s="418">
        <f t="shared" ref="R31:R33" si="5">100-(P31-L31)*Q31</f>
        <v>100</v>
      </c>
      <c r="S31" s="323">
        <f t="shared" si="3"/>
        <v>4.3000649999999991</v>
      </c>
      <c r="T31" s="52"/>
      <c r="U31" s="52"/>
      <c r="V31" s="124"/>
      <c r="W31" s="409"/>
    </row>
    <row r="32" spans="1:23" s="199" customFormat="1" ht="96.75" customHeight="1">
      <c r="A32" s="838"/>
      <c r="B32" s="719"/>
      <c r="C32" s="759"/>
      <c r="D32" s="459">
        <v>0.09</v>
      </c>
      <c r="E32" s="684" t="s">
        <v>62</v>
      </c>
      <c r="F32" s="684" t="s">
        <v>299</v>
      </c>
      <c r="G32" s="454" t="s">
        <v>326</v>
      </c>
      <c r="H32" s="71" t="s">
        <v>400</v>
      </c>
      <c r="I32" s="454" t="s">
        <v>366</v>
      </c>
      <c r="J32" s="71" t="s">
        <v>476</v>
      </c>
      <c r="K32" s="62" t="s">
        <v>115</v>
      </c>
      <c r="L32" s="62">
        <v>0</v>
      </c>
      <c r="M32" s="61" t="s">
        <v>117</v>
      </c>
      <c r="N32" s="51">
        <v>1</v>
      </c>
      <c r="O32" s="341">
        <f t="shared" si="4"/>
        <v>4.3000649999999994E-2</v>
      </c>
      <c r="P32" s="52">
        <v>0</v>
      </c>
      <c r="Q32" s="52">
        <v>10</v>
      </c>
      <c r="R32" s="418">
        <f t="shared" si="5"/>
        <v>100</v>
      </c>
      <c r="S32" s="323">
        <f t="shared" si="3"/>
        <v>4.3000649999999991</v>
      </c>
      <c r="T32" s="52"/>
      <c r="U32" s="52"/>
      <c r="V32" s="124"/>
      <c r="W32" s="409"/>
    </row>
    <row r="33" spans="1:23" s="199" customFormat="1" ht="82.5" customHeight="1">
      <c r="A33" s="838"/>
      <c r="B33" s="719"/>
      <c r="C33" s="759"/>
      <c r="D33" s="459">
        <v>0.09</v>
      </c>
      <c r="E33" s="684"/>
      <c r="F33" s="684"/>
      <c r="G33" s="454" t="s">
        <v>382</v>
      </c>
      <c r="H33" s="71" t="s">
        <v>403</v>
      </c>
      <c r="I33" s="454" t="s">
        <v>389</v>
      </c>
      <c r="J33" s="71" t="s">
        <v>477</v>
      </c>
      <c r="K33" s="62" t="s">
        <v>115</v>
      </c>
      <c r="L33" s="62">
        <v>0</v>
      </c>
      <c r="M33" s="61" t="s">
        <v>117</v>
      </c>
      <c r="N33" s="51">
        <v>1</v>
      </c>
      <c r="O33" s="341">
        <f t="shared" si="4"/>
        <v>4.3000649999999994E-2</v>
      </c>
      <c r="P33" s="52">
        <v>0</v>
      </c>
      <c r="Q33" s="52">
        <v>10</v>
      </c>
      <c r="R33" s="418">
        <f t="shared" si="5"/>
        <v>100</v>
      </c>
      <c r="S33" s="323">
        <f t="shared" si="3"/>
        <v>4.3000649999999991</v>
      </c>
      <c r="T33" s="52"/>
      <c r="U33" s="52"/>
      <c r="V33" s="124"/>
      <c r="W33" s="409"/>
    </row>
    <row r="34" spans="1:23" s="27" customFormat="1" ht="90.75" customHeight="1">
      <c r="A34" s="838"/>
      <c r="B34" s="719"/>
      <c r="C34" s="759"/>
      <c r="D34" s="459">
        <v>0.09</v>
      </c>
      <c r="E34" s="684"/>
      <c r="F34" s="684"/>
      <c r="G34" s="454" t="s">
        <v>383</v>
      </c>
      <c r="H34" s="71" t="s">
        <v>429</v>
      </c>
      <c r="I34" s="454" t="s">
        <v>392</v>
      </c>
      <c r="J34" s="71" t="s">
        <v>478</v>
      </c>
      <c r="K34" s="62" t="s">
        <v>115</v>
      </c>
      <c r="L34" s="62">
        <v>0</v>
      </c>
      <c r="M34" s="61" t="s">
        <v>117</v>
      </c>
      <c r="N34" s="51">
        <v>1</v>
      </c>
      <c r="O34" s="341">
        <f t="shared" si="4"/>
        <v>4.3000649999999994E-2</v>
      </c>
      <c r="P34" s="52">
        <v>0</v>
      </c>
      <c r="Q34" s="52">
        <v>10</v>
      </c>
      <c r="R34" s="418">
        <f t="shared" ref="R34:R36" si="6">100-(P34-L34)*Q34</f>
        <v>100</v>
      </c>
      <c r="S34" s="323">
        <f t="shared" si="3"/>
        <v>4.3000649999999991</v>
      </c>
      <c r="T34" s="52"/>
      <c r="U34" s="52"/>
      <c r="V34" s="124"/>
      <c r="W34" s="409"/>
    </row>
    <row r="35" spans="1:23" s="199" customFormat="1" ht="117.75" customHeight="1">
      <c r="A35" s="838"/>
      <c r="B35" s="719"/>
      <c r="C35" s="759"/>
      <c r="D35" s="459">
        <v>0.09</v>
      </c>
      <c r="E35" s="684"/>
      <c r="F35" s="684"/>
      <c r="G35" s="454" t="s">
        <v>384</v>
      </c>
      <c r="H35" s="71" t="s">
        <v>404</v>
      </c>
      <c r="I35" s="454" t="s">
        <v>395</v>
      </c>
      <c r="J35" s="71" t="s">
        <v>479</v>
      </c>
      <c r="K35" s="62" t="s">
        <v>115</v>
      </c>
      <c r="L35" s="62">
        <v>0</v>
      </c>
      <c r="M35" s="61" t="s">
        <v>117</v>
      </c>
      <c r="N35" s="51">
        <v>1</v>
      </c>
      <c r="O35" s="341">
        <f t="shared" si="4"/>
        <v>4.3000649999999994E-2</v>
      </c>
      <c r="P35" s="52">
        <v>0</v>
      </c>
      <c r="Q35" s="52">
        <v>10</v>
      </c>
      <c r="R35" s="418">
        <f t="shared" si="6"/>
        <v>100</v>
      </c>
      <c r="S35" s="323">
        <f t="shared" si="3"/>
        <v>4.3000649999999991</v>
      </c>
      <c r="T35" s="52"/>
      <c r="U35" s="52"/>
      <c r="V35" s="124"/>
      <c r="W35" s="409"/>
    </row>
    <row r="36" spans="1:23" s="199" customFormat="1" ht="129" customHeight="1">
      <c r="A36" s="838"/>
      <c r="B36" s="719"/>
      <c r="C36" s="759"/>
      <c r="D36" s="459">
        <v>0.09</v>
      </c>
      <c r="E36" s="684"/>
      <c r="F36" s="684"/>
      <c r="G36" s="454" t="s">
        <v>405</v>
      </c>
      <c r="H36" s="71" t="s">
        <v>430</v>
      </c>
      <c r="I36" s="454" t="s">
        <v>422</v>
      </c>
      <c r="J36" s="71" t="s">
        <v>480</v>
      </c>
      <c r="K36" s="62" t="s">
        <v>115</v>
      </c>
      <c r="L36" s="62">
        <v>0</v>
      </c>
      <c r="M36" s="61" t="s">
        <v>117</v>
      </c>
      <c r="N36" s="51">
        <v>1</v>
      </c>
      <c r="O36" s="341">
        <f t="shared" si="4"/>
        <v>4.3000649999999994E-2</v>
      </c>
      <c r="P36" s="52">
        <v>0</v>
      </c>
      <c r="Q36" s="52">
        <v>10</v>
      </c>
      <c r="R36" s="418">
        <f t="shared" si="6"/>
        <v>100</v>
      </c>
      <c r="S36" s="323">
        <f t="shared" si="3"/>
        <v>4.3000649999999991</v>
      </c>
      <c r="T36" s="52"/>
      <c r="U36" s="52"/>
      <c r="V36" s="124"/>
      <c r="W36" s="409"/>
    </row>
    <row r="37" spans="1:23" s="199" customFormat="1" ht="57.75" customHeight="1">
      <c r="A37" s="838"/>
      <c r="B37" s="719"/>
      <c r="C37" s="759"/>
      <c r="D37" s="459">
        <v>0.09</v>
      </c>
      <c r="E37" s="684"/>
      <c r="F37" s="684"/>
      <c r="G37" s="454" t="s">
        <v>406</v>
      </c>
      <c r="H37" s="71" t="s">
        <v>231</v>
      </c>
      <c r="I37" s="454" t="s">
        <v>407</v>
      </c>
      <c r="J37" s="71" t="s">
        <v>481</v>
      </c>
      <c r="K37" s="62" t="s">
        <v>115</v>
      </c>
      <c r="L37" s="62">
        <v>0</v>
      </c>
      <c r="M37" s="61" t="s">
        <v>117</v>
      </c>
      <c r="N37" s="51">
        <v>1</v>
      </c>
      <c r="O37" s="341">
        <f t="shared" si="4"/>
        <v>4.3000649999999994E-2</v>
      </c>
      <c r="P37" s="52">
        <v>0</v>
      </c>
      <c r="Q37" s="52">
        <v>10</v>
      </c>
      <c r="R37" s="418">
        <f t="shared" ref="R37:R39" si="7">100-(P37-L37)*Q37</f>
        <v>100</v>
      </c>
      <c r="S37" s="323">
        <f t="shared" si="3"/>
        <v>4.3000649999999991</v>
      </c>
      <c r="T37" s="52"/>
      <c r="U37" s="52"/>
      <c r="V37" s="124"/>
      <c r="W37" s="409"/>
    </row>
    <row r="38" spans="1:23" s="199" customFormat="1" ht="63">
      <c r="A38" s="838"/>
      <c r="B38" s="719"/>
      <c r="C38" s="759"/>
      <c r="D38" s="459">
        <v>0.09</v>
      </c>
      <c r="E38" s="684"/>
      <c r="F38" s="684"/>
      <c r="G38" s="454" t="s">
        <v>410</v>
      </c>
      <c r="H38" s="71" t="s">
        <v>426</v>
      </c>
      <c r="I38" s="454" t="s">
        <v>411</v>
      </c>
      <c r="J38" s="71" t="s">
        <v>482</v>
      </c>
      <c r="K38" s="62" t="s">
        <v>115</v>
      </c>
      <c r="L38" s="62">
        <v>0</v>
      </c>
      <c r="M38" s="61" t="s">
        <v>117</v>
      </c>
      <c r="N38" s="51">
        <v>1</v>
      </c>
      <c r="O38" s="341">
        <f t="shared" si="4"/>
        <v>4.3000649999999994E-2</v>
      </c>
      <c r="P38" s="52">
        <v>0</v>
      </c>
      <c r="Q38" s="52">
        <v>10</v>
      </c>
      <c r="R38" s="418">
        <f t="shared" si="7"/>
        <v>100</v>
      </c>
      <c r="S38" s="323">
        <f t="shared" si="3"/>
        <v>4.3000649999999991</v>
      </c>
      <c r="T38" s="52"/>
      <c r="U38" s="52"/>
      <c r="V38" s="124"/>
      <c r="W38" s="409"/>
    </row>
    <row r="39" spans="1:23" s="199" customFormat="1" ht="31.5">
      <c r="A39" s="838"/>
      <c r="B39" s="719"/>
      <c r="C39" s="759"/>
      <c r="D39" s="459">
        <v>0.1</v>
      </c>
      <c r="E39" s="684"/>
      <c r="F39" s="684"/>
      <c r="G39" s="454" t="s">
        <v>414</v>
      </c>
      <c r="H39" s="71" t="s">
        <v>399</v>
      </c>
      <c r="I39" s="454" t="s">
        <v>417</v>
      </c>
      <c r="J39" s="71" t="s">
        <v>483</v>
      </c>
      <c r="K39" s="62" t="s">
        <v>115</v>
      </c>
      <c r="L39" s="62">
        <v>0</v>
      </c>
      <c r="M39" s="61" t="s">
        <v>117</v>
      </c>
      <c r="N39" s="51">
        <v>1</v>
      </c>
      <c r="O39" s="341">
        <f t="shared" si="4"/>
        <v>4.7778499999999995E-2</v>
      </c>
      <c r="P39" s="52">
        <v>0</v>
      </c>
      <c r="Q39" s="52">
        <v>10</v>
      </c>
      <c r="R39" s="418">
        <f t="shared" si="7"/>
        <v>100</v>
      </c>
      <c r="S39" s="323">
        <f t="shared" si="3"/>
        <v>4.777849999999999</v>
      </c>
      <c r="T39" s="52"/>
      <c r="U39" s="52"/>
      <c r="V39" s="124"/>
      <c r="W39" s="409"/>
    </row>
    <row r="40" spans="1:23" s="199" customFormat="1" ht="18.75" customHeight="1">
      <c r="A40" s="838"/>
      <c r="B40" s="366"/>
      <c r="C40" s="448">
        <f>SUM(C18:C39)</f>
        <v>1</v>
      </c>
      <c r="D40" s="448">
        <f>SUM(D29:D39)</f>
        <v>0.99999999999999978</v>
      </c>
      <c r="E40" s="129" t="s">
        <v>506</v>
      </c>
      <c r="F40" s="757" t="s">
        <v>507</v>
      </c>
      <c r="G40" s="757"/>
      <c r="H40" s="757"/>
      <c r="I40" s="757"/>
      <c r="J40" s="757"/>
      <c r="K40" s="757"/>
      <c r="L40" s="757"/>
      <c r="M40" s="757"/>
      <c r="N40" s="130"/>
      <c r="O40" s="338"/>
      <c r="P40" s="130"/>
      <c r="Q40" s="130"/>
      <c r="R40" s="130"/>
      <c r="S40" s="321"/>
      <c r="T40" s="406"/>
      <c r="U40" s="406"/>
      <c r="V40" s="406"/>
      <c r="W40" s="407"/>
    </row>
    <row r="41" spans="1:23" s="199" customFormat="1" ht="105.75" customHeight="1">
      <c r="A41" s="838"/>
      <c r="B41" s="719">
        <v>0.13</v>
      </c>
      <c r="C41" s="459">
        <v>0.09</v>
      </c>
      <c r="D41" s="459">
        <v>1</v>
      </c>
      <c r="E41" s="113" t="s">
        <v>3</v>
      </c>
      <c r="F41" s="55" t="s">
        <v>21</v>
      </c>
      <c r="G41" s="169" t="s">
        <v>331</v>
      </c>
      <c r="H41" s="55" t="s">
        <v>308</v>
      </c>
      <c r="I41" s="56" t="s">
        <v>358</v>
      </c>
      <c r="J41" s="55" t="s">
        <v>104</v>
      </c>
      <c r="K41" s="57" t="s">
        <v>115</v>
      </c>
      <c r="L41" s="57">
        <v>0</v>
      </c>
      <c r="M41" s="57" t="s">
        <v>117</v>
      </c>
      <c r="N41" s="58">
        <v>1</v>
      </c>
      <c r="O41" s="340">
        <f>N41*D41*C41*$B$41*$A$9</f>
        <v>9.9450000000000007E-3</v>
      </c>
      <c r="P41" s="56">
        <v>0</v>
      </c>
      <c r="Q41" s="56">
        <v>10</v>
      </c>
      <c r="R41" s="418">
        <f t="shared" ref="R41:R43" si="8">100-(P41-L41)*Q41</f>
        <v>100</v>
      </c>
      <c r="S41" s="323">
        <f t="shared" ref="S41:S52" si="9">+O41*R41</f>
        <v>0.99450000000000005</v>
      </c>
      <c r="T41" s="56"/>
      <c r="U41" s="56"/>
      <c r="V41" s="124"/>
      <c r="W41" s="408"/>
    </row>
    <row r="42" spans="1:23" s="199" customFormat="1" ht="83.25" customHeight="1">
      <c r="A42" s="838"/>
      <c r="B42" s="719"/>
      <c r="C42" s="459">
        <v>0.06</v>
      </c>
      <c r="D42" s="459">
        <v>1</v>
      </c>
      <c r="E42" s="453" t="s">
        <v>32</v>
      </c>
      <c r="F42" s="170" t="s">
        <v>33</v>
      </c>
      <c r="G42" s="454" t="s">
        <v>317</v>
      </c>
      <c r="H42" s="238" t="s">
        <v>378</v>
      </c>
      <c r="I42" s="99" t="s">
        <v>338</v>
      </c>
      <c r="J42" s="53" t="s">
        <v>431</v>
      </c>
      <c r="K42" s="62" t="s">
        <v>115</v>
      </c>
      <c r="L42" s="62">
        <v>0</v>
      </c>
      <c r="M42" s="61" t="s">
        <v>110</v>
      </c>
      <c r="N42" s="51">
        <v>1</v>
      </c>
      <c r="O42" s="340">
        <f t="shared" ref="O42:O43" si="10">N42*D42*C42*$B$41*$A$9</f>
        <v>6.6299999999999996E-3</v>
      </c>
      <c r="P42" s="52">
        <v>0</v>
      </c>
      <c r="Q42" s="52">
        <v>10</v>
      </c>
      <c r="R42" s="418">
        <f t="shared" si="8"/>
        <v>100</v>
      </c>
      <c r="S42" s="323">
        <f t="shared" si="9"/>
        <v>0.66299999999999992</v>
      </c>
      <c r="T42" s="52"/>
      <c r="U42" s="52"/>
      <c r="V42" s="124"/>
      <c r="W42" s="408"/>
    </row>
    <row r="43" spans="1:23" s="199" customFormat="1" ht="72" customHeight="1">
      <c r="A43" s="838"/>
      <c r="B43" s="719"/>
      <c r="C43" s="459">
        <v>0.06</v>
      </c>
      <c r="D43" s="459">
        <v>1</v>
      </c>
      <c r="E43" s="453" t="s">
        <v>34</v>
      </c>
      <c r="F43" s="170" t="s">
        <v>35</v>
      </c>
      <c r="G43" s="454" t="s">
        <v>318</v>
      </c>
      <c r="H43" s="238" t="s">
        <v>379</v>
      </c>
      <c r="I43" s="52" t="s">
        <v>339</v>
      </c>
      <c r="J43" s="53" t="s">
        <v>432</v>
      </c>
      <c r="K43" s="62" t="s">
        <v>115</v>
      </c>
      <c r="L43" s="62">
        <v>0</v>
      </c>
      <c r="M43" s="61" t="s">
        <v>117</v>
      </c>
      <c r="N43" s="51">
        <v>1</v>
      </c>
      <c r="O43" s="340">
        <f t="shared" si="10"/>
        <v>6.6299999999999996E-3</v>
      </c>
      <c r="P43" s="52">
        <v>0</v>
      </c>
      <c r="Q43" s="52">
        <v>10</v>
      </c>
      <c r="R43" s="418">
        <f t="shared" si="8"/>
        <v>100</v>
      </c>
      <c r="S43" s="323">
        <f t="shared" si="9"/>
        <v>0.66299999999999992</v>
      </c>
      <c r="T43" s="52"/>
      <c r="U43" s="52"/>
      <c r="V43" s="124"/>
      <c r="W43" s="408"/>
    </row>
    <row r="44" spans="1:23" s="199" customFormat="1" ht="93.75" customHeight="1">
      <c r="A44" s="838"/>
      <c r="B44" s="719"/>
      <c r="C44" s="759">
        <v>0.09</v>
      </c>
      <c r="D44" s="459">
        <v>0.5</v>
      </c>
      <c r="E44" s="821" t="s">
        <v>40</v>
      </c>
      <c r="F44" s="692" t="s">
        <v>41</v>
      </c>
      <c r="G44" s="454" t="s">
        <v>323</v>
      </c>
      <c r="H44" s="455" t="s">
        <v>306</v>
      </c>
      <c r="I44" s="454" t="s">
        <v>350</v>
      </c>
      <c r="J44" s="483" t="s">
        <v>304</v>
      </c>
      <c r="K44" s="62" t="s">
        <v>115</v>
      </c>
      <c r="L44" s="62">
        <v>0</v>
      </c>
      <c r="M44" s="61" t="s">
        <v>117</v>
      </c>
      <c r="N44" s="51">
        <v>1</v>
      </c>
      <c r="O44" s="341">
        <f>N44*D44*$C$44*$B$41*$A$9</f>
        <v>4.9725000000000004E-3</v>
      </c>
      <c r="P44" s="52">
        <v>0</v>
      </c>
      <c r="Q44" s="52">
        <v>10</v>
      </c>
      <c r="R44" s="418">
        <f t="shared" ref="R44:R45" si="11">100-(P44-L44)*Q44</f>
        <v>100</v>
      </c>
      <c r="S44" s="323">
        <f t="shared" si="9"/>
        <v>0.49725000000000003</v>
      </c>
      <c r="T44" s="52"/>
      <c r="U44" s="52"/>
      <c r="V44" s="124"/>
      <c r="W44" s="409"/>
    </row>
    <row r="45" spans="1:23" s="199" customFormat="1" ht="76.5" customHeight="1">
      <c r="A45" s="838"/>
      <c r="B45" s="719"/>
      <c r="C45" s="759"/>
      <c r="D45" s="459">
        <v>0.5</v>
      </c>
      <c r="E45" s="821"/>
      <c r="F45" s="692"/>
      <c r="G45" s="454" t="s">
        <v>324</v>
      </c>
      <c r="H45" s="455" t="s">
        <v>307</v>
      </c>
      <c r="I45" s="454" t="s">
        <v>351</v>
      </c>
      <c r="J45" s="483" t="s">
        <v>472</v>
      </c>
      <c r="K45" s="62" t="s">
        <v>115</v>
      </c>
      <c r="L45" s="62">
        <v>0</v>
      </c>
      <c r="M45" s="61" t="s">
        <v>117</v>
      </c>
      <c r="N45" s="51">
        <v>1</v>
      </c>
      <c r="O45" s="341">
        <f>N45*D45*$C$44*$B$41*$A$9</f>
        <v>4.9725000000000004E-3</v>
      </c>
      <c r="P45" s="52">
        <v>0</v>
      </c>
      <c r="Q45" s="52">
        <v>10</v>
      </c>
      <c r="R45" s="418">
        <f t="shared" si="11"/>
        <v>100</v>
      </c>
      <c r="S45" s="323">
        <f t="shared" si="9"/>
        <v>0.49725000000000003</v>
      </c>
      <c r="T45" s="52"/>
      <c r="U45" s="52"/>
      <c r="V45" s="124"/>
      <c r="W45" s="409"/>
    </row>
    <row r="46" spans="1:23" s="199" customFormat="1" ht="76.5" customHeight="1">
      <c r="A46" s="838"/>
      <c r="B46" s="719"/>
      <c r="C46" s="466">
        <v>0.08</v>
      </c>
      <c r="D46" s="466">
        <v>1</v>
      </c>
      <c r="E46" s="569" t="s">
        <v>144</v>
      </c>
      <c r="F46" s="569" t="s">
        <v>145</v>
      </c>
      <c r="G46" s="570" t="s">
        <v>526</v>
      </c>
      <c r="H46" s="470" t="s">
        <v>527</v>
      </c>
      <c r="I46" s="469" t="s">
        <v>528</v>
      </c>
      <c r="J46" s="470" t="s">
        <v>527</v>
      </c>
      <c r="K46" s="485" t="s">
        <v>537</v>
      </c>
      <c r="L46" s="57">
        <v>1</v>
      </c>
      <c r="M46" s="484" t="s">
        <v>117</v>
      </c>
      <c r="N46" s="51">
        <v>1</v>
      </c>
      <c r="O46" s="341">
        <f>N46*D46*C46*B41*A9</f>
        <v>8.8400000000000006E-3</v>
      </c>
      <c r="P46" s="52">
        <v>1</v>
      </c>
      <c r="Q46" s="52">
        <v>10</v>
      </c>
      <c r="R46" s="418">
        <f>100-(P46-L46)*Q46</f>
        <v>100</v>
      </c>
      <c r="S46" s="323">
        <f t="shared" si="9"/>
        <v>0.88400000000000012</v>
      </c>
      <c r="T46" s="52"/>
      <c r="U46" s="52"/>
      <c r="V46" s="124"/>
      <c r="W46" s="409"/>
    </row>
    <row r="47" spans="1:23" s="199" customFormat="1" ht="84.75" customHeight="1">
      <c r="A47" s="838"/>
      <c r="B47" s="719"/>
      <c r="C47" s="459">
        <v>0.18</v>
      </c>
      <c r="D47" s="459">
        <v>1</v>
      </c>
      <c r="E47" s="454" t="s">
        <v>43</v>
      </c>
      <c r="F47" s="71" t="s">
        <v>44</v>
      </c>
      <c r="G47" s="454" t="s">
        <v>327</v>
      </c>
      <c r="H47" s="71" t="s">
        <v>44</v>
      </c>
      <c r="I47" s="454" t="s">
        <v>327</v>
      </c>
      <c r="J47" s="380" t="s">
        <v>538</v>
      </c>
      <c r="K47" s="381" t="s">
        <v>539</v>
      </c>
      <c r="L47" s="381">
        <v>6</v>
      </c>
      <c r="M47" s="61" t="s">
        <v>117</v>
      </c>
      <c r="N47" s="51">
        <v>1</v>
      </c>
      <c r="O47" s="341">
        <f>N47*D47*C47*B41*A9</f>
        <v>1.9890000000000001E-2</v>
      </c>
      <c r="P47" s="52">
        <v>0</v>
      </c>
      <c r="Q47" s="52">
        <v>10</v>
      </c>
      <c r="R47" s="418">
        <v>100</v>
      </c>
      <c r="S47" s="323">
        <f t="shared" si="9"/>
        <v>1.9890000000000001</v>
      </c>
      <c r="T47" s="52"/>
      <c r="U47" s="52"/>
      <c r="V47" s="124"/>
      <c r="W47" s="409"/>
    </row>
    <row r="48" spans="1:23" s="199" customFormat="1" ht="68.25" customHeight="1">
      <c r="A48" s="838"/>
      <c r="B48" s="719"/>
      <c r="C48" s="759">
        <v>0.18</v>
      </c>
      <c r="D48" s="706">
        <v>1</v>
      </c>
      <c r="E48" s="827" t="s">
        <v>46</v>
      </c>
      <c r="F48" s="827" t="s">
        <v>47</v>
      </c>
      <c r="G48" s="827" t="s">
        <v>328</v>
      </c>
      <c r="H48" s="826" t="s">
        <v>439</v>
      </c>
      <c r="I48" s="453" t="s">
        <v>352</v>
      </c>
      <c r="J48" s="170" t="s">
        <v>297</v>
      </c>
      <c r="K48" s="485" t="s">
        <v>540</v>
      </c>
      <c r="L48" s="486">
        <v>0</v>
      </c>
      <c r="M48" s="61" t="s">
        <v>117</v>
      </c>
      <c r="N48" s="51">
        <v>0.5</v>
      </c>
      <c r="O48" s="341">
        <f>N48*$D$48*$C$48*$B$41*$A$9</f>
        <v>9.9450000000000007E-3</v>
      </c>
      <c r="P48" s="52">
        <v>0</v>
      </c>
      <c r="Q48" s="52">
        <v>10</v>
      </c>
      <c r="R48" s="418">
        <v>100</v>
      </c>
      <c r="S48" s="323">
        <f t="shared" si="9"/>
        <v>0.99450000000000005</v>
      </c>
      <c r="T48" s="52"/>
      <c r="U48" s="52"/>
      <c r="V48" s="124"/>
      <c r="W48" s="409"/>
    </row>
    <row r="49" spans="1:23" s="199" customFormat="1" ht="57" customHeight="1">
      <c r="A49" s="838"/>
      <c r="B49" s="719"/>
      <c r="C49" s="759"/>
      <c r="D49" s="707"/>
      <c r="E49" s="827"/>
      <c r="F49" s="827"/>
      <c r="G49" s="827"/>
      <c r="H49" s="826"/>
      <c r="I49" s="113" t="s">
        <v>441</v>
      </c>
      <c r="J49" s="171" t="s">
        <v>442</v>
      </c>
      <c r="K49" s="485" t="s">
        <v>541</v>
      </c>
      <c r="L49" s="487">
        <v>1</v>
      </c>
      <c r="M49" s="61" t="s">
        <v>117</v>
      </c>
      <c r="N49" s="51">
        <v>0.5</v>
      </c>
      <c r="O49" s="341">
        <f>N49*$D$48*$C$48*$B$41*$A$9</f>
        <v>9.9450000000000007E-3</v>
      </c>
      <c r="P49" s="52">
        <v>0</v>
      </c>
      <c r="Q49" s="52">
        <v>10</v>
      </c>
      <c r="R49" s="124">
        <v>100</v>
      </c>
      <c r="S49" s="323">
        <f>+O49*R49</f>
        <v>0.99450000000000005</v>
      </c>
      <c r="T49" s="52"/>
      <c r="U49" s="52"/>
      <c r="V49" s="124"/>
      <c r="W49" s="409"/>
    </row>
    <row r="50" spans="1:23" s="199" customFormat="1" ht="57" customHeight="1">
      <c r="A50" s="838"/>
      <c r="B50" s="719"/>
      <c r="C50" s="759">
        <v>0.18</v>
      </c>
      <c r="D50" s="706">
        <v>1</v>
      </c>
      <c r="E50" s="827" t="s">
        <v>48</v>
      </c>
      <c r="F50" s="827" t="s">
        <v>49</v>
      </c>
      <c r="G50" s="827" t="s">
        <v>329</v>
      </c>
      <c r="H50" s="826" t="s">
        <v>435</v>
      </c>
      <c r="I50" s="453" t="s">
        <v>353</v>
      </c>
      <c r="J50" s="170" t="s">
        <v>298</v>
      </c>
      <c r="K50" s="485" t="s">
        <v>542</v>
      </c>
      <c r="L50" s="488" t="s">
        <v>543</v>
      </c>
      <c r="M50" s="61" t="s">
        <v>117</v>
      </c>
      <c r="N50" s="51">
        <v>0.5</v>
      </c>
      <c r="O50" s="341">
        <f>N50*$D$50*$C$50*$B$41*$A$9</f>
        <v>9.9450000000000007E-3</v>
      </c>
      <c r="P50" s="52">
        <v>0</v>
      </c>
      <c r="Q50" s="52">
        <v>10</v>
      </c>
      <c r="R50" s="124">
        <v>100</v>
      </c>
      <c r="S50" s="323">
        <f>+O50*R50</f>
        <v>0.99450000000000005</v>
      </c>
      <c r="T50" s="52"/>
      <c r="U50" s="52"/>
      <c r="V50" s="124"/>
      <c r="W50" s="409"/>
    </row>
    <row r="51" spans="1:23" s="199" customFormat="1" ht="47.25" customHeight="1">
      <c r="A51" s="838"/>
      <c r="B51" s="719"/>
      <c r="C51" s="759"/>
      <c r="D51" s="707"/>
      <c r="E51" s="827"/>
      <c r="F51" s="827"/>
      <c r="G51" s="827"/>
      <c r="H51" s="826"/>
      <c r="I51" s="113" t="s">
        <v>437</v>
      </c>
      <c r="J51" s="171" t="s">
        <v>438</v>
      </c>
      <c r="K51" s="485" t="s">
        <v>541</v>
      </c>
      <c r="L51" s="485">
        <v>1</v>
      </c>
      <c r="M51" s="61" t="s">
        <v>117</v>
      </c>
      <c r="N51" s="51">
        <v>0.5</v>
      </c>
      <c r="O51" s="341">
        <f>N51*$D$50*$C$50*$B$41*$A$9</f>
        <v>9.9450000000000007E-3</v>
      </c>
      <c r="P51" s="52">
        <v>0</v>
      </c>
      <c r="Q51" s="52">
        <v>10</v>
      </c>
      <c r="R51" s="124">
        <v>100</v>
      </c>
      <c r="S51" s="323">
        <f t="shared" si="9"/>
        <v>0.99450000000000005</v>
      </c>
      <c r="T51" s="52"/>
      <c r="U51" s="52"/>
      <c r="V51" s="124"/>
      <c r="W51" s="409"/>
    </row>
    <row r="52" spans="1:23" s="199" customFormat="1" ht="80.25" customHeight="1">
      <c r="A52" s="838"/>
      <c r="B52" s="719"/>
      <c r="C52" s="459">
        <v>0.08</v>
      </c>
      <c r="D52" s="459">
        <v>1</v>
      </c>
      <c r="E52" s="453" t="s">
        <v>51</v>
      </c>
      <c r="F52" s="465" t="s">
        <v>52</v>
      </c>
      <c r="G52" s="453" t="s">
        <v>330</v>
      </c>
      <c r="H52" s="465" t="s">
        <v>454</v>
      </c>
      <c r="I52" s="113" t="s">
        <v>354</v>
      </c>
      <c r="J52" s="389" t="s">
        <v>511</v>
      </c>
      <c r="K52" s="485" t="s">
        <v>542</v>
      </c>
      <c r="L52" s="487"/>
      <c r="M52" s="61" t="s">
        <v>117</v>
      </c>
      <c r="N52" s="51">
        <v>1</v>
      </c>
      <c r="O52" s="341">
        <f>N52*D52*C52*B41*A9</f>
        <v>8.8400000000000006E-3</v>
      </c>
      <c r="P52" s="52">
        <v>0</v>
      </c>
      <c r="Q52" s="52">
        <v>10</v>
      </c>
      <c r="R52" s="124">
        <v>100</v>
      </c>
      <c r="S52" s="323">
        <f t="shared" si="9"/>
        <v>0.88400000000000012</v>
      </c>
      <c r="T52" s="52"/>
      <c r="U52" s="52"/>
      <c r="V52" s="124"/>
      <c r="W52" s="408"/>
    </row>
    <row r="53" spans="1:23" s="199" customFormat="1">
      <c r="A53" s="837">
        <v>0.15</v>
      </c>
      <c r="B53" s="205"/>
      <c r="C53" s="206">
        <f>SUM(C41:C52)</f>
        <v>0.99999999999999989</v>
      </c>
      <c r="D53" s="206"/>
      <c r="E53" s="75" t="s">
        <v>120</v>
      </c>
      <c r="F53" s="718" t="s">
        <v>121</v>
      </c>
      <c r="G53" s="718"/>
      <c r="H53" s="718"/>
      <c r="I53" s="718"/>
      <c r="J53" s="718"/>
      <c r="K53" s="718"/>
      <c r="L53" s="718"/>
      <c r="M53" s="718"/>
      <c r="N53" s="139"/>
      <c r="O53" s="347"/>
      <c r="P53" s="139"/>
      <c r="Q53" s="139"/>
      <c r="R53" s="139"/>
      <c r="S53" s="328"/>
      <c r="T53" s="237"/>
      <c r="U53" s="237"/>
      <c r="V53" s="237"/>
      <c r="W53" s="411"/>
    </row>
    <row r="54" spans="1:23" s="199" customFormat="1" ht="67.5" customHeight="1">
      <c r="A54" s="837"/>
      <c r="B54" s="77">
        <v>0.7</v>
      </c>
      <c r="C54" s="459">
        <v>1</v>
      </c>
      <c r="D54" s="459">
        <v>1</v>
      </c>
      <c r="E54" s="79" t="s">
        <v>484</v>
      </c>
      <c r="F54" s="455" t="s">
        <v>122</v>
      </c>
      <c r="G54" s="79" t="s">
        <v>486</v>
      </c>
      <c r="H54" s="455" t="s">
        <v>122</v>
      </c>
      <c r="I54" s="79" t="s">
        <v>488</v>
      </c>
      <c r="J54" s="455" t="s">
        <v>122</v>
      </c>
      <c r="K54" s="62"/>
      <c r="L54" s="62"/>
      <c r="M54" s="61" t="s">
        <v>117</v>
      </c>
      <c r="N54" s="78">
        <v>1</v>
      </c>
      <c r="O54" s="348">
        <f>N54*D54*C54*B54*$A$53</f>
        <v>0.105</v>
      </c>
      <c r="P54" s="52">
        <v>0</v>
      </c>
      <c r="Q54" s="52">
        <v>10</v>
      </c>
      <c r="R54" s="124">
        <v>100</v>
      </c>
      <c r="S54" s="323">
        <f>+O54*R54</f>
        <v>10.5</v>
      </c>
      <c r="T54" s="52"/>
      <c r="U54" s="52"/>
      <c r="V54" s="124"/>
      <c r="W54" s="408"/>
    </row>
    <row r="55" spans="1:23" s="199" customFormat="1" ht="75" customHeight="1">
      <c r="A55" s="837"/>
      <c r="B55" s="77">
        <v>0.3</v>
      </c>
      <c r="C55" s="459">
        <v>1</v>
      </c>
      <c r="D55" s="459">
        <v>1</v>
      </c>
      <c r="E55" s="79" t="s">
        <v>485</v>
      </c>
      <c r="F55" s="455" t="s">
        <v>123</v>
      </c>
      <c r="G55" s="79" t="s">
        <v>487</v>
      </c>
      <c r="H55" s="455" t="s">
        <v>123</v>
      </c>
      <c r="I55" s="79" t="s">
        <v>489</v>
      </c>
      <c r="J55" s="455" t="s">
        <v>123</v>
      </c>
      <c r="K55" s="62"/>
      <c r="L55" s="62"/>
      <c r="M55" s="61" t="s">
        <v>117</v>
      </c>
      <c r="N55" s="78">
        <v>1</v>
      </c>
      <c r="O55" s="348">
        <f>N55*D55*C55*B55*$A$53</f>
        <v>4.4999999999999998E-2</v>
      </c>
      <c r="P55" s="52">
        <v>0</v>
      </c>
      <c r="Q55" s="52">
        <v>10</v>
      </c>
      <c r="R55" s="124">
        <v>100</v>
      </c>
      <c r="S55" s="323">
        <f>+O55*R55</f>
        <v>4.5</v>
      </c>
      <c r="T55" s="52"/>
      <c r="U55" s="52"/>
      <c r="V55" s="124"/>
      <c r="W55" s="408"/>
    </row>
    <row r="56" spans="1:23" s="199" customFormat="1">
      <c r="A56" s="206"/>
      <c r="B56" s="205"/>
      <c r="C56" s="205"/>
      <c r="D56" s="205"/>
      <c r="E56" s="133" t="s">
        <v>29</v>
      </c>
      <c r="F56" s="718" t="s">
        <v>124</v>
      </c>
      <c r="G56" s="718"/>
      <c r="H56" s="718"/>
      <c r="I56" s="718"/>
      <c r="J56" s="718"/>
      <c r="K56" s="718"/>
      <c r="L56" s="718"/>
      <c r="M56" s="718"/>
      <c r="N56" s="139"/>
      <c r="O56" s="347"/>
      <c r="P56" s="139"/>
      <c r="Q56" s="139"/>
      <c r="R56" s="139"/>
      <c r="S56" s="328">
        <f>+SUM(S12:S55)</f>
        <v>99.999999999999986</v>
      </c>
      <c r="T56" s="237"/>
      <c r="U56" s="237"/>
      <c r="V56" s="237"/>
      <c r="W56" s="411"/>
    </row>
    <row r="57" spans="1:23" s="199" customFormat="1" ht="27.75" customHeight="1">
      <c r="A57" s="206"/>
      <c r="B57" s="205"/>
      <c r="C57" s="205"/>
      <c r="D57" s="205"/>
      <c r="E57" s="99" t="s">
        <v>125</v>
      </c>
      <c r="F57" s="53" t="s">
        <v>450</v>
      </c>
      <c r="G57" s="52" t="s">
        <v>331</v>
      </c>
      <c r="H57" s="53" t="s">
        <v>450</v>
      </c>
      <c r="I57" s="52" t="s">
        <v>358</v>
      </c>
      <c r="J57" s="53" t="s">
        <v>450</v>
      </c>
      <c r="K57" s="62" t="s">
        <v>512</v>
      </c>
      <c r="L57" s="62"/>
      <c r="M57" s="52" t="s">
        <v>513</v>
      </c>
      <c r="N57" s="78"/>
      <c r="O57" s="348"/>
      <c r="P57" s="52"/>
      <c r="Q57" s="52">
        <v>2</v>
      </c>
      <c r="R57" s="455"/>
      <c r="S57" s="489"/>
      <c r="T57" s="52"/>
      <c r="U57" s="52"/>
      <c r="V57" s="53"/>
      <c r="W57" s="490"/>
    </row>
    <row r="58" spans="1:23" s="199" customFormat="1" ht="41.25" customHeight="1">
      <c r="A58" s="206"/>
      <c r="B58" s="205"/>
      <c r="C58" s="205"/>
      <c r="D58" s="205"/>
      <c r="E58" s="99" t="s">
        <v>126</v>
      </c>
      <c r="F58" s="53" t="s">
        <v>309</v>
      </c>
      <c r="G58" s="52" t="s">
        <v>514</v>
      </c>
      <c r="H58" s="53" t="s">
        <v>451</v>
      </c>
      <c r="I58" s="52" t="s">
        <v>515</v>
      </c>
      <c r="J58" s="53" t="s">
        <v>451</v>
      </c>
      <c r="K58" s="62" t="s">
        <v>512</v>
      </c>
      <c r="L58" s="62"/>
      <c r="M58" s="52" t="s">
        <v>513</v>
      </c>
      <c r="N58" s="78"/>
      <c r="O58" s="348"/>
      <c r="P58" s="52"/>
      <c r="Q58" s="52">
        <v>0.5</v>
      </c>
      <c r="R58" s="455"/>
      <c r="S58" s="489"/>
      <c r="T58" s="52"/>
      <c r="U58" s="52"/>
      <c r="V58" s="53"/>
      <c r="W58" s="490"/>
    </row>
    <row r="59" spans="1:23" ht="59.25" customHeight="1">
      <c r="A59" s="206"/>
      <c r="B59" s="203"/>
      <c r="C59" s="203"/>
      <c r="D59" s="203"/>
      <c r="E59" s="99" t="s">
        <v>266</v>
      </c>
      <c r="F59" s="484" t="s">
        <v>127</v>
      </c>
      <c r="G59" s="57" t="s">
        <v>516</v>
      </c>
      <c r="H59" s="484" t="s">
        <v>127</v>
      </c>
      <c r="I59" s="116" t="s">
        <v>517</v>
      </c>
      <c r="J59" s="484" t="s">
        <v>127</v>
      </c>
      <c r="K59" s="62" t="s">
        <v>512</v>
      </c>
      <c r="L59" s="61"/>
      <c r="M59" s="52" t="s">
        <v>513</v>
      </c>
      <c r="N59" s="78"/>
      <c r="O59" s="348"/>
      <c r="P59" s="52"/>
      <c r="Q59" s="52">
        <v>0.2</v>
      </c>
      <c r="R59" s="455"/>
      <c r="S59" s="489"/>
      <c r="T59" s="52"/>
      <c r="U59" s="52"/>
      <c r="V59" s="53"/>
      <c r="W59" s="490"/>
    </row>
    <row r="60" spans="1:23" s="212" customFormat="1">
      <c r="A60" s="491"/>
      <c r="B60" s="79"/>
      <c r="C60" s="79"/>
      <c r="D60" s="79"/>
      <c r="E60" s="50"/>
      <c r="F60" s="735" t="s">
        <v>128</v>
      </c>
      <c r="G60" s="735"/>
      <c r="H60" s="735"/>
      <c r="I60" s="735"/>
      <c r="J60" s="735"/>
      <c r="K60" s="492"/>
      <c r="L60" s="492"/>
      <c r="M60" s="460"/>
      <c r="N60" s="436"/>
      <c r="O60" s="462">
        <f>SUM(O9:O59)</f>
        <v>0.99999999999999967</v>
      </c>
      <c r="P60" s="50"/>
      <c r="Q60" s="50"/>
      <c r="R60" s="493"/>
      <c r="S60" s="494">
        <f>S59+S58+S57+S56</f>
        <v>99.999999999999986</v>
      </c>
      <c r="T60" s="50"/>
      <c r="U60" s="50"/>
      <c r="V60" s="495"/>
      <c r="W60" s="496"/>
    </row>
    <row r="61" spans="1:23">
      <c r="E61" s="85"/>
      <c r="F61" s="280"/>
      <c r="G61" s="497"/>
      <c r="H61" s="497"/>
      <c r="I61" s="497"/>
      <c r="J61" s="88"/>
      <c r="K61" s="89"/>
      <c r="L61" s="89"/>
      <c r="M61" s="497"/>
      <c r="N61" s="90"/>
      <c r="O61" s="350"/>
      <c r="P61" s="252"/>
      <c r="Q61" s="252"/>
      <c r="R61" s="498"/>
    </row>
    <row r="63" spans="1:23" s="210" customFormat="1">
      <c r="E63" s="175"/>
      <c r="F63" s="723" t="s">
        <v>133</v>
      </c>
      <c r="G63" s="723"/>
      <c r="H63" s="723"/>
      <c r="I63" s="457"/>
      <c r="J63" s="151"/>
      <c r="M63" s="762" t="s">
        <v>134</v>
      </c>
      <c r="N63" s="762"/>
      <c r="O63" s="762"/>
      <c r="P63" s="762"/>
      <c r="Q63" s="762"/>
      <c r="R63" s="762"/>
      <c r="S63" s="762"/>
      <c r="T63" s="212"/>
      <c r="U63" s="212"/>
      <c r="V63" s="212"/>
      <c r="W63" s="358"/>
    </row>
  </sheetData>
  <mergeCells count="82">
    <mergeCell ref="F63:H63"/>
    <mergeCell ref="M63:S63"/>
    <mergeCell ref="H50:H51"/>
    <mergeCell ref="A53:A55"/>
    <mergeCell ref="F53:M53"/>
    <mergeCell ref="F56:M56"/>
    <mergeCell ref="F60:J60"/>
    <mergeCell ref="A9:A52"/>
    <mergeCell ref="F9:M9"/>
    <mergeCell ref="B10:B15"/>
    <mergeCell ref="F10:M10"/>
    <mergeCell ref="C11:C12"/>
    <mergeCell ref="F11:M11"/>
    <mergeCell ref="C13:C15"/>
    <mergeCell ref="F13:M13"/>
    <mergeCell ref="E14:E15"/>
    <mergeCell ref="F40:M40"/>
    <mergeCell ref="B41:B52"/>
    <mergeCell ref="C44:C45"/>
    <mergeCell ref="E44:E45"/>
    <mergeCell ref="F44:F45"/>
    <mergeCell ref="C48:C49"/>
    <mergeCell ref="D48:D49"/>
    <mergeCell ref="E48:E49"/>
    <mergeCell ref="F48:F49"/>
    <mergeCell ref="G48:G49"/>
    <mergeCell ref="H48:H49"/>
    <mergeCell ref="C50:C51"/>
    <mergeCell ref="D50:D51"/>
    <mergeCell ref="E50:E51"/>
    <mergeCell ref="F50:F51"/>
    <mergeCell ref="G50:G51"/>
    <mergeCell ref="E32:E39"/>
    <mergeCell ref="F32:F39"/>
    <mergeCell ref="C22:C24"/>
    <mergeCell ref="F22:M22"/>
    <mergeCell ref="C25:C27"/>
    <mergeCell ref="F25:M25"/>
    <mergeCell ref="F28:M28"/>
    <mergeCell ref="P3:V4"/>
    <mergeCell ref="T5:W5"/>
    <mergeCell ref="F14:F15"/>
    <mergeCell ref="F16:M16"/>
    <mergeCell ref="B17:B39"/>
    <mergeCell ref="F17:M17"/>
    <mergeCell ref="C19:C21"/>
    <mergeCell ref="F19:M19"/>
    <mergeCell ref="D20:D21"/>
    <mergeCell ref="E20:E21"/>
    <mergeCell ref="F20:F21"/>
    <mergeCell ref="G20:G21"/>
    <mergeCell ref="H20:H21"/>
    <mergeCell ref="C29:C39"/>
    <mergeCell ref="E29:E31"/>
    <mergeCell ref="F29:F31"/>
    <mergeCell ref="A3:A6"/>
    <mergeCell ref="B3:B6"/>
    <mergeCell ref="C3:C6"/>
    <mergeCell ref="D3:D6"/>
    <mergeCell ref="E3:F3"/>
    <mergeCell ref="G3:H3"/>
    <mergeCell ref="W3:W4"/>
    <mergeCell ref="E4:E6"/>
    <mergeCell ref="F4:F6"/>
    <mergeCell ref="G4:G6"/>
    <mergeCell ref="H4:H6"/>
    <mergeCell ref="I4:I6"/>
    <mergeCell ref="J4:J6"/>
    <mergeCell ref="K4:K6"/>
    <mergeCell ref="L4:L6"/>
    <mergeCell ref="P5:S5"/>
    <mergeCell ref="I3:J3"/>
    <mergeCell ref="K3:L3"/>
    <mergeCell ref="M3:M6"/>
    <mergeCell ref="N3:N6"/>
    <mergeCell ref="O3:O6"/>
    <mergeCell ref="A1:G2"/>
    <mergeCell ref="I1:R1"/>
    <mergeCell ref="S1:W1"/>
    <mergeCell ref="I2:L2"/>
    <mergeCell ref="M2:R2"/>
    <mergeCell ref="S2:W2"/>
  </mergeCells>
  <pageMargins left="0.63" right="0.4" top="0.49" bottom="0.37" header="0.3" footer="0.3"/>
  <pageSetup paperSize="8" orientation="landscape"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75"/>
  <sheetViews>
    <sheetView topLeftCell="A37" zoomScaleNormal="100" workbookViewId="0">
      <selection activeCell="K40" sqref="K40:L41"/>
    </sheetView>
  </sheetViews>
  <sheetFormatPr defaultColWidth="8" defaultRowHeight="15.75"/>
  <cols>
    <col min="1" max="1" width="6.25" style="33" customWidth="1"/>
    <col min="2" max="2" width="6.125" style="33" customWidth="1"/>
    <col min="3" max="4" width="6.25" style="33" customWidth="1"/>
    <col min="5" max="5" width="5.875" style="94" customWidth="1"/>
    <col min="6" max="6" width="19.5" style="96" customWidth="1"/>
    <col min="7" max="7" width="8.25" style="96" customWidth="1"/>
    <col min="8" max="8" width="21.625" style="96" customWidth="1"/>
    <col min="9" max="9" width="9.25" style="96" customWidth="1"/>
    <col min="10" max="10" width="26.625" style="221" customWidth="1"/>
    <col min="11" max="11" width="9.875" style="33" customWidth="1"/>
    <col min="12" max="12" width="6" style="33" customWidth="1"/>
    <col min="13" max="13" width="6.5" style="33" customWidth="1"/>
    <col min="14" max="14" width="6.75" style="543" customWidth="1"/>
    <col min="15" max="15" width="11" style="568" customWidth="1"/>
    <col min="16" max="16" width="5.875" style="37" customWidth="1"/>
    <col min="17" max="17" width="6.5" style="37" customWidth="1"/>
    <col min="18" max="18" width="6.875" style="97" bestFit="1" customWidth="1"/>
    <col min="19" max="19" width="9.5" style="551" customWidth="1"/>
    <col min="20" max="20" width="6.375" style="35" customWidth="1"/>
    <col min="21" max="21" width="6.75" style="35" customWidth="1"/>
    <col min="22" max="22" width="6.5" style="35" customWidth="1"/>
    <col min="23" max="23" width="6.625" style="156" customWidth="1"/>
    <col min="24" max="16384" width="8" style="33"/>
  </cols>
  <sheetData>
    <row r="1" spans="1:25">
      <c r="A1" s="832" t="s">
        <v>75</v>
      </c>
      <c r="B1" s="832"/>
      <c r="C1" s="832"/>
      <c r="D1" s="832"/>
      <c r="E1" s="832"/>
      <c r="F1" s="832"/>
      <c r="G1" s="832"/>
      <c r="H1" s="32" t="s">
        <v>135</v>
      </c>
      <c r="I1" s="727" t="s">
        <v>453</v>
      </c>
      <c r="J1" s="727"/>
      <c r="K1" s="727"/>
      <c r="L1" s="727"/>
      <c r="M1" s="727"/>
      <c r="N1" s="727"/>
      <c r="O1" s="727"/>
      <c r="P1" s="727"/>
      <c r="Q1" s="727"/>
      <c r="R1" s="728"/>
      <c r="S1" s="842" t="s">
        <v>76</v>
      </c>
      <c r="T1" s="843"/>
      <c r="U1" s="843"/>
      <c r="V1" s="843"/>
      <c r="W1" s="844"/>
    </row>
    <row r="2" spans="1:25">
      <c r="A2" s="832"/>
      <c r="B2" s="832"/>
      <c r="C2" s="832"/>
      <c r="D2" s="832"/>
      <c r="E2" s="832"/>
      <c r="F2" s="832"/>
      <c r="G2" s="832"/>
      <c r="H2" s="32" t="s">
        <v>77</v>
      </c>
      <c r="I2" s="727" t="s">
        <v>452</v>
      </c>
      <c r="J2" s="727"/>
      <c r="K2" s="727"/>
      <c r="L2" s="727"/>
      <c r="M2" s="732" t="s">
        <v>446</v>
      </c>
      <c r="N2" s="733"/>
      <c r="O2" s="733"/>
      <c r="P2" s="733"/>
      <c r="Q2" s="733"/>
      <c r="R2" s="734"/>
      <c r="S2" s="842" t="s">
        <v>136</v>
      </c>
      <c r="T2" s="843"/>
      <c r="U2" s="843"/>
      <c r="V2" s="843"/>
      <c r="W2" s="844"/>
    </row>
    <row r="3" spans="1:25" s="35" customFormat="1" ht="15.75" customHeight="1">
      <c r="A3" s="735" t="s">
        <v>529</v>
      </c>
      <c r="B3" s="735" t="s">
        <v>530</v>
      </c>
      <c r="C3" s="735" t="s">
        <v>531</v>
      </c>
      <c r="D3" s="735" t="s">
        <v>532</v>
      </c>
      <c r="E3" s="735" t="s">
        <v>82</v>
      </c>
      <c r="F3" s="735"/>
      <c r="G3" s="736" t="s">
        <v>83</v>
      </c>
      <c r="H3" s="737"/>
      <c r="I3" s="736" t="s">
        <v>84</v>
      </c>
      <c r="J3" s="737"/>
      <c r="K3" s="746" t="s">
        <v>85</v>
      </c>
      <c r="L3" s="748"/>
      <c r="M3" s="737" t="s">
        <v>86</v>
      </c>
      <c r="N3" s="845" t="s">
        <v>545</v>
      </c>
      <c r="O3" s="848" t="s">
        <v>499</v>
      </c>
      <c r="P3" s="736" t="s">
        <v>88</v>
      </c>
      <c r="Q3" s="738"/>
      <c r="R3" s="738"/>
      <c r="S3" s="738"/>
      <c r="T3" s="738"/>
      <c r="U3" s="738"/>
      <c r="V3" s="738"/>
      <c r="W3" s="737"/>
    </row>
    <row r="4" spans="1:25" s="37" customFormat="1">
      <c r="A4" s="735"/>
      <c r="B4" s="735"/>
      <c r="C4" s="735"/>
      <c r="D4" s="735"/>
      <c r="E4" s="742" t="s">
        <v>89</v>
      </c>
      <c r="F4" s="735" t="s">
        <v>90</v>
      </c>
      <c r="G4" s="742" t="s">
        <v>91</v>
      </c>
      <c r="H4" s="735" t="s">
        <v>90</v>
      </c>
      <c r="I4" s="742" t="s">
        <v>92</v>
      </c>
      <c r="J4" s="735" t="s">
        <v>90</v>
      </c>
      <c r="K4" s="743" t="s">
        <v>93</v>
      </c>
      <c r="L4" s="743" t="s">
        <v>94</v>
      </c>
      <c r="M4" s="749"/>
      <c r="N4" s="846"/>
      <c r="O4" s="849"/>
      <c r="P4" s="739"/>
      <c r="Q4" s="740"/>
      <c r="R4" s="740"/>
      <c r="S4" s="740"/>
      <c r="T4" s="740"/>
      <c r="U4" s="740"/>
      <c r="V4" s="740"/>
      <c r="W4" s="741"/>
    </row>
    <row r="5" spans="1:25" s="35" customFormat="1">
      <c r="A5" s="735"/>
      <c r="B5" s="735"/>
      <c r="C5" s="735"/>
      <c r="D5" s="735"/>
      <c r="E5" s="742"/>
      <c r="F5" s="735"/>
      <c r="G5" s="742"/>
      <c r="H5" s="735"/>
      <c r="I5" s="742"/>
      <c r="J5" s="735"/>
      <c r="K5" s="744"/>
      <c r="L5" s="744"/>
      <c r="M5" s="749"/>
      <c r="N5" s="846"/>
      <c r="O5" s="849"/>
      <c r="P5" s="735" t="s">
        <v>95</v>
      </c>
      <c r="Q5" s="735"/>
      <c r="R5" s="735"/>
      <c r="S5" s="735"/>
      <c r="T5" s="746" t="s">
        <v>509</v>
      </c>
      <c r="U5" s="747"/>
      <c r="V5" s="747"/>
      <c r="W5" s="748"/>
    </row>
    <row r="6" spans="1:25" s="35" customFormat="1" ht="47.25">
      <c r="A6" s="735"/>
      <c r="B6" s="735"/>
      <c r="C6" s="735"/>
      <c r="D6" s="735"/>
      <c r="E6" s="742"/>
      <c r="F6" s="735"/>
      <c r="G6" s="742"/>
      <c r="H6" s="735"/>
      <c r="I6" s="742"/>
      <c r="J6" s="735"/>
      <c r="K6" s="745"/>
      <c r="L6" s="745"/>
      <c r="M6" s="741"/>
      <c r="N6" s="847"/>
      <c r="O6" s="850"/>
      <c r="P6" s="34" t="s">
        <v>96</v>
      </c>
      <c r="Q6" s="34" t="s">
        <v>97</v>
      </c>
      <c r="R6" s="38" t="s">
        <v>98</v>
      </c>
      <c r="S6" s="318" t="s">
        <v>99</v>
      </c>
      <c r="T6" s="38" t="s">
        <v>96</v>
      </c>
      <c r="U6" s="34" t="s">
        <v>97</v>
      </c>
      <c r="V6" s="38" t="s">
        <v>98</v>
      </c>
      <c r="W6" s="153" t="s">
        <v>99</v>
      </c>
      <c r="X6" s="199" t="s">
        <v>434</v>
      </c>
      <c r="Y6" s="199">
        <v>10</v>
      </c>
    </row>
    <row r="7" spans="1:25" s="41" customFormat="1">
      <c r="A7" s="39">
        <v>1</v>
      </c>
      <c r="B7" s="39">
        <v>2</v>
      </c>
      <c r="C7" s="39">
        <v>3</v>
      </c>
      <c r="D7" s="39">
        <v>4</v>
      </c>
      <c r="E7" s="39">
        <v>5</v>
      </c>
      <c r="F7" s="39">
        <v>6</v>
      </c>
      <c r="G7" s="39">
        <v>7</v>
      </c>
      <c r="H7" s="39">
        <v>8</v>
      </c>
      <c r="I7" s="39">
        <v>9</v>
      </c>
      <c r="J7" s="39">
        <v>10</v>
      </c>
      <c r="K7" s="39">
        <v>11</v>
      </c>
      <c r="L7" s="39">
        <v>12</v>
      </c>
      <c r="M7" s="39">
        <v>13</v>
      </c>
      <c r="N7" s="39">
        <v>14</v>
      </c>
      <c r="O7" s="39">
        <v>15</v>
      </c>
      <c r="P7" s="39">
        <v>16</v>
      </c>
      <c r="Q7" s="39">
        <v>17</v>
      </c>
      <c r="R7" s="39">
        <v>18</v>
      </c>
      <c r="S7" s="39">
        <v>19</v>
      </c>
      <c r="T7" s="39">
        <v>20</v>
      </c>
      <c r="U7" s="39">
        <v>21</v>
      </c>
      <c r="V7" s="39">
        <v>22</v>
      </c>
      <c r="W7" s="39">
        <v>23</v>
      </c>
    </row>
    <row r="8" spans="1:25" s="41" customFormat="1" ht="74.25" customHeight="1">
      <c r="A8" s="115" t="s">
        <v>490</v>
      </c>
      <c r="B8" s="115" t="s">
        <v>491</v>
      </c>
      <c r="C8" s="115" t="s">
        <v>492</v>
      </c>
      <c r="D8" s="476" t="s">
        <v>493</v>
      </c>
      <c r="E8" s="115"/>
      <c r="F8" s="294"/>
      <c r="G8" s="295"/>
      <c r="H8" s="294"/>
      <c r="I8" s="34"/>
      <c r="J8" s="294"/>
      <c r="K8" s="296" t="s">
        <v>12</v>
      </c>
      <c r="L8" s="34" t="s">
        <v>116</v>
      </c>
      <c r="M8" s="296" t="s">
        <v>494</v>
      </c>
      <c r="N8" s="502" t="s">
        <v>534</v>
      </c>
      <c r="O8" s="552" t="s">
        <v>535</v>
      </c>
      <c r="P8" s="34" t="s">
        <v>495</v>
      </c>
      <c r="Q8" s="34" t="s">
        <v>496</v>
      </c>
      <c r="R8" s="34" t="s">
        <v>497</v>
      </c>
      <c r="S8" s="319" t="s">
        <v>498</v>
      </c>
      <c r="T8" s="34" t="s">
        <v>495</v>
      </c>
      <c r="U8" s="34" t="s">
        <v>496</v>
      </c>
      <c r="V8" s="34" t="s">
        <v>497</v>
      </c>
      <c r="W8" s="297" t="s">
        <v>498</v>
      </c>
    </row>
    <row r="9" spans="1:25" s="35" customFormat="1">
      <c r="A9" s="711">
        <v>0.85</v>
      </c>
      <c r="B9" s="42"/>
      <c r="C9" s="42"/>
      <c r="D9" s="42"/>
      <c r="E9" s="43" t="s">
        <v>100</v>
      </c>
      <c r="F9" s="864" t="s">
        <v>101</v>
      </c>
      <c r="G9" s="864"/>
      <c r="H9" s="864"/>
      <c r="I9" s="864"/>
      <c r="J9" s="864"/>
      <c r="K9" s="864"/>
      <c r="L9" s="864"/>
      <c r="M9" s="865"/>
      <c r="N9" s="528"/>
      <c r="O9" s="553"/>
      <c r="P9" s="75"/>
      <c r="Q9" s="75"/>
      <c r="R9" s="271"/>
      <c r="S9" s="545"/>
      <c r="T9" s="271"/>
      <c r="U9" s="271"/>
      <c r="V9" s="271"/>
      <c r="W9" s="154"/>
    </row>
    <row r="10" spans="1:25" s="35" customFormat="1" ht="15.75" customHeight="1">
      <c r="A10" s="712"/>
      <c r="B10" s="719">
        <v>0.1</v>
      </c>
      <c r="C10" s="45"/>
      <c r="D10" s="513"/>
      <c r="E10" s="46" t="s">
        <v>102</v>
      </c>
      <c r="F10" s="866" t="s">
        <v>103</v>
      </c>
      <c r="G10" s="867"/>
      <c r="H10" s="867"/>
      <c r="I10" s="867"/>
      <c r="J10" s="867"/>
      <c r="K10" s="867"/>
      <c r="L10" s="867"/>
      <c r="M10" s="868"/>
      <c r="N10" s="529"/>
      <c r="O10" s="554"/>
      <c r="P10" s="268"/>
      <c r="Q10" s="268"/>
      <c r="R10" s="272"/>
      <c r="S10" s="546"/>
      <c r="T10" s="268"/>
      <c r="U10" s="268"/>
      <c r="V10" s="272"/>
      <c r="W10" s="155"/>
    </row>
    <row r="11" spans="1:25">
      <c r="A11" s="712"/>
      <c r="B11" s="719"/>
      <c r="C11" s="721">
        <v>0.5</v>
      </c>
      <c r="D11" s="514"/>
      <c r="E11" s="48" t="s">
        <v>106</v>
      </c>
      <c r="F11" s="859" t="s">
        <v>107</v>
      </c>
      <c r="G11" s="862"/>
      <c r="H11" s="862"/>
      <c r="I11" s="862"/>
      <c r="J11" s="862"/>
      <c r="K11" s="862"/>
      <c r="L11" s="862"/>
      <c r="M11" s="863"/>
      <c r="N11" s="530"/>
      <c r="O11" s="555"/>
      <c r="P11" s="100"/>
      <c r="Q11" s="100"/>
      <c r="R11" s="101"/>
      <c r="S11" s="324"/>
      <c r="T11" s="100"/>
      <c r="U11" s="100"/>
      <c r="V11" s="101"/>
      <c r="W11" s="119"/>
    </row>
    <row r="12" spans="1:25" s="60" customFormat="1" ht="35.25">
      <c r="A12" s="712"/>
      <c r="B12" s="719"/>
      <c r="C12" s="722"/>
      <c r="D12" s="473">
        <v>1</v>
      </c>
      <c r="E12" s="54" t="s">
        <v>0</v>
      </c>
      <c r="F12" s="55" t="s">
        <v>1</v>
      </c>
      <c r="G12" s="243" t="s">
        <v>332</v>
      </c>
      <c r="H12" s="244" t="s">
        <v>64</v>
      </c>
      <c r="I12" s="169" t="s">
        <v>359</v>
      </c>
      <c r="J12" s="245" t="s">
        <v>65</v>
      </c>
      <c r="K12" s="57" t="s">
        <v>115</v>
      </c>
      <c r="L12" s="61">
        <v>0</v>
      </c>
      <c r="M12" s="61" t="s">
        <v>117</v>
      </c>
      <c r="N12" s="531">
        <v>1</v>
      </c>
      <c r="O12" s="544">
        <f>A9*B10*C11*D12*N12</f>
        <v>4.2500000000000003E-2</v>
      </c>
      <c r="P12" s="56">
        <v>0</v>
      </c>
      <c r="Q12" s="56">
        <v>10</v>
      </c>
      <c r="R12" s="124">
        <v>100</v>
      </c>
      <c r="S12" s="323">
        <f>O12*R12</f>
        <v>4.25</v>
      </c>
      <c r="T12" s="69"/>
      <c r="U12" s="69"/>
      <c r="V12" s="69"/>
      <c r="W12" s="420"/>
      <c r="X12" s="276"/>
    </row>
    <row r="13" spans="1:25" ht="18" customHeight="1">
      <c r="A13" s="712"/>
      <c r="B13" s="719"/>
      <c r="C13" s="721">
        <v>0.5</v>
      </c>
      <c r="D13" s="514"/>
      <c r="E13" s="48" t="s">
        <v>108</v>
      </c>
      <c r="F13" s="859" t="s">
        <v>109</v>
      </c>
      <c r="G13" s="860"/>
      <c r="H13" s="860"/>
      <c r="I13" s="860"/>
      <c r="J13" s="860"/>
      <c r="K13" s="860"/>
      <c r="L13" s="860"/>
      <c r="M13" s="861"/>
      <c r="N13" s="530"/>
      <c r="O13" s="555"/>
      <c r="P13" s="100"/>
      <c r="Q13" s="100"/>
      <c r="R13" s="101"/>
      <c r="S13" s="324"/>
      <c r="T13" s="34"/>
      <c r="U13" s="34"/>
      <c r="V13" s="400"/>
      <c r="W13" s="399"/>
    </row>
    <row r="14" spans="1:25" s="276" customFormat="1" ht="29.25" customHeight="1">
      <c r="A14" s="712"/>
      <c r="B14" s="719"/>
      <c r="C14" s="751"/>
      <c r="D14" s="477">
        <v>0</v>
      </c>
      <c r="E14" s="840" t="s">
        <v>4</v>
      </c>
      <c r="F14" s="836" t="s">
        <v>22</v>
      </c>
      <c r="G14" s="243" t="s">
        <v>333</v>
      </c>
      <c r="H14" s="244" t="s">
        <v>2</v>
      </c>
      <c r="I14" s="243" t="s">
        <v>360</v>
      </c>
      <c r="J14" s="244" t="s">
        <v>2</v>
      </c>
      <c r="K14" s="246" t="s">
        <v>356</v>
      </c>
      <c r="L14" s="246"/>
      <c r="M14" s="246"/>
      <c r="N14" s="532"/>
      <c r="O14" s="556"/>
      <c r="P14" s="273"/>
      <c r="Q14" s="273"/>
      <c r="R14" s="216"/>
      <c r="S14" s="547"/>
      <c r="T14" s="69"/>
      <c r="U14" s="69"/>
      <c r="V14" s="69"/>
      <c r="W14" s="69"/>
      <c r="X14" s="33"/>
    </row>
    <row r="15" spans="1:25" ht="35.25">
      <c r="A15" s="712"/>
      <c r="B15" s="719"/>
      <c r="C15" s="722"/>
      <c r="D15" s="473">
        <v>1</v>
      </c>
      <c r="E15" s="840"/>
      <c r="F15" s="836"/>
      <c r="G15" s="243" t="s">
        <v>334</v>
      </c>
      <c r="H15" s="244" t="s">
        <v>17</v>
      </c>
      <c r="I15" s="52" t="s">
        <v>355</v>
      </c>
      <c r="J15" s="245" t="s">
        <v>17</v>
      </c>
      <c r="K15" s="247" t="s">
        <v>267</v>
      </c>
      <c r="L15" s="57">
        <v>48</v>
      </c>
      <c r="M15" s="248" t="s">
        <v>117</v>
      </c>
      <c r="N15" s="531">
        <v>1</v>
      </c>
      <c r="O15" s="544">
        <f>+A9*B10*C13*D15*N15</f>
        <v>4.2500000000000003E-2</v>
      </c>
      <c r="P15" s="56">
        <v>48</v>
      </c>
      <c r="Q15" s="56">
        <v>2</v>
      </c>
      <c r="R15" s="124">
        <f>100+(L15-P15)*Q15</f>
        <v>100</v>
      </c>
      <c r="S15" s="323">
        <f>O15*R15</f>
        <v>4.25</v>
      </c>
      <c r="T15" s="69"/>
      <c r="U15" s="69"/>
      <c r="V15" s="69"/>
      <c r="W15" s="420"/>
      <c r="X15" s="60"/>
    </row>
    <row r="16" spans="1:25">
      <c r="A16" s="712"/>
      <c r="B16" s="365"/>
      <c r="C16" s="45"/>
      <c r="D16" s="513"/>
      <c r="E16" s="64" t="s">
        <v>111</v>
      </c>
      <c r="F16" s="851" t="s">
        <v>112</v>
      </c>
      <c r="G16" s="852"/>
      <c r="H16" s="852"/>
      <c r="I16" s="852"/>
      <c r="J16" s="852"/>
      <c r="K16" s="852"/>
      <c r="L16" s="852"/>
      <c r="M16" s="853"/>
      <c r="N16" s="533"/>
      <c r="O16" s="557"/>
      <c r="P16" s="104"/>
      <c r="Q16" s="104"/>
      <c r="R16" s="105"/>
      <c r="S16" s="548"/>
      <c r="T16" s="52"/>
      <c r="U16" s="52"/>
      <c r="V16" s="405"/>
      <c r="W16" s="417"/>
    </row>
    <row r="17" spans="1:26" s="60" customFormat="1">
      <c r="A17" s="712"/>
      <c r="B17" s="525"/>
      <c r="C17" s="526"/>
      <c r="D17" s="527"/>
      <c r="E17" s="66" t="s">
        <v>113</v>
      </c>
      <c r="F17" s="856" t="s">
        <v>114</v>
      </c>
      <c r="G17" s="857"/>
      <c r="H17" s="857"/>
      <c r="I17" s="857"/>
      <c r="J17" s="857"/>
      <c r="K17" s="857"/>
      <c r="L17" s="857"/>
      <c r="M17" s="858"/>
      <c r="N17" s="534"/>
      <c r="O17" s="558"/>
      <c r="P17" s="106"/>
      <c r="Q17" s="106"/>
      <c r="R17" s="106"/>
      <c r="S17" s="549"/>
      <c r="T17" s="52"/>
      <c r="U17" s="52"/>
      <c r="V17" s="405"/>
      <c r="W17" s="417"/>
      <c r="X17" s="33"/>
    </row>
    <row r="18" spans="1:26" ht="47.25">
      <c r="A18" s="712"/>
      <c r="B18" s="708">
        <v>0.78</v>
      </c>
      <c r="C18" s="270">
        <v>0</v>
      </c>
      <c r="D18" s="471">
        <v>1</v>
      </c>
      <c r="E18" s="267" t="s">
        <v>27</v>
      </c>
      <c r="F18" s="214" t="s">
        <v>28</v>
      </c>
      <c r="G18" s="73" t="s">
        <v>316</v>
      </c>
      <c r="H18" s="98" t="s">
        <v>456</v>
      </c>
      <c r="I18" s="265" t="s">
        <v>337</v>
      </c>
      <c r="J18" s="98" t="s">
        <v>458</v>
      </c>
      <c r="K18" s="67" t="s">
        <v>115</v>
      </c>
      <c r="L18" s="67">
        <v>0</v>
      </c>
      <c r="M18" s="68" t="s">
        <v>110</v>
      </c>
      <c r="N18" s="531">
        <v>1</v>
      </c>
      <c r="O18" s="544">
        <f>A9*B18*C18*D18*N18</f>
        <v>0</v>
      </c>
      <c r="P18" s="56">
        <v>0</v>
      </c>
      <c r="Q18" s="56">
        <v>10</v>
      </c>
      <c r="R18" s="124">
        <v>100</v>
      </c>
      <c r="S18" s="323">
        <f>O18*R18</f>
        <v>0</v>
      </c>
      <c r="T18" s="69"/>
      <c r="U18" s="69"/>
      <c r="V18" s="124"/>
      <c r="W18" s="420"/>
      <c r="X18" s="37"/>
    </row>
    <row r="19" spans="1:26" ht="15.75" customHeight="1">
      <c r="A19" s="712"/>
      <c r="B19" s="709"/>
      <c r="C19" s="706">
        <v>1</v>
      </c>
      <c r="D19" s="471"/>
      <c r="E19" s="70" t="s">
        <v>141</v>
      </c>
      <c r="F19" s="750" t="s">
        <v>142</v>
      </c>
      <c r="G19" s="750"/>
      <c r="H19" s="750"/>
      <c r="I19" s="750"/>
      <c r="J19" s="750"/>
      <c r="K19" s="750"/>
      <c r="L19" s="750"/>
      <c r="M19" s="750"/>
      <c r="N19" s="535"/>
      <c r="O19" s="559"/>
      <c r="P19" s="109"/>
      <c r="Q19" s="109"/>
      <c r="R19" s="107"/>
      <c r="S19" s="550"/>
      <c r="T19" s="69"/>
      <c r="U19" s="69"/>
      <c r="V19" s="405"/>
      <c r="W19" s="417"/>
      <c r="X19" s="37"/>
    </row>
    <row r="20" spans="1:26" s="37" customFormat="1" ht="33" customHeight="1">
      <c r="A20" s="712"/>
      <c r="B20" s="709"/>
      <c r="C20" s="760"/>
      <c r="D20" s="706">
        <v>0.4</v>
      </c>
      <c r="E20" s="685" t="s">
        <v>62</v>
      </c>
      <c r="F20" s="854" t="s">
        <v>299</v>
      </c>
      <c r="G20" s="684" t="s">
        <v>326</v>
      </c>
      <c r="H20" s="692" t="s">
        <v>400</v>
      </c>
      <c r="I20" s="52" t="s">
        <v>366</v>
      </c>
      <c r="J20" s="277" t="s">
        <v>401</v>
      </c>
      <c r="K20" s="62" t="s">
        <v>115</v>
      </c>
      <c r="L20" s="62">
        <v>0</v>
      </c>
      <c r="M20" s="69" t="s">
        <v>117</v>
      </c>
      <c r="N20" s="536">
        <v>0.3</v>
      </c>
      <c r="O20" s="560">
        <f>$A$9*$B$18*$C$19*$D$20*N20</f>
        <v>7.9560000000000006E-2</v>
      </c>
      <c r="P20" s="56">
        <v>0</v>
      </c>
      <c r="Q20" s="56">
        <v>10</v>
      </c>
      <c r="R20" s="124">
        <v>100</v>
      </c>
      <c r="S20" s="323">
        <f t="shared" ref="S20:S26" si="0">O20*R20</f>
        <v>7.9560000000000004</v>
      </c>
      <c r="T20" s="69"/>
      <c r="U20" s="69"/>
      <c r="V20" s="124"/>
      <c r="W20" s="420"/>
      <c r="X20" s="35"/>
    </row>
    <row r="21" spans="1:26" s="37" customFormat="1" ht="31.5">
      <c r="A21" s="712"/>
      <c r="B21" s="709"/>
      <c r="C21" s="760"/>
      <c r="D21" s="760"/>
      <c r="E21" s="686"/>
      <c r="F21" s="855"/>
      <c r="G21" s="684"/>
      <c r="H21" s="692"/>
      <c r="I21" s="52" t="s">
        <v>367</v>
      </c>
      <c r="J21" s="277" t="s">
        <v>402</v>
      </c>
      <c r="K21" s="62" t="s">
        <v>115</v>
      </c>
      <c r="L21" s="62">
        <v>0</v>
      </c>
      <c r="M21" s="69" t="s">
        <v>117</v>
      </c>
      <c r="N21" s="536">
        <v>0.4</v>
      </c>
      <c r="O21" s="560">
        <f t="shared" ref="O21:O22" si="1">$A$9*$B$18*$C$19*$D$20*N21</f>
        <v>0.10608000000000002</v>
      </c>
      <c r="P21" s="56">
        <v>0</v>
      </c>
      <c r="Q21" s="56">
        <v>10</v>
      </c>
      <c r="R21" s="124">
        <v>100</v>
      </c>
      <c r="S21" s="323">
        <f t="shared" si="0"/>
        <v>10.608000000000002</v>
      </c>
      <c r="T21" s="69"/>
      <c r="U21" s="69"/>
      <c r="V21" s="124"/>
      <c r="W21" s="420"/>
      <c r="X21" s="35"/>
    </row>
    <row r="22" spans="1:26" s="35" customFormat="1" ht="75" customHeight="1">
      <c r="A22" s="712"/>
      <c r="B22" s="709"/>
      <c r="C22" s="760"/>
      <c r="D22" s="707"/>
      <c r="E22" s="686"/>
      <c r="F22" s="855"/>
      <c r="G22" s="684"/>
      <c r="H22" s="692"/>
      <c r="I22" s="52" t="s">
        <v>368</v>
      </c>
      <c r="J22" s="277" t="s">
        <v>425</v>
      </c>
      <c r="K22" s="62" t="s">
        <v>115</v>
      </c>
      <c r="L22" s="62">
        <v>0</v>
      </c>
      <c r="M22" s="69" t="s">
        <v>117</v>
      </c>
      <c r="N22" s="536">
        <v>0.3</v>
      </c>
      <c r="O22" s="560">
        <f t="shared" si="1"/>
        <v>7.9560000000000006E-2</v>
      </c>
      <c r="P22" s="56">
        <v>0</v>
      </c>
      <c r="Q22" s="56">
        <v>10</v>
      </c>
      <c r="R22" s="124">
        <v>100</v>
      </c>
      <c r="S22" s="323">
        <f t="shared" si="0"/>
        <v>7.9560000000000004</v>
      </c>
      <c r="T22" s="69"/>
      <c r="U22" s="69"/>
      <c r="V22" s="124"/>
      <c r="W22" s="420"/>
    </row>
    <row r="23" spans="1:26" s="35" customFormat="1" ht="106.5" customHeight="1">
      <c r="A23" s="712"/>
      <c r="B23" s="709"/>
      <c r="C23" s="760"/>
      <c r="D23" s="503">
        <v>0.15</v>
      </c>
      <c r="E23" s="686"/>
      <c r="F23" s="855"/>
      <c r="G23" s="71" t="s">
        <v>382</v>
      </c>
      <c r="H23" s="71" t="s">
        <v>403</v>
      </c>
      <c r="I23" s="52" t="s">
        <v>390</v>
      </c>
      <c r="J23" s="277" t="s">
        <v>402</v>
      </c>
      <c r="K23" s="62" t="s">
        <v>115</v>
      </c>
      <c r="L23" s="62">
        <v>0</v>
      </c>
      <c r="M23" s="69" t="s">
        <v>117</v>
      </c>
      <c r="N23" s="536">
        <v>1</v>
      </c>
      <c r="O23" s="560">
        <f>$A$9*$B$18*$C$19*$D$23*N23</f>
        <v>9.9449999999999997E-2</v>
      </c>
      <c r="P23" s="56">
        <v>0</v>
      </c>
      <c r="Q23" s="56">
        <v>10</v>
      </c>
      <c r="R23" s="124">
        <v>100</v>
      </c>
      <c r="S23" s="323">
        <f t="shared" si="0"/>
        <v>9.9450000000000003</v>
      </c>
      <c r="T23" s="69"/>
      <c r="U23" s="69"/>
      <c r="V23" s="124"/>
      <c r="W23" s="420"/>
    </row>
    <row r="24" spans="1:26" s="35" customFormat="1" ht="31.5">
      <c r="A24" s="712"/>
      <c r="B24" s="709"/>
      <c r="C24" s="760"/>
      <c r="D24" s="706">
        <v>0.2</v>
      </c>
      <c r="E24" s="686"/>
      <c r="F24" s="855"/>
      <c r="G24" s="684" t="s">
        <v>410</v>
      </c>
      <c r="H24" s="692" t="s">
        <v>426</v>
      </c>
      <c r="I24" s="73" t="s">
        <v>411</v>
      </c>
      <c r="J24" s="277" t="s">
        <v>401</v>
      </c>
      <c r="K24" s="62" t="s">
        <v>115</v>
      </c>
      <c r="L24" s="62">
        <v>0</v>
      </c>
      <c r="M24" s="69" t="s">
        <v>117</v>
      </c>
      <c r="N24" s="536">
        <v>0.4</v>
      </c>
      <c r="O24" s="560">
        <f>$A$9*$B$18*$C$19*$D$24*N24</f>
        <v>5.3040000000000011E-2</v>
      </c>
      <c r="P24" s="56">
        <v>0</v>
      </c>
      <c r="Q24" s="56">
        <v>10</v>
      </c>
      <c r="R24" s="124">
        <v>100</v>
      </c>
      <c r="S24" s="323">
        <f t="shared" si="0"/>
        <v>5.3040000000000012</v>
      </c>
      <c r="T24" s="69"/>
      <c r="U24" s="69"/>
      <c r="V24" s="124"/>
      <c r="W24" s="420"/>
      <c r="X24" s="37"/>
    </row>
    <row r="25" spans="1:26" s="35" customFormat="1" ht="100.5" customHeight="1">
      <c r="A25" s="712"/>
      <c r="B25" s="709"/>
      <c r="C25" s="760"/>
      <c r="D25" s="707"/>
      <c r="E25" s="686"/>
      <c r="F25" s="855"/>
      <c r="G25" s="684"/>
      <c r="H25" s="692"/>
      <c r="I25" s="73" t="s">
        <v>412</v>
      </c>
      <c r="J25" s="277" t="s">
        <v>402</v>
      </c>
      <c r="K25" s="62" t="s">
        <v>115</v>
      </c>
      <c r="L25" s="62">
        <v>0</v>
      </c>
      <c r="M25" s="69" t="s">
        <v>117</v>
      </c>
      <c r="N25" s="536">
        <v>0.6</v>
      </c>
      <c r="O25" s="560">
        <f>$A$9*$B$18*$C$19*$D$24*N25</f>
        <v>7.9560000000000006E-2</v>
      </c>
      <c r="P25" s="56">
        <v>0</v>
      </c>
      <c r="Q25" s="56">
        <v>10</v>
      </c>
      <c r="R25" s="124">
        <v>100</v>
      </c>
      <c r="S25" s="323">
        <f t="shared" si="0"/>
        <v>7.9560000000000004</v>
      </c>
      <c r="T25" s="69"/>
      <c r="U25" s="69"/>
      <c r="V25" s="124"/>
      <c r="W25" s="420"/>
      <c r="X25" s="37"/>
    </row>
    <row r="26" spans="1:26" s="37" customFormat="1" ht="47.25">
      <c r="A26" s="712"/>
      <c r="B26" s="841"/>
      <c r="C26" s="760"/>
      <c r="D26" s="475">
        <v>0.25</v>
      </c>
      <c r="E26" s="686"/>
      <c r="F26" s="855"/>
      <c r="G26" s="99" t="s">
        <v>414</v>
      </c>
      <c r="H26" s="98" t="s">
        <v>399</v>
      </c>
      <c r="I26" s="52" t="s">
        <v>419</v>
      </c>
      <c r="J26" s="278" t="s">
        <v>413</v>
      </c>
      <c r="K26" s="62" t="s">
        <v>115</v>
      </c>
      <c r="L26" s="62">
        <v>0</v>
      </c>
      <c r="M26" s="69" t="s">
        <v>117</v>
      </c>
      <c r="N26" s="536">
        <v>1</v>
      </c>
      <c r="O26" s="560">
        <f>$A$9*$B$18*$C$19*$D$26*N26</f>
        <v>0.16575000000000001</v>
      </c>
      <c r="P26" s="56">
        <v>0</v>
      </c>
      <c r="Q26" s="56">
        <v>10</v>
      </c>
      <c r="R26" s="124">
        <v>100</v>
      </c>
      <c r="S26" s="323">
        <f t="shared" si="0"/>
        <v>16.574999999999999</v>
      </c>
      <c r="T26" s="69"/>
      <c r="U26" s="69"/>
      <c r="V26" s="124"/>
      <c r="W26" s="420"/>
    </row>
    <row r="27" spans="1:26" s="37" customFormat="1" ht="42" customHeight="1">
      <c r="A27" s="712"/>
      <c r="B27" s="365"/>
      <c r="C27" s="130">
        <f>+SUM(C18:C26)</f>
        <v>1</v>
      </c>
      <c r="D27" s="130">
        <f>SUM(D20:D26)</f>
        <v>1</v>
      </c>
      <c r="E27" s="129" t="s">
        <v>506</v>
      </c>
      <c r="F27" s="713" t="s">
        <v>507</v>
      </c>
      <c r="G27" s="714"/>
      <c r="H27" s="714"/>
      <c r="I27" s="714"/>
      <c r="J27" s="714"/>
      <c r="K27" s="714"/>
      <c r="L27" s="714"/>
      <c r="M27" s="715"/>
      <c r="N27" s="537"/>
      <c r="O27" s="561"/>
      <c r="P27" s="130"/>
      <c r="Q27" s="130"/>
      <c r="R27" s="130"/>
      <c r="S27" s="321"/>
      <c r="T27" s="406"/>
      <c r="U27" s="406"/>
      <c r="V27" s="406"/>
      <c r="W27" s="407"/>
    </row>
    <row r="28" spans="1:26" s="37" customFormat="1" ht="109.5" customHeight="1">
      <c r="A28" s="712"/>
      <c r="B28" s="719">
        <v>0.12</v>
      </c>
      <c r="C28" s="334">
        <v>0.1</v>
      </c>
      <c r="D28" s="474">
        <v>1</v>
      </c>
      <c r="E28" s="113" t="s">
        <v>3</v>
      </c>
      <c r="F28" s="55" t="s">
        <v>21</v>
      </c>
      <c r="G28" s="169" t="s">
        <v>331</v>
      </c>
      <c r="H28" s="55" t="s">
        <v>308</v>
      </c>
      <c r="I28" s="56" t="s">
        <v>358</v>
      </c>
      <c r="J28" s="55" t="s">
        <v>104</v>
      </c>
      <c r="K28" s="57" t="s">
        <v>115</v>
      </c>
      <c r="L28" s="57">
        <v>0</v>
      </c>
      <c r="M28" s="57" t="s">
        <v>117</v>
      </c>
      <c r="N28" s="531">
        <v>1</v>
      </c>
      <c r="O28" s="544">
        <f>$A$9*$B$28*C28*D28*N28</f>
        <v>1.0200000000000001E-2</v>
      </c>
      <c r="P28" s="56">
        <v>0</v>
      </c>
      <c r="Q28" s="56">
        <v>10</v>
      </c>
      <c r="R28" s="124">
        <v>100</v>
      </c>
      <c r="S28" s="323">
        <f t="shared" ref="S28:S38" si="2">O28*R28</f>
        <v>1.02</v>
      </c>
      <c r="T28" s="56"/>
      <c r="U28" s="56"/>
      <c r="V28" s="124"/>
      <c r="W28" s="408"/>
    </row>
    <row r="29" spans="1:26" s="37" customFormat="1" ht="86.25" customHeight="1">
      <c r="A29" s="712"/>
      <c r="B29" s="719"/>
      <c r="C29" s="334">
        <v>7.0000000000000007E-2</v>
      </c>
      <c r="D29" s="474">
        <v>1</v>
      </c>
      <c r="E29" s="332" t="s">
        <v>32</v>
      </c>
      <c r="F29" s="170" t="s">
        <v>33</v>
      </c>
      <c r="G29" s="73" t="s">
        <v>317</v>
      </c>
      <c r="H29" s="238" t="s">
        <v>378</v>
      </c>
      <c r="I29" s="99" t="s">
        <v>338</v>
      </c>
      <c r="J29" s="53" t="s">
        <v>431</v>
      </c>
      <c r="K29" s="62" t="s">
        <v>115</v>
      </c>
      <c r="L29" s="62">
        <v>0</v>
      </c>
      <c r="M29" s="61" t="s">
        <v>110</v>
      </c>
      <c r="N29" s="538">
        <v>1</v>
      </c>
      <c r="O29" s="544">
        <f t="shared" ref="O29:O30" si="3">$A$9*$B$28*C29*D29*N29</f>
        <v>7.1400000000000005E-3</v>
      </c>
      <c r="P29" s="69">
        <v>0</v>
      </c>
      <c r="Q29" s="69">
        <v>10</v>
      </c>
      <c r="R29" s="124">
        <v>100</v>
      </c>
      <c r="S29" s="323">
        <f t="shared" si="2"/>
        <v>0.71400000000000008</v>
      </c>
      <c r="T29" s="69"/>
      <c r="U29" s="69"/>
      <c r="V29" s="124"/>
      <c r="W29" s="408"/>
    </row>
    <row r="30" spans="1:26" s="37" customFormat="1" ht="53.25" customHeight="1">
      <c r="A30" s="712"/>
      <c r="B30" s="719"/>
      <c r="C30" s="334">
        <v>7.0000000000000007E-2</v>
      </c>
      <c r="D30" s="474">
        <v>1</v>
      </c>
      <c r="E30" s="332" t="s">
        <v>34</v>
      </c>
      <c r="F30" s="170" t="s">
        <v>35</v>
      </c>
      <c r="G30" s="73" t="s">
        <v>318</v>
      </c>
      <c r="H30" s="238" t="s">
        <v>379</v>
      </c>
      <c r="I30" s="52" t="s">
        <v>339</v>
      </c>
      <c r="J30" s="53" t="s">
        <v>432</v>
      </c>
      <c r="K30" s="62" t="s">
        <v>115</v>
      </c>
      <c r="L30" s="62">
        <v>0</v>
      </c>
      <c r="M30" s="61" t="s">
        <v>117</v>
      </c>
      <c r="N30" s="538">
        <v>1</v>
      </c>
      <c r="O30" s="544">
        <f t="shared" si="3"/>
        <v>7.1400000000000005E-3</v>
      </c>
      <c r="P30" s="69">
        <v>0</v>
      </c>
      <c r="Q30" s="69">
        <v>10</v>
      </c>
      <c r="R30" s="124">
        <v>100</v>
      </c>
      <c r="S30" s="323">
        <f t="shared" si="2"/>
        <v>0.71400000000000008</v>
      </c>
      <c r="T30" s="69"/>
      <c r="U30" s="69"/>
      <c r="V30" s="124"/>
      <c r="W30" s="408"/>
    </row>
    <row r="31" spans="1:26" s="37" customFormat="1" ht="84" customHeight="1">
      <c r="A31" s="712"/>
      <c r="B31" s="719"/>
      <c r="C31" s="504">
        <v>0.1</v>
      </c>
      <c r="D31" s="503">
        <v>1</v>
      </c>
      <c r="E31" s="509" t="s">
        <v>40</v>
      </c>
      <c r="F31" s="499" t="s">
        <v>41</v>
      </c>
      <c r="G31" s="73" t="s">
        <v>323</v>
      </c>
      <c r="H31" s="98" t="s">
        <v>306</v>
      </c>
      <c r="I31" s="73" t="s">
        <v>350</v>
      </c>
      <c r="J31" s="74" t="s">
        <v>304</v>
      </c>
      <c r="K31" s="62" t="s">
        <v>115</v>
      </c>
      <c r="L31" s="62">
        <v>0</v>
      </c>
      <c r="M31" s="61" t="s">
        <v>117</v>
      </c>
      <c r="N31" s="538">
        <v>1</v>
      </c>
      <c r="O31" s="544">
        <f>A9*B28*C31*D31*N31</f>
        <v>1.0200000000000001E-2</v>
      </c>
      <c r="P31" s="69">
        <v>0</v>
      </c>
      <c r="Q31" s="69">
        <v>10</v>
      </c>
      <c r="R31" s="124">
        <v>100</v>
      </c>
      <c r="S31" s="323">
        <f t="shared" si="2"/>
        <v>1.02</v>
      </c>
      <c r="T31" s="69"/>
      <c r="U31" s="69"/>
      <c r="V31" s="124"/>
      <c r="W31" s="409"/>
      <c r="Z31" s="37">
        <f>55+13</f>
        <v>68</v>
      </c>
    </row>
    <row r="32" spans="1:26" s="37" customFormat="1" ht="47.25">
      <c r="A32" s="712"/>
      <c r="B32" s="719"/>
      <c r="C32" s="503">
        <v>0</v>
      </c>
      <c r="D32" s="506">
        <v>1</v>
      </c>
      <c r="E32" s="569" t="s">
        <v>144</v>
      </c>
      <c r="F32" s="569" t="s">
        <v>145</v>
      </c>
      <c r="G32" s="570" t="s">
        <v>526</v>
      </c>
      <c r="H32" s="470" t="s">
        <v>527</v>
      </c>
      <c r="I32" s="469" t="s">
        <v>528</v>
      </c>
      <c r="J32" s="470" t="s">
        <v>527</v>
      </c>
      <c r="K32" s="485" t="s">
        <v>537</v>
      </c>
      <c r="L32" s="62">
        <v>1</v>
      </c>
      <c r="M32" s="61" t="s">
        <v>117</v>
      </c>
      <c r="N32" s="538">
        <v>1</v>
      </c>
      <c r="O32" s="544">
        <f>A9*B28*C32*D32*N32</f>
        <v>0</v>
      </c>
      <c r="P32" s="69">
        <v>0</v>
      </c>
      <c r="Q32" s="69">
        <v>10</v>
      </c>
      <c r="R32" s="124">
        <v>100</v>
      </c>
      <c r="S32" s="323">
        <f t="shared" si="2"/>
        <v>0</v>
      </c>
      <c r="T32" s="69"/>
      <c r="U32" s="69"/>
      <c r="V32" s="124"/>
      <c r="W32" s="409"/>
      <c r="X32" s="35"/>
    </row>
    <row r="33" spans="1:24" s="37" customFormat="1" ht="93" customHeight="1">
      <c r="A33" s="712"/>
      <c r="B33" s="719"/>
      <c r="C33" s="333">
        <v>0.19</v>
      </c>
      <c r="D33" s="472">
        <v>1</v>
      </c>
      <c r="E33" s="73" t="s">
        <v>43</v>
      </c>
      <c r="F33" s="378" t="s">
        <v>44</v>
      </c>
      <c r="G33" s="379" t="s">
        <v>327</v>
      </c>
      <c r="H33" s="378" t="s">
        <v>44</v>
      </c>
      <c r="I33" s="379" t="s">
        <v>327</v>
      </c>
      <c r="J33" s="380" t="s">
        <v>433</v>
      </c>
      <c r="K33" s="62" t="s">
        <v>512</v>
      </c>
      <c r="L33" s="62">
        <v>1</v>
      </c>
      <c r="M33" s="61" t="s">
        <v>117</v>
      </c>
      <c r="N33" s="538">
        <v>1</v>
      </c>
      <c r="O33" s="544">
        <f>+A9*B28*C33*D33*N33</f>
        <v>1.9379999999999998E-2</v>
      </c>
      <c r="P33" s="69">
        <v>0</v>
      </c>
      <c r="Q33" s="69">
        <v>10</v>
      </c>
      <c r="R33" s="124">
        <v>100</v>
      </c>
      <c r="S33" s="323">
        <f t="shared" si="2"/>
        <v>1.9379999999999997</v>
      </c>
      <c r="T33" s="69"/>
      <c r="U33" s="69"/>
      <c r="V33" s="124"/>
      <c r="W33" s="409"/>
      <c r="X33" s="35"/>
    </row>
    <row r="34" spans="1:24" s="37" customFormat="1" ht="93" customHeight="1">
      <c r="A34" s="712"/>
      <c r="B34" s="719"/>
      <c r="C34" s="706">
        <v>0.19</v>
      </c>
      <c r="D34" s="706">
        <v>1</v>
      </c>
      <c r="E34" s="704" t="s">
        <v>46</v>
      </c>
      <c r="F34" s="704" t="s">
        <v>47</v>
      </c>
      <c r="G34" s="704" t="s">
        <v>328</v>
      </c>
      <c r="H34" s="704" t="s">
        <v>439</v>
      </c>
      <c r="I34" s="377" t="s">
        <v>352</v>
      </c>
      <c r="J34" s="170" t="s">
        <v>297</v>
      </c>
      <c r="K34" s="485" t="s">
        <v>540</v>
      </c>
      <c r="L34" s="62">
        <v>0</v>
      </c>
      <c r="M34" s="61" t="s">
        <v>117</v>
      </c>
      <c r="N34" s="538">
        <v>0.5</v>
      </c>
      <c r="O34" s="562">
        <f>A9*B28*C34*D34*N34</f>
        <v>9.689999999999999E-3</v>
      </c>
      <c r="P34" s="69">
        <v>0</v>
      </c>
      <c r="Q34" s="69">
        <v>10</v>
      </c>
      <c r="R34" s="124">
        <v>100</v>
      </c>
      <c r="S34" s="323">
        <f t="shared" si="2"/>
        <v>0.96899999999999986</v>
      </c>
      <c r="T34" s="69"/>
      <c r="U34" s="69"/>
      <c r="V34" s="124"/>
      <c r="W34" s="409"/>
      <c r="X34" s="35"/>
    </row>
    <row r="35" spans="1:24" s="37" customFormat="1" ht="93" customHeight="1">
      <c r="A35" s="712"/>
      <c r="B35" s="719"/>
      <c r="C35" s="707"/>
      <c r="D35" s="707"/>
      <c r="E35" s="705"/>
      <c r="F35" s="705"/>
      <c r="G35" s="705"/>
      <c r="H35" s="705"/>
      <c r="I35" s="113" t="s">
        <v>441</v>
      </c>
      <c r="J35" s="171" t="s">
        <v>442</v>
      </c>
      <c r="K35" s="485" t="s">
        <v>541</v>
      </c>
      <c r="L35" s="62">
        <v>1</v>
      </c>
      <c r="M35" s="61" t="s">
        <v>117</v>
      </c>
      <c r="N35" s="538">
        <v>0.5</v>
      </c>
      <c r="O35" s="562">
        <f>+A9*B28*C34*D34*N35</f>
        <v>9.689999999999999E-3</v>
      </c>
      <c r="P35" s="69">
        <v>0</v>
      </c>
      <c r="Q35" s="69">
        <v>10</v>
      </c>
      <c r="R35" s="124">
        <v>100</v>
      </c>
      <c r="S35" s="323">
        <f t="shared" si="2"/>
        <v>0.96899999999999986</v>
      </c>
      <c r="T35" s="69"/>
      <c r="U35" s="69"/>
      <c r="V35" s="124"/>
      <c r="W35" s="409"/>
      <c r="X35" s="35"/>
    </row>
    <row r="36" spans="1:24" s="35" customFormat="1" ht="51" customHeight="1">
      <c r="A36" s="712"/>
      <c r="B36" s="719"/>
      <c r="C36" s="706">
        <v>0.19</v>
      </c>
      <c r="D36" s="706">
        <v>1</v>
      </c>
      <c r="E36" s="704" t="s">
        <v>48</v>
      </c>
      <c r="F36" s="704" t="s">
        <v>49</v>
      </c>
      <c r="G36" s="704" t="s">
        <v>329</v>
      </c>
      <c r="H36" s="704" t="s">
        <v>435</v>
      </c>
      <c r="I36" s="377" t="s">
        <v>353</v>
      </c>
      <c r="J36" s="170" t="s">
        <v>298</v>
      </c>
      <c r="K36" s="485" t="s">
        <v>542</v>
      </c>
      <c r="L36" s="488" t="s">
        <v>543</v>
      </c>
      <c r="M36" s="61" t="s">
        <v>117</v>
      </c>
      <c r="N36" s="538">
        <v>0.5</v>
      </c>
      <c r="O36" s="562">
        <f>+A9*B28*C36*D36*N36</f>
        <v>9.689999999999999E-3</v>
      </c>
      <c r="P36" s="69">
        <v>0</v>
      </c>
      <c r="Q36" s="69">
        <v>10</v>
      </c>
      <c r="R36" s="124">
        <v>100</v>
      </c>
      <c r="S36" s="323">
        <f t="shared" si="2"/>
        <v>0.96899999999999986</v>
      </c>
      <c r="T36" s="69"/>
      <c r="U36" s="69"/>
      <c r="V36" s="124"/>
      <c r="W36" s="409"/>
    </row>
    <row r="37" spans="1:24" s="35" customFormat="1" ht="79.5" customHeight="1">
      <c r="A37" s="712"/>
      <c r="B37" s="719"/>
      <c r="C37" s="707"/>
      <c r="D37" s="707"/>
      <c r="E37" s="705"/>
      <c r="F37" s="705"/>
      <c r="G37" s="705"/>
      <c r="H37" s="705"/>
      <c r="I37" s="113" t="s">
        <v>437</v>
      </c>
      <c r="J37" s="171" t="s">
        <v>438</v>
      </c>
      <c r="K37" s="485" t="s">
        <v>541</v>
      </c>
      <c r="L37" s="485">
        <v>1</v>
      </c>
      <c r="M37" s="61" t="s">
        <v>117</v>
      </c>
      <c r="N37" s="538">
        <v>0.5</v>
      </c>
      <c r="O37" s="562">
        <f>+A9*B28*C36*D36*N37</f>
        <v>9.689999999999999E-3</v>
      </c>
      <c r="P37" s="69">
        <v>0</v>
      </c>
      <c r="Q37" s="69">
        <v>10</v>
      </c>
      <c r="R37" s="124">
        <v>100</v>
      </c>
      <c r="S37" s="323">
        <f t="shared" si="2"/>
        <v>0.96899999999999986</v>
      </c>
      <c r="T37" s="69"/>
      <c r="U37" s="69"/>
      <c r="V37" s="124"/>
      <c r="W37" s="409"/>
    </row>
    <row r="38" spans="1:24" s="35" customFormat="1" ht="64.5" customHeight="1">
      <c r="A38" s="712"/>
      <c r="B38" s="719"/>
      <c r="C38" s="388">
        <v>0.09</v>
      </c>
      <c r="D38" s="471">
        <v>1</v>
      </c>
      <c r="E38" s="382" t="s">
        <v>51</v>
      </c>
      <c r="F38" s="384" t="s">
        <v>52</v>
      </c>
      <c r="G38" s="382" t="s">
        <v>330</v>
      </c>
      <c r="H38" s="382" t="s">
        <v>454</v>
      </c>
      <c r="I38" s="113" t="s">
        <v>354</v>
      </c>
      <c r="J38" s="385" t="s">
        <v>511</v>
      </c>
      <c r="K38" s="485" t="s">
        <v>542</v>
      </c>
      <c r="L38" s="487"/>
      <c r="M38" s="61" t="s">
        <v>117</v>
      </c>
      <c r="N38" s="538">
        <v>1</v>
      </c>
      <c r="O38" s="544">
        <f>+A9*B28*C38*D38*N38</f>
        <v>9.1799999999999989E-3</v>
      </c>
      <c r="P38" s="69">
        <v>0</v>
      </c>
      <c r="Q38" s="69">
        <v>10</v>
      </c>
      <c r="R38" s="124">
        <v>100</v>
      </c>
      <c r="S38" s="323">
        <f t="shared" si="2"/>
        <v>0.91799999999999993</v>
      </c>
      <c r="T38" s="69"/>
      <c r="U38" s="69"/>
      <c r="V38" s="410"/>
      <c r="W38" s="408"/>
    </row>
    <row r="39" spans="1:24" s="199" customFormat="1">
      <c r="A39" s="837">
        <v>0.15</v>
      </c>
      <c r="B39" s="205"/>
      <c r="C39" s="206">
        <f>SUM(C28:C38)</f>
        <v>0.99999999999999989</v>
      </c>
      <c r="D39" s="206"/>
      <c r="E39" s="75" t="s">
        <v>120</v>
      </c>
      <c r="F39" s="718" t="s">
        <v>121</v>
      </c>
      <c r="G39" s="718"/>
      <c r="H39" s="718"/>
      <c r="I39" s="718"/>
      <c r="J39" s="718"/>
      <c r="K39" s="718"/>
      <c r="L39" s="718"/>
      <c r="M39" s="718"/>
      <c r="N39" s="539"/>
      <c r="O39" s="563">
        <f>SUM(O12:O38)</f>
        <v>0.84999999999999987</v>
      </c>
      <c r="P39" s="139"/>
      <c r="Q39" s="139"/>
      <c r="R39" s="139"/>
      <c r="S39" s="328">
        <f>SUM(S12:S38)</f>
        <v>84.999999999999986</v>
      </c>
      <c r="T39" s="237"/>
      <c r="U39" s="237"/>
      <c r="V39" s="237"/>
      <c r="W39" s="411"/>
    </row>
    <row r="40" spans="1:24" s="199" customFormat="1" ht="67.5" customHeight="1">
      <c r="A40" s="837"/>
      <c r="B40" s="656">
        <v>0.7</v>
      </c>
      <c r="C40" s="334">
        <v>1</v>
      </c>
      <c r="D40" s="474">
        <v>1</v>
      </c>
      <c r="E40" s="79" t="s">
        <v>484</v>
      </c>
      <c r="F40" s="98" t="s">
        <v>122</v>
      </c>
      <c r="G40" s="79" t="s">
        <v>486</v>
      </c>
      <c r="H40" s="98" t="s">
        <v>122</v>
      </c>
      <c r="I40" s="79" t="s">
        <v>488</v>
      </c>
      <c r="J40" s="98" t="s">
        <v>122</v>
      </c>
      <c r="K40" s="62"/>
      <c r="L40" s="62"/>
      <c r="M40" s="61" t="s">
        <v>117</v>
      </c>
      <c r="N40" s="540">
        <v>1</v>
      </c>
      <c r="O40" s="564">
        <f>+A39*B40*C40*D40*N40</f>
        <v>0.105</v>
      </c>
      <c r="P40" s="69">
        <v>0</v>
      </c>
      <c r="Q40" s="69">
        <v>10</v>
      </c>
      <c r="R40" s="124">
        <v>100</v>
      </c>
      <c r="S40" s="323">
        <f t="shared" ref="S40:S41" si="4">O40*R40</f>
        <v>10.5</v>
      </c>
      <c r="T40" s="69"/>
      <c r="U40" s="69"/>
      <c r="V40" s="124"/>
      <c r="W40" s="408"/>
    </row>
    <row r="41" spans="1:24" s="199" customFormat="1" ht="75" customHeight="1">
      <c r="A41" s="837"/>
      <c r="B41" s="657">
        <v>0.3</v>
      </c>
      <c r="C41" s="334">
        <v>1</v>
      </c>
      <c r="D41" s="474">
        <v>1</v>
      </c>
      <c r="E41" s="79" t="s">
        <v>485</v>
      </c>
      <c r="F41" s="98" t="s">
        <v>123</v>
      </c>
      <c r="G41" s="79" t="s">
        <v>487</v>
      </c>
      <c r="H41" s="98" t="s">
        <v>123</v>
      </c>
      <c r="I41" s="79" t="s">
        <v>489</v>
      </c>
      <c r="J41" s="98" t="s">
        <v>123</v>
      </c>
      <c r="K41" s="62"/>
      <c r="L41" s="62"/>
      <c r="M41" s="61" t="s">
        <v>117</v>
      </c>
      <c r="N41" s="540">
        <v>1</v>
      </c>
      <c r="O41" s="564">
        <f>+A39*B41*C41*D41*N41</f>
        <v>4.4999999999999998E-2</v>
      </c>
      <c r="P41" s="69">
        <v>0</v>
      </c>
      <c r="Q41" s="69">
        <v>10</v>
      </c>
      <c r="R41" s="124">
        <v>100</v>
      </c>
      <c r="S41" s="323">
        <f t="shared" si="4"/>
        <v>4.5</v>
      </c>
      <c r="T41" s="69"/>
      <c r="U41" s="69"/>
      <c r="V41" s="124"/>
      <c r="W41" s="408"/>
    </row>
    <row r="42" spans="1:24" s="199" customFormat="1">
      <c r="A42" s="206"/>
      <c r="B42" s="205"/>
      <c r="C42" s="205"/>
      <c r="D42" s="205"/>
      <c r="E42" s="133" t="s">
        <v>29</v>
      </c>
      <c r="F42" s="763" t="s">
        <v>124</v>
      </c>
      <c r="G42" s="763"/>
      <c r="H42" s="763"/>
      <c r="I42" s="763"/>
      <c r="J42" s="763"/>
      <c r="K42" s="763"/>
      <c r="L42" s="763"/>
      <c r="M42" s="763"/>
      <c r="N42" s="539"/>
      <c r="O42" s="563">
        <f>SUM(O39:O41)</f>
        <v>0.99999999999999989</v>
      </c>
      <c r="P42" s="139"/>
      <c r="Q42" s="139"/>
      <c r="R42" s="139"/>
      <c r="S42" s="328">
        <f>SUM(S39:S41)</f>
        <v>99.999999999999986</v>
      </c>
      <c r="T42" s="237"/>
      <c r="U42" s="237"/>
      <c r="V42" s="237"/>
      <c r="W42" s="421"/>
    </row>
    <row r="43" spans="1:24" s="199" customFormat="1">
      <c r="A43" s="206"/>
      <c r="B43" s="205"/>
      <c r="C43" s="205"/>
      <c r="D43" s="205"/>
      <c r="E43" s="99" t="s">
        <v>125</v>
      </c>
      <c r="F43" s="76" t="s">
        <v>450</v>
      </c>
      <c r="G43" s="69" t="s">
        <v>331</v>
      </c>
      <c r="H43" s="76" t="s">
        <v>450</v>
      </c>
      <c r="I43" s="177" t="s">
        <v>358</v>
      </c>
      <c r="J43" s="76" t="s">
        <v>450</v>
      </c>
      <c r="K43" s="62" t="s">
        <v>512</v>
      </c>
      <c r="L43" s="62"/>
      <c r="M43" s="61" t="s">
        <v>117</v>
      </c>
      <c r="N43" s="540"/>
      <c r="O43" s="564"/>
      <c r="P43" s="69"/>
      <c r="Q43" s="69"/>
      <c r="R43" s="125"/>
      <c r="S43" s="329"/>
      <c r="T43" s="69"/>
      <c r="U43" s="69"/>
      <c r="V43" s="76"/>
      <c r="W43" s="412"/>
    </row>
    <row r="44" spans="1:24" s="199" customFormat="1" ht="31.5">
      <c r="A44" s="206"/>
      <c r="B44" s="205"/>
      <c r="C44" s="205"/>
      <c r="D44" s="205"/>
      <c r="E44" s="99" t="s">
        <v>126</v>
      </c>
      <c r="F44" s="76" t="s">
        <v>309</v>
      </c>
      <c r="G44" s="69" t="s">
        <v>514</v>
      </c>
      <c r="H44" s="76" t="s">
        <v>451</v>
      </c>
      <c r="I44" s="177" t="s">
        <v>515</v>
      </c>
      <c r="J44" s="76" t="s">
        <v>451</v>
      </c>
      <c r="K44" s="62" t="s">
        <v>512</v>
      </c>
      <c r="L44" s="62"/>
      <c r="M44" s="61" t="s">
        <v>117</v>
      </c>
      <c r="N44" s="540"/>
      <c r="O44" s="564"/>
      <c r="P44" s="69"/>
      <c r="Q44" s="69"/>
      <c r="R44" s="125"/>
      <c r="S44" s="329"/>
      <c r="T44" s="69"/>
      <c r="U44" s="69"/>
      <c r="V44" s="76"/>
      <c r="W44" s="412"/>
    </row>
    <row r="45" spans="1:24" s="198" customFormat="1" ht="47.25">
      <c r="A45" s="206"/>
      <c r="B45" s="203"/>
      <c r="C45" s="203"/>
      <c r="D45" s="203"/>
      <c r="E45" s="99" t="s">
        <v>266</v>
      </c>
      <c r="F45" s="134" t="s">
        <v>127</v>
      </c>
      <c r="G45" s="81" t="s">
        <v>516</v>
      </c>
      <c r="H45" s="134" t="s">
        <v>127</v>
      </c>
      <c r="I45" s="178" t="s">
        <v>517</v>
      </c>
      <c r="J45" s="134" t="s">
        <v>127</v>
      </c>
      <c r="K45" s="62" t="s">
        <v>512</v>
      </c>
      <c r="L45" s="61"/>
      <c r="M45" s="61" t="s">
        <v>117</v>
      </c>
      <c r="N45" s="540"/>
      <c r="O45" s="564"/>
      <c r="P45" s="69"/>
      <c r="Q45" s="69"/>
      <c r="R45" s="125"/>
      <c r="S45" s="329"/>
      <c r="T45" s="69"/>
      <c r="U45" s="69"/>
      <c r="V45" s="76"/>
      <c r="W45" s="412"/>
    </row>
    <row r="46" spans="1:24" s="209" customFormat="1">
      <c r="A46" s="207"/>
      <c r="B46" s="208"/>
      <c r="C46" s="208"/>
      <c r="D46" s="208"/>
      <c r="E46" s="50"/>
      <c r="F46" s="764" t="s">
        <v>128</v>
      </c>
      <c r="G46" s="764"/>
      <c r="H46" s="764"/>
      <c r="I46" s="764"/>
      <c r="J46" s="764"/>
      <c r="K46" s="82"/>
      <c r="L46" s="82"/>
      <c r="M46" s="335"/>
      <c r="N46" s="83"/>
      <c r="O46" s="565"/>
      <c r="P46" s="84"/>
      <c r="Q46" s="84"/>
      <c r="R46" s="126"/>
      <c r="S46" s="330">
        <f>S45+S44+S43+S42</f>
        <v>99.999999999999986</v>
      </c>
      <c r="T46" s="84"/>
      <c r="U46" s="84"/>
      <c r="V46" s="413"/>
      <c r="W46" s="422"/>
    </row>
    <row r="47" spans="1:24" s="198" customFormat="1">
      <c r="E47" s="85"/>
      <c r="F47" s="86"/>
      <c r="G47" s="87"/>
      <c r="H47" s="87"/>
      <c r="I47" s="87"/>
      <c r="J47" s="88"/>
      <c r="K47" s="89"/>
      <c r="L47" s="89"/>
      <c r="M47" s="87"/>
      <c r="N47" s="541"/>
      <c r="O47" s="566"/>
      <c r="P47" s="91"/>
      <c r="Q47" s="91"/>
      <c r="R47" s="127"/>
      <c r="S47" s="331"/>
      <c r="T47" s="199"/>
      <c r="U47" s="199"/>
      <c r="V47" s="199"/>
      <c r="W47" s="357"/>
    </row>
    <row r="48" spans="1:24" s="198" customFormat="1">
      <c r="E48" s="175"/>
      <c r="F48" s="152"/>
      <c r="G48" s="29"/>
      <c r="H48" s="152"/>
      <c r="I48" s="29"/>
      <c r="J48" s="152"/>
      <c r="N48" s="542"/>
      <c r="O48" s="567"/>
      <c r="P48" s="27"/>
      <c r="Q48" s="27"/>
      <c r="R48" s="213"/>
      <c r="S48" s="331"/>
      <c r="T48" s="199"/>
      <c r="U48" s="199"/>
      <c r="V48" s="199"/>
      <c r="W48" s="357"/>
    </row>
    <row r="49" spans="5:23" s="210" customFormat="1">
      <c r="E49" s="175"/>
      <c r="F49" s="723" t="s">
        <v>133</v>
      </c>
      <c r="G49" s="723"/>
      <c r="H49" s="723"/>
      <c r="I49" s="168"/>
      <c r="J49" s="151"/>
      <c r="M49" s="762" t="s">
        <v>134</v>
      </c>
      <c r="N49" s="762"/>
      <c r="O49" s="762"/>
      <c r="P49" s="762"/>
      <c r="Q49" s="762"/>
      <c r="R49" s="762"/>
      <c r="S49" s="762"/>
      <c r="T49" s="212"/>
      <c r="U49" s="212"/>
      <c r="V49" s="212"/>
      <c r="W49" s="358"/>
    </row>
    <row r="50" spans="5:23" s="198" customFormat="1">
      <c r="E50" s="175"/>
      <c r="F50" s="152"/>
      <c r="G50" s="29"/>
      <c r="H50" s="152"/>
      <c r="I50" s="29"/>
      <c r="J50" s="152"/>
      <c r="N50" s="542"/>
      <c r="O50" s="567"/>
      <c r="P50" s="27"/>
      <c r="Q50" s="27"/>
      <c r="R50" s="213"/>
      <c r="S50" s="331"/>
      <c r="T50" s="199"/>
      <c r="U50" s="199"/>
      <c r="V50" s="199"/>
      <c r="W50" s="357"/>
    </row>
    <row r="51" spans="5:23" s="198" customFormat="1">
      <c r="E51" s="175"/>
      <c r="F51" s="152"/>
      <c r="G51" s="29"/>
      <c r="H51" s="152"/>
      <c r="I51" s="29"/>
      <c r="J51" s="152"/>
      <c r="N51" s="542"/>
      <c r="O51" s="567"/>
      <c r="P51" s="27"/>
      <c r="Q51" s="27"/>
      <c r="R51" s="213"/>
      <c r="S51" s="331"/>
      <c r="T51" s="199"/>
      <c r="U51" s="199"/>
      <c r="V51" s="199"/>
      <c r="W51" s="357"/>
    </row>
    <row r="52" spans="5:23" s="198" customFormat="1">
      <c r="E52" s="175"/>
      <c r="F52" s="152"/>
      <c r="G52" s="29"/>
      <c r="H52" s="152"/>
      <c r="I52" s="29"/>
      <c r="J52" s="152"/>
      <c r="N52" s="542"/>
      <c r="O52" s="567"/>
      <c r="P52" s="27"/>
      <c r="Q52" s="27"/>
      <c r="R52" s="213"/>
      <c r="S52" s="331"/>
      <c r="T52" s="199"/>
      <c r="U52" s="199"/>
      <c r="V52" s="199"/>
      <c r="W52" s="357"/>
    </row>
    <row r="53" spans="5:23" s="198" customFormat="1">
      <c r="E53" s="175"/>
      <c r="F53" s="152"/>
      <c r="G53" s="29"/>
      <c r="H53" s="152"/>
      <c r="I53" s="29"/>
      <c r="J53" s="152"/>
      <c r="N53" s="542"/>
      <c r="O53" s="567"/>
      <c r="P53" s="27"/>
      <c r="Q53" s="27"/>
      <c r="R53" s="213"/>
      <c r="S53" s="331"/>
      <c r="T53" s="199"/>
      <c r="U53" s="199"/>
      <c r="V53" s="199"/>
      <c r="W53" s="357"/>
    </row>
    <row r="54" spans="5:23" s="198" customFormat="1">
      <c r="E54" s="175"/>
      <c r="F54" s="152"/>
      <c r="G54" s="29"/>
      <c r="H54" s="152"/>
      <c r="I54" s="29"/>
      <c r="J54" s="152"/>
      <c r="N54" s="542"/>
      <c r="O54" s="567"/>
      <c r="P54" s="27"/>
      <c r="Q54" s="27"/>
      <c r="R54" s="213"/>
      <c r="S54" s="331"/>
      <c r="T54" s="199"/>
      <c r="U54" s="199"/>
      <c r="V54" s="199"/>
      <c r="W54" s="357"/>
    </row>
    <row r="55" spans="5:23" s="198" customFormat="1">
      <c r="E55" s="175"/>
      <c r="F55" s="152"/>
      <c r="G55" s="29"/>
      <c r="H55" s="152"/>
      <c r="I55" s="29"/>
      <c r="J55" s="152"/>
      <c r="N55" s="542"/>
      <c r="O55" s="567"/>
      <c r="P55" s="27"/>
      <c r="Q55" s="27"/>
      <c r="R55" s="213"/>
      <c r="S55" s="331"/>
      <c r="T55" s="199"/>
      <c r="U55" s="199"/>
      <c r="V55" s="199"/>
      <c r="W55" s="357"/>
    </row>
    <row r="56" spans="5:23" s="198" customFormat="1">
      <c r="E56" s="175"/>
      <c r="F56" s="152"/>
      <c r="G56" s="29"/>
      <c r="H56" s="152"/>
      <c r="I56" s="29"/>
      <c r="J56" s="152"/>
      <c r="N56" s="542"/>
      <c r="O56" s="567"/>
      <c r="P56" s="27"/>
      <c r="Q56" s="27"/>
      <c r="R56" s="213"/>
      <c r="S56" s="331"/>
      <c r="T56" s="199"/>
      <c r="U56" s="199"/>
      <c r="V56" s="199"/>
      <c r="W56" s="357"/>
    </row>
    <row r="57" spans="5:23" s="198" customFormat="1">
      <c r="E57" s="175"/>
      <c r="F57" s="152"/>
      <c r="G57" s="29"/>
      <c r="H57" s="152"/>
      <c r="I57" s="29"/>
      <c r="J57" s="152"/>
      <c r="N57" s="542"/>
      <c r="O57" s="567"/>
      <c r="P57" s="27"/>
      <c r="Q57" s="27"/>
      <c r="R57" s="213"/>
      <c r="S57" s="331"/>
      <c r="T57" s="199"/>
      <c r="U57" s="199"/>
      <c r="V57" s="199"/>
      <c r="W57" s="357"/>
    </row>
    <row r="58" spans="5:23" s="198" customFormat="1">
      <c r="E58" s="175"/>
      <c r="F58" s="152"/>
      <c r="G58" s="29"/>
      <c r="H58" s="152"/>
      <c r="I58" s="29"/>
      <c r="J58" s="152"/>
      <c r="N58" s="542"/>
      <c r="O58" s="567"/>
      <c r="P58" s="27"/>
      <c r="Q58" s="27"/>
      <c r="R58" s="213"/>
      <c r="S58" s="331"/>
      <c r="T58" s="199"/>
      <c r="U58" s="199"/>
      <c r="V58" s="199"/>
      <c r="W58" s="357"/>
    </row>
    <row r="59" spans="5:23" s="198" customFormat="1">
      <c r="E59" s="175"/>
      <c r="F59" s="152"/>
      <c r="G59" s="29"/>
      <c r="H59" s="152"/>
      <c r="I59" s="29"/>
      <c r="J59" s="152"/>
      <c r="N59" s="542"/>
      <c r="O59" s="567"/>
      <c r="P59" s="27"/>
      <c r="Q59" s="27"/>
      <c r="R59" s="213"/>
      <c r="S59" s="331"/>
      <c r="T59" s="199"/>
      <c r="U59" s="199"/>
      <c r="V59" s="199"/>
      <c r="W59" s="357"/>
    </row>
    <row r="60" spans="5:23" s="198" customFormat="1">
      <c r="E60" s="175"/>
      <c r="F60" s="152"/>
      <c r="G60" s="29"/>
      <c r="H60" s="152"/>
      <c r="I60" s="29"/>
      <c r="J60" s="152"/>
      <c r="N60" s="542"/>
      <c r="O60" s="567"/>
      <c r="P60" s="27"/>
      <c r="Q60" s="27"/>
      <c r="R60" s="213"/>
      <c r="S60" s="331"/>
      <c r="T60" s="199"/>
      <c r="U60" s="199"/>
      <c r="V60" s="199"/>
      <c r="W60" s="357"/>
    </row>
    <row r="61" spans="5:23" s="198" customFormat="1">
      <c r="E61" s="175"/>
      <c r="F61" s="152"/>
      <c r="G61" s="29"/>
      <c r="H61" s="152"/>
      <c r="I61" s="29"/>
      <c r="J61" s="152"/>
      <c r="N61" s="542"/>
      <c r="O61" s="567"/>
      <c r="P61" s="27"/>
      <c r="Q61" s="27"/>
      <c r="R61" s="213"/>
      <c r="S61" s="331"/>
      <c r="T61" s="199"/>
      <c r="U61" s="199"/>
      <c r="V61" s="199"/>
      <c r="W61" s="357"/>
    </row>
    <row r="62" spans="5:23" s="198" customFormat="1">
      <c r="E62" s="175"/>
      <c r="F62" s="152"/>
      <c r="G62" s="29"/>
      <c r="H62" s="152"/>
      <c r="I62" s="29"/>
      <c r="J62" s="152"/>
      <c r="N62" s="542"/>
      <c r="O62" s="567"/>
      <c r="P62" s="27"/>
      <c r="Q62" s="27"/>
      <c r="R62" s="213"/>
      <c r="S62" s="331"/>
      <c r="T62" s="199"/>
      <c r="U62" s="199"/>
      <c r="V62" s="199"/>
      <c r="W62" s="357"/>
    </row>
    <row r="63" spans="5:23" s="198" customFormat="1">
      <c r="E63" s="175"/>
      <c r="F63" s="152"/>
      <c r="G63" s="29"/>
      <c r="H63" s="152"/>
      <c r="I63" s="29"/>
      <c r="J63" s="152"/>
      <c r="N63" s="542"/>
      <c r="O63" s="567"/>
      <c r="P63" s="27"/>
      <c r="Q63" s="27"/>
      <c r="R63" s="213"/>
      <c r="S63" s="331"/>
      <c r="T63" s="199"/>
      <c r="U63" s="199"/>
      <c r="V63" s="199"/>
      <c r="W63" s="357"/>
    </row>
    <row r="64" spans="5:23" s="198" customFormat="1">
      <c r="E64" s="175"/>
      <c r="F64" s="152"/>
      <c r="G64" s="29"/>
      <c r="H64" s="152"/>
      <c r="I64" s="29"/>
      <c r="J64" s="152"/>
      <c r="N64" s="542"/>
      <c r="O64" s="567"/>
      <c r="P64" s="27"/>
      <c r="Q64" s="27"/>
      <c r="R64" s="213"/>
      <c r="S64" s="331"/>
      <c r="T64" s="199"/>
      <c r="U64" s="199"/>
      <c r="V64" s="199"/>
      <c r="W64" s="357"/>
    </row>
    <row r="65" spans="3:24" s="198" customFormat="1">
      <c r="E65" s="175"/>
      <c r="F65" s="152"/>
      <c r="G65" s="29"/>
      <c r="H65" s="152"/>
      <c r="I65" s="29"/>
      <c r="J65" s="152"/>
      <c r="N65" s="542"/>
      <c r="O65" s="567"/>
      <c r="P65" s="27"/>
      <c r="Q65" s="27"/>
      <c r="R65" s="213"/>
      <c r="S65" s="331"/>
      <c r="T65" s="199"/>
      <c r="U65" s="199"/>
      <c r="V65" s="199"/>
      <c r="W65" s="357"/>
    </row>
    <row r="66" spans="3:24" s="198" customFormat="1">
      <c r="E66" s="175"/>
      <c r="F66" s="152"/>
      <c r="G66" s="29"/>
      <c r="H66" s="152"/>
      <c r="I66" s="29"/>
      <c r="J66" s="152"/>
      <c r="N66" s="542"/>
      <c r="O66" s="567"/>
      <c r="P66" s="27"/>
      <c r="Q66" s="27"/>
      <c r="R66" s="213"/>
      <c r="S66" s="331"/>
      <c r="T66" s="199"/>
      <c r="U66" s="199"/>
      <c r="V66" s="199"/>
      <c r="W66" s="357"/>
    </row>
    <row r="67" spans="3:24" s="198" customFormat="1">
      <c r="E67" s="175"/>
      <c r="F67" s="152"/>
      <c r="G67" s="29"/>
      <c r="H67" s="152"/>
      <c r="I67" s="29"/>
      <c r="J67" s="152"/>
      <c r="N67" s="542"/>
      <c r="O67" s="567"/>
      <c r="P67" s="27"/>
      <c r="Q67" s="27"/>
      <c r="R67" s="213"/>
      <c r="S67" s="331"/>
      <c r="T67" s="199"/>
      <c r="U67" s="199"/>
      <c r="V67" s="199"/>
      <c r="W67" s="357"/>
    </row>
    <row r="68" spans="3:24" s="198" customFormat="1">
      <c r="E68" s="175"/>
      <c r="F68" s="152"/>
      <c r="G68" s="29"/>
      <c r="H68" s="152"/>
      <c r="I68" s="29"/>
      <c r="J68" s="152"/>
      <c r="N68" s="542"/>
      <c r="O68" s="567"/>
      <c r="P68" s="27"/>
      <c r="Q68" s="27"/>
      <c r="R68" s="213"/>
      <c r="S68" s="331"/>
      <c r="T68" s="199"/>
      <c r="U68" s="199"/>
      <c r="V68" s="199"/>
      <c r="W68" s="357"/>
    </row>
    <row r="69" spans="3:24" s="198" customFormat="1">
      <c r="E69" s="175"/>
      <c r="F69" s="152"/>
      <c r="G69" s="29"/>
      <c r="H69" s="152"/>
      <c r="I69" s="29"/>
      <c r="J69" s="152"/>
      <c r="N69" s="542"/>
      <c r="O69" s="567"/>
      <c r="P69" s="27"/>
      <c r="Q69" s="27"/>
      <c r="R69" s="213"/>
      <c r="S69" s="331"/>
      <c r="T69" s="199"/>
      <c r="U69" s="199"/>
      <c r="V69" s="199"/>
      <c r="W69" s="357"/>
    </row>
    <row r="70" spans="3:24" s="198" customFormat="1">
      <c r="E70" s="175"/>
      <c r="F70" s="152"/>
      <c r="G70" s="29"/>
      <c r="H70" s="152"/>
      <c r="I70" s="29"/>
      <c r="J70" s="152"/>
      <c r="N70" s="542"/>
      <c r="O70" s="567"/>
      <c r="P70" s="27"/>
      <c r="Q70" s="27"/>
      <c r="R70" s="213"/>
      <c r="S70" s="331"/>
      <c r="T70" s="199"/>
      <c r="U70" s="199"/>
      <c r="V70" s="199"/>
      <c r="W70" s="357"/>
    </row>
    <row r="71" spans="3:24" s="198" customFormat="1">
      <c r="E71" s="175"/>
      <c r="F71" s="152"/>
      <c r="G71" s="29"/>
      <c r="H71" s="152"/>
      <c r="I71" s="29"/>
      <c r="J71" s="152"/>
      <c r="N71" s="542"/>
      <c r="O71" s="567"/>
      <c r="P71" s="27"/>
      <c r="Q71" s="27"/>
      <c r="R71" s="213"/>
      <c r="S71" s="331"/>
      <c r="T71" s="199"/>
      <c r="U71" s="199"/>
      <c r="V71" s="199"/>
      <c r="W71" s="357"/>
    </row>
    <row r="72" spans="3:24" s="198" customFormat="1">
      <c r="E72" s="175"/>
      <c r="F72" s="152"/>
      <c r="G72" s="29"/>
      <c r="H72" s="152"/>
      <c r="I72" s="29"/>
      <c r="J72" s="152"/>
      <c r="N72" s="542"/>
      <c r="O72" s="567"/>
      <c r="P72" s="27"/>
      <c r="Q72" s="27"/>
      <c r="R72" s="213"/>
      <c r="S72" s="331"/>
      <c r="T72" s="199"/>
      <c r="U72" s="199"/>
      <c r="V72" s="199"/>
      <c r="W72" s="357"/>
    </row>
    <row r="73" spans="3:24" s="198" customFormat="1">
      <c r="E73" s="175"/>
      <c r="F73" s="152"/>
      <c r="G73" s="29"/>
      <c r="H73" s="152"/>
      <c r="I73" s="29"/>
      <c r="J73" s="152"/>
      <c r="N73" s="542"/>
      <c r="O73" s="567"/>
      <c r="P73" s="27"/>
      <c r="Q73" s="27"/>
      <c r="R73" s="213"/>
      <c r="S73" s="331"/>
      <c r="T73" s="199"/>
      <c r="U73" s="199"/>
      <c r="V73" s="199"/>
      <c r="W73" s="357"/>
    </row>
    <row r="74" spans="3:24" s="198" customFormat="1">
      <c r="E74" s="175"/>
      <c r="F74" s="152"/>
      <c r="G74" s="29"/>
      <c r="H74" s="152"/>
      <c r="I74" s="29"/>
      <c r="J74" s="152"/>
      <c r="N74" s="542"/>
      <c r="O74" s="567"/>
      <c r="P74" s="27"/>
      <c r="Q74" s="27"/>
      <c r="R74" s="213"/>
      <c r="S74" s="331"/>
      <c r="T74" s="199"/>
      <c r="U74" s="199"/>
      <c r="V74" s="199"/>
      <c r="W74" s="357"/>
    </row>
    <row r="75" spans="3:24" s="93" customFormat="1">
      <c r="C75" s="33"/>
      <c r="D75" s="33"/>
      <c r="E75" s="94"/>
      <c r="F75" s="96"/>
      <c r="G75" s="96"/>
      <c r="H75" s="96"/>
      <c r="I75" s="96"/>
      <c r="J75" s="221"/>
      <c r="K75" s="33"/>
      <c r="L75" s="33"/>
      <c r="M75" s="33"/>
      <c r="N75" s="543"/>
      <c r="O75" s="568"/>
      <c r="P75" s="37"/>
      <c r="Q75" s="37"/>
      <c r="R75" s="97"/>
      <c r="S75" s="551"/>
      <c r="T75" s="35"/>
      <c r="U75" s="35"/>
      <c r="V75" s="35"/>
      <c r="W75" s="156"/>
      <c r="X75" s="33"/>
    </row>
  </sheetData>
  <mergeCells count="71">
    <mergeCell ref="A1:G2"/>
    <mergeCell ref="I1:R1"/>
    <mergeCell ref="G4:G6"/>
    <mergeCell ref="H4:H6"/>
    <mergeCell ref="F14:F15"/>
    <mergeCell ref="F11:M11"/>
    <mergeCell ref="A9:A38"/>
    <mergeCell ref="F9:M9"/>
    <mergeCell ref="F10:M10"/>
    <mergeCell ref="B3:B6"/>
    <mergeCell ref="C3:C6"/>
    <mergeCell ref="E36:E37"/>
    <mergeCell ref="F36:F37"/>
    <mergeCell ref="G36:G37"/>
    <mergeCell ref="H36:H37"/>
    <mergeCell ref="P3:W4"/>
    <mergeCell ref="A3:A6"/>
    <mergeCell ref="M49:S49"/>
    <mergeCell ref="F42:M42"/>
    <mergeCell ref="F46:J46"/>
    <mergeCell ref="H34:H35"/>
    <mergeCell ref="F49:H49"/>
    <mergeCell ref="D34:D35"/>
    <mergeCell ref="D36:D37"/>
    <mergeCell ref="D20:D22"/>
    <mergeCell ref="D24:D25"/>
    <mergeCell ref="B10:B15"/>
    <mergeCell ref="E20:E26"/>
    <mergeCell ref="E3:F3"/>
    <mergeCell ref="G3:H3"/>
    <mergeCell ref="E4:E6"/>
    <mergeCell ref="F4:F6"/>
    <mergeCell ref="C11:C12"/>
    <mergeCell ref="K4:K6"/>
    <mergeCell ref="L4:L6"/>
    <mergeCell ref="D3:D6"/>
    <mergeCell ref="I3:J3"/>
    <mergeCell ref="K3:L3"/>
    <mergeCell ref="F16:M16"/>
    <mergeCell ref="F20:F26"/>
    <mergeCell ref="F17:M17"/>
    <mergeCell ref="G20:G22"/>
    <mergeCell ref="C13:C15"/>
    <mergeCell ref="E14:E15"/>
    <mergeCell ref="F13:M13"/>
    <mergeCell ref="S1:W1"/>
    <mergeCell ref="I2:L2"/>
    <mergeCell ref="M2:R2"/>
    <mergeCell ref="S2:W2"/>
    <mergeCell ref="I4:I6"/>
    <mergeCell ref="P5:S5"/>
    <mergeCell ref="T5:W5"/>
    <mergeCell ref="N3:N6"/>
    <mergeCell ref="O3:O6"/>
    <mergeCell ref="J4:J6"/>
    <mergeCell ref="M3:M6"/>
    <mergeCell ref="A39:A41"/>
    <mergeCell ref="B28:B38"/>
    <mergeCell ref="B18:B26"/>
    <mergeCell ref="F27:M27"/>
    <mergeCell ref="H20:H22"/>
    <mergeCell ref="G24:G25"/>
    <mergeCell ref="H24:H25"/>
    <mergeCell ref="F39:M39"/>
    <mergeCell ref="C34:C35"/>
    <mergeCell ref="E34:E35"/>
    <mergeCell ref="F34:F35"/>
    <mergeCell ref="G34:G35"/>
    <mergeCell ref="C36:C37"/>
    <mergeCell ref="C19:C26"/>
    <mergeCell ref="F19:M19"/>
  </mergeCells>
  <pageMargins left="0.44" right="0.2" top="0.37" bottom="0.34" header="0.3" footer="0.3"/>
  <pageSetup paperSize="8" orientation="landscape"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49"/>
  <sheetViews>
    <sheetView topLeftCell="A34" zoomScale="85" zoomScaleNormal="85" workbookViewId="0">
      <selection activeCell="K39" sqref="K39:L40"/>
    </sheetView>
  </sheetViews>
  <sheetFormatPr defaultColWidth="8" defaultRowHeight="15.75"/>
  <cols>
    <col min="1" max="1" width="4.5" style="198" customWidth="1"/>
    <col min="2" max="2" width="5.25" style="198" customWidth="1"/>
    <col min="3" max="3" width="5.375" style="198" customWidth="1"/>
    <col min="4" max="4" width="7.25" style="29" customWidth="1"/>
    <col min="5" max="5" width="5.625" style="175" customWidth="1"/>
    <col min="6" max="6" width="24.625" style="152" customWidth="1"/>
    <col min="7" max="7" width="7.25" style="152" customWidth="1"/>
    <col min="8" max="8" width="22.625" style="152" customWidth="1"/>
    <col min="9" max="9" width="7.375" style="152" customWidth="1"/>
    <col min="10" max="10" width="28.625" style="152" customWidth="1"/>
    <col min="11" max="11" width="8.125" style="198" customWidth="1"/>
    <col min="12" max="12" width="6.5" style="198" customWidth="1"/>
    <col min="13" max="13" width="6.125" style="198" customWidth="1"/>
    <col min="14" max="14" width="6.75" style="211" customWidth="1"/>
    <col min="15" max="15" width="9" style="306" customWidth="1"/>
    <col min="16" max="16" width="6.125" style="27" customWidth="1"/>
    <col min="17" max="17" width="6" style="27" customWidth="1"/>
    <col min="18" max="18" width="5.5" style="31" customWidth="1"/>
    <col min="19" max="19" width="8.625" style="199" customWidth="1"/>
    <col min="20" max="20" width="5.625" style="199" customWidth="1"/>
    <col min="21" max="21" width="5.5" style="199" customWidth="1"/>
    <col min="22" max="22" width="5" style="218" customWidth="1"/>
    <col min="23" max="23" width="7.5" style="27" bestFit="1" customWidth="1"/>
    <col min="24" max="16384" width="8" style="198"/>
  </cols>
  <sheetData>
    <row r="1" spans="1:25">
      <c r="A1" s="832" t="s">
        <v>75</v>
      </c>
      <c r="B1" s="832"/>
      <c r="C1" s="832"/>
      <c r="D1" s="832"/>
      <c r="E1" s="832"/>
      <c r="F1" s="832"/>
      <c r="G1" s="832"/>
      <c r="H1" s="32" t="s">
        <v>135</v>
      </c>
      <c r="I1" s="727"/>
      <c r="J1" s="727"/>
      <c r="K1" s="727"/>
      <c r="L1" s="727"/>
      <c r="M1" s="727"/>
      <c r="N1" s="727"/>
      <c r="O1" s="727"/>
      <c r="P1" s="727"/>
      <c r="Q1" s="727"/>
      <c r="R1" s="728"/>
      <c r="S1" s="729" t="s">
        <v>76</v>
      </c>
      <c r="T1" s="730"/>
      <c r="U1" s="730"/>
      <c r="V1" s="730"/>
      <c r="W1" s="731"/>
    </row>
    <row r="2" spans="1:25">
      <c r="A2" s="832"/>
      <c r="B2" s="832"/>
      <c r="C2" s="832"/>
      <c r="D2" s="832"/>
      <c r="E2" s="832"/>
      <c r="F2" s="832"/>
      <c r="G2" s="832"/>
      <c r="H2" s="32" t="s">
        <v>77</v>
      </c>
      <c r="I2" s="727" t="s">
        <v>500</v>
      </c>
      <c r="J2" s="727"/>
      <c r="K2" s="727"/>
      <c r="L2" s="727"/>
      <c r="M2" s="732" t="s">
        <v>78</v>
      </c>
      <c r="N2" s="733"/>
      <c r="O2" s="733"/>
      <c r="P2" s="733"/>
      <c r="Q2" s="733"/>
      <c r="R2" s="734"/>
      <c r="S2" s="729" t="s">
        <v>136</v>
      </c>
      <c r="T2" s="730"/>
      <c r="U2" s="730"/>
      <c r="V2" s="730"/>
      <c r="W2" s="731"/>
    </row>
    <row r="3" spans="1:25" s="199" customFormat="1" ht="15.75" customHeight="1">
      <c r="A3" s="735" t="s">
        <v>529</v>
      </c>
      <c r="B3" s="735" t="s">
        <v>530</v>
      </c>
      <c r="C3" s="735" t="s">
        <v>531</v>
      </c>
      <c r="D3" s="735" t="s">
        <v>532</v>
      </c>
      <c r="E3" s="735" t="s">
        <v>82</v>
      </c>
      <c r="F3" s="735"/>
      <c r="G3" s="736" t="s">
        <v>83</v>
      </c>
      <c r="H3" s="737"/>
      <c r="I3" s="736" t="s">
        <v>84</v>
      </c>
      <c r="J3" s="737"/>
      <c r="K3" s="746" t="s">
        <v>85</v>
      </c>
      <c r="L3" s="748"/>
      <c r="M3" s="737" t="s">
        <v>86</v>
      </c>
      <c r="N3" s="743" t="s">
        <v>545</v>
      </c>
      <c r="O3" s="743" t="s">
        <v>499</v>
      </c>
      <c r="P3" s="736" t="s">
        <v>88</v>
      </c>
      <c r="Q3" s="738"/>
      <c r="R3" s="738"/>
      <c r="S3" s="738"/>
      <c r="T3" s="738"/>
      <c r="U3" s="738"/>
      <c r="V3" s="738"/>
      <c r="W3" s="737"/>
    </row>
    <row r="4" spans="1:25" s="27" customFormat="1">
      <c r="A4" s="735"/>
      <c r="B4" s="735"/>
      <c r="C4" s="735"/>
      <c r="D4" s="735"/>
      <c r="E4" s="742" t="s">
        <v>89</v>
      </c>
      <c r="F4" s="735" t="s">
        <v>90</v>
      </c>
      <c r="G4" s="742" t="s">
        <v>91</v>
      </c>
      <c r="H4" s="735" t="s">
        <v>90</v>
      </c>
      <c r="I4" s="742" t="s">
        <v>92</v>
      </c>
      <c r="J4" s="735" t="s">
        <v>90</v>
      </c>
      <c r="K4" s="743" t="s">
        <v>93</v>
      </c>
      <c r="L4" s="743" t="s">
        <v>94</v>
      </c>
      <c r="M4" s="749"/>
      <c r="N4" s="744"/>
      <c r="O4" s="744"/>
      <c r="P4" s="739"/>
      <c r="Q4" s="740"/>
      <c r="R4" s="740"/>
      <c r="S4" s="740"/>
      <c r="T4" s="740"/>
      <c r="U4" s="740"/>
      <c r="V4" s="740"/>
      <c r="W4" s="741"/>
    </row>
    <row r="5" spans="1:25" s="199" customFormat="1">
      <c r="A5" s="735"/>
      <c r="B5" s="735"/>
      <c r="C5" s="735"/>
      <c r="D5" s="735"/>
      <c r="E5" s="742"/>
      <c r="F5" s="735"/>
      <c r="G5" s="742"/>
      <c r="H5" s="735"/>
      <c r="I5" s="742"/>
      <c r="J5" s="735"/>
      <c r="K5" s="744"/>
      <c r="L5" s="744"/>
      <c r="M5" s="749"/>
      <c r="N5" s="744"/>
      <c r="O5" s="744"/>
      <c r="P5" s="735" t="s">
        <v>95</v>
      </c>
      <c r="Q5" s="735"/>
      <c r="R5" s="735"/>
      <c r="S5" s="735"/>
      <c r="T5" s="746" t="s">
        <v>510</v>
      </c>
      <c r="U5" s="747"/>
      <c r="V5" s="747"/>
      <c r="W5" s="748"/>
    </row>
    <row r="6" spans="1:25" s="199" customFormat="1" ht="63">
      <c r="A6" s="735"/>
      <c r="B6" s="735"/>
      <c r="C6" s="735"/>
      <c r="D6" s="735"/>
      <c r="E6" s="742"/>
      <c r="F6" s="735"/>
      <c r="G6" s="742"/>
      <c r="H6" s="735"/>
      <c r="I6" s="742"/>
      <c r="J6" s="735"/>
      <c r="K6" s="745"/>
      <c r="L6" s="745"/>
      <c r="M6" s="741"/>
      <c r="N6" s="745"/>
      <c r="O6" s="745"/>
      <c r="P6" s="34" t="s">
        <v>96</v>
      </c>
      <c r="Q6" s="34" t="s">
        <v>97</v>
      </c>
      <c r="R6" s="38" t="s">
        <v>98</v>
      </c>
      <c r="S6" s="38" t="s">
        <v>99</v>
      </c>
      <c r="T6" s="38" t="s">
        <v>96</v>
      </c>
      <c r="U6" s="34" t="s">
        <v>97</v>
      </c>
      <c r="V6" s="123" t="s">
        <v>98</v>
      </c>
      <c r="W6" s="34" t="s">
        <v>99</v>
      </c>
      <c r="X6" s="199" t="s">
        <v>434</v>
      </c>
      <c r="Y6" s="27">
        <v>10</v>
      </c>
    </row>
    <row r="7" spans="1:25" s="29" customFormat="1">
      <c r="A7" s="190">
        <v>1</v>
      </c>
      <c r="B7" s="190">
        <v>2</v>
      </c>
      <c r="C7" s="522">
        <v>3</v>
      </c>
      <c r="D7" s="522">
        <v>4</v>
      </c>
      <c r="E7" s="522">
        <v>5</v>
      </c>
      <c r="F7" s="522">
        <v>6</v>
      </c>
      <c r="G7" s="522">
        <v>7</v>
      </c>
      <c r="H7" s="522">
        <v>8</v>
      </c>
      <c r="I7" s="522">
        <v>9</v>
      </c>
      <c r="J7" s="522">
        <v>10</v>
      </c>
      <c r="K7" s="522">
        <v>11</v>
      </c>
      <c r="L7" s="522">
        <v>12</v>
      </c>
      <c r="M7" s="522">
        <v>13</v>
      </c>
      <c r="N7" s="522">
        <v>14</v>
      </c>
      <c r="O7" s="522">
        <v>15</v>
      </c>
      <c r="P7" s="522">
        <v>16</v>
      </c>
      <c r="Q7" s="522">
        <v>17</v>
      </c>
      <c r="R7" s="522">
        <v>18</v>
      </c>
      <c r="S7" s="522">
        <v>19</v>
      </c>
      <c r="T7" s="522">
        <v>20</v>
      </c>
      <c r="U7" s="522">
        <v>21</v>
      </c>
      <c r="V7" s="522">
        <v>22</v>
      </c>
      <c r="W7" s="522">
        <v>23</v>
      </c>
    </row>
    <row r="8" spans="1:25" s="41" customFormat="1" ht="74.25" customHeight="1">
      <c r="A8" s="115" t="s">
        <v>490</v>
      </c>
      <c r="B8" s="115" t="s">
        <v>491</v>
      </c>
      <c r="C8" s="115" t="s">
        <v>492</v>
      </c>
      <c r="D8" s="512"/>
      <c r="E8" s="115"/>
      <c r="F8" s="294"/>
      <c r="G8" s="295"/>
      <c r="H8" s="294"/>
      <c r="I8" s="34"/>
      <c r="J8" s="294"/>
      <c r="K8" s="296" t="s">
        <v>12</v>
      </c>
      <c r="L8" s="34" t="s">
        <v>116</v>
      </c>
      <c r="M8" s="296" t="s">
        <v>494</v>
      </c>
      <c r="N8" s="34" t="s">
        <v>534</v>
      </c>
      <c r="O8" s="285" t="s">
        <v>535</v>
      </c>
      <c r="P8" s="34" t="s">
        <v>495</v>
      </c>
      <c r="Q8" s="34" t="s">
        <v>496</v>
      </c>
      <c r="R8" s="34" t="s">
        <v>497</v>
      </c>
      <c r="S8" s="34" t="s">
        <v>498</v>
      </c>
      <c r="T8" s="34" t="s">
        <v>495</v>
      </c>
      <c r="U8" s="34" t="s">
        <v>496</v>
      </c>
      <c r="V8" s="34" t="s">
        <v>497</v>
      </c>
      <c r="W8" s="297" t="s">
        <v>498</v>
      </c>
    </row>
    <row r="9" spans="1:25" s="199" customFormat="1" ht="15.75" customHeight="1">
      <c r="A9" s="869">
        <v>0.85</v>
      </c>
      <c r="B9" s="200"/>
      <c r="C9" s="200"/>
      <c r="D9" s="571"/>
      <c r="E9" s="43" t="s">
        <v>100</v>
      </c>
      <c r="F9" s="864" t="s">
        <v>101</v>
      </c>
      <c r="G9" s="864"/>
      <c r="H9" s="864"/>
      <c r="I9" s="864"/>
      <c r="J9" s="864"/>
      <c r="K9" s="864"/>
      <c r="L9" s="864"/>
      <c r="M9" s="865"/>
      <c r="N9" s="44"/>
      <c r="O9" s="161"/>
      <c r="P9" s="75"/>
      <c r="Q9" s="75"/>
      <c r="R9" s="271"/>
      <c r="S9" s="271"/>
      <c r="T9" s="271"/>
      <c r="U9" s="271"/>
      <c r="V9" s="157"/>
      <c r="W9" s="75"/>
    </row>
    <row r="10" spans="1:25" s="199" customFormat="1" ht="15.75" customHeight="1">
      <c r="A10" s="870"/>
      <c r="B10" s="719">
        <v>0.1</v>
      </c>
      <c r="C10" s="201"/>
      <c r="D10" s="572"/>
      <c r="E10" s="46" t="s">
        <v>102</v>
      </c>
      <c r="F10" s="866" t="s">
        <v>103</v>
      </c>
      <c r="G10" s="867"/>
      <c r="H10" s="867"/>
      <c r="I10" s="867"/>
      <c r="J10" s="867"/>
      <c r="K10" s="867"/>
      <c r="L10" s="867"/>
      <c r="M10" s="868"/>
      <c r="N10" s="47"/>
      <c r="O10" s="162"/>
      <c r="P10" s="268"/>
      <c r="Q10" s="268"/>
      <c r="R10" s="272"/>
      <c r="S10" s="272"/>
      <c r="T10" s="268"/>
      <c r="U10" s="268"/>
      <c r="V10" s="269"/>
      <c r="W10" s="268"/>
    </row>
    <row r="11" spans="1:25">
      <c r="A11" s="870"/>
      <c r="B11" s="719"/>
      <c r="C11" s="721">
        <v>0.5</v>
      </c>
      <c r="D11" s="514"/>
      <c r="E11" s="48" t="s">
        <v>106</v>
      </c>
      <c r="F11" s="859" t="s">
        <v>107</v>
      </c>
      <c r="G11" s="862"/>
      <c r="H11" s="862"/>
      <c r="I11" s="862"/>
      <c r="J11" s="862"/>
      <c r="K11" s="862"/>
      <c r="L11" s="862"/>
      <c r="M11" s="863"/>
      <c r="N11" s="49"/>
      <c r="O11" s="300"/>
      <c r="P11" s="100"/>
      <c r="Q11" s="100"/>
      <c r="R11" s="101"/>
      <c r="S11" s="119"/>
      <c r="T11" s="100"/>
      <c r="U11" s="100"/>
      <c r="V11" s="158"/>
      <c r="W11" s="119"/>
    </row>
    <row r="12" spans="1:25" s="202" customFormat="1" ht="90" customHeight="1">
      <c r="A12" s="870"/>
      <c r="B12" s="719"/>
      <c r="C12" s="722"/>
      <c r="D12" s="508">
        <v>1</v>
      </c>
      <c r="E12" s="54" t="s">
        <v>0</v>
      </c>
      <c r="F12" s="55" t="s">
        <v>1</v>
      </c>
      <c r="G12" s="243" t="s">
        <v>332</v>
      </c>
      <c r="H12" s="244" t="s">
        <v>64</v>
      </c>
      <c r="I12" s="169" t="s">
        <v>359</v>
      </c>
      <c r="J12" s="245" t="s">
        <v>65</v>
      </c>
      <c r="K12" s="62" t="s">
        <v>115</v>
      </c>
      <c r="L12" s="61">
        <v>0</v>
      </c>
      <c r="M12" s="61" t="s">
        <v>117</v>
      </c>
      <c r="N12" s="58">
        <v>1</v>
      </c>
      <c r="O12" s="299">
        <f>A9*B10*C11*D12*N12</f>
        <v>4.2500000000000003E-2</v>
      </c>
      <c r="P12" s="56">
        <v>0</v>
      </c>
      <c r="Q12" s="56">
        <v>10</v>
      </c>
      <c r="R12" s="124">
        <v>100</v>
      </c>
      <c r="S12" s="59">
        <f>+O12*R12</f>
        <v>4.25</v>
      </c>
      <c r="T12" s="52"/>
      <c r="U12" s="391"/>
      <c r="V12" s="124"/>
      <c r="W12" s="399"/>
    </row>
    <row r="13" spans="1:25" ht="15.75" customHeight="1">
      <c r="A13" s="870"/>
      <c r="B13" s="719"/>
      <c r="C13" s="721">
        <v>0.5</v>
      </c>
      <c r="D13" s="507"/>
      <c r="E13" s="48" t="s">
        <v>108</v>
      </c>
      <c r="F13" s="859" t="s">
        <v>109</v>
      </c>
      <c r="G13" s="860"/>
      <c r="H13" s="860"/>
      <c r="I13" s="860"/>
      <c r="J13" s="860"/>
      <c r="K13" s="860"/>
      <c r="L13" s="860"/>
      <c r="M13" s="861"/>
      <c r="N13" s="49"/>
      <c r="O13" s="300"/>
      <c r="P13" s="100"/>
      <c r="Q13" s="100"/>
      <c r="R13" s="101"/>
      <c r="S13" s="119"/>
      <c r="T13" s="34"/>
      <c r="U13" s="34"/>
      <c r="V13" s="418"/>
      <c r="W13" s="399"/>
    </row>
    <row r="14" spans="1:25" s="274" customFormat="1" ht="23.25">
      <c r="A14" s="870"/>
      <c r="B14" s="719"/>
      <c r="C14" s="751"/>
      <c r="D14" s="511">
        <v>0</v>
      </c>
      <c r="E14" s="840" t="s">
        <v>4</v>
      </c>
      <c r="F14" s="836" t="s">
        <v>22</v>
      </c>
      <c r="G14" s="243" t="s">
        <v>333</v>
      </c>
      <c r="H14" s="244" t="s">
        <v>2</v>
      </c>
      <c r="I14" s="243" t="s">
        <v>360</v>
      </c>
      <c r="J14" s="244" t="s">
        <v>2</v>
      </c>
      <c r="K14" s="246" t="s">
        <v>356</v>
      </c>
      <c r="L14" s="246"/>
      <c r="M14" s="246"/>
      <c r="N14" s="49"/>
      <c r="O14" s="300"/>
      <c r="P14" s="100"/>
      <c r="Q14" s="100"/>
      <c r="R14" s="101"/>
      <c r="S14" s="215"/>
      <c r="T14" s="34"/>
      <c r="U14" s="34"/>
      <c r="V14" s="418"/>
      <c r="W14" s="399"/>
    </row>
    <row r="15" spans="1:25" ht="35.25">
      <c r="A15" s="870"/>
      <c r="B15" s="719"/>
      <c r="C15" s="722"/>
      <c r="D15" s="511">
        <v>1</v>
      </c>
      <c r="E15" s="840"/>
      <c r="F15" s="836"/>
      <c r="G15" s="243" t="s">
        <v>334</v>
      </c>
      <c r="H15" s="244" t="s">
        <v>17</v>
      </c>
      <c r="I15" s="52" t="s">
        <v>355</v>
      </c>
      <c r="J15" s="245" t="s">
        <v>17</v>
      </c>
      <c r="K15" s="247" t="s">
        <v>267</v>
      </c>
      <c r="L15" s="57">
        <v>48</v>
      </c>
      <c r="M15" s="248" t="s">
        <v>117</v>
      </c>
      <c r="N15" s="58">
        <v>1</v>
      </c>
      <c r="O15" s="299">
        <f>A9*B10*C13*D15*N15</f>
        <v>4.2500000000000003E-2</v>
      </c>
      <c r="P15" s="56">
        <v>48</v>
      </c>
      <c r="Q15" s="56">
        <v>2</v>
      </c>
      <c r="R15" s="124">
        <f>100+(L15-P15)*Q15</f>
        <v>100</v>
      </c>
      <c r="S15" s="59">
        <f>+O15*R15</f>
        <v>4.25</v>
      </c>
      <c r="T15" s="52"/>
      <c r="U15" s="391"/>
      <c r="V15" s="124"/>
      <c r="W15" s="399"/>
    </row>
    <row r="16" spans="1:25">
      <c r="A16" s="870"/>
      <c r="B16" s="365"/>
      <c r="C16" s="204"/>
      <c r="D16" s="573"/>
      <c r="E16" s="64" t="s">
        <v>111</v>
      </c>
      <c r="F16" s="851" t="s">
        <v>112</v>
      </c>
      <c r="G16" s="852"/>
      <c r="H16" s="852"/>
      <c r="I16" s="852"/>
      <c r="J16" s="852"/>
      <c r="K16" s="852"/>
      <c r="L16" s="852"/>
      <c r="M16" s="853"/>
      <c r="N16" s="103"/>
      <c r="O16" s="301"/>
      <c r="P16" s="104"/>
      <c r="Q16" s="104"/>
      <c r="R16" s="105"/>
      <c r="S16" s="217"/>
      <c r="T16" s="52"/>
      <c r="U16" s="52"/>
      <c r="V16" s="419"/>
      <c r="W16" s="417"/>
    </row>
    <row r="17" spans="1:26" s="202" customFormat="1" ht="15.75" customHeight="1">
      <c r="A17" s="870"/>
      <c r="B17" s="719">
        <v>0.78</v>
      </c>
      <c r="C17" s="706">
        <v>1</v>
      </c>
      <c r="D17" s="504"/>
      <c r="E17" s="70" t="s">
        <v>141</v>
      </c>
      <c r="F17" s="750" t="s">
        <v>142</v>
      </c>
      <c r="G17" s="750"/>
      <c r="H17" s="750"/>
      <c r="I17" s="750"/>
      <c r="J17" s="750"/>
      <c r="K17" s="750"/>
      <c r="L17" s="750"/>
      <c r="M17" s="750"/>
      <c r="N17" s="110"/>
      <c r="O17" s="304"/>
      <c r="P17" s="109"/>
      <c r="Q17" s="109"/>
      <c r="R17" s="107"/>
      <c r="S17" s="121"/>
      <c r="T17" s="69"/>
      <c r="U17" s="69"/>
      <c r="V17" s="419"/>
      <c r="W17" s="417"/>
    </row>
    <row r="18" spans="1:26" ht="110.25">
      <c r="A18" s="870"/>
      <c r="B18" s="719"/>
      <c r="C18" s="760"/>
      <c r="D18" s="503">
        <v>0.15</v>
      </c>
      <c r="E18" s="699" t="s">
        <v>62</v>
      </c>
      <c r="F18" s="699" t="s">
        <v>299</v>
      </c>
      <c r="G18" s="71" t="s">
        <v>326</v>
      </c>
      <c r="H18" s="71" t="s">
        <v>400</v>
      </c>
      <c r="I18" s="52" t="s">
        <v>367</v>
      </c>
      <c r="J18" s="277" t="s">
        <v>402</v>
      </c>
      <c r="K18" s="62" t="s">
        <v>115</v>
      </c>
      <c r="L18" s="62">
        <v>0</v>
      </c>
      <c r="M18" s="69" t="s">
        <v>117</v>
      </c>
      <c r="N18" s="249">
        <v>1</v>
      </c>
      <c r="O18" s="302">
        <f>+A9*B17*C17*D18*N18</f>
        <v>9.9449999999999997E-2</v>
      </c>
      <c r="P18" s="56">
        <v>0</v>
      </c>
      <c r="Q18" s="56">
        <v>10</v>
      </c>
      <c r="R18" s="56">
        <v>100</v>
      </c>
      <c r="S18" s="59">
        <f>+O18*R18</f>
        <v>9.9450000000000003</v>
      </c>
      <c r="T18" s="52"/>
      <c r="U18" s="52"/>
      <c r="V18" s="124"/>
      <c r="W18" s="399"/>
    </row>
    <row r="19" spans="1:26" s="27" customFormat="1" ht="33" customHeight="1">
      <c r="A19" s="870"/>
      <c r="B19" s="719"/>
      <c r="C19" s="760"/>
      <c r="D19" s="759">
        <v>0.2</v>
      </c>
      <c r="E19" s="700"/>
      <c r="F19" s="700"/>
      <c r="G19" s="684" t="s">
        <v>382</v>
      </c>
      <c r="H19" s="692" t="s">
        <v>403</v>
      </c>
      <c r="I19" s="52" t="s">
        <v>389</v>
      </c>
      <c r="J19" s="277" t="s">
        <v>401</v>
      </c>
      <c r="K19" s="62" t="s">
        <v>115</v>
      </c>
      <c r="L19" s="62">
        <v>0</v>
      </c>
      <c r="M19" s="69" t="s">
        <v>117</v>
      </c>
      <c r="N19" s="249">
        <v>0.3</v>
      </c>
      <c r="O19" s="302">
        <f>+$A$9*$B$17*$C$17*$D$19*N19</f>
        <v>3.9780000000000003E-2</v>
      </c>
      <c r="P19" s="56">
        <v>0</v>
      </c>
      <c r="Q19" s="56">
        <v>10</v>
      </c>
      <c r="R19" s="56">
        <v>100</v>
      </c>
      <c r="S19" s="59">
        <f t="shared" ref="S19:S27" si="0">+O19*R19</f>
        <v>3.9780000000000002</v>
      </c>
      <c r="T19" s="52"/>
      <c r="U19" s="52"/>
      <c r="V19" s="124"/>
      <c r="W19" s="399"/>
    </row>
    <row r="20" spans="1:26" s="199" customFormat="1" ht="52.5" customHeight="1">
      <c r="A20" s="870"/>
      <c r="B20" s="719"/>
      <c r="C20" s="760"/>
      <c r="D20" s="759"/>
      <c r="E20" s="700"/>
      <c r="F20" s="700"/>
      <c r="G20" s="684"/>
      <c r="H20" s="692"/>
      <c r="I20" s="52" t="s">
        <v>390</v>
      </c>
      <c r="J20" s="277" t="s">
        <v>402</v>
      </c>
      <c r="K20" s="62" t="s">
        <v>115</v>
      </c>
      <c r="L20" s="62">
        <v>0</v>
      </c>
      <c r="M20" s="69" t="s">
        <v>117</v>
      </c>
      <c r="N20" s="249">
        <v>0.4</v>
      </c>
      <c r="O20" s="302">
        <f t="shared" ref="O20:O21" si="1">+$A$9*$B$17*$C$17*$D$19*N20</f>
        <v>5.3040000000000011E-2</v>
      </c>
      <c r="P20" s="56">
        <v>0</v>
      </c>
      <c r="Q20" s="56">
        <v>10</v>
      </c>
      <c r="R20" s="56">
        <v>100</v>
      </c>
      <c r="S20" s="59">
        <f t="shared" si="0"/>
        <v>5.3040000000000012</v>
      </c>
      <c r="T20" s="52"/>
      <c r="U20" s="52"/>
      <c r="V20" s="124"/>
      <c r="W20" s="399"/>
    </row>
    <row r="21" spans="1:26" s="199" customFormat="1" ht="88.5" customHeight="1">
      <c r="A21" s="870"/>
      <c r="B21" s="719"/>
      <c r="C21" s="760"/>
      <c r="D21" s="759"/>
      <c r="E21" s="700"/>
      <c r="F21" s="700"/>
      <c r="G21" s="684"/>
      <c r="H21" s="692"/>
      <c r="I21" s="52" t="s">
        <v>391</v>
      </c>
      <c r="J21" s="277" t="s">
        <v>425</v>
      </c>
      <c r="K21" s="62" t="s">
        <v>115</v>
      </c>
      <c r="L21" s="62">
        <v>0</v>
      </c>
      <c r="M21" s="69" t="s">
        <v>117</v>
      </c>
      <c r="N21" s="249">
        <v>0.3</v>
      </c>
      <c r="O21" s="302">
        <f t="shared" si="1"/>
        <v>3.9780000000000003E-2</v>
      </c>
      <c r="P21" s="56">
        <v>0</v>
      </c>
      <c r="Q21" s="56">
        <v>10</v>
      </c>
      <c r="R21" s="56">
        <v>100</v>
      </c>
      <c r="S21" s="59">
        <f t="shared" si="0"/>
        <v>3.9780000000000002</v>
      </c>
      <c r="T21" s="52"/>
      <c r="U21" s="52"/>
      <c r="V21" s="124"/>
      <c r="W21" s="399"/>
    </row>
    <row r="22" spans="1:26" s="199" customFormat="1" ht="47.25">
      <c r="A22" s="870"/>
      <c r="B22" s="719"/>
      <c r="C22" s="760"/>
      <c r="D22" s="759">
        <v>0.25</v>
      </c>
      <c r="E22" s="700"/>
      <c r="F22" s="700"/>
      <c r="G22" s="684" t="s">
        <v>384</v>
      </c>
      <c r="H22" s="692" t="s">
        <v>404</v>
      </c>
      <c r="I22" s="52" t="s">
        <v>395</v>
      </c>
      <c r="J22" s="277" t="s">
        <v>401</v>
      </c>
      <c r="K22" s="62" t="s">
        <v>115</v>
      </c>
      <c r="L22" s="62">
        <v>0</v>
      </c>
      <c r="M22" s="69" t="s">
        <v>117</v>
      </c>
      <c r="N22" s="249">
        <v>0.3</v>
      </c>
      <c r="O22" s="302">
        <f>$A$9*$B$17*$C$17*$D$22*N22</f>
        <v>4.9724999999999998E-2</v>
      </c>
      <c r="P22" s="56">
        <v>0</v>
      </c>
      <c r="Q22" s="56">
        <v>10</v>
      </c>
      <c r="R22" s="56">
        <v>100</v>
      </c>
      <c r="S22" s="59">
        <f t="shared" si="0"/>
        <v>4.9725000000000001</v>
      </c>
      <c r="T22" s="52"/>
      <c r="U22" s="52"/>
      <c r="V22" s="124"/>
      <c r="W22" s="399"/>
    </row>
    <row r="23" spans="1:26" s="199" customFormat="1" ht="105" customHeight="1">
      <c r="A23" s="870"/>
      <c r="B23" s="719"/>
      <c r="C23" s="760"/>
      <c r="D23" s="759"/>
      <c r="E23" s="700"/>
      <c r="F23" s="700"/>
      <c r="G23" s="684"/>
      <c r="H23" s="692"/>
      <c r="I23" s="52" t="s">
        <v>396</v>
      </c>
      <c r="J23" s="277" t="s">
        <v>402</v>
      </c>
      <c r="K23" s="62" t="s">
        <v>115</v>
      </c>
      <c r="L23" s="62">
        <v>0</v>
      </c>
      <c r="M23" s="69" t="s">
        <v>117</v>
      </c>
      <c r="N23" s="249">
        <v>0.4</v>
      </c>
      <c r="O23" s="302">
        <f t="shared" ref="O23:O24" si="2">$A$9*$B$17*$C$17*$D$22*N23</f>
        <v>6.6300000000000012E-2</v>
      </c>
      <c r="P23" s="56">
        <v>0</v>
      </c>
      <c r="Q23" s="56">
        <v>10</v>
      </c>
      <c r="R23" s="56">
        <v>100</v>
      </c>
      <c r="S23" s="59">
        <f t="shared" si="0"/>
        <v>6.6300000000000008</v>
      </c>
      <c r="T23" s="52"/>
      <c r="U23" s="52"/>
      <c r="V23" s="124"/>
      <c r="W23" s="399"/>
    </row>
    <row r="24" spans="1:26" s="27" customFormat="1" ht="65.25" customHeight="1">
      <c r="A24" s="870"/>
      <c r="B24" s="719"/>
      <c r="C24" s="760"/>
      <c r="D24" s="759"/>
      <c r="E24" s="700"/>
      <c r="F24" s="700"/>
      <c r="G24" s="684"/>
      <c r="H24" s="692"/>
      <c r="I24" s="52" t="s">
        <v>397</v>
      </c>
      <c r="J24" s="53" t="s">
        <v>425</v>
      </c>
      <c r="K24" s="62" t="s">
        <v>115</v>
      </c>
      <c r="L24" s="62">
        <v>0</v>
      </c>
      <c r="M24" s="69" t="s">
        <v>117</v>
      </c>
      <c r="N24" s="249">
        <v>0.3</v>
      </c>
      <c r="O24" s="302">
        <f t="shared" si="2"/>
        <v>4.9724999999999998E-2</v>
      </c>
      <c r="P24" s="56">
        <v>0</v>
      </c>
      <c r="Q24" s="56">
        <v>10</v>
      </c>
      <c r="R24" s="56">
        <v>100</v>
      </c>
      <c r="S24" s="59">
        <f t="shared" si="0"/>
        <v>4.9725000000000001</v>
      </c>
      <c r="T24" s="52"/>
      <c r="U24" s="52"/>
      <c r="V24" s="124"/>
      <c r="W24" s="399"/>
    </row>
    <row r="25" spans="1:26" s="27" customFormat="1" ht="47.25">
      <c r="A25" s="870"/>
      <c r="B25" s="719"/>
      <c r="C25" s="760"/>
      <c r="D25" s="759">
        <v>0.2</v>
      </c>
      <c r="E25" s="700"/>
      <c r="F25" s="700"/>
      <c r="G25" s="684" t="s">
        <v>410</v>
      </c>
      <c r="H25" s="692" t="s">
        <v>426</v>
      </c>
      <c r="I25" s="73" t="s">
        <v>411</v>
      </c>
      <c r="J25" s="277" t="s">
        <v>401</v>
      </c>
      <c r="K25" s="62" t="s">
        <v>115</v>
      </c>
      <c r="L25" s="62">
        <v>0</v>
      </c>
      <c r="M25" s="69" t="s">
        <v>117</v>
      </c>
      <c r="N25" s="249">
        <v>0.4</v>
      </c>
      <c r="O25" s="302">
        <f>$A$9*$B$17*$C$17*$D$25*N25</f>
        <v>5.3040000000000011E-2</v>
      </c>
      <c r="P25" s="56">
        <v>0</v>
      </c>
      <c r="Q25" s="56">
        <v>10</v>
      </c>
      <c r="R25" s="56">
        <v>100</v>
      </c>
      <c r="S25" s="59">
        <f t="shared" si="0"/>
        <v>5.3040000000000012</v>
      </c>
      <c r="T25" s="52"/>
      <c r="U25" s="52"/>
      <c r="V25" s="124"/>
      <c r="W25" s="399"/>
    </row>
    <row r="26" spans="1:26" s="27" customFormat="1" ht="47.25">
      <c r="A26" s="870"/>
      <c r="B26" s="719"/>
      <c r="C26" s="760"/>
      <c r="D26" s="759"/>
      <c r="E26" s="700"/>
      <c r="F26" s="700"/>
      <c r="G26" s="684"/>
      <c r="H26" s="692"/>
      <c r="I26" s="73" t="s">
        <v>412</v>
      </c>
      <c r="J26" s="277" t="s">
        <v>402</v>
      </c>
      <c r="K26" s="62" t="s">
        <v>115</v>
      </c>
      <c r="L26" s="62">
        <v>0</v>
      </c>
      <c r="M26" s="69" t="s">
        <v>117</v>
      </c>
      <c r="N26" s="249">
        <v>0.6</v>
      </c>
      <c r="O26" s="302">
        <f>$A$9*$B$17*$C$17*$D$25*N26</f>
        <v>7.9560000000000006E-2</v>
      </c>
      <c r="P26" s="56">
        <v>0</v>
      </c>
      <c r="Q26" s="56">
        <v>10</v>
      </c>
      <c r="R26" s="56">
        <v>100</v>
      </c>
      <c r="S26" s="59">
        <f t="shared" si="0"/>
        <v>7.9560000000000004</v>
      </c>
      <c r="T26" s="52"/>
      <c r="U26" s="52"/>
      <c r="V26" s="124"/>
      <c r="W26" s="399"/>
    </row>
    <row r="27" spans="1:26" s="27" customFormat="1" ht="47.25">
      <c r="A27" s="870"/>
      <c r="B27" s="719"/>
      <c r="C27" s="760"/>
      <c r="D27" s="505">
        <v>0.2</v>
      </c>
      <c r="E27" s="700"/>
      <c r="F27" s="700"/>
      <c r="G27" s="257" t="s">
        <v>414</v>
      </c>
      <c r="H27" s="256" t="s">
        <v>399</v>
      </c>
      <c r="I27" s="52" t="s">
        <v>420</v>
      </c>
      <c r="J27" s="53" t="s">
        <v>415</v>
      </c>
      <c r="K27" s="62" t="s">
        <v>115</v>
      </c>
      <c r="L27" s="62">
        <v>0</v>
      </c>
      <c r="M27" s="69" t="s">
        <v>117</v>
      </c>
      <c r="N27" s="249">
        <v>1</v>
      </c>
      <c r="O27" s="302">
        <f>$A$9*$B$17*$C$17*D27*N27</f>
        <v>0.13260000000000002</v>
      </c>
      <c r="P27" s="56">
        <v>0</v>
      </c>
      <c r="Q27" s="56">
        <v>10</v>
      </c>
      <c r="R27" s="56">
        <v>100</v>
      </c>
      <c r="S27" s="59">
        <f t="shared" si="0"/>
        <v>13.260000000000002</v>
      </c>
      <c r="T27" s="52"/>
      <c r="U27" s="52"/>
      <c r="V27" s="124"/>
      <c r="W27" s="399"/>
    </row>
    <row r="28" spans="1:26" s="37" customFormat="1" ht="42" customHeight="1">
      <c r="A28" s="870"/>
      <c r="B28" s="365"/>
      <c r="C28" s="130"/>
      <c r="D28" s="130">
        <f>SUM(D18:D27)</f>
        <v>1</v>
      </c>
      <c r="E28" s="129" t="s">
        <v>506</v>
      </c>
      <c r="F28" s="713" t="s">
        <v>507</v>
      </c>
      <c r="G28" s="714"/>
      <c r="H28" s="714"/>
      <c r="I28" s="714"/>
      <c r="J28" s="714"/>
      <c r="K28" s="714"/>
      <c r="L28" s="714"/>
      <c r="M28" s="715"/>
      <c r="N28" s="130"/>
      <c r="O28" s="338"/>
      <c r="P28" s="130"/>
      <c r="Q28" s="130"/>
      <c r="R28" s="130"/>
      <c r="S28" s="321"/>
      <c r="T28" s="406"/>
      <c r="U28" s="406"/>
      <c r="V28" s="406"/>
      <c r="W28" s="407"/>
    </row>
    <row r="29" spans="1:26" s="37" customFormat="1" ht="88.5" customHeight="1">
      <c r="A29" s="870"/>
      <c r="B29" s="719">
        <v>0.12</v>
      </c>
      <c r="C29" s="361">
        <v>0.1</v>
      </c>
      <c r="D29" s="503">
        <v>1</v>
      </c>
      <c r="E29" s="113" t="s">
        <v>3</v>
      </c>
      <c r="F29" s="55" t="s">
        <v>21</v>
      </c>
      <c r="G29" s="169" t="s">
        <v>331</v>
      </c>
      <c r="H29" s="55" t="s">
        <v>308</v>
      </c>
      <c r="I29" s="56" t="s">
        <v>358</v>
      </c>
      <c r="J29" s="55" t="s">
        <v>104</v>
      </c>
      <c r="K29" s="57" t="s">
        <v>115</v>
      </c>
      <c r="L29" s="57">
        <v>0</v>
      </c>
      <c r="M29" s="57" t="s">
        <v>117</v>
      </c>
      <c r="N29" s="58">
        <v>1</v>
      </c>
      <c r="O29" s="340">
        <f>+$A$9*$B$29*C29*D29*N29</f>
        <v>1.0200000000000001E-2</v>
      </c>
      <c r="P29" s="56">
        <v>0</v>
      </c>
      <c r="Q29" s="56">
        <v>10</v>
      </c>
      <c r="R29" s="124">
        <v>100</v>
      </c>
      <c r="S29" s="59">
        <f t="shared" ref="S29:S37" si="3">+O29*R29</f>
        <v>1.02</v>
      </c>
      <c r="T29" s="56"/>
      <c r="U29" s="56"/>
      <c r="V29" s="124"/>
      <c r="W29" s="408"/>
    </row>
    <row r="30" spans="1:26" s="37" customFormat="1" ht="86.25" customHeight="1">
      <c r="A30" s="870"/>
      <c r="B30" s="719"/>
      <c r="C30" s="361">
        <v>7.0000000000000007E-2</v>
      </c>
      <c r="D30" s="503">
        <v>1</v>
      </c>
      <c r="E30" s="359" t="s">
        <v>32</v>
      </c>
      <c r="F30" s="170" t="s">
        <v>33</v>
      </c>
      <c r="G30" s="73" t="s">
        <v>317</v>
      </c>
      <c r="H30" s="238" t="s">
        <v>378</v>
      </c>
      <c r="I30" s="99" t="s">
        <v>338</v>
      </c>
      <c r="J30" s="53" t="s">
        <v>431</v>
      </c>
      <c r="K30" s="62" t="s">
        <v>115</v>
      </c>
      <c r="L30" s="62">
        <v>0</v>
      </c>
      <c r="M30" s="61" t="s">
        <v>110</v>
      </c>
      <c r="N30" s="72">
        <v>1</v>
      </c>
      <c r="O30" s="340">
        <f>+$A$9*$B$29*C30*D30*N30</f>
        <v>7.1400000000000005E-3</v>
      </c>
      <c r="P30" s="69">
        <v>0</v>
      </c>
      <c r="Q30" s="69">
        <v>10</v>
      </c>
      <c r="R30" s="124">
        <v>100</v>
      </c>
      <c r="S30" s="59">
        <f t="shared" si="3"/>
        <v>0.71400000000000008</v>
      </c>
      <c r="T30" s="69"/>
      <c r="U30" s="69"/>
      <c r="V30" s="124"/>
      <c r="W30" s="408"/>
    </row>
    <row r="31" spans="1:26" s="37" customFormat="1" ht="63">
      <c r="A31" s="870"/>
      <c r="B31" s="719"/>
      <c r="C31" s="361">
        <v>7.0000000000000007E-2</v>
      </c>
      <c r="D31" s="503">
        <v>1</v>
      </c>
      <c r="E31" s="359" t="s">
        <v>34</v>
      </c>
      <c r="F31" s="170" t="s">
        <v>35</v>
      </c>
      <c r="G31" s="73" t="s">
        <v>318</v>
      </c>
      <c r="H31" s="238" t="s">
        <v>379</v>
      </c>
      <c r="I31" s="52" t="s">
        <v>339</v>
      </c>
      <c r="J31" s="53" t="s">
        <v>432</v>
      </c>
      <c r="K31" s="62" t="s">
        <v>115</v>
      </c>
      <c r="L31" s="62">
        <v>0</v>
      </c>
      <c r="M31" s="61" t="s">
        <v>117</v>
      </c>
      <c r="N31" s="72">
        <v>1</v>
      </c>
      <c r="O31" s="340">
        <f>+$A$9*$B$29*C31*D31*N31</f>
        <v>7.1400000000000005E-3</v>
      </c>
      <c r="P31" s="69">
        <v>0</v>
      </c>
      <c r="Q31" s="69">
        <v>10</v>
      </c>
      <c r="R31" s="124">
        <v>100</v>
      </c>
      <c r="S31" s="59">
        <f t="shared" si="3"/>
        <v>0.71400000000000008</v>
      </c>
      <c r="T31" s="69"/>
      <c r="U31" s="69"/>
      <c r="V31" s="124"/>
      <c r="W31" s="408"/>
    </row>
    <row r="32" spans="1:26" s="37" customFormat="1" ht="84" customHeight="1">
      <c r="A32" s="870"/>
      <c r="B32" s="719"/>
      <c r="C32" s="504">
        <v>0.1</v>
      </c>
      <c r="D32" s="504">
        <v>1</v>
      </c>
      <c r="E32" s="509" t="s">
        <v>40</v>
      </c>
      <c r="F32" s="499" t="s">
        <v>41</v>
      </c>
      <c r="G32" s="73" t="s">
        <v>323</v>
      </c>
      <c r="H32" s="98" t="s">
        <v>306</v>
      </c>
      <c r="I32" s="73" t="s">
        <v>350</v>
      </c>
      <c r="J32" s="74" t="s">
        <v>304</v>
      </c>
      <c r="K32" s="62" t="s">
        <v>115</v>
      </c>
      <c r="L32" s="62">
        <v>0</v>
      </c>
      <c r="M32" s="61" t="s">
        <v>117</v>
      </c>
      <c r="N32" s="72">
        <v>1</v>
      </c>
      <c r="O32" s="340">
        <f>+$A$9*$B$29*$C$32*D32*N32</f>
        <v>1.0200000000000001E-2</v>
      </c>
      <c r="P32" s="69">
        <v>0</v>
      </c>
      <c r="Q32" s="69">
        <v>10</v>
      </c>
      <c r="R32" s="124">
        <v>100</v>
      </c>
      <c r="S32" s="59">
        <f t="shared" si="3"/>
        <v>1.02</v>
      </c>
      <c r="T32" s="69"/>
      <c r="U32" s="69"/>
      <c r="V32" s="124"/>
      <c r="W32" s="409"/>
      <c r="Z32" s="37">
        <f>55+13</f>
        <v>68</v>
      </c>
    </row>
    <row r="33" spans="1:24" s="37" customFormat="1" ht="47.25">
      <c r="A33" s="870"/>
      <c r="B33" s="719"/>
      <c r="C33" s="503">
        <v>0</v>
      </c>
      <c r="D33" s="503">
        <v>1</v>
      </c>
      <c r="E33" s="569" t="s">
        <v>144</v>
      </c>
      <c r="F33" s="569" t="s">
        <v>145</v>
      </c>
      <c r="G33" s="570" t="s">
        <v>526</v>
      </c>
      <c r="H33" s="470" t="s">
        <v>527</v>
      </c>
      <c r="I33" s="469" t="s">
        <v>528</v>
      </c>
      <c r="J33" s="470" t="s">
        <v>527</v>
      </c>
      <c r="K33" s="485" t="s">
        <v>537</v>
      </c>
      <c r="L33" s="62">
        <v>1</v>
      </c>
      <c r="M33" s="61" t="s">
        <v>117</v>
      </c>
      <c r="N33" s="538">
        <v>1</v>
      </c>
      <c r="O33" s="544">
        <f>A10*B29*C33*D33*N33</f>
        <v>0</v>
      </c>
      <c r="P33" s="69">
        <v>0</v>
      </c>
      <c r="Q33" s="69">
        <v>10</v>
      </c>
      <c r="R33" s="124">
        <v>100</v>
      </c>
      <c r="S33" s="59">
        <f t="shared" si="3"/>
        <v>0</v>
      </c>
      <c r="T33" s="69"/>
      <c r="U33" s="69"/>
      <c r="V33" s="124"/>
      <c r="W33" s="409"/>
      <c r="X33" s="35"/>
    </row>
    <row r="34" spans="1:24" s="37" customFormat="1" ht="93" customHeight="1">
      <c r="A34" s="870"/>
      <c r="B34" s="719"/>
      <c r="C34" s="363">
        <v>0.19</v>
      </c>
      <c r="D34" s="506">
        <v>1</v>
      </c>
      <c r="E34" s="379" t="s">
        <v>43</v>
      </c>
      <c r="F34" s="378" t="s">
        <v>44</v>
      </c>
      <c r="G34" s="379" t="s">
        <v>327</v>
      </c>
      <c r="H34" s="378" t="s">
        <v>44</v>
      </c>
      <c r="I34" s="379" t="s">
        <v>327</v>
      </c>
      <c r="J34" s="380" t="s">
        <v>433</v>
      </c>
      <c r="K34" s="62" t="s">
        <v>512</v>
      </c>
      <c r="L34" s="62">
        <v>1</v>
      </c>
      <c r="M34" s="61" t="s">
        <v>117</v>
      </c>
      <c r="N34" s="72">
        <v>1</v>
      </c>
      <c r="O34" s="340">
        <f>$A$9*$B$29*C34*D34*N34</f>
        <v>1.9379999999999998E-2</v>
      </c>
      <c r="P34" s="69">
        <v>0</v>
      </c>
      <c r="Q34" s="69">
        <v>10</v>
      </c>
      <c r="R34" s="124">
        <v>100</v>
      </c>
      <c r="S34" s="59">
        <f t="shared" si="3"/>
        <v>1.9379999999999997</v>
      </c>
      <c r="T34" s="69"/>
      <c r="U34" s="69"/>
      <c r="V34" s="124"/>
      <c r="W34" s="409"/>
      <c r="X34" s="35"/>
    </row>
    <row r="35" spans="1:24" s="35" customFormat="1" ht="97.5" customHeight="1">
      <c r="A35" s="870"/>
      <c r="B35" s="719"/>
      <c r="C35" s="361">
        <v>0.19</v>
      </c>
      <c r="D35" s="503">
        <v>1</v>
      </c>
      <c r="E35" s="359" t="s">
        <v>46</v>
      </c>
      <c r="F35" s="360" t="s">
        <v>47</v>
      </c>
      <c r="G35" s="171" t="s">
        <v>328</v>
      </c>
      <c r="H35" s="171" t="s">
        <v>439</v>
      </c>
      <c r="I35" s="359" t="s">
        <v>352</v>
      </c>
      <c r="J35" s="170" t="s">
        <v>297</v>
      </c>
      <c r="K35" s="485" t="s">
        <v>105</v>
      </c>
      <c r="L35" s="62">
        <v>0</v>
      </c>
      <c r="M35" s="61" t="s">
        <v>117</v>
      </c>
      <c r="N35" s="72">
        <v>1</v>
      </c>
      <c r="O35" s="340">
        <f t="shared" ref="O35:O37" si="4">$A$9*$B$29*C35*D35*N35</f>
        <v>1.9379999999999998E-2</v>
      </c>
      <c r="P35" s="69">
        <v>0</v>
      </c>
      <c r="Q35" s="69">
        <v>10</v>
      </c>
      <c r="R35" s="124">
        <v>100</v>
      </c>
      <c r="S35" s="59">
        <f t="shared" si="3"/>
        <v>1.9379999999999997</v>
      </c>
      <c r="T35" s="69"/>
      <c r="U35" s="69"/>
      <c r="V35" s="124"/>
      <c r="W35" s="409"/>
    </row>
    <row r="36" spans="1:24" s="35" customFormat="1" ht="79.5" customHeight="1">
      <c r="A36" s="870"/>
      <c r="B36" s="719"/>
      <c r="C36" s="361">
        <v>0.19</v>
      </c>
      <c r="D36" s="503">
        <v>1</v>
      </c>
      <c r="E36" s="359" t="s">
        <v>48</v>
      </c>
      <c r="F36" s="360" t="s">
        <v>49</v>
      </c>
      <c r="G36" s="171" t="s">
        <v>329</v>
      </c>
      <c r="H36" s="171" t="s">
        <v>435</v>
      </c>
      <c r="I36" s="359" t="s">
        <v>353</v>
      </c>
      <c r="J36" s="170" t="s">
        <v>298</v>
      </c>
      <c r="K36" s="485" t="s">
        <v>105</v>
      </c>
      <c r="L36" s="488" t="s">
        <v>543</v>
      </c>
      <c r="M36" s="61" t="s">
        <v>117</v>
      </c>
      <c r="N36" s="72">
        <v>1</v>
      </c>
      <c r="O36" s="340">
        <f t="shared" si="4"/>
        <v>1.9379999999999998E-2</v>
      </c>
      <c r="P36" s="69">
        <v>0</v>
      </c>
      <c r="Q36" s="69">
        <v>10</v>
      </c>
      <c r="R36" s="124">
        <v>100</v>
      </c>
      <c r="S36" s="59">
        <f t="shared" si="3"/>
        <v>1.9379999999999997</v>
      </c>
      <c r="T36" s="69"/>
      <c r="U36" s="69"/>
      <c r="V36" s="124"/>
      <c r="W36" s="409"/>
    </row>
    <row r="37" spans="1:24" s="35" customFormat="1" ht="90" customHeight="1">
      <c r="A37" s="870"/>
      <c r="B37" s="719"/>
      <c r="C37" s="388">
        <v>0.09</v>
      </c>
      <c r="D37" s="504">
        <v>1</v>
      </c>
      <c r="E37" s="382" t="s">
        <v>51</v>
      </c>
      <c r="F37" s="384" t="s">
        <v>52</v>
      </c>
      <c r="G37" s="382" t="s">
        <v>330</v>
      </c>
      <c r="H37" s="382" t="s">
        <v>454</v>
      </c>
      <c r="I37" s="113" t="s">
        <v>354</v>
      </c>
      <c r="J37" s="385" t="s">
        <v>511</v>
      </c>
      <c r="K37" s="485" t="s">
        <v>542</v>
      </c>
      <c r="L37" s="487"/>
      <c r="M37" s="61" t="s">
        <v>117</v>
      </c>
      <c r="N37" s="72">
        <v>1</v>
      </c>
      <c r="O37" s="340">
        <f t="shared" si="4"/>
        <v>9.1799999999999989E-3</v>
      </c>
      <c r="P37" s="69">
        <v>0</v>
      </c>
      <c r="Q37" s="69">
        <v>10</v>
      </c>
      <c r="R37" s="124">
        <v>100</v>
      </c>
      <c r="S37" s="59">
        <f t="shared" si="3"/>
        <v>0.91799999999999993</v>
      </c>
      <c r="T37" s="69"/>
      <c r="U37" s="69"/>
      <c r="V37" s="410"/>
      <c r="W37" s="408"/>
    </row>
    <row r="38" spans="1:24" s="199" customFormat="1">
      <c r="A38" s="837">
        <v>0.15</v>
      </c>
      <c r="B38" s="205"/>
      <c r="C38" s="206">
        <f>SUM(C29:C37)</f>
        <v>0.99999999999999989</v>
      </c>
      <c r="D38" s="574"/>
      <c r="E38" s="75" t="s">
        <v>120</v>
      </c>
      <c r="F38" s="718" t="s">
        <v>121</v>
      </c>
      <c r="G38" s="718"/>
      <c r="H38" s="718"/>
      <c r="I38" s="718"/>
      <c r="J38" s="718"/>
      <c r="K38" s="718"/>
      <c r="L38" s="718"/>
      <c r="M38" s="718"/>
      <c r="N38" s="139"/>
      <c r="O38" s="347">
        <f>SUM(O12:O37)</f>
        <v>0.85</v>
      </c>
      <c r="P38" s="139"/>
      <c r="Q38" s="139"/>
      <c r="R38" s="139"/>
      <c r="S38" s="374">
        <f>SUM(S12:S37)</f>
        <v>85.000000000000028</v>
      </c>
      <c r="T38" s="237"/>
      <c r="U38" s="237"/>
      <c r="V38" s="237"/>
      <c r="W38" s="411"/>
    </row>
    <row r="39" spans="1:24" s="199" customFormat="1" ht="67.5" customHeight="1">
      <c r="A39" s="837"/>
      <c r="B39" s="656">
        <v>0.7</v>
      </c>
      <c r="C39" s="361">
        <v>1</v>
      </c>
      <c r="D39" s="503">
        <v>1</v>
      </c>
      <c r="E39" s="79" t="s">
        <v>484</v>
      </c>
      <c r="F39" s="98" t="s">
        <v>122</v>
      </c>
      <c r="G39" s="79" t="s">
        <v>486</v>
      </c>
      <c r="H39" s="98" t="s">
        <v>122</v>
      </c>
      <c r="I39" s="79" t="s">
        <v>488</v>
      </c>
      <c r="J39" s="98" t="s">
        <v>122</v>
      </c>
      <c r="K39" s="62"/>
      <c r="L39" s="62"/>
      <c r="M39" s="61" t="s">
        <v>117</v>
      </c>
      <c r="N39" s="78">
        <v>1</v>
      </c>
      <c r="O39" s="348">
        <f>+A38*B39*C39*N39</f>
        <v>0.105</v>
      </c>
      <c r="P39" s="69">
        <v>0</v>
      </c>
      <c r="Q39" s="69">
        <v>10</v>
      </c>
      <c r="R39" s="124">
        <v>100</v>
      </c>
      <c r="S39" s="327">
        <f>+O39*R39</f>
        <v>10.5</v>
      </c>
      <c r="T39" s="69"/>
      <c r="U39" s="69"/>
      <c r="V39" s="124"/>
      <c r="W39" s="408"/>
    </row>
    <row r="40" spans="1:24" s="199" customFormat="1" ht="75" customHeight="1">
      <c r="A40" s="837"/>
      <c r="B40" s="657">
        <v>0.3</v>
      </c>
      <c r="C40" s="361">
        <v>1</v>
      </c>
      <c r="D40" s="503">
        <v>1</v>
      </c>
      <c r="E40" s="79" t="s">
        <v>485</v>
      </c>
      <c r="F40" s="98" t="s">
        <v>123</v>
      </c>
      <c r="G40" s="79" t="s">
        <v>487</v>
      </c>
      <c r="H40" s="98" t="s">
        <v>123</v>
      </c>
      <c r="I40" s="79" t="s">
        <v>489</v>
      </c>
      <c r="J40" s="98" t="s">
        <v>123</v>
      </c>
      <c r="K40" s="62"/>
      <c r="L40" s="62"/>
      <c r="M40" s="61" t="s">
        <v>117</v>
      </c>
      <c r="N40" s="78">
        <v>1</v>
      </c>
      <c r="O40" s="348">
        <f>+A38*B40*C40*N40</f>
        <v>4.4999999999999998E-2</v>
      </c>
      <c r="P40" s="69">
        <v>0</v>
      </c>
      <c r="Q40" s="69">
        <v>10</v>
      </c>
      <c r="R40" s="124">
        <v>100</v>
      </c>
      <c r="S40" s="327">
        <f>+O40*R40</f>
        <v>4.5</v>
      </c>
      <c r="T40" s="69"/>
      <c r="U40" s="69"/>
      <c r="V40" s="124"/>
      <c r="W40" s="408"/>
    </row>
    <row r="41" spans="1:24" s="199" customFormat="1">
      <c r="A41" s="206"/>
      <c r="B41" s="205"/>
      <c r="C41" s="205"/>
      <c r="D41" s="510"/>
      <c r="E41" s="133" t="s">
        <v>29</v>
      </c>
      <c r="F41" s="763" t="s">
        <v>124</v>
      </c>
      <c r="G41" s="763"/>
      <c r="H41" s="763"/>
      <c r="I41" s="763"/>
      <c r="J41" s="763"/>
      <c r="K41" s="763"/>
      <c r="L41" s="763"/>
      <c r="M41" s="763"/>
      <c r="N41" s="139"/>
      <c r="O41" s="347">
        <f>SUM(O38:O40)</f>
        <v>1</v>
      </c>
      <c r="P41" s="139"/>
      <c r="Q41" s="139"/>
      <c r="R41" s="139"/>
      <c r="S41" s="328">
        <f>SUM(S38:S40)</f>
        <v>100.00000000000003</v>
      </c>
      <c r="T41" s="237"/>
      <c r="U41" s="237"/>
      <c r="V41" s="237"/>
      <c r="W41" s="411"/>
    </row>
    <row r="42" spans="1:24" s="199" customFormat="1">
      <c r="A42" s="206"/>
      <c r="B42" s="205"/>
      <c r="C42" s="205"/>
      <c r="D42" s="510"/>
      <c r="E42" s="99" t="s">
        <v>125</v>
      </c>
      <c r="F42" s="76" t="s">
        <v>450</v>
      </c>
      <c r="G42" s="69" t="s">
        <v>331</v>
      </c>
      <c r="H42" s="76" t="s">
        <v>450</v>
      </c>
      <c r="I42" s="177" t="s">
        <v>358</v>
      </c>
      <c r="J42" s="76" t="s">
        <v>450</v>
      </c>
      <c r="K42" s="62" t="s">
        <v>512</v>
      </c>
      <c r="L42" s="62"/>
      <c r="M42" s="61" t="s">
        <v>117</v>
      </c>
      <c r="N42" s="78"/>
      <c r="O42" s="348"/>
      <c r="P42" s="69"/>
      <c r="Q42" s="69"/>
      <c r="R42" s="125"/>
      <c r="S42" s="329"/>
      <c r="T42" s="69"/>
      <c r="U42" s="69"/>
      <c r="V42" s="76"/>
      <c r="W42" s="412"/>
    </row>
    <row r="43" spans="1:24" s="199" customFormat="1" ht="31.5">
      <c r="A43" s="206"/>
      <c r="B43" s="205"/>
      <c r="C43" s="205"/>
      <c r="D43" s="510"/>
      <c r="E43" s="99" t="s">
        <v>126</v>
      </c>
      <c r="F43" s="76" t="s">
        <v>309</v>
      </c>
      <c r="G43" s="69" t="s">
        <v>514</v>
      </c>
      <c r="H43" s="76" t="s">
        <v>451</v>
      </c>
      <c r="I43" s="177" t="s">
        <v>515</v>
      </c>
      <c r="J43" s="76" t="s">
        <v>451</v>
      </c>
      <c r="K43" s="62" t="s">
        <v>512</v>
      </c>
      <c r="L43" s="62"/>
      <c r="M43" s="61" t="s">
        <v>117</v>
      </c>
      <c r="N43" s="78"/>
      <c r="O43" s="348"/>
      <c r="P43" s="69"/>
      <c r="Q43" s="69"/>
      <c r="R43" s="125"/>
      <c r="S43" s="329"/>
      <c r="T43" s="69"/>
      <c r="U43" s="69"/>
      <c r="V43" s="76"/>
      <c r="W43" s="412"/>
    </row>
    <row r="44" spans="1:24" ht="47.25">
      <c r="A44" s="206"/>
      <c r="B44" s="203"/>
      <c r="C44" s="203"/>
      <c r="D44" s="512"/>
      <c r="E44" s="99" t="s">
        <v>266</v>
      </c>
      <c r="F44" s="134" t="s">
        <v>127</v>
      </c>
      <c r="G44" s="81" t="s">
        <v>516</v>
      </c>
      <c r="H44" s="134" t="s">
        <v>127</v>
      </c>
      <c r="I44" s="178" t="s">
        <v>517</v>
      </c>
      <c r="J44" s="134" t="s">
        <v>127</v>
      </c>
      <c r="K44" s="62" t="s">
        <v>512</v>
      </c>
      <c r="L44" s="61"/>
      <c r="M44" s="61" t="s">
        <v>117</v>
      </c>
      <c r="N44" s="78"/>
      <c r="O44" s="348"/>
      <c r="P44" s="69"/>
      <c r="Q44" s="69"/>
      <c r="R44" s="125"/>
      <c r="S44" s="329"/>
      <c r="T44" s="69"/>
      <c r="U44" s="69"/>
      <c r="V44" s="76"/>
      <c r="W44" s="412"/>
    </row>
    <row r="45" spans="1:24" s="209" customFormat="1">
      <c r="A45" s="207"/>
      <c r="B45" s="208"/>
      <c r="C45" s="208"/>
      <c r="D45" s="84"/>
      <c r="E45" s="50"/>
      <c r="F45" s="764" t="s">
        <v>128</v>
      </c>
      <c r="G45" s="764"/>
      <c r="H45" s="764"/>
      <c r="I45" s="764"/>
      <c r="J45" s="764"/>
      <c r="K45" s="82"/>
      <c r="L45" s="82"/>
      <c r="M45" s="362"/>
      <c r="N45" s="83"/>
      <c r="O45" s="349"/>
      <c r="P45" s="84"/>
      <c r="Q45" s="84"/>
      <c r="R45" s="126"/>
      <c r="S45" s="330">
        <f>S44+S43+S42+S41</f>
        <v>100.00000000000003</v>
      </c>
      <c r="T45" s="84"/>
      <c r="U45" s="84"/>
      <c r="V45" s="413"/>
      <c r="W45" s="414"/>
    </row>
    <row r="46" spans="1:24">
      <c r="E46" s="85"/>
      <c r="F46" s="86"/>
      <c r="G46" s="87"/>
      <c r="H46" s="87"/>
      <c r="I46" s="87"/>
      <c r="J46" s="88"/>
      <c r="K46" s="89"/>
      <c r="L46" s="89"/>
      <c r="M46" s="87"/>
      <c r="N46" s="90"/>
      <c r="O46" s="350"/>
      <c r="P46" s="91"/>
      <c r="Q46" s="91"/>
      <c r="R46" s="127"/>
      <c r="S46" s="331"/>
      <c r="V46" s="199"/>
      <c r="W46" s="357"/>
    </row>
    <row r="47" spans="1:24">
      <c r="G47" s="29"/>
      <c r="I47" s="29"/>
      <c r="O47" s="351"/>
      <c r="R47" s="213"/>
      <c r="S47" s="331"/>
      <c r="V47" s="199"/>
      <c r="W47" s="357"/>
    </row>
    <row r="48" spans="1:24" s="210" customFormat="1">
      <c r="D48" s="501"/>
      <c r="E48" s="175"/>
      <c r="F48" s="723" t="s">
        <v>133</v>
      </c>
      <c r="G48" s="723"/>
      <c r="H48" s="723"/>
      <c r="I48" s="168"/>
      <c r="J48" s="151"/>
      <c r="M48" s="762" t="s">
        <v>134</v>
      </c>
      <c r="N48" s="762"/>
      <c r="O48" s="762"/>
      <c r="P48" s="762"/>
      <c r="Q48" s="762"/>
      <c r="R48" s="762"/>
      <c r="S48" s="762"/>
      <c r="T48" s="212"/>
      <c r="U48" s="212"/>
      <c r="V48" s="212"/>
      <c r="W48" s="358"/>
    </row>
    <row r="49" spans="7:23">
      <c r="G49" s="29"/>
      <c r="I49" s="29"/>
      <c r="O49" s="351"/>
      <c r="R49" s="213"/>
      <c r="S49" s="331"/>
      <c r="V49" s="199"/>
      <c r="W49" s="357"/>
    </row>
  </sheetData>
  <mergeCells count="61">
    <mergeCell ref="D22:D24"/>
    <mergeCell ref="D25:D26"/>
    <mergeCell ref="F48:H48"/>
    <mergeCell ref="M48:S48"/>
    <mergeCell ref="A9:A37"/>
    <mergeCell ref="A38:A40"/>
    <mergeCell ref="F38:M38"/>
    <mergeCell ref="F41:M41"/>
    <mergeCell ref="F45:J45"/>
    <mergeCell ref="C17:C27"/>
    <mergeCell ref="F16:M16"/>
    <mergeCell ref="F17:M17"/>
    <mergeCell ref="F28:M28"/>
    <mergeCell ref="B10:B15"/>
    <mergeCell ref="B17:B27"/>
    <mergeCell ref="B29:B37"/>
    <mergeCell ref="G22:G24"/>
    <mergeCell ref="H22:H24"/>
    <mergeCell ref="G25:G26"/>
    <mergeCell ref="H25:H26"/>
    <mergeCell ref="E18:E27"/>
    <mergeCell ref="F18:F27"/>
    <mergeCell ref="F10:M10"/>
    <mergeCell ref="G19:G21"/>
    <mergeCell ref="H19:H21"/>
    <mergeCell ref="C11:C12"/>
    <mergeCell ref="E14:E15"/>
    <mergeCell ref="F14:F15"/>
    <mergeCell ref="F11:M11"/>
    <mergeCell ref="C13:C15"/>
    <mergeCell ref="F13:M13"/>
    <mergeCell ref="D19:D21"/>
    <mergeCell ref="E3:F3"/>
    <mergeCell ref="G3:H3"/>
    <mergeCell ref="I4:I6"/>
    <mergeCell ref="T5:W5"/>
    <mergeCell ref="F9:M9"/>
    <mergeCell ref="P5:S5"/>
    <mergeCell ref="K4:K6"/>
    <mergeCell ref="E4:E6"/>
    <mergeCell ref="F4:F6"/>
    <mergeCell ref="H4:H6"/>
    <mergeCell ref="L4:L6"/>
    <mergeCell ref="G4:G6"/>
    <mergeCell ref="J4:J6"/>
    <mergeCell ref="D3:D6"/>
    <mergeCell ref="S2:W2"/>
    <mergeCell ref="I3:J3"/>
    <mergeCell ref="A1:G2"/>
    <mergeCell ref="I1:R1"/>
    <mergeCell ref="K3:L3"/>
    <mergeCell ref="M3:M6"/>
    <mergeCell ref="N3:N6"/>
    <mergeCell ref="O3:O6"/>
    <mergeCell ref="P3:W4"/>
    <mergeCell ref="S1:W1"/>
    <mergeCell ref="I2:L2"/>
    <mergeCell ref="M2:R2"/>
    <mergeCell ref="A3:A6"/>
    <mergeCell ref="B3:B6"/>
    <mergeCell ref="C3:C6"/>
  </mergeCells>
  <pageMargins left="0.44" right="0.21" top="0.46" bottom="0.28999999999999998" header="0.3" footer="0.3"/>
  <pageSetup paperSize="8" orientation="landscape"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45"/>
  <sheetViews>
    <sheetView zoomScale="85" zoomScaleNormal="85" workbookViewId="0">
      <pane xSplit="14" ySplit="7" topLeftCell="O32" activePane="bottomRight" state="frozen"/>
      <selection pane="topRight" activeCell="L1" sqref="L1"/>
      <selection pane="bottomLeft" activeCell="A8" sqref="A8"/>
      <selection pane="bottomRight" activeCell="K36" sqref="K36:L37"/>
    </sheetView>
  </sheetViews>
  <sheetFormatPr defaultColWidth="8" defaultRowHeight="15.75"/>
  <cols>
    <col min="1" max="1" width="5.5" style="33" customWidth="1"/>
    <col min="2" max="2" width="6.125" style="33" customWidth="1"/>
    <col min="3" max="3" width="5.875" style="33" customWidth="1"/>
    <col min="4" max="4" width="7" style="33" customWidth="1"/>
    <col min="5" max="5" width="6.125" style="94" customWidth="1"/>
    <col min="6" max="6" width="21.125" style="96" customWidth="1"/>
    <col min="7" max="7" width="6.375" style="96" customWidth="1"/>
    <col min="8" max="8" width="23.375" style="96" customWidth="1"/>
    <col min="9" max="9" width="7" style="96" customWidth="1"/>
    <col min="10" max="10" width="30.5" style="96" customWidth="1"/>
    <col min="11" max="11" width="6.75" style="33" customWidth="1"/>
    <col min="12" max="12" width="6.125" style="33" customWidth="1"/>
    <col min="13" max="13" width="10.625" style="33" customWidth="1"/>
    <col min="14" max="14" width="6.875" style="95" customWidth="1"/>
    <col min="15" max="15" width="9.375" style="95" customWidth="1"/>
    <col min="16" max="16" width="6.5" style="37" customWidth="1"/>
    <col min="17" max="17" width="5.75" style="37" customWidth="1"/>
    <col min="18" max="18" width="9.75" style="97" customWidth="1"/>
    <col min="19" max="19" width="8.875" style="35" customWidth="1"/>
    <col min="20" max="20" width="5.75" style="35" customWidth="1"/>
    <col min="21" max="21" width="6.125" style="35" customWidth="1"/>
    <col min="22" max="22" width="5.625" style="35" customWidth="1"/>
    <col min="23" max="23" width="8.625" style="35" customWidth="1"/>
    <col min="24" max="16384" width="8" style="33"/>
  </cols>
  <sheetData>
    <row r="1" spans="1:25">
      <c r="A1" s="832" t="s">
        <v>75</v>
      </c>
      <c r="B1" s="832"/>
      <c r="C1" s="832"/>
      <c r="D1" s="832"/>
      <c r="E1" s="832"/>
      <c r="F1" s="832"/>
      <c r="G1" s="832"/>
      <c r="H1" s="32" t="s">
        <v>135</v>
      </c>
      <c r="I1" s="727"/>
      <c r="J1" s="727"/>
      <c r="K1" s="727"/>
      <c r="L1" s="727"/>
      <c r="M1" s="727"/>
      <c r="N1" s="727"/>
      <c r="O1" s="727"/>
      <c r="P1" s="727"/>
      <c r="Q1" s="727"/>
      <c r="R1" s="728"/>
      <c r="S1" s="842" t="s">
        <v>76</v>
      </c>
      <c r="T1" s="843"/>
      <c r="U1" s="843"/>
      <c r="V1" s="843"/>
      <c r="W1" s="844"/>
    </row>
    <row r="2" spans="1:25">
      <c r="A2" s="832"/>
      <c r="B2" s="832"/>
      <c r="C2" s="832"/>
      <c r="D2" s="832"/>
      <c r="E2" s="832"/>
      <c r="F2" s="832"/>
      <c r="G2" s="832"/>
      <c r="H2" s="32" t="s">
        <v>77</v>
      </c>
      <c r="I2" s="727" t="s">
        <v>502</v>
      </c>
      <c r="J2" s="727"/>
      <c r="K2" s="727"/>
      <c r="L2" s="727"/>
      <c r="M2" s="732" t="s">
        <v>78</v>
      </c>
      <c r="N2" s="733"/>
      <c r="O2" s="733"/>
      <c r="P2" s="733"/>
      <c r="Q2" s="733"/>
      <c r="R2" s="734"/>
      <c r="S2" s="842" t="s">
        <v>136</v>
      </c>
      <c r="T2" s="843"/>
      <c r="U2" s="843"/>
      <c r="V2" s="843"/>
      <c r="W2" s="844"/>
    </row>
    <row r="3" spans="1:25" s="35" customFormat="1" ht="15.75" customHeight="1">
      <c r="A3" s="735" t="s">
        <v>529</v>
      </c>
      <c r="B3" s="735" t="s">
        <v>530</v>
      </c>
      <c r="C3" s="735" t="s">
        <v>531</v>
      </c>
      <c r="D3" s="735" t="s">
        <v>532</v>
      </c>
      <c r="E3" s="735" t="s">
        <v>82</v>
      </c>
      <c r="F3" s="735"/>
      <c r="G3" s="736" t="s">
        <v>83</v>
      </c>
      <c r="H3" s="737"/>
      <c r="I3" s="736" t="s">
        <v>84</v>
      </c>
      <c r="J3" s="737"/>
      <c r="K3" s="746" t="s">
        <v>85</v>
      </c>
      <c r="L3" s="748"/>
      <c r="M3" s="737" t="s">
        <v>86</v>
      </c>
      <c r="N3" s="743" t="s">
        <v>545</v>
      </c>
      <c r="O3" s="743" t="s">
        <v>499</v>
      </c>
      <c r="P3" s="736" t="s">
        <v>88</v>
      </c>
      <c r="Q3" s="738"/>
      <c r="R3" s="738"/>
      <c r="S3" s="738"/>
      <c r="T3" s="738"/>
      <c r="U3" s="738"/>
      <c r="V3" s="738"/>
      <c r="W3" s="737"/>
    </row>
    <row r="4" spans="1:25" s="37" customFormat="1">
      <c r="A4" s="735"/>
      <c r="B4" s="735"/>
      <c r="C4" s="735"/>
      <c r="D4" s="735"/>
      <c r="E4" s="742" t="s">
        <v>89</v>
      </c>
      <c r="F4" s="735" t="s">
        <v>90</v>
      </c>
      <c r="G4" s="742" t="s">
        <v>91</v>
      </c>
      <c r="H4" s="735" t="s">
        <v>90</v>
      </c>
      <c r="I4" s="742" t="s">
        <v>92</v>
      </c>
      <c r="J4" s="735" t="s">
        <v>90</v>
      </c>
      <c r="K4" s="743" t="s">
        <v>93</v>
      </c>
      <c r="L4" s="743" t="s">
        <v>94</v>
      </c>
      <c r="M4" s="749"/>
      <c r="N4" s="744"/>
      <c r="O4" s="744"/>
      <c r="P4" s="739"/>
      <c r="Q4" s="740"/>
      <c r="R4" s="740"/>
      <c r="S4" s="740"/>
      <c r="T4" s="740"/>
      <c r="U4" s="740"/>
      <c r="V4" s="740"/>
      <c r="W4" s="741"/>
    </row>
    <row r="5" spans="1:25" s="35" customFormat="1">
      <c r="A5" s="735"/>
      <c r="B5" s="735"/>
      <c r="C5" s="735"/>
      <c r="D5" s="735"/>
      <c r="E5" s="742"/>
      <c r="F5" s="735"/>
      <c r="G5" s="742"/>
      <c r="H5" s="735"/>
      <c r="I5" s="742"/>
      <c r="J5" s="735"/>
      <c r="K5" s="744"/>
      <c r="L5" s="744"/>
      <c r="M5" s="749"/>
      <c r="N5" s="744"/>
      <c r="O5" s="744"/>
      <c r="P5" s="735" t="s">
        <v>95</v>
      </c>
      <c r="Q5" s="735"/>
      <c r="R5" s="735"/>
      <c r="S5" s="735"/>
      <c r="T5" s="746" t="s">
        <v>509</v>
      </c>
      <c r="U5" s="747"/>
      <c r="V5" s="747"/>
      <c r="W5" s="748"/>
    </row>
    <row r="6" spans="1:25" s="35" customFormat="1" ht="47.25">
      <c r="A6" s="735"/>
      <c r="B6" s="735"/>
      <c r="C6" s="735"/>
      <c r="D6" s="735"/>
      <c r="E6" s="742"/>
      <c r="F6" s="735"/>
      <c r="G6" s="742"/>
      <c r="H6" s="735"/>
      <c r="I6" s="742"/>
      <c r="J6" s="735"/>
      <c r="K6" s="745"/>
      <c r="L6" s="745"/>
      <c r="M6" s="741"/>
      <c r="N6" s="745"/>
      <c r="O6" s="745"/>
      <c r="P6" s="34" t="s">
        <v>96</v>
      </c>
      <c r="Q6" s="34" t="s">
        <v>97</v>
      </c>
      <c r="R6" s="38" t="s">
        <v>98</v>
      </c>
      <c r="S6" s="38" t="s">
        <v>99</v>
      </c>
      <c r="T6" s="38" t="s">
        <v>96</v>
      </c>
      <c r="U6" s="34" t="s">
        <v>97</v>
      </c>
      <c r="V6" s="38" t="s">
        <v>98</v>
      </c>
      <c r="W6" s="38" t="s">
        <v>99</v>
      </c>
      <c r="X6" s="199" t="s">
        <v>434</v>
      </c>
      <c r="Y6" s="27">
        <v>10</v>
      </c>
    </row>
    <row r="7" spans="1:25" s="41" customFormat="1">
      <c r="A7" s="39">
        <v>1</v>
      </c>
      <c r="B7" s="39">
        <v>2</v>
      </c>
      <c r="C7" s="39">
        <v>3</v>
      </c>
      <c r="D7" s="39">
        <v>4</v>
      </c>
      <c r="E7" s="39">
        <v>5</v>
      </c>
      <c r="F7" s="39">
        <v>6</v>
      </c>
      <c r="G7" s="39">
        <v>7</v>
      </c>
      <c r="H7" s="39">
        <v>8</v>
      </c>
      <c r="I7" s="39">
        <v>9</v>
      </c>
      <c r="J7" s="39">
        <v>10</v>
      </c>
      <c r="K7" s="39">
        <v>11</v>
      </c>
      <c r="L7" s="39">
        <v>12</v>
      </c>
      <c r="M7" s="39">
        <v>13</v>
      </c>
      <c r="N7" s="39">
        <v>14</v>
      </c>
      <c r="O7" s="39">
        <v>15</v>
      </c>
      <c r="P7" s="39">
        <v>16</v>
      </c>
      <c r="Q7" s="39">
        <v>17</v>
      </c>
      <c r="R7" s="39">
        <v>18</v>
      </c>
      <c r="S7" s="39">
        <v>19</v>
      </c>
      <c r="T7" s="39">
        <v>20</v>
      </c>
      <c r="U7" s="39">
        <v>21</v>
      </c>
      <c r="V7" s="39">
        <v>22</v>
      </c>
      <c r="W7" s="39">
        <v>23</v>
      </c>
    </row>
    <row r="8" spans="1:25" s="41" customFormat="1" ht="41.25" customHeight="1">
      <c r="A8" s="115" t="s">
        <v>490</v>
      </c>
      <c r="B8" s="115" t="s">
        <v>491</v>
      </c>
      <c r="C8" s="115" t="s">
        <v>492</v>
      </c>
      <c r="D8" s="523"/>
      <c r="E8" s="115"/>
      <c r="F8" s="294"/>
      <c r="G8" s="295"/>
      <c r="H8" s="294"/>
      <c r="I8" s="34"/>
      <c r="J8" s="294"/>
      <c r="K8" s="296" t="s">
        <v>12</v>
      </c>
      <c r="L8" s="34" t="s">
        <v>116</v>
      </c>
      <c r="M8" s="296" t="s">
        <v>494</v>
      </c>
      <c r="N8" s="34" t="s">
        <v>534</v>
      </c>
      <c r="O8" s="285" t="s">
        <v>535</v>
      </c>
      <c r="P8" s="34" t="s">
        <v>495</v>
      </c>
      <c r="Q8" s="34" t="s">
        <v>496</v>
      </c>
      <c r="R8" s="34" t="s">
        <v>497</v>
      </c>
      <c r="S8" s="34" t="s">
        <v>498</v>
      </c>
      <c r="T8" s="34" t="s">
        <v>495</v>
      </c>
      <c r="U8" s="34" t="s">
        <v>496</v>
      </c>
      <c r="V8" s="34" t="s">
        <v>497</v>
      </c>
      <c r="W8" s="297" t="s">
        <v>498</v>
      </c>
    </row>
    <row r="9" spans="1:25" s="35" customFormat="1" ht="15.75" customHeight="1">
      <c r="A9" s="869">
        <v>0.85</v>
      </c>
      <c r="B9" s="42"/>
      <c r="C9" s="42"/>
      <c r="D9" s="42"/>
      <c r="E9" s="43" t="s">
        <v>100</v>
      </c>
      <c r="F9" s="864" t="s">
        <v>101</v>
      </c>
      <c r="G9" s="864"/>
      <c r="H9" s="864"/>
      <c r="I9" s="864"/>
      <c r="J9" s="864"/>
      <c r="K9" s="864"/>
      <c r="L9" s="864"/>
      <c r="M9" s="865"/>
      <c r="N9" s="44"/>
      <c r="O9" s="44"/>
      <c r="P9" s="75"/>
      <c r="Q9" s="75"/>
      <c r="R9" s="271"/>
      <c r="S9" s="271"/>
      <c r="T9" s="271"/>
      <c r="U9" s="271"/>
      <c r="V9" s="271"/>
      <c r="W9" s="271"/>
    </row>
    <row r="10" spans="1:25" s="35" customFormat="1">
      <c r="A10" s="870"/>
      <c r="B10" s="708">
        <v>0.1</v>
      </c>
      <c r="C10" s="45"/>
      <c r="D10" s="513"/>
      <c r="E10" s="46" t="s">
        <v>102</v>
      </c>
      <c r="F10" s="866" t="s">
        <v>103</v>
      </c>
      <c r="G10" s="867"/>
      <c r="H10" s="867"/>
      <c r="I10" s="867"/>
      <c r="J10" s="867"/>
      <c r="K10" s="867"/>
      <c r="L10" s="867"/>
      <c r="M10" s="868"/>
      <c r="N10" s="47"/>
      <c r="O10" s="47"/>
      <c r="P10" s="268"/>
      <c r="Q10" s="268"/>
      <c r="R10" s="272"/>
      <c r="S10" s="272"/>
      <c r="T10" s="268"/>
      <c r="U10" s="268"/>
      <c r="V10" s="272"/>
      <c r="W10" s="272"/>
    </row>
    <row r="11" spans="1:25" s="60" customFormat="1" ht="29.25" customHeight="1">
      <c r="A11" s="870"/>
      <c r="B11" s="709"/>
      <c r="C11" s="721">
        <v>0</v>
      </c>
      <c r="D11" s="514"/>
      <c r="E11" s="48" t="s">
        <v>106</v>
      </c>
      <c r="F11" s="859" t="s">
        <v>107</v>
      </c>
      <c r="G11" s="862"/>
      <c r="H11" s="862"/>
      <c r="I11" s="862"/>
      <c r="J11" s="862"/>
      <c r="K11" s="862"/>
      <c r="L11" s="862"/>
      <c r="M11" s="863"/>
      <c r="N11" s="49"/>
      <c r="O11" s="300"/>
      <c r="P11" s="100"/>
      <c r="Q11" s="100"/>
      <c r="R11" s="101"/>
      <c r="S11" s="119"/>
      <c r="T11" s="100"/>
      <c r="U11" s="100"/>
      <c r="V11" s="101"/>
      <c r="W11" s="119"/>
    </row>
    <row r="12" spans="1:25" ht="47.25">
      <c r="A12" s="870"/>
      <c r="B12" s="709"/>
      <c r="C12" s="722"/>
      <c r="D12" s="524">
        <v>1</v>
      </c>
      <c r="E12" s="54" t="s">
        <v>0</v>
      </c>
      <c r="F12" s="55" t="s">
        <v>1</v>
      </c>
      <c r="G12" s="243" t="s">
        <v>332</v>
      </c>
      <c r="H12" s="244" t="s">
        <v>64</v>
      </c>
      <c r="I12" s="169" t="s">
        <v>359</v>
      </c>
      <c r="J12" s="245" t="s">
        <v>65</v>
      </c>
      <c r="K12" s="62" t="s">
        <v>115</v>
      </c>
      <c r="L12" s="61">
        <v>0</v>
      </c>
      <c r="M12" s="61" t="s">
        <v>117</v>
      </c>
      <c r="N12" s="58">
        <v>1</v>
      </c>
      <c r="O12" s="299">
        <f>A9*B10*C11*D12*N12</f>
        <v>0</v>
      </c>
      <c r="P12" s="56">
        <v>0</v>
      </c>
      <c r="Q12" s="56">
        <v>10</v>
      </c>
      <c r="R12" s="124">
        <f>100-(P12-L12)*Q12</f>
        <v>100</v>
      </c>
      <c r="S12" s="59">
        <f>O12*R12</f>
        <v>0</v>
      </c>
      <c r="T12" s="52"/>
      <c r="U12" s="391"/>
      <c r="V12" s="124"/>
      <c r="W12" s="399"/>
    </row>
    <row r="13" spans="1:25" s="276" customFormat="1">
      <c r="A13" s="870"/>
      <c r="B13" s="709"/>
      <c r="C13" s="721">
        <v>1</v>
      </c>
      <c r="D13" s="514"/>
      <c r="E13" s="48" t="s">
        <v>108</v>
      </c>
      <c r="F13" s="859" t="s">
        <v>109</v>
      </c>
      <c r="G13" s="860"/>
      <c r="H13" s="860"/>
      <c r="I13" s="860"/>
      <c r="J13" s="860"/>
      <c r="K13" s="860"/>
      <c r="L13" s="860"/>
      <c r="M13" s="861"/>
      <c r="N13" s="49"/>
      <c r="O13" s="300"/>
      <c r="P13" s="100"/>
      <c r="Q13" s="100"/>
      <c r="R13" s="101"/>
      <c r="S13" s="119"/>
      <c r="T13" s="34"/>
      <c r="U13" s="34"/>
      <c r="V13" s="400"/>
      <c r="W13" s="399"/>
    </row>
    <row r="14" spans="1:25" ht="31.5">
      <c r="A14" s="870"/>
      <c r="B14" s="709"/>
      <c r="C14" s="751"/>
      <c r="D14" s="524">
        <v>0</v>
      </c>
      <c r="E14" s="840" t="s">
        <v>4</v>
      </c>
      <c r="F14" s="836" t="s">
        <v>22</v>
      </c>
      <c r="G14" s="243" t="s">
        <v>333</v>
      </c>
      <c r="H14" s="244" t="s">
        <v>2</v>
      </c>
      <c r="I14" s="243" t="s">
        <v>360</v>
      </c>
      <c r="J14" s="244" t="s">
        <v>2</v>
      </c>
      <c r="K14" s="279" t="s">
        <v>356</v>
      </c>
      <c r="L14" s="246"/>
      <c r="M14" s="246"/>
      <c r="N14" s="49"/>
      <c r="O14" s="300"/>
      <c r="P14" s="100"/>
      <c r="Q14" s="100"/>
      <c r="R14" s="101"/>
      <c r="S14" s="215"/>
      <c r="T14" s="34"/>
      <c r="U14" s="34"/>
      <c r="V14" s="400"/>
      <c r="W14" s="415"/>
    </row>
    <row r="15" spans="1:25" ht="43.5" customHeight="1">
      <c r="A15" s="870"/>
      <c r="B15" s="709"/>
      <c r="C15" s="722"/>
      <c r="D15" s="524">
        <v>1</v>
      </c>
      <c r="E15" s="840"/>
      <c r="F15" s="836"/>
      <c r="G15" s="243" t="s">
        <v>334</v>
      </c>
      <c r="H15" s="244" t="s">
        <v>17</v>
      </c>
      <c r="I15" s="52" t="s">
        <v>355</v>
      </c>
      <c r="J15" s="245" t="s">
        <v>17</v>
      </c>
      <c r="K15" s="247" t="s">
        <v>267</v>
      </c>
      <c r="L15" s="57">
        <v>48</v>
      </c>
      <c r="M15" s="248" t="s">
        <v>117</v>
      </c>
      <c r="N15" s="58">
        <v>1</v>
      </c>
      <c r="O15" s="299">
        <f>+A9*B10*C13*D15*N15</f>
        <v>8.5000000000000006E-2</v>
      </c>
      <c r="P15" s="56">
        <v>48</v>
      </c>
      <c r="Q15" s="56">
        <v>2</v>
      </c>
      <c r="R15" s="124">
        <f>100+(L15-P15)*Q15</f>
        <v>100</v>
      </c>
      <c r="S15" s="59">
        <f>O15*R15</f>
        <v>8.5</v>
      </c>
      <c r="T15" s="52"/>
      <c r="U15" s="391"/>
      <c r="V15" s="124"/>
      <c r="W15" s="399"/>
    </row>
    <row r="16" spans="1:25" s="60" customFormat="1">
      <c r="A16" s="870"/>
      <c r="B16" s="841"/>
      <c r="C16" s="63"/>
      <c r="D16" s="579"/>
      <c r="E16" s="64" t="s">
        <v>111</v>
      </c>
      <c r="F16" s="851" t="s">
        <v>112</v>
      </c>
      <c r="G16" s="852"/>
      <c r="H16" s="852"/>
      <c r="I16" s="852"/>
      <c r="J16" s="852"/>
      <c r="K16" s="852"/>
      <c r="L16" s="852"/>
      <c r="M16" s="853"/>
      <c r="N16" s="103"/>
      <c r="O16" s="103"/>
      <c r="P16" s="104"/>
      <c r="Q16" s="104"/>
      <c r="R16" s="105"/>
      <c r="S16" s="120"/>
      <c r="T16" s="52"/>
      <c r="U16" s="52"/>
      <c r="V16" s="53"/>
      <c r="W16" s="416"/>
    </row>
    <row r="17" spans="1:27" s="35" customFormat="1" ht="29.25" customHeight="1">
      <c r="A17" s="870"/>
      <c r="B17" s="709">
        <v>0.78</v>
      </c>
      <c r="C17" s="370"/>
      <c r="D17" s="518"/>
      <c r="E17" s="184" t="s">
        <v>141</v>
      </c>
      <c r="F17" s="750" t="s">
        <v>142</v>
      </c>
      <c r="G17" s="750"/>
      <c r="H17" s="750"/>
      <c r="I17" s="750"/>
      <c r="J17" s="750"/>
      <c r="K17" s="750"/>
      <c r="L17" s="750"/>
      <c r="M17" s="750"/>
      <c r="N17" s="110"/>
      <c r="O17" s="110"/>
      <c r="P17" s="109"/>
      <c r="Q17" s="109"/>
      <c r="R17" s="107"/>
      <c r="S17" s="121"/>
      <c r="T17" s="69"/>
      <c r="U17" s="69"/>
      <c r="V17" s="405"/>
      <c r="W17" s="417"/>
    </row>
    <row r="18" spans="1:27" s="35" customFormat="1" ht="47.25">
      <c r="A18" s="870"/>
      <c r="B18" s="709"/>
      <c r="C18" s="706">
        <v>1</v>
      </c>
      <c r="D18" s="706">
        <v>0.5</v>
      </c>
      <c r="E18" s="699" t="s">
        <v>62</v>
      </c>
      <c r="F18" s="699" t="s">
        <v>299</v>
      </c>
      <c r="G18" s="684" t="s">
        <v>405</v>
      </c>
      <c r="H18" s="692" t="s">
        <v>430</v>
      </c>
      <c r="I18" s="73" t="s">
        <v>422</v>
      </c>
      <c r="J18" s="277" t="s">
        <v>401</v>
      </c>
      <c r="K18" s="62" t="s">
        <v>115</v>
      </c>
      <c r="L18" s="62">
        <v>0</v>
      </c>
      <c r="M18" s="69" t="s">
        <v>117</v>
      </c>
      <c r="N18" s="580">
        <v>0.3</v>
      </c>
      <c r="O18" s="303">
        <f>+$A$9*$B$17*$C$18*$D$18*N18</f>
        <v>9.9449999999999997E-2</v>
      </c>
      <c r="P18" s="56">
        <v>0</v>
      </c>
      <c r="Q18" s="56">
        <v>10</v>
      </c>
      <c r="R18" s="124">
        <f>100-(P18-L18)*Q18</f>
        <v>100</v>
      </c>
      <c r="S18" s="59">
        <f t="shared" ref="S18:S23" si="0">O18*R18</f>
        <v>9.9450000000000003</v>
      </c>
      <c r="T18" s="52"/>
      <c r="U18" s="391"/>
      <c r="V18" s="124"/>
      <c r="W18" s="399"/>
    </row>
    <row r="19" spans="1:27" s="35" customFormat="1" ht="47.25">
      <c r="A19" s="870"/>
      <c r="B19" s="709"/>
      <c r="C19" s="760"/>
      <c r="D19" s="760"/>
      <c r="E19" s="700"/>
      <c r="F19" s="700"/>
      <c r="G19" s="684"/>
      <c r="H19" s="692"/>
      <c r="I19" s="73" t="s">
        <v>423</v>
      </c>
      <c r="J19" s="277" t="s">
        <v>402</v>
      </c>
      <c r="K19" s="62" t="s">
        <v>115</v>
      </c>
      <c r="L19" s="62">
        <v>0</v>
      </c>
      <c r="M19" s="69" t="s">
        <v>117</v>
      </c>
      <c r="N19" s="580">
        <v>0.4</v>
      </c>
      <c r="O19" s="303">
        <f t="shared" ref="O19:O20" si="1">+$A$9*$B$17*$C$18*$D$18*N19</f>
        <v>0.13260000000000002</v>
      </c>
      <c r="P19" s="56">
        <v>0</v>
      </c>
      <c r="Q19" s="56">
        <v>10</v>
      </c>
      <c r="R19" s="124">
        <f t="shared" ref="R19:R23" si="2">100-(P19-L19)*Q19</f>
        <v>100</v>
      </c>
      <c r="S19" s="59">
        <f t="shared" si="0"/>
        <v>13.260000000000002</v>
      </c>
      <c r="T19" s="52"/>
      <c r="U19" s="391"/>
      <c r="V19" s="124"/>
      <c r="W19" s="399"/>
    </row>
    <row r="20" spans="1:27" s="35" customFormat="1" ht="105" customHeight="1">
      <c r="A20" s="870"/>
      <c r="B20" s="709"/>
      <c r="C20" s="760"/>
      <c r="D20" s="707"/>
      <c r="E20" s="700"/>
      <c r="F20" s="700"/>
      <c r="G20" s="684"/>
      <c r="H20" s="692"/>
      <c r="I20" s="73" t="s">
        <v>424</v>
      </c>
      <c r="J20" s="53" t="s">
        <v>425</v>
      </c>
      <c r="K20" s="62" t="s">
        <v>115</v>
      </c>
      <c r="L20" s="62">
        <v>0</v>
      </c>
      <c r="M20" s="69" t="s">
        <v>117</v>
      </c>
      <c r="N20" s="249">
        <v>0.3</v>
      </c>
      <c r="O20" s="303">
        <f t="shared" si="1"/>
        <v>9.9449999999999997E-2</v>
      </c>
      <c r="P20" s="56">
        <v>0</v>
      </c>
      <c r="Q20" s="56">
        <v>10</v>
      </c>
      <c r="R20" s="124">
        <f t="shared" si="2"/>
        <v>100</v>
      </c>
      <c r="S20" s="59">
        <f t="shared" si="0"/>
        <v>9.9450000000000003</v>
      </c>
      <c r="T20" s="52"/>
      <c r="U20" s="391"/>
      <c r="V20" s="124"/>
      <c r="W20" s="399"/>
      <c r="X20" s="37"/>
      <c r="Y20" s="37"/>
      <c r="Z20" s="37"/>
      <c r="AA20" s="37"/>
    </row>
    <row r="21" spans="1:27" s="35" customFormat="1" ht="69" customHeight="1">
      <c r="A21" s="870"/>
      <c r="B21" s="709"/>
      <c r="C21" s="760"/>
      <c r="D21" s="759">
        <v>0.3</v>
      </c>
      <c r="E21" s="700"/>
      <c r="F21" s="700"/>
      <c r="G21" s="684" t="s">
        <v>410</v>
      </c>
      <c r="H21" s="692" t="s">
        <v>426</v>
      </c>
      <c r="I21" s="73" t="s">
        <v>411</v>
      </c>
      <c r="J21" s="277" t="s">
        <v>401</v>
      </c>
      <c r="K21" s="62" t="s">
        <v>115</v>
      </c>
      <c r="L21" s="62">
        <v>0</v>
      </c>
      <c r="M21" s="69" t="s">
        <v>117</v>
      </c>
      <c r="N21" s="249">
        <v>0.4</v>
      </c>
      <c r="O21" s="303">
        <f>+$A$9*$B$17*$C$18*$D$21*N21</f>
        <v>7.9560000000000006E-2</v>
      </c>
      <c r="P21" s="56">
        <v>0</v>
      </c>
      <c r="Q21" s="56">
        <v>10</v>
      </c>
      <c r="R21" s="124">
        <f t="shared" si="2"/>
        <v>100</v>
      </c>
      <c r="S21" s="59">
        <f t="shared" si="0"/>
        <v>7.9560000000000004</v>
      </c>
      <c r="T21" s="52"/>
      <c r="U21" s="391"/>
      <c r="V21" s="124"/>
      <c r="W21" s="399"/>
      <c r="X21" s="37"/>
      <c r="Y21" s="37"/>
      <c r="Z21" s="37"/>
      <c r="AA21" s="37"/>
    </row>
    <row r="22" spans="1:27" s="37" customFormat="1" ht="47.25">
      <c r="A22" s="870"/>
      <c r="B22" s="709"/>
      <c r="C22" s="760"/>
      <c r="D22" s="759"/>
      <c r="E22" s="700"/>
      <c r="F22" s="700"/>
      <c r="G22" s="684"/>
      <c r="H22" s="692"/>
      <c r="I22" s="73" t="s">
        <v>412</v>
      </c>
      <c r="J22" s="277" t="s">
        <v>402</v>
      </c>
      <c r="K22" s="62" t="s">
        <v>115</v>
      </c>
      <c r="L22" s="62">
        <v>0</v>
      </c>
      <c r="M22" s="69" t="s">
        <v>117</v>
      </c>
      <c r="N22" s="249">
        <v>0.6</v>
      </c>
      <c r="O22" s="303">
        <f>+$A$9*$B$17*$C$18*$D$21*N22</f>
        <v>0.11933999999999999</v>
      </c>
      <c r="P22" s="56">
        <v>0</v>
      </c>
      <c r="Q22" s="56">
        <v>10</v>
      </c>
      <c r="R22" s="124">
        <f t="shared" si="2"/>
        <v>100</v>
      </c>
      <c r="S22" s="59">
        <f t="shared" si="0"/>
        <v>11.933999999999999</v>
      </c>
      <c r="T22" s="52"/>
      <c r="U22" s="391"/>
      <c r="V22" s="124"/>
      <c r="W22" s="399"/>
    </row>
    <row r="23" spans="1:27" s="37" customFormat="1" ht="47.25">
      <c r="A23" s="870"/>
      <c r="B23" s="709"/>
      <c r="C23" s="707"/>
      <c r="D23" s="521">
        <v>0.2</v>
      </c>
      <c r="E23" s="700"/>
      <c r="F23" s="700"/>
      <c r="G23" s="99" t="s">
        <v>414</v>
      </c>
      <c r="H23" s="73" t="s">
        <v>399</v>
      </c>
      <c r="I23" s="52" t="s">
        <v>421</v>
      </c>
      <c r="J23" s="53" t="s">
        <v>416</v>
      </c>
      <c r="K23" s="62" t="s">
        <v>115</v>
      </c>
      <c r="L23" s="62">
        <v>0</v>
      </c>
      <c r="M23" s="69" t="s">
        <v>117</v>
      </c>
      <c r="N23" s="580">
        <v>1</v>
      </c>
      <c r="O23" s="303">
        <f>+$A$9*$B$17*$C$18*D23*N23</f>
        <v>0.13260000000000002</v>
      </c>
      <c r="P23" s="56">
        <v>0</v>
      </c>
      <c r="Q23" s="56">
        <v>10</v>
      </c>
      <c r="R23" s="124">
        <f t="shared" si="2"/>
        <v>100</v>
      </c>
      <c r="S23" s="59">
        <f t="shared" si="0"/>
        <v>13.260000000000002</v>
      </c>
      <c r="T23" s="52"/>
      <c r="U23" s="391"/>
      <c r="V23" s="124"/>
      <c r="W23" s="399"/>
    </row>
    <row r="24" spans="1:27" s="37" customFormat="1" ht="30" customHeight="1">
      <c r="A24" s="870"/>
      <c r="B24" s="365"/>
      <c r="C24" s="130"/>
      <c r="D24" s="130"/>
      <c r="E24" s="129" t="s">
        <v>506</v>
      </c>
      <c r="F24" s="713" t="s">
        <v>507</v>
      </c>
      <c r="G24" s="714"/>
      <c r="H24" s="714"/>
      <c r="I24" s="714"/>
      <c r="J24" s="714"/>
      <c r="K24" s="714"/>
      <c r="L24" s="714"/>
      <c r="M24" s="715"/>
      <c r="N24" s="130"/>
      <c r="O24" s="338"/>
      <c r="P24" s="130"/>
      <c r="Q24" s="130"/>
      <c r="R24" s="130"/>
      <c r="S24" s="321"/>
      <c r="T24" s="406"/>
      <c r="U24" s="406"/>
      <c r="V24" s="406"/>
      <c r="W24" s="407"/>
    </row>
    <row r="25" spans="1:27" s="37" customFormat="1" ht="88.5" customHeight="1">
      <c r="A25" s="870"/>
      <c r="B25" s="719">
        <v>0.12</v>
      </c>
      <c r="C25" s="371">
        <v>0.08</v>
      </c>
      <c r="D25" s="520">
        <v>1</v>
      </c>
      <c r="E25" s="113" t="s">
        <v>3</v>
      </c>
      <c r="F25" s="55" t="s">
        <v>21</v>
      </c>
      <c r="G25" s="169" t="s">
        <v>331</v>
      </c>
      <c r="H25" s="55" t="s">
        <v>308</v>
      </c>
      <c r="I25" s="56" t="s">
        <v>358</v>
      </c>
      <c r="J25" s="55" t="s">
        <v>104</v>
      </c>
      <c r="K25" s="57" t="s">
        <v>115</v>
      </c>
      <c r="L25" s="57">
        <v>0</v>
      </c>
      <c r="M25" s="57" t="s">
        <v>117</v>
      </c>
      <c r="N25" s="58">
        <v>1</v>
      </c>
      <c r="O25" s="340">
        <f>+$A$9*$B$25*C25*D25*N25</f>
        <v>8.1599999999999989E-3</v>
      </c>
      <c r="P25" s="56">
        <v>0</v>
      </c>
      <c r="Q25" s="56">
        <v>10</v>
      </c>
      <c r="R25" s="124">
        <f>100-(P25-L25)*Q25</f>
        <v>100</v>
      </c>
      <c r="S25" s="59">
        <f t="shared" ref="S25:S34" si="3">+O25*R25</f>
        <v>0.81599999999999984</v>
      </c>
      <c r="T25" s="56"/>
      <c r="U25" s="56"/>
      <c r="V25" s="124"/>
      <c r="W25" s="408"/>
    </row>
    <row r="26" spans="1:27" s="37" customFormat="1" ht="86.25" customHeight="1">
      <c r="A26" s="870"/>
      <c r="B26" s="719"/>
      <c r="C26" s="371">
        <v>0.06</v>
      </c>
      <c r="D26" s="520">
        <v>1</v>
      </c>
      <c r="E26" s="367" t="s">
        <v>32</v>
      </c>
      <c r="F26" s="170" t="s">
        <v>33</v>
      </c>
      <c r="G26" s="73" t="s">
        <v>317</v>
      </c>
      <c r="H26" s="238" t="s">
        <v>378</v>
      </c>
      <c r="I26" s="99" t="s">
        <v>338</v>
      </c>
      <c r="J26" s="53" t="s">
        <v>431</v>
      </c>
      <c r="K26" s="62" t="s">
        <v>115</v>
      </c>
      <c r="L26" s="62">
        <v>0</v>
      </c>
      <c r="M26" s="61" t="s">
        <v>110</v>
      </c>
      <c r="N26" s="72">
        <v>1</v>
      </c>
      <c r="O26" s="340">
        <f>+$A$9*$B$25*C26*D26*N26</f>
        <v>6.1199999999999996E-3</v>
      </c>
      <c r="P26" s="69">
        <v>0</v>
      </c>
      <c r="Q26" s="69">
        <v>10</v>
      </c>
      <c r="R26" s="124">
        <f t="shared" ref="R26:R29" si="4">100-(P26-L26)*Q26</f>
        <v>100</v>
      </c>
      <c r="S26" s="59">
        <f t="shared" si="3"/>
        <v>0.61199999999999999</v>
      </c>
      <c r="T26" s="69"/>
      <c r="U26" s="69"/>
      <c r="V26" s="124"/>
      <c r="W26" s="408"/>
    </row>
    <row r="27" spans="1:27" s="37" customFormat="1" ht="63">
      <c r="A27" s="870"/>
      <c r="B27" s="719"/>
      <c r="C27" s="371">
        <v>0.06</v>
      </c>
      <c r="D27" s="520">
        <v>1</v>
      </c>
      <c r="E27" s="367" t="s">
        <v>34</v>
      </c>
      <c r="F27" s="170" t="s">
        <v>35</v>
      </c>
      <c r="G27" s="73" t="s">
        <v>318</v>
      </c>
      <c r="H27" s="238" t="s">
        <v>379</v>
      </c>
      <c r="I27" s="52" t="s">
        <v>339</v>
      </c>
      <c r="J27" s="53" t="s">
        <v>432</v>
      </c>
      <c r="K27" s="62" t="s">
        <v>115</v>
      </c>
      <c r="L27" s="62">
        <v>0</v>
      </c>
      <c r="M27" s="61" t="s">
        <v>117</v>
      </c>
      <c r="N27" s="72">
        <v>1</v>
      </c>
      <c r="O27" s="340">
        <f t="shared" ref="O27:O34" si="5">+$A$9*$B$25*C27*D27*N27</f>
        <v>6.1199999999999996E-3</v>
      </c>
      <c r="P27" s="69">
        <v>0</v>
      </c>
      <c r="Q27" s="69">
        <v>10</v>
      </c>
      <c r="R27" s="124">
        <f t="shared" si="4"/>
        <v>100</v>
      </c>
      <c r="S27" s="59">
        <f t="shared" si="3"/>
        <v>0.61199999999999999</v>
      </c>
      <c r="T27" s="69"/>
      <c r="U27" s="69"/>
      <c r="V27" s="124"/>
      <c r="W27" s="408"/>
    </row>
    <row r="28" spans="1:27" s="37" customFormat="1" ht="84" customHeight="1">
      <c r="A28" s="870"/>
      <c r="B28" s="719"/>
      <c r="C28" s="706">
        <v>0.1</v>
      </c>
      <c r="D28" s="517">
        <v>0.5</v>
      </c>
      <c r="E28" s="716" t="s">
        <v>40</v>
      </c>
      <c r="F28" s="699" t="s">
        <v>41</v>
      </c>
      <c r="G28" s="73" t="s">
        <v>323</v>
      </c>
      <c r="H28" s="98" t="s">
        <v>306</v>
      </c>
      <c r="I28" s="73" t="s">
        <v>350</v>
      </c>
      <c r="J28" s="74" t="s">
        <v>304</v>
      </c>
      <c r="K28" s="62" t="s">
        <v>115</v>
      </c>
      <c r="L28" s="62">
        <v>0</v>
      </c>
      <c r="M28" s="61" t="s">
        <v>117</v>
      </c>
      <c r="N28" s="72">
        <v>1</v>
      </c>
      <c r="O28" s="340">
        <f t="shared" si="5"/>
        <v>5.1000000000000004E-3</v>
      </c>
      <c r="P28" s="69">
        <v>0</v>
      </c>
      <c r="Q28" s="69">
        <v>10</v>
      </c>
      <c r="R28" s="124">
        <f t="shared" si="4"/>
        <v>100</v>
      </c>
      <c r="S28" s="59">
        <f t="shared" si="3"/>
        <v>0.51</v>
      </c>
      <c r="T28" s="69"/>
      <c r="U28" s="69"/>
      <c r="V28" s="124"/>
      <c r="W28" s="409"/>
      <c r="Z28" s="37">
        <f>55+13</f>
        <v>68</v>
      </c>
    </row>
    <row r="29" spans="1:27" s="37" customFormat="1" ht="63" customHeight="1">
      <c r="A29" s="870"/>
      <c r="B29" s="719"/>
      <c r="C29" s="707"/>
      <c r="D29" s="520">
        <v>0.5</v>
      </c>
      <c r="E29" s="717"/>
      <c r="F29" s="701"/>
      <c r="G29" s="73" t="s">
        <v>324</v>
      </c>
      <c r="H29" s="98" t="s">
        <v>307</v>
      </c>
      <c r="I29" s="73" t="s">
        <v>351</v>
      </c>
      <c r="J29" s="74" t="s">
        <v>305</v>
      </c>
      <c r="K29" s="62" t="s">
        <v>115</v>
      </c>
      <c r="L29" s="62">
        <v>0</v>
      </c>
      <c r="M29" s="61" t="s">
        <v>117</v>
      </c>
      <c r="N29" s="72">
        <v>1</v>
      </c>
      <c r="O29" s="340">
        <f>+$A$9*$B$25*C28*D29*N29</f>
        <v>5.1000000000000004E-3</v>
      </c>
      <c r="P29" s="69">
        <v>0</v>
      </c>
      <c r="Q29" s="69">
        <v>10</v>
      </c>
      <c r="R29" s="124">
        <f t="shared" si="4"/>
        <v>100</v>
      </c>
      <c r="S29" s="59">
        <f t="shared" si="3"/>
        <v>0.51</v>
      </c>
      <c r="T29" s="69"/>
      <c r="U29" s="69"/>
      <c r="V29" s="124"/>
      <c r="W29" s="409"/>
      <c r="X29" s="35"/>
    </row>
    <row r="30" spans="1:27" s="37" customFormat="1" ht="47.25">
      <c r="A30" s="870"/>
      <c r="B30" s="719"/>
      <c r="C30" s="518">
        <v>0.08</v>
      </c>
      <c r="D30" s="518">
        <v>1</v>
      </c>
      <c r="E30" s="569" t="s">
        <v>144</v>
      </c>
      <c r="F30" s="569" t="s">
        <v>145</v>
      </c>
      <c r="G30" s="570" t="s">
        <v>526</v>
      </c>
      <c r="H30" s="470" t="s">
        <v>527</v>
      </c>
      <c r="I30" s="469" t="s">
        <v>528</v>
      </c>
      <c r="J30" s="470" t="s">
        <v>527</v>
      </c>
      <c r="K30" s="485" t="s">
        <v>537</v>
      </c>
      <c r="L30" s="62">
        <v>1</v>
      </c>
      <c r="M30" s="61" t="s">
        <v>117</v>
      </c>
      <c r="N30" s="538">
        <v>1</v>
      </c>
      <c r="O30" s="544">
        <f>A9*B25*C30*D30*N30</f>
        <v>8.1599999999999989E-3</v>
      </c>
      <c r="P30" s="69">
        <v>1</v>
      </c>
      <c r="Q30" s="69">
        <v>10</v>
      </c>
      <c r="R30" s="124">
        <f>100-(P30-L30)*Q30</f>
        <v>100</v>
      </c>
      <c r="S30" s="59">
        <f t="shared" si="3"/>
        <v>0.81599999999999984</v>
      </c>
      <c r="T30" s="69"/>
      <c r="U30" s="69"/>
      <c r="V30" s="124"/>
      <c r="W30" s="409"/>
      <c r="X30" s="35"/>
    </row>
    <row r="31" spans="1:27" s="37" customFormat="1" ht="93" customHeight="1">
      <c r="A31" s="870"/>
      <c r="B31" s="719"/>
      <c r="C31" s="655">
        <v>0.18</v>
      </c>
      <c r="D31" s="655">
        <v>1</v>
      </c>
      <c r="E31" s="653" t="s">
        <v>43</v>
      </c>
      <c r="F31" s="71" t="s">
        <v>44</v>
      </c>
      <c r="G31" s="653" t="s">
        <v>327</v>
      </c>
      <c r="H31" s="71" t="s">
        <v>44</v>
      </c>
      <c r="I31" s="653" t="s">
        <v>327</v>
      </c>
      <c r="J31" s="278" t="s">
        <v>433</v>
      </c>
      <c r="K31" s="62" t="s">
        <v>115</v>
      </c>
      <c r="L31" s="62">
        <v>1</v>
      </c>
      <c r="M31" s="62" t="s">
        <v>117</v>
      </c>
      <c r="N31" s="72">
        <v>1</v>
      </c>
      <c r="O31" s="340">
        <f t="shared" si="5"/>
        <v>1.8359999999999998E-2</v>
      </c>
      <c r="P31" s="69">
        <v>0</v>
      </c>
      <c r="Q31" s="69">
        <v>10</v>
      </c>
      <c r="R31" s="124">
        <v>100</v>
      </c>
      <c r="S31" s="65">
        <f t="shared" si="3"/>
        <v>1.8359999999999999</v>
      </c>
      <c r="T31" s="69"/>
      <c r="U31" s="69"/>
      <c r="V31" s="124"/>
      <c r="W31" s="409"/>
      <c r="X31" s="35"/>
    </row>
    <row r="32" spans="1:27" s="35" customFormat="1" ht="103.5" customHeight="1">
      <c r="A32" s="870"/>
      <c r="B32" s="719"/>
      <c r="C32" s="371">
        <v>0.18</v>
      </c>
      <c r="D32" s="520">
        <v>1</v>
      </c>
      <c r="E32" s="367" t="s">
        <v>46</v>
      </c>
      <c r="F32" s="368" t="s">
        <v>47</v>
      </c>
      <c r="G32" s="171" t="s">
        <v>328</v>
      </c>
      <c r="H32" s="171" t="s">
        <v>439</v>
      </c>
      <c r="I32" s="367" t="s">
        <v>352</v>
      </c>
      <c r="J32" s="170" t="s">
        <v>297</v>
      </c>
      <c r="K32" s="485" t="s">
        <v>540</v>
      </c>
      <c r="L32" s="62">
        <v>0</v>
      </c>
      <c r="M32" s="61" t="s">
        <v>117</v>
      </c>
      <c r="N32" s="72">
        <v>1</v>
      </c>
      <c r="O32" s="340">
        <f t="shared" si="5"/>
        <v>1.8359999999999998E-2</v>
      </c>
      <c r="P32" s="69">
        <v>0</v>
      </c>
      <c r="Q32" s="69">
        <v>10</v>
      </c>
      <c r="R32" s="124">
        <f>100-(P32-L32)*Q32</f>
        <v>100</v>
      </c>
      <c r="S32" s="65">
        <f t="shared" si="3"/>
        <v>1.8359999999999999</v>
      </c>
      <c r="T32" s="69"/>
      <c r="U32" s="69"/>
      <c r="V32" s="124"/>
      <c r="W32" s="409"/>
    </row>
    <row r="33" spans="1:23" s="35" customFormat="1" ht="79.5" customHeight="1">
      <c r="A33" s="870"/>
      <c r="B33" s="719"/>
      <c r="C33" s="654">
        <v>0.18</v>
      </c>
      <c r="D33" s="654">
        <v>1</v>
      </c>
      <c r="E33" s="653" t="s">
        <v>48</v>
      </c>
      <c r="F33" s="652" t="s">
        <v>49</v>
      </c>
      <c r="G33" s="71" t="s">
        <v>329</v>
      </c>
      <c r="H33" s="71" t="s">
        <v>435</v>
      </c>
      <c r="I33" s="653" t="s">
        <v>353</v>
      </c>
      <c r="J33" s="238" t="s">
        <v>298</v>
      </c>
      <c r="K33" s="638" t="s">
        <v>542</v>
      </c>
      <c r="L33" s="658" t="s">
        <v>543</v>
      </c>
      <c r="M33" s="62" t="s">
        <v>117</v>
      </c>
      <c r="N33" s="72">
        <v>1</v>
      </c>
      <c r="O33" s="340">
        <f t="shared" si="5"/>
        <v>1.8359999999999998E-2</v>
      </c>
      <c r="P33" s="69">
        <v>0</v>
      </c>
      <c r="Q33" s="69">
        <v>10</v>
      </c>
      <c r="R33" s="124">
        <f>100-P33*Q33</f>
        <v>100</v>
      </c>
      <c r="S33" s="65">
        <f t="shared" si="3"/>
        <v>1.8359999999999999</v>
      </c>
      <c r="T33" s="69"/>
      <c r="U33" s="69"/>
      <c r="V33" s="124"/>
      <c r="W33" s="409"/>
    </row>
    <row r="34" spans="1:23" s="35" customFormat="1" ht="89.25" customHeight="1">
      <c r="A34" s="870"/>
      <c r="B34" s="719"/>
      <c r="C34" s="388">
        <v>0.08</v>
      </c>
      <c r="D34" s="517">
        <v>1</v>
      </c>
      <c r="E34" s="382" t="s">
        <v>51</v>
      </c>
      <c r="F34" s="384" t="s">
        <v>52</v>
      </c>
      <c r="G34" s="382" t="s">
        <v>330</v>
      </c>
      <c r="H34" s="382" t="s">
        <v>454</v>
      </c>
      <c r="I34" s="113" t="s">
        <v>354</v>
      </c>
      <c r="J34" s="385" t="s">
        <v>511</v>
      </c>
      <c r="K34" s="485" t="s">
        <v>542</v>
      </c>
      <c r="L34" s="487"/>
      <c r="M34" s="61" t="s">
        <v>117</v>
      </c>
      <c r="N34" s="72">
        <v>1</v>
      </c>
      <c r="O34" s="340">
        <f t="shared" si="5"/>
        <v>8.1599999999999989E-3</v>
      </c>
      <c r="P34" s="69">
        <v>0</v>
      </c>
      <c r="Q34" s="69">
        <v>10</v>
      </c>
      <c r="R34" s="124">
        <f>100-P34*Q34</f>
        <v>100</v>
      </c>
      <c r="S34" s="65">
        <f t="shared" si="3"/>
        <v>0.81599999999999984</v>
      </c>
      <c r="T34" s="69"/>
      <c r="U34" s="69"/>
      <c r="V34" s="410"/>
      <c r="W34" s="408"/>
    </row>
    <row r="35" spans="1:23" s="199" customFormat="1">
      <c r="A35" s="837">
        <v>0.15</v>
      </c>
      <c r="B35" s="205"/>
      <c r="C35" s="206">
        <f>SUM(C25:C34)</f>
        <v>0.99999999999999989</v>
      </c>
      <c r="D35" s="206"/>
      <c r="E35" s="75" t="s">
        <v>120</v>
      </c>
      <c r="F35" s="718" t="s">
        <v>121</v>
      </c>
      <c r="G35" s="718"/>
      <c r="H35" s="718"/>
      <c r="I35" s="718"/>
      <c r="J35" s="718"/>
      <c r="K35" s="718"/>
      <c r="L35" s="718"/>
      <c r="M35" s="718"/>
      <c r="N35" s="139"/>
      <c r="O35" s="581">
        <f>SUM(O12:O34)</f>
        <v>0.85000000000000009</v>
      </c>
      <c r="P35" s="139"/>
      <c r="Q35" s="139"/>
      <c r="R35" s="139"/>
      <c r="S35" s="374">
        <f>SUM(S12:S34)</f>
        <v>85.000000000000014</v>
      </c>
      <c r="T35" s="237"/>
      <c r="U35" s="237"/>
      <c r="V35" s="237"/>
      <c r="W35" s="411"/>
    </row>
    <row r="36" spans="1:23" s="199" customFormat="1" ht="67.5" customHeight="1">
      <c r="A36" s="837"/>
      <c r="B36" s="656">
        <v>0.7</v>
      </c>
      <c r="C36" s="371">
        <v>1</v>
      </c>
      <c r="D36" s="520"/>
      <c r="E36" s="79" t="s">
        <v>484</v>
      </c>
      <c r="F36" s="98" t="s">
        <v>122</v>
      </c>
      <c r="G36" s="79" t="s">
        <v>486</v>
      </c>
      <c r="H36" s="98" t="s">
        <v>122</v>
      </c>
      <c r="I36" s="79" t="s">
        <v>488</v>
      </c>
      <c r="J36" s="98" t="s">
        <v>122</v>
      </c>
      <c r="K36" s="62"/>
      <c r="L36" s="62"/>
      <c r="M36" s="61" t="s">
        <v>117</v>
      </c>
      <c r="N36" s="78">
        <v>1</v>
      </c>
      <c r="O36" s="348">
        <f>+A35*B36*C36*N36</f>
        <v>0.105</v>
      </c>
      <c r="P36" s="69">
        <v>0</v>
      </c>
      <c r="Q36" s="69">
        <v>10</v>
      </c>
      <c r="R36" s="124">
        <f>100-(P36-L36)*Q36</f>
        <v>100</v>
      </c>
      <c r="S36" s="65">
        <f>+O36*R36</f>
        <v>10.5</v>
      </c>
      <c r="T36" s="69"/>
      <c r="U36" s="69"/>
      <c r="V36" s="124"/>
      <c r="W36" s="408"/>
    </row>
    <row r="37" spans="1:23" s="199" customFormat="1" ht="75" customHeight="1">
      <c r="A37" s="837"/>
      <c r="B37" s="657">
        <v>0.3</v>
      </c>
      <c r="C37" s="371">
        <v>1</v>
      </c>
      <c r="D37" s="520"/>
      <c r="E37" s="79" t="s">
        <v>485</v>
      </c>
      <c r="F37" s="98" t="s">
        <v>123</v>
      </c>
      <c r="G37" s="79" t="s">
        <v>487</v>
      </c>
      <c r="H37" s="98" t="s">
        <v>123</v>
      </c>
      <c r="I37" s="79" t="s">
        <v>489</v>
      </c>
      <c r="J37" s="98" t="s">
        <v>123</v>
      </c>
      <c r="K37" s="62"/>
      <c r="L37" s="62"/>
      <c r="M37" s="61" t="s">
        <v>117</v>
      </c>
      <c r="N37" s="78">
        <v>1</v>
      </c>
      <c r="O37" s="348">
        <f>+A35*B37*C37*N37</f>
        <v>4.4999999999999998E-2</v>
      </c>
      <c r="P37" s="69">
        <v>0</v>
      </c>
      <c r="Q37" s="69">
        <v>10</v>
      </c>
      <c r="R37" s="124">
        <f>100-(P37-L37)*Q37</f>
        <v>100</v>
      </c>
      <c r="S37" s="65">
        <f>+O37*R37</f>
        <v>4.5</v>
      </c>
      <c r="T37" s="69"/>
      <c r="U37" s="69"/>
      <c r="V37" s="124"/>
      <c r="W37" s="408"/>
    </row>
    <row r="38" spans="1:23" s="199" customFormat="1">
      <c r="A38" s="206"/>
      <c r="B38" s="205"/>
      <c r="C38" s="205"/>
      <c r="D38" s="205"/>
      <c r="E38" s="133" t="s">
        <v>29</v>
      </c>
      <c r="F38" s="763" t="s">
        <v>124</v>
      </c>
      <c r="G38" s="763"/>
      <c r="H38" s="763"/>
      <c r="I38" s="763"/>
      <c r="J38" s="763"/>
      <c r="K38" s="763"/>
      <c r="L38" s="763"/>
      <c r="M38" s="763"/>
      <c r="N38" s="139"/>
      <c r="O38" s="347">
        <f>SUM(O35:O37)</f>
        <v>1</v>
      </c>
      <c r="P38" s="139"/>
      <c r="Q38" s="139"/>
      <c r="R38" s="139"/>
      <c r="S38" s="375">
        <f>SUM(S35:S37)</f>
        <v>100.00000000000001</v>
      </c>
      <c r="T38" s="237"/>
      <c r="U38" s="237"/>
      <c r="V38" s="237"/>
      <c r="W38" s="411"/>
    </row>
    <row r="39" spans="1:23" s="199" customFormat="1" ht="31.5">
      <c r="A39" s="206"/>
      <c r="B39" s="205"/>
      <c r="C39" s="205"/>
      <c r="D39" s="205"/>
      <c r="E39" s="99" t="s">
        <v>125</v>
      </c>
      <c r="F39" s="76" t="s">
        <v>450</v>
      </c>
      <c r="G39" s="69" t="s">
        <v>331</v>
      </c>
      <c r="H39" s="76" t="s">
        <v>450</v>
      </c>
      <c r="I39" s="177" t="s">
        <v>358</v>
      </c>
      <c r="J39" s="76" t="s">
        <v>450</v>
      </c>
      <c r="K39" s="62" t="s">
        <v>512</v>
      </c>
      <c r="L39" s="62"/>
      <c r="M39" s="61" t="s">
        <v>117</v>
      </c>
      <c r="N39" s="78"/>
      <c r="O39" s="348"/>
      <c r="P39" s="69"/>
      <c r="Q39" s="69"/>
      <c r="R39" s="125"/>
      <c r="S39" s="329"/>
      <c r="T39" s="69"/>
      <c r="U39" s="69"/>
      <c r="V39" s="76"/>
      <c r="W39" s="412"/>
    </row>
    <row r="40" spans="1:23" s="199" customFormat="1" ht="31.5">
      <c r="A40" s="206"/>
      <c r="B40" s="205"/>
      <c r="C40" s="205"/>
      <c r="D40" s="205"/>
      <c r="E40" s="99" t="s">
        <v>126</v>
      </c>
      <c r="F40" s="76" t="s">
        <v>309</v>
      </c>
      <c r="G40" s="69" t="s">
        <v>514</v>
      </c>
      <c r="H40" s="76" t="s">
        <v>451</v>
      </c>
      <c r="I40" s="177" t="s">
        <v>515</v>
      </c>
      <c r="J40" s="76" t="s">
        <v>451</v>
      </c>
      <c r="K40" s="62" t="s">
        <v>512</v>
      </c>
      <c r="L40" s="62"/>
      <c r="M40" s="61" t="s">
        <v>117</v>
      </c>
      <c r="N40" s="78"/>
      <c r="O40" s="348"/>
      <c r="P40" s="69"/>
      <c r="Q40" s="69"/>
      <c r="R40" s="125"/>
      <c r="S40" s="329"/>
      <c r="T40" s="69"/>
      <c r="U40" s="69"/>
      <c r="V40" s="76"/>
      <c r="W40" s="412"/>
    </row>
    <row r="41" spans="1:23" s="198" customFormat="1" ht="47.25">
      <c r="A41" s="206"/>
      <c r="B41" s="203"/>
      <c r="C41" s="203"/>
      <c r="D41" s="203"/>
      <c r="E41" s="99" t="s">
        <v>266</v>
      </c>
      <c r="F41" s="134" t="s">
        <v>127</v>
      </c>
      <c r="G41" s="81" t="s">
        <v>516</v>
      </c>
      <c r="H41" s="134" t="s">
        <v>127</v>
      </c>
      <c r="I41" s="178" t="s">
        <v>517</v>
      </c>
      <c r="J41" s="134" t="s">
        <v>127</v>
      </c>
      <c r="K41" s="62" t="s">
        <v>512</v>
      </c>
      <c r="L41" s="61"/>
      <c r="M41" s="61" t="s">
        <v>117</v>
      </c>
      <c r="N41" s="78"/>
      <c r="O41" s="348"/>
      <c r="P41" s="69"/>
      <c r="Q41" s="69"/>
      <c r="R41" s="125"/>
      <c r="S41" s="329"/>
      <c r="T41" s="69"/>
      <c r="U41" s="69"/>
      <c r="V41" s="76"/>
      <c r="W41" s="412"/>
    </row>
    <row r="42" spans="1:23" s="209" customFormat="1">
      <c r="A42" s="207"/>
      <c r="B42" s="208"/>
      <c r="C42" s="208"/>
      <c r="D42" s="208"/>
      <c r="E42" s="50"/>
      <c r="F42" s="764" t="s">
        <v>128</v>
      </c>
      <c r="G42" s="764"/>
      <c r="H42" s="764"/>
      <c r="I42" s="764"/>
      <c r="J42" s="764"/>
      <c r="K42" s="82"/>
      <c r="L42" s="82"/>
      <c r="M42" s="372"/>
      <c r="N42" s="83"/>
      <c r="O42" s="349"/>
      <c r="P42" s="84"/>
      <c r="Q42" s="84"/>
      <c r="R42" s="126"/>
      <c r="S42" s="376">
        <f>S41+S40+S39+S38</f>
        <v>100.00000000000001</v>
      </c>
      <c r="T42" s="84"/>
      <c r="U42" s="84"/>
      <c r="V42" s="413"/>
      <c r="W42" s="414">
        <f>W41+W40+W39+W38</f>
        <v>0</v>
      </c>
    </row>
    <row r="43" spans="1:23" s="198" customFormat="1">
      <c r="E43" s="85"/>
      <c r="F43" s="86"/>
      <c r="G43" s="87"/>
      <c r="H43" s="87"/>
      <c r="I43" s="87"/>
      <c r="J43" s="88"/>
      <c r="K43" s="89"/>
      <c r="L43" s="89"/>
      <c r="M43" s="87"/>
      <c r="N43" s="90"/>
      <c r="O43" s="350"/>
      <c r="P43" s="91"/>
      <c r="Q43" s="91"/>
      <c r="R43" s="127"/>
      <c r="S43" s="331"/>
      <c r="T43" s="199"/>
      <c r="U43" s="199"/>
      <c r="V43" s="199"/>
      <c r="W43" s="357"/>
    </row>
    <row r="44" spans="1:23" s="198" customFormat="1">
      <c r="E44" s="175"/>
      <c r="F44" s="152"/>
      <c r="G44" s="29"/>
      <c r="H44" s="152"/>
      <c r="I44" s="29"/>
      <c r="J44" s="152"/>
      <c r="N44" s="211"/>
      <c r="O44" s="351"/>
      <c r="P44" s="27"/>
      <c r="Q44" s="27"/>
      <c r="R44" s="213"/>
      <c r="S44" s="331"/>
      <c r="T44" s="199"/>
      <c r="U44" s="199"/>
      <c r="V44" s="199"/>
      <c r="W44" s="357"/>
    </row>
    <row r="45" spans="1:23" s="210" customFormat="1">
      <c r="E45" s="175"/>
      <c r="F45" s="723" t="s">
        <v>133</v>
      </c>
      <c r="G45" s="723"/>
      <c r="H45" s="723"/>
      <c r="I45" s="168"/>
      <c r="J45" s="151"/>
      <c r="M45" s="762" t="s">
        <v>134</v>
      </c>
      <c r="N45" s="762"/>
      <c r="O45" s="762"/>
      <c r="P45" s="762"/>
      <c r="Q45" s="762"/>
      <c r="R45" s="762"/>
      <c r="S45" s="762"/>
      <c r="T45" s="212"/>
      <c r="U45" s="212"/>
      <c r="V45" s="212"/>
      <c r="W45" s="358"/>
    </row>
  </sheetData>
  <mergeCells count="61">
    <mergeCell ref="A1:G2"/>
    <mergeCell ref="E4:E6"/>
    <mergeCell ref="J4:J6"/>
    <mergeCell ref="A3:A6"/>
    <mergeCell ref="B3:B6"/>
    <mergeCell ref="C3:C6"/>
    <mergeCell ref="E3:F3"/>
    <mergeCell ref="G3:H3"/>
    <mergeCell ref="O3:O6"/>
    <mergeCell ref="I1:R1"/>
    <mergeCell ref="M3:M6"/>
    <mergeCell ref="N3:N6"/>
    <mergeCell ref="S1:W1"/>
    <mergeCell ref="P5:S5"/>
    <mergeCell ref="I2:L2"/>
    <mergeCell ref="M2:R2"/>
    <mergeCell ref="S2:W2"/>
    <mergeCell ref="T5:W5"/>
    <mergeCell ref="I4:I6"/>
    <mergeCell ref="P3:W4"/>
    <mergeCell ref="K4:K6"/>
    <mergeCell ref="L4:L6"/>
    <mergeCell ref="I3:J3"/>
    <mergeCell ref="K3:L3"/>
    <mergeCell ref="F11:M11"/>
    <mergeCell ref="B10:B16"/>
    <mergeCell ref="F10:M10"/>
    <mergeCell ref="F14:F15"/>
    <mergeCell ref="G4:G6"/>
    <mergeCell ref="H4:H6"/>
    <mergeCell ref="F4:F6"/>
    <mergeCell ref="F9:M9"/>
    <mergeCell ref="F16:M16"/>
    <mergeCell ref="D3:D6"/>
    <mergeCell ref="A35:A37"/>
    <mergeCell ref="F35:M35"/>
    <mergeCell ref="F24:M24"/>
    <mergeCell ref="C13:C15"/>
    <mergeCell ref="G21:G22"/>
    <mergeCell ref="A9:A34"/>
    <mergeCell ref="B25:B34"/>
    <mergeCell ref="C28:C29"/>
    <mergeCell ref="E28:E29"/>
    <mergeCell ref="C11:C12"/>
    <mergeCell ref="H18:H20"/>
    <mergeCell ref="F13:M13"/>
    <mergeCell ref="B17:B23"/>
    <mergeCell ref="H21:H22"/>
    <mergeCell ref="E14:E15"/>
    <mergeCell ref="F17:M17"/>
    <mergeCell ref="F45:H45"/>
    <mergeCell ref="M45:S45"/>
    <mergeCell ref="C18:C23"/>
    <mergeCell ref="F38:M38"/>
    <mergeCell ref="F42:J42"/>
    <mergeCell ref="G18:G20"/>
    <mergeCell ref="F28:F29"/>
    <mergeCell ref="E18:E23"/>
    <mergeCell ref="F18:F23"/>
    <mergeCell ref="D21:D22"/>
    <mergeCell ref="D18:D20"/>
  </mergeCells>
  <pageMargins left="0.34" right="0.23" top="0.37" bottom="0.31" header="0.3" footer="0.3"/>
  <pageSetup paperSize="8" orientation="landscape"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60"/>
  <sheetViews>
    <sheetView topLeftCell="A46" zoomScale="85" zoomScaleNormal="85" workbookViewId="0">
      <selection activeCell="K51" sqref="K51:L52"/>
    </sheetView>
  </sheetViews>
  <sheetFormatPr defaultColWidth="8" defaultRowHeight="15.75"/>
  <cols>
    <col min="1" max="1" width="5.5" style="33" customWidth="1"/>
    <col min="2" max="2" width="6.25" style="33" customWidth="1"/>
    <col min="3" max="3" width="8.375" style="33" customWidth="1"/>
    <col min="4" max="4" width="5.75" style="33" customWidth="1"/>
    <col min="5" max="5" width="5" style="94" customWidth="1"/>
    <col min="6" max="6" width="19" style="96" customWidth="1"/>
    <col min="7" max="7" width="8.625" style="96" customWidth="1"/>
    <col min="8" max="8" width="23.375" style="96" customWidth="1"/>
    <col min="9" max="9" width="8.375" style="96" customWidth="1"/>
    <col min="10" max="10" width="32.25" style="96" customWidth="1"/>
    <col min="11" max="11" width="7.25" style="33" customWidth="1"/>
    <col min="12" max="12" width="6.375" style="33" customWidth="1"/>
    <col min="13" max="13" width="6.5" style="33" customWidth="1"/>
    <col min="14" max="14" width="6.375" style="163" customWidth="1"/>
    <col min="15" max="15" width="7.125" style="163" customWidth="1"/>
    <col min="16" max="16" width="6.25" style="37" customWidth="1"/>
    <col min="17" max="17" width="6.625" style="37" customWidth="1"/>
    <col min="18" max="18" width="4.875" style="97" customWidth="1"/>
    <col min="19" max="19" width="6.625" style="37" customWidth="1"/>
    <col min="20" max="20" width="5.125" style="35" customWidth="1"/>
    <col min="21" max="21" width="5.5" style="35" customWidth="1"/>
    <col min="22" max="22" width="6" style="35" customWidth="1"/>
    <col min="23" max="23" width="6.875" style="35" customWidth="1"/>
    <col min="24" max="24" width="8" style="33"/>
    <col min="25" max="25" width="9.625" style="33" bestFit="1" customWidth="1"/>
    <col min="26" max="16384" width="8" style="33"/>
  </cols>
  <sheetData>
    <row r="1" spans="1:25">
      <c r="A1" s="832" t="s">
        <v>75</v>
      </c>
      <c r="B1" s="832"/>
      <c r="C1" s="832"/>
      <c r="D1" s="832"/>
      <c r="E1" s="832"/>
      <c r="F1" s="832"/>
      <c r="G1" s="832"/>
      <c r="H1" s="32" t="s">
        <v>135</v>
      </c>
      <c r="I1" s="833"/>
      <c r="J1" s="833"/>
      <c r="K1" s="833"/>
      <c r="L1" s="833"/>
      <c r="M1" s="833"/>
      <c r="N1" s="833"/>
      <c r="O1" s="833"/>
      <c r="P1" s="833"/>
      <c r="Q1" s="833"/>
      <c r="R1" s="833"/>
      <c r="S1" s="871" t="s">
        <v>76</v>
      </c>
      <c r="T1" s="871"/>
      <c r="U1" s="871"/>
      <c r="V1" s="871"/>
      <c r="W1" s="871"/>
    </row>
    <row r="2" spans="1:25">
      <c r="A2" s="832"/>
      <c r="B2" s="832"/>
      <c r="C2" s="832"/>
      <c r="D2" s="832"/>
      <c r="E2" s="832"/>
      <c r="F2" s="832"/>
      <c r="G2" s="832"/>
      <c r="H2" s="32" t="s">
        <v>77</v>
      </c>
      <c r="I2" s="833" t="s">
        <v>501</v>
      </c>
      <c r="J2" s="833"/>
      <c r="K2" s="833"/>
      <c r="L2" s="833"/>
      <c r="M2" s="832" t="s">
        <v>78</v>
      </c>
      <c r="N2" s="832"/>
      <c r="O2" s="832"/>
      <c r="P2" s="832"/>
      <c r="Q2" s="832"/>
      <c r="R2" s="832"/>
      <c r="S2" s="871" t="s">
        <v>136</v>
      </c>
      <c r="T2" s="871"/>
      <c r="U2" s="871"/>
      <c r="V2" s="871"/>
      <c r="W2" s="871"/>
    </row>
    <row r="3" spans="1:25" s="35" customFormat="1" ht="15.75" customHeight="1">
      <c r="A3" s="735" t="s">
        <v>529</v>
      </c>
      <c r="B3" s="735" t="s">
        <v>530</v>
      </c>
      <c r="C3" s="735" t="s">
        <v>531</v>
      </c>
      <c r="D3" s="735" t="s">
        <v>532</v>
      </c>
      <c r="E3" s="735" t="s">
        <v>82</v>
      </c>
      <c r="F3" s="735"/>
      <c r="G3" s="735" t="s">
        <v>83</v>
      </c>
      <c r="H3" s="735"/>
      <c r="I3" s="735" t="s">
        <v>84</v>
      </c>
      <c r="J3" s="735"/>
      <c r="K3" s="735" t="s">
        <v>85</v>
      </c>
      <c r="L3" s="735"/>
      <c r="M3" s="735" t="s">
        <v>86</v>
      </c>
      <c r="N3" s="872" t="s">
        <v>545</v>
      </c>
      <c r="O3" s="872" t="s">
        <v>499</v>
      </c>
      <c r="P3" s="735" t="s">
        <v>88</v>
      </c>
      <c r="Q3" s="735"/>
      <c r="R3" s="735"/>
      <c r="S3" s="735"/>
      <c r="T3" s="735"/>
      <c r="U3" s="735"/>
      <c r="V3" s="735"/>
      <c r="W3" s="735"/>
    </row>
    <row r="4" spans="1:25" s="37" customFormat="1">
      <c r="A4" s="735"/>
      <c r="B4" s="735"/>
      <c r="C4" s="735"/>
      <c r="D4" s="735"/>
      <c r="E4" s="742" t="s">
        <v>89</v>
      </c>
      <c r="F4" s="735" t="s">
        <v>90</v>
      </c>
      <c r="G4" s="742" t="s">
        <v>91</v>
      </c>
      <c r="H4" s="735" t="s">
        <v>90</v>
      </c>
      <c r="I4" s="742" t="s">
        <v>92</v>
      </c>
      <c r="J4" s="735" t="s">
        <v>90</v>
      </c>
      <c r="K4" s="735" t="s">
        <v>93</v>
      </c>
      <c r="L4" s="735" t="s">
        <v>94</v>
      </c>
      <c r="M4" s="735"/>
      <c r="N4" s="872"/>
      <c r="O4" s="872"/>
      <c r="P4" s="735"/>
      <c r="Q4" s="735"/>
      <c r="R4" s="735"/>
      <c r="S4" s="735"/>
      <c r="T4" s="735"/>
      <c r="U4" s="735"/>
      <c r="V4" s="735"/>
      <c r="W4" s="735"/>
    </row>
    <row r="5" spans="1:25" s="35" customFormat="1">
      <c r="A5" s="735"/>
      <c r="B5" s="735"/>
      <c r="C5" s="735"/>
      <c r="D5" s="735"/>
      <c r="E5" s="742"/>
      <c r="F5" s="735"/>
      <c r="G5" s="742"/>
      <c r="H5" s="735"/>
      <c r="I5" s="742"/>
      <c r="J5" s="735"/>
      <c r="K5" s="735"/>
      <c r="L5" s="735"/>
      <c r="M5" s="735"/>
      <c r="N5" s="872"/>
      <c r="O5" s="872"/>
      <c r="P5" s="735" t="s">
        <v>95</v>
      </c>
      <c r="Q5" s="735"/>
      <c r="R5" s="735"/>
      <c r="S5" s="735"/>
      <c r="T5" s="735" t="s">
        <v>509</v>
      </c>
      <c r="U5" s="735"/>
      <c r="V5" s="735"/>
      <c r="W5" s="735"/>
    </row>
    <row r="6" spans="1:25" s="35" customFormat="1" ht="63">
      <c r="A6" s="735"/>
      <c r="B6" s="735"/>
      <c r="C6" s="735"/>
      <c r="D6" s="735"/>
      <c r="E6" s="742"/>
      <c r="F6" s="735"/>
      <c r="G6" s="742"/>
      <c r="H6" s="735"/>
      <c r="I6" s="742"/>
      <c r="J6" s="735"/>
      <c r="K6" s="735"/>
      <c r="L6" s="735"/>
      <c r="M6" s="735"/>
      <c r="N6" s="872"/>
      <c r="O6" s="872"/>
      <c r="P6" s="34" t="s">
        <v>96</v>
      </c>
      <c r="Q6" s="34" t="s">
        <v>97</v>
      </c>
      <c r="R6" s="38" t="s">
        <v>98</v>
      </c>
      <c r="S6" s="34" t="s">
        <v>99</v>
      </c>
      <c r="T6" s="38" t="s">
        <v>96</v>
      </c>
      <c r="U6" s="34" t="s">
        <v>97</v>
      </c>
      <c r="V6" s="38" t="s">
        <v>98</v>
      </c>
      <c r="W6" s="38" t="s">
        <v>99</v>
      </c>
      <c r="X6" s="199" t="s">
        <v>434</v>
      </c>
      <c r="Y6" s="27">
        <v>10</v>
      </c>
    </row>
    <row r="7" spans="1:25" s="41" customFormat="1">
      <c r="A7" s="39">
        <v>1</v>
      </c>
      <c r="B7" s="39">
        <v>2</v>
      </c>
      <c r="C7" s="39">
        <v>3</v>
      </c>
      <c r="D7" s="39"/>
      <c r="E7" s="128">
        <v>4</v>
      </c>
      <c r="F7" s="40">
        <v>5</v>
      </c>
      <c r="G7" s="40">
        <v>6</v>
      </c>
      <c r="H7" s="40">
        <v>7</v>
      </c>
      <c r="I7" s="40">
        <v>8</v>
      </c>
      <c r="J7" s="40">
        <v>9</v>
      </c>
      <c r="K7" s="40">
        <v>10</v>
      </c>
      <c r="L7" s="40">
        <v>11</v>
      </c>
      <c r="M7" s="40">
        <v>12</v>
      </c>
      <c r="N7" s="40">
        <v>13</v>
      </c>
      <c r="O7" s="308"/>
      <c r="P7" s="34">
        <v>14</v>
      </c>
      <c r="Q7" s="34">
        <v>15</v>
      </c>
      <c r="R7" s="34">
        <v>16</v>
      </c>
      <c r="S7" s="34">
        <v>17</v>
      </c>
      <c r="T7" s="34">
        <v>18</v>
      </c>
      <c r="U7" s="34">
        <v>19</v>
      </c>
      <c r="V7" s="34">
        <v>20</v>
      </c>
      <c r="W7" s="34">
        <v>21</v>
      </c>
    </row>
    <row r="8" spans="1:25" s="41" customFormat="1" ht="110.25">
      <c r="A8" s="115" t="s">
        <v>490</v>
      </c>
      <c r="B8" s="115" t="s">
        <v>491</v>
      </c>
      <c r="C8" s="115" t="s">
        <v>492</v>
      </c>
      <c r="D8" s="523" t="s">
        <v>493</v>
      </c>
      <c r="E8" s="115"/>
      <c r="F8" s="294"/>
      <c r="G8" s="295"/>
      <c r="H8" s="294"/>
      <c r="I8" s="34"/>
      <c r="J8" s="294"/>
      <c r="K8" s="296" t="s">
        <v>12</v>
      </c>
      <c r="L8" s="34" t="s">
        <v>116</v>
      </c>
      <c r="M8" s="296" t="s">
        <v>494</v>
      </c>
      <c r="N8" s="34" t="s">
        <v>534</v>
      </c>
      <c r="O8" s="285" t="s">
        <v>535</v>
      </c>
      <c r="P8" s="34" t="s">
        <v>495</v>
      </c>
      <c r="Q8" s="34" t="s">
        <v>496</v>
      </c>
      <c r="R8" s="34" t="s">
        <v>497</v>
      </c>
      <c r="S8" s="34" t="s">
        <v>498</v>
      </c>
      <c r="T8" s="34" t="s">
        <v>495</v>
      </c>
      <c r="U8" s="34" t="s">
        <v>496</v>
      </c>
      <c r="V8" s="34" t="s">
        <v>497</v>
      </c>
      <c r="W8" s="297" t="s">
        <v>498</v>
      </c>
    </row>
    <row r="9" spans="1:25" s="35" customFormat="1" ht="15.75" customHeight="1">
      <c r="A9" s="869">
        <v>0.85</v>
      </c>
      <c r="B9" s="42"/>
      <c r="C9" s="42"/>
      <c r="D9" s="42"/>
      <c r="E9" s="43" t="s">
        <v>100</v>
      </c>
      <c r="F9" s="718" t="s">
        <v>101</v>
      </c>
      <c r="G9" s="718"/>
      <c r="H9" s="718"/>
      <c r="I9" s="718"/>
      <c r="J9" s="718"/>
      <c r="K9" s="718"/>
      <c r="L9" s="718"/>
      <c r="M9" s="718"/>
      <c r="N9" s="305"/>
      <c r="O9" s="305"/>
      <c r="P9" s="75"/>
      <c r="Q9" s="75"/>
      <c r="R9" s="290"/>
      <c r="S9" s="75"/>
      <c r="T9" s="290"/>
      <c r="U9" s="290"/>
      <c r="V9" s="290"/>
      <c r="W9" s="290"/>
    </row>
    <row r="10" spans="1:25" s="35" customFormat="1">
      <c r="A10" s="870"/>
      <c r="B10" s="719">
        <v>0.1</v>
      </c>
      <c r="C10" s="45"/>
      <c r="D10" s="45"/>
      <c r="E10" s="129" t="s">
        <v>102</v>
      </c>
      <c r="F10" s="720" t="s">
        <v>103</v>
      </c>
      <c r="G10" s="720"/>
      <c r="H10" s="720"/>
      <c r="I10" s="720"/>
      <c r="J10" s="720"/>
      <c r="K10" s="720"/>
      <c r="L10" s="720"/>
      <c r="M10" s="720"/>
      <c r="N10" s="309"/>
      <c r="O10" s="309"/>
      <c r="P10" s="289"/>
      <c r="Q10" s="289"/>
      <c r="R10" s="291"/>
      <c r="S10" s="289"/>
      <c r="T10" s="289"/>
      <c r="U10" s="289"/>
      <c r="V10" s="291"/>
      <c r="W10" s="291"/>
    </row>
    <row r="11" spans="1:25" s="122" customFormat="1" ht="24" customHeight="1">
      <c r="A11" s="870"/>
      <c r="B11" s="719"/>
      <c r="C11" s="373"/>
      <c r="D11" s="524"/>
      <c r="E11" s="184" t="s">
        <v>106</v>
      </c>
      <c r="F11" s="750" t="s">
        <v>107</v>
      </c>
      <c r="G11" s="750"/>
      <c r="H11" s="750"/>
      <c r="I11" s="750"/>
      <c r="J11" s="750"/>
      <c r="K11" s="750"/>
      <c r="L11" s="750"/>
      <c r="M11" s="750"/>
      <c r="N11" s="311"/>
      <c r="O11" s="312"/>
      <c r="P11" s="100"/>
      <c r="Q11" s="100"/>
      <c r="R11" s="101"/>
      <c r="S11" s="102"/>
      <c r="T11" s="100"/>
      <c r="U11" s="100"/>
      <c r="V11" s="101"/>
      <c r="W11" s="102"/>
    </row>
    <row r="12" spans="1:25" ht="47.25">
      <c r="A12" s="870"/>
      <c r="B12" s="719"/>
      <c r="C12" s="524">
        <v>0</v>
      </c>
      <c r="D12" s="524">
        <v>1</v>
      </c>
      <c r="E12" s="113" t="s">
        <v>0</v>
      </c>
      <c r="F12" s="244" t="s">
        <v>1</v>
      </c>
      <c r="G12" s="243" t="s">
        <v>332</v>
      </c>
      <c r="H12" s="244" t="s">
        <v>64</v>
      </c>
      <c r="I12" s="169" t="s">
        <v>359</v>
      </c>
      <c r="J12" s="245" t="s">
        <v>65</v>
      </c>
      <c r="K12" s="62" t="s">
        <v>115</v>
      </c>
      <c r="L12" s="61">
        <v>0</v>
      </c>
      <c r="M12" s="61" t="s">
        <v>117</v>
      </c>
      <c r="N12" s="258">
        <v>1</v>
      </c>
      <c r="O12" s="299">
        <f>A9*B10*C12*D12*N12</f>
        <v>0</v>
      </c>
      <c r="P12" s="56">
        <v>0</v>
      </c>
      <c r="Q12" s="56">
        <v>10</v>
      </c>
      <c r="R12" s="124">
        <v>100</v>
      </c>
      <c r="S12" s="59">
        <f>O12*R12</f>
        <v>0</v>
      </c>
      <c r="T12" s="52"/>
      <c r="U12" s="52"/>
      <c r="V12" s="124"/>
      <c r="W12" s="399"/>
    </row>
    <row r="13" spans="1:25" s="276" customFormat="1">
      <c r="A13" s="870"/>
      <c r="B13" s="719"/>
      <c r="C13" s="582"/>
      <c r="D13" s="524"/>
      <c r="E13" s="184" t="s">
        <v>108</v>
      </c>
      <c r="F13" s="750" t="s">
        <v>109</v>
      </c>
      <c r="G13" s="750"/>
      <c r="H13" s="750"/>
      <c r="I13" s="750"/>
      <c r="J13" s="750"/>
      <c r="K13" s="750"/>
      <c r="L13" s="750"/>
      <c r="M13" s="750"/>
      <c r="N13" s="311"/>
      <c r="O13" s="312"/>
      <c r="P13" s="100"/>
      <c r="Q13" s="100"/>
      <c r="R13" s="101"/>
      <c r="S13" s="165"/>
      <c r="T13" s="34"/>
      <c r="U13" s="34"/>
      <c r="V13" s="400"/>
      <c r="W13" s="401"/>
    </row>
    <row r="14" spans="1:25" ht="24" customHeight="1">
      <c r="A14" s="870"/>
      <c r="B14" s="719"/>
      <c r="C14" s="721">
        <v>1</v>
      </c>
      <c r="D14" s="524">
        <v>0</v>
      </c>
      <c r="E14" s="840" t="s">
        <v>4</v>
      </c>
      <c r="F14" s="836" t="s">
        <v>22</v>
      </c>
      <c r="G14" s="243" t="s">
        <v>333</v>
      </c>
      <c r="H14" s="244" t="s">
        <v>2</v>
      </c>
      <c r="I14" s="243" t="s">
        <v>360</v>
      </c>
      <c r="J14" s="244" t="s">
        <v>2</v>
      </c>
      <c r="K14" s="292" t="s">
        <v>356</v>
      </c>
      <c r="L14" s="292"/>
      <c r="M14" s="292"/>
      <c r="N14" s="313"/>
      <c r="O14" s="314"/>
      <c r="P14" s="287"/>
      <c r="Q14" s="287"/>
      <c r="R14" s="216"/>
      <c r="S14" s="187"/>
      <c r="T14" s="34"/>
      <c r="U14" s="34"/>
      <c r="V14" s="400"/>
      <c r="W14" s="401"/>
    </row>
    <row r="15" spans="1:25" ht="35.25">
      <c r="A15" s="870"/>
      <c r="B15" s="719"/>
      <c r="C15" s="722"/>
      <c r="D15" s="524">
        <v>1</v>
      </c>
      <c r="E15" s="840"/>
      <c r="F15" s="836"/>
      <c r="G15" s="243" t="s">
        <v>334</v>
      </c>
      <c r="H15" s="244" t="s">
        <v>17</v>
      </c>
      <c r="I15" s="52" t="s">
        <v>355</v>
      </c>
      <c r="J15" s="245" t="s">
        <v>17</v>
      </c>
      <c r="K15" s="247" t="s">
        <v>267</v>
      </c>
      <c r="L15" s="57">
        <v>48</v>
      </c>
      <c r="M15" s="248" t="s">
        <v>117</v>
      </c>
      <c r="N15" s="258">
        <v>1</v>
      </c>
      <c r="O15" s="299">
        <f>A9*B10*C14*D15*N15</f>
        <v>8.5000000000000006E-2</v>
      </c>
      <c r="P15" s="56">
        <v>48</v>
      </c>
      <c r="Q15" s="56">
        <v>2</v>
      </c>
      <c r="R15" s="124">
        <f>100+(L15-P15)*Q15</f>
        <v>100</v>
      </c>
      <c r="S15" s="59">
        <f>O15*R15</f>
        <v>8.5</v>
      </c>
      <c r="T15" s="52"/>
      <c r="U15" s="52"/>
      <c r="V15" s="124"/>
      <c r="W15" s="399"/>
    </row>
    <row r="16" spans="1:25" s="60" customFormat="1">
      <c r="A16" s="870"/>
      <c r="B16" s="719"/>
      <c r="C16" s="583"/>
      <c r="D16" s="584"/>
      <c r="E16" s="298" t="s">
        <v>111</v>
      </c>
      <c r="F16" s="757" t="s">
        <v>112</v>
      </c>
      <c r="G16" s="757"/>
      <c r="H16" s="757"/>
      <c r="I16" s="757"/>
      <c r="J16" s="757"/>
      <c r="K16" s="757"/>
      <c r="L16" s="757"/>
      <c r="M16" s="757"/>
      <c r="N16" s="103"/>
      <c r="O16" s="301"/>
      <c r="P16" s="104"/>
      <c r="Q16" s="104"/>
      <c r="R16" s="105"/>
      <c r="S16" s="164"/>
      <c r="T16" s="52"/>
      <c r="U16" s="52"/>
      <c r="V16" s="53"/>
      <c r="W16" s="402"/>
    </row>
    <row r="17" spans="1:23" s="37" customFormat="1" ht="15.75" customHeight="1">
      <c r="A17" s="870"/>
      <c r="B17" s="719">
        <v>0.78</v>
      </c>
      <c r="C17" s="759">
        <v>0.27</v>
      </c>
      <c r="D17" s="520"/>
      <c r="E17" s="184" t="s">
        <v>118</v>
      </c>
      <c r="F17" s="758" t="s">
        <v>119</v>
      </c>
      <c r="G17" s="758"/>
      <c r="H17" s="758"/>
      <c r="I17" s="758"/>
      <c r="J17" s="758"/>
      <c r="K17" s="758"/>
      <c r="L17" s="758"/>
      <c r="M17" s="758"/>
      <c r="N17" s="284"/>
      <c r="O17" s="283"/>
      <c r="P17" s="109"/>
      <c r="Q17" s="109"/>
      <c r="R17" s="107"/>
      <c r="S17" s="165"/>
      <c r="T17" s="69"/>
      <c r="U17" s="69"/>
      <c r="V17" s="405"/>
      <c r="W17" s="401"/>
    </row>
    <row r="18" spans="1:23" s="35" customFormat="1" ht="61.5" customHeight="1">
      <c r="A18" s="870"/>
      <c r="B18" s="719"/>
      <c r="C18" s="759"/>
      <c r="D18" s="706">
        <v>1</v>
      </c>
      <c r="E18" s="827" t="s">
        <v>53</v>
      </c>
      <c r="F18" s="826" t="s">
        <v>54</v>
      </c>
      <c r="G18" s="684" t="s">
        <v>319</v>
      </c>
      <c r="H18" s="692" t="s">
        <v>357</v>
      </c>
      <c r="I18" s="73" t="s">
        <v>340</v>
      </c>
      <c r="J18" s="98" t="s">
        <v>303</v>
      </c>
      <c r="K18" s="62" t="s">
        <v>115</v>
      </c>
      <c r="L18" s="62">
        <v>0</v>
      </c>
      <c r="M18" s="69" t="s">
        <v>117</v>
      </c>
      <c r="N18" s="258">
        <v>0.5</v>
      </c>
      <c r="O18" s="307">
        <f>+A9*B17*C17*D18*N18</f>
        <v>8.9505000000000015E-2</v>
      </c>
      <c r="P18" s="56">
        <v>0</v>
      </c>
      <c r="Q18" s="56">
        <v>10</v>
      </c>
      <c r="R18" s="124">
        <v>100</v>
      </c>
      <c r="S18" s="59">
        <f>O18*R18</f>
        <v>8.9505000000000017</v>
      </c>
      <c r="T18" s="52"/>
      <c r="U18" s="52"/>
      <c r="V18" s="124"/>
      <c r="W18" s="399"/>
    </row>
    <row r="19" spans="1:23" s="35" customFormat="1" ht="63.75" customHeight="1">
      <c r="A19" s="870"/>
      <c r="B19" s="719"/>
      <c r="C19" s="759"/>
      <c r="D19" s="707"/>
      <c r="E19" s="827"/>
      <c r="F19" s="826"/>
      <c r="G19" s="684"/>
      <c r="H19" s="692"/>
      <c r="I19" s="73" t="s">
        <v>341</v>
      </c>
      <c r="J19" s="98" t="s">
        <v>460</v>
      </c>
      <c r="K19" s="62" t="s">
        <v>115</v>
      </c>
      <c r="L19" s="62">
        <v>0</v>
      </c>
      <c r="M19" s="61" t="s">
        <v>117</v>
      </c>
      <c r="N19" s="258">
        <v>0.5</v>
      </c>
      <c r="O19" s="307">
        <f>+A9*B17*C17*D18*N19</f>
        <v>8.9505000000000015E-2</v>
      </c>
      <c r="P19" s="56">
        <v>0</v>
      </c>
      <c r="Q19" s="56">
        <v>10</v>
      </c>
      <c r="R19" s="124">
        <v>100</v>
      </c>
      <c r="S19" s="59">
        <f>O19*R19</f>
        <v>8.9505000000000017</v>
      </c>
      <c r="T19" s="52"/>
      <c r="U19" s="52"/>
      <c r="V19" s="124"/>
      <c r="W19" s="399"/>
    </row>
    <row r="20" spans="1:23" s="35" customFormat="1">
      <c r="A20" s="870"/>
      <c r="B20" s="719"/>
      <c r="C20" s="759">
        <v>0</v>
      </c>
      <c r="D20" s="520"/>
      <c r="E20" s="184" t="s">
        <v>137</v>
      </c>
      <c r="F20" s="758" t="s">
        <v>138</v>
      </c>
      <c r="G20" s="758"/>
      <c r="H20" s="758"/>
      <c r="I20" s="758"/>
      <c r="J20" s="758"/>
      <c r="K20" s="758"/>
      <c r="L20" s="758"/>
      <c r="M20" s="758"/>
      <c r="N20" s="284"/>
      <c r="O20" s="283"/>
      <c r="P20" s="109"/>
      <c r="Q20" s="109"/>
      <c r="R20" s="107"/>
      <c r="S20" s="165"/>
      <c r="T20" s="69"/>
      <c r="U20" s="69"/>
      <c r="V20" s="405"/>
      <c r="W20" s="401"/>
    </row>
    <row r="21" spans="1:23" s="35" customFormat="1" ht="84" customHeight="1">
      <c r="A21" s="870"/>
      <c r="B21" s="719"/>
      <c r="C21" s="759"/>
      <c r="D21" s="520">
        <v>0.5</v>
      </c>
      <c r="E21" s="288" t="s">
        <v>55</v>
      </c>
      <c r="F21" s="171" t="s">
        <v>56</v>
      </c>
      <c r="G21" s="73" t="s">
        <v>320</v>
      </c>
      <c r="H21" s="98" t="s">
        <v>461</v>
      </c>
      <c r="I21" s="73" t="s">
        <v>320</v>
      </c>
      <c r="J21" s="98" t="s">
        <v>462</v>
      </c>
      <c r="K21" s="62" t="s">
        <v>115</v>
      </c>
      <c r="L21" s="62">
        <v>0</v>
      </c>
      <c r="M21" s="61" t="s">
        <v>13</v>
      </c>
      <c r="N21" s="258">
        <v>1</v>
      </c>
      <c r="O21" s="307">
        <f>+A9*B17*C20*D21*N21</f>
        <v>0</v>
      </c>
      <c r="P21" s="56">
        <v>0</v>
      </c>
      <c r="Q21" s="56">
        <v>10</v>
      </c>
      <c r="R21" s="124">
        <v>100</v>
      </c>
      <c r="S21" s="59">
        <f>O21*R21</f>
        <v>0</v>
      </c>
      <c r="T21" s="52"/>
      <c r="U21" s="52"/>
      <c r="V21" s="124"/>
      <c r="W21" s="399"/>
    </row>
    <row r="22" spans="1:23" s="35" customFormat="1" ht="69" customHeight="1">
      <c r="A22" s="870"/>
      <c r="B22" s="719"/>
      <c r="C22" s="759"/>
      <c r="D22" s="520">
        <v>0.5</v>
      </c>
      <c r="E22" s="116" t="s">
        <v>143</v>
      </c>
      <c r="F22" s="281" t="s">
        <v>313</v>
      </c>
      <c r="G22" s="116" t="s">
        <v>448</v>
      </c>
      <c r="H22" s="98" t="s">
        <v>455</v>
      </c>
      <c r="I22" s="116" t="s">
        <v>449</v>
      </c>
      <c r="J22" s="98" t="s">
        <v>463</v>
      </c>
      <c r="K22" s="62" t="s">
        <v>115</v>
      </c>
      <c r="L22" s="62">
        <v>0</v>
      </c>
      <c r="M22" s="61" t="s">
        <v>117</v>
      </c>
      <c r="N22" s="51">
        <v>1</v>
      </c>
      <c r="O22" s="307">
        <f>+A9*B17*C20*D22*N22</f>
        <v>0</v>
      </c>
      <c r="P22" s="56">
        <v>0</v>
      </c>
      <c r="Q22" s="56">
        <v>10</v>
      </c>
      <c r="R22" s="124">
        <v>100</v>
      </c>
      <c r="S22" s="59">
        <f>O22*R22</f>
        <v>0</v>
      </c>
      <c r="T22" s="52"/>
      <c r="U22" s="52"/>
      <c r="V22" s="124"/>
      <c r="W22" s="399"/>
    </row>
    <row r="23" spans="1:23" s="35" customFormat="1" ht="15.75" customHeight="1">
      <c r="A23" s="870"/>
      <c r="B23" s="719"/>
      <c r="C23" s="759">
        <v>0</v>
      </c>
      <c r="D23" s="520"/>
      <c r="E23" s="184" t="s">
        <v>139</v>
      </c>
      <c r="F23" s="750" t="s">
        <v>140</v>
      </c>
      <c r="G23" s="750"/>
      <c r="H23" s="750"/>
      <c r="I23" s="750"/>
      <c r="J23" s="750"/>
      <c r="K23" s="750"/>
      <c r="L23" s="750"/>
      <c r="M23" s="750"/>
      <c r="N23" s="283"/>
      <c r="O23" s="283"/>
      <c r="P23" s="109"/>
      <c r="Q23" s="109"/>
      <c r="R23" s="107"/>
      <c r="S23" s="165"/>
      <c r="T23" s="69"/>
      <c r="U23" s="69"/>
      <c r="V23" s="405"/>
      <c r="W23" s="401"/>
    </row>
    <row r="24" spans="1:23" s="35" customFormat="1" ht="65.25" customHeight="1">
      <c r="A24" s="870"/>
      <c r="B24" s="719"/>
      <c r="C24" s="759"/>
      <c r="D24" s="520">
        <v>0.5</v>
      </c>
      <c r="E24" s="73" t="s">
        <v>57</v>
      </c>
      <c r="F24" s="73" t="s">
        <v>58</v>
      </c>
      <c r="G24" s="73" t="s">
        <v>321</v>
      </c>
      <c r="H24" s="98" t="s">
        <v>63</v>
      </c>
      <c r="I24" s="73" t="s">
        <v>343</v>
      </c>
      <c r="J24" s="98" t="s">
        <v>466</v>
      </c>
      <c r="K24" s="62" t="s">
        <v>115</v>
      </c>
      <c r="L24" s="186">
        <v>0</v>
      </c>
      <c r="M24" s="61" t="s">
        <v>13</v>
      </c>
      <c r="N24" s="316">
        <v>1</v>
      </c>
      <c r="O24" s="317">
        <f>+A9*B17*C23*D24*N24</f>
        <v>0</v>
      </c>
      <c r="P24" s="56">
        <v>0</v>
      </c>
      <c r="Q24" s="56">
        <v>10</v>
      </c>
      <c r="R24" s="124">
        <v>100</v>
      </c>
      <c r="S24" s="59">
        <f>O24*R24</f>
        <v>0</v>
      </c>
      <c r="T24" s="52"/>
      <c r="U24" s="52"/>
      <c r="V24" s="124"/>
      <c r="W24" s="399"/>
    </row>
    <row r="25" spans="1:23" s="199" customFormat="1" ht="69.75" customHeight="1">
      <c r="A25" s="870"/>
      <c r="B25" s="719"/>
      <c r="C25" s="759"/>
      <c r="D25" s="520">
        <v>0.5</v>
      </c>
      <c r="E25" s="288" t="s">
        <v>59</v>
      </c>
      <c r="F25" s="171" t="s">
        <v>66</v>
      </c>
      <c r="G25" s="73" t="s">
        <v>322</v>
      </c>
      <c r="H25" s="53" t="s">
        <v>344</v>
      </c>
      <c r="I25" s="73" t="s">
        <v>345</v>
      </c>
      <c r="J25" s="53" t="s">
        <v>471</v>
      </c>
      <c r="K25" s="381" t="s">
        <v>536</v>
      </c>
      <c r="L25" s="62">
        <v>0</v>
      </c>
      <c r="M25" s="61" t="s">
        <v>117</v>
      </c>
      <c r="N25" s="258">
        <v>1</v>
      </c>
      <c r="O25" s="307">
        <f>+A9*B17*C23*D25*N25</f>
        <v>0</v>
      </c>
      <c r="P25" s="56">
        <v>0</v>
      </c>
      <c r="Q25" s="56">
        <v>10</v>
      </c>
      <c r="R25" s="124">
        <v>100</v>
      </c>
      <c r="S25" s="59">
        <f>O25*R25</f>
        <v>0</v>
      </c>
      <c r="T25" s="52"/>
      <c r="U25" s="52"/>
      <c r="V25" s="124"/>
      <c r="W25" s="399"/>
    </row>
    <row r="26" spans="1:23" s="37" customFormat="1" ht="24.75" customHeight="1">
      <c r="A26" s="870"/>
      <c r="B26" s="719"/>
      <c r="C26" s="482"/>
      <c r="D26" s="482"/>
      <c r="E26" s="184" t="s">
        <v>141</v>
      </c>
      <c r="F26" s="750" t="s">
        <v>142</v>
      </c>
      <c r="G26" s="750"/>
      <c r="H26" s="750"/>
      <c r="I26" s="750"/>
      <c r="J26" s="750"/>
      <c r="K26" s="750"/>
      <c r="L26" s="750"/>
      <c r="M26" s="750"/>
      <c r="N26" s="283"/>
      <c r="O26" s="283"/>
      <c r="P26" s="109"/>
      <c r="Q26" s="109"/>
      <c r="R26" s="107"/>
      <c r="S26" s="165"/>
      <c r="T26" s="69"/>
      <c r="U26" s="69"/>
      <c r="V26" s="405"/>
      <c r="W26" s="401"/>
    </row>
    <row r="27" spans="1:23" s="35" customFormat="1" ht="66" customHeight="1">
      <c r="A27" s="870"/>
      <c r="B27" s="719"/>
      <c r="C27" s="760">
        <v>0.73</v>
      </c>
      <c r="D27" s="759">
        <v>0.25</v>
      </c>
      <c r="E27" s="684" t="s">
        <v>60</v>
      </c>
      <c r="F27" s="684" t="s">
        <v>61</v>
      </c>
      <c r="G27" s="684" t="s">
        <v>325</v>
      </c>
      <c r="H27" s="692" t="s">
        <v>373</v>
      </c>
      <c r="I27" s="73" t="s">
        <v>361</v>
      </c>
      <c r="J27" s="98" t="s">
        <v>374</v>
      </c>
      <c r="K27" s="62" t="s">
        <v>115</v>
      </c>
      <c r="L27" s="99">
        <v>0</v>
      </c>
      <c r="M27" s="61" t="s">
        <v>117</v>
      </c>
      <c r="N27" s="258">
        <v>0.25</v>
      </c>
      <c r="O27" s="307">
        <f>+$A$9*$B$17*$C$27*$D$27*N27</f>
        <v>3.0249375000000002E-2</v>
      </c>
      <c r="P27" s="56">
        <v>0</v>
      </c>
      <c r="Q27" s="56">
        <v>10</v>
      </c>
      <c r="R27" s="124">
        <v>100</v>
      </c>
      <c r="S27" s="59">
        <f t="shared" ref="S27:S39" si="0">O27*R27</f>
        <v>3.0249375000000001</v>
      </c>
      <c r="T27" s="52"/>
      <c r="U27" s="52"/>
      <c r="V27" s="124"/>
      <c r="W27" s="399"/>
    </row>
    <row r="28" spans="1:23" s="35" customFormat="1" ht="47.25">
      <c r="A28" s="870"/>
      <c r="B28" s="719"/>
      <c r="C28" s="760"/>
      <c r="D28" s="759"/>
      <c r="E28" s="684"/>
      <c r="F28" s="684"/>
      <c r="G28" s="684"/>
      <c r="H28" s="692"/>
      <c r="I28" s="73" t="s">
        <v>362</v>
      </c>
      <c r="J28" s="98" t="s">
        <v>371</v>
      </c>
      <c r="K28" s="62" t="s">
        <v>115</v>
      </c>
      <c r="L28" s="99">
        <v>0</v>
      </c>
      <c r="M28" s="61" t="s">
        <v>117</v>
      </c>
      <c r="N28" s="258">
        <v>0.25</v>
      </c>
      <c r="O28" s="307">
        <f t="shared" ref="O28:O30" si="1">+$A$9*$B$17*$C$27*$D$27*N28</f>
        <v>3.0249375000000002E-2</v>
      </c>
      <c r="P28" s="56">
        <v>0</v>
      </c>
      <c r="Q28" s="56">
        <v>10</v>
      </c>
      <c r="R28" s="124">
        <v>100</v>
      </c>
      <c r="S28" s="59">
        <f t="shared" si="0"/>
        <v>3.0249375000000001</v>
      </c>
      <c r="T28" s="52"/>
      <c r="U28" s="52"/>
      <c r="V28" s="124"/>
      <c r="W28" s="399"/>
    </row>
    <row r="29" spans="1:23" s="35" customFormat="1" ht="75" customHeight="1">
      <c r="A29" s="870"/>
      <c r="B29" s="719"/>
      <c r="C29" s="760"/>
      <c r="D29" s="759"/>
      <c r="E29" s="684"/>
      <c r="F29" s="684"/>
      <c r="G29" s="684"/>
      <c r="H29" s="692"/>
      <c r="I29" s="73" t="s">
        <v>363</v>
      </c>
      <c r="J29" s="98" t="s">
        <v>372</v>
      </c>
      <c r="K29" s="62" t="s">
        <v>115</v>
      </c>
      <c r="L29" s="99">
        <v>0</v>
      </c>
      <c r="M29" s="99" t="s">
        <v>117</v>
      </c>
      <c r="N29" s="258">
        <v>0.25</v>
      </c>
      <c r="O29" s="307">
        <f t="shared" si="1"/>
        <v>3.0249375000000002E-2</v>
      </c>
      <c r="P29" s="56">
        <v>0</v>
      </c>
      <c r="Q29" s="56">
        <v>10</v>
      </c>
      <c r="R29" s="124">
        <v>100</v>
      </c>
      <c r="S29" s="59">
        <f t="shared" si="0"/>
        <v>3.0249375000000001</v>
      </c>
      <c r="T29" s="52"/>
      <c r="U29" s="52"/>
      <c r="V29" s="124"/>
      <c r="W29" s="399"/>
    </row>
    <row r="30" spans="1:23" s="37" customFormat="1" ht="94.5">
      <c r="A30" s="870"/>
      <c r="B30" s="719"/>
      <c r="C30" s="760"/>
      <c r="D30" s="759"/>
      <c r="E30" s="684"/>
      <c r="F30" s="684"/>
      <c r="G30" s="684"/>
      <c r="H30" s="692"/>
      <c r="I30" s="73" t="s">
        <v>364</v>
      </c>
      <c r="J30" s="98" t="s">
        <v>375</v>
      </c>
      <c r="K30" s="62" t="s">
        <v>115</v>
      </c>
      <c r="L30" s="99">
        <v>0</v>
      </c>
      <c r="M30" s="99" t="s">
        <v>117</v>
      </c>
      <c r="N30" s="258">
        <v>0.25</v>
      </c>
      <c r="O30" s="307">
        <f t="shared" si="1"/>
        <v>3.0249375000000002E-2</v>
      </c>
      <c r="P30" s="56">
        <v>0</v>
      </c>
      <c r="Q30" s="56">
        <v>10</v>
      </c>
      <c r="R30" s="124">
        <v>100</v>
      </c>
      <c r="S30" s="59">
        <f t="shared" si="0"/>
        <v>3.0249375000000001</v>
      </c>
      <c r="T30" s="52"/>
      <c r="U30" s="52"/>
      <c r="V30" s="124"/>
      <c r="W30" s="399"/>
    </row>
    <row r="31" spans="1:23" s="37" customFormat="1" ht="70.5" customHeight="1">
      <c r="A31" s="870"/>
      <c r="B31" s="719"/>
      <c r="C31" s="760"/>
      <c r="D31" s="759">
        <v>0.2</v>
      </c>
      <c r="E31" s="684"/>
      <c r="F31" s="684"/>
      <c r="G31" s="684" t="s">
        <v>380</v>
      </c>
      <c r="H31" s="692" t="s">
        <v>427</v>
      </c>
      <c r="I31" s="73" t="s">
        <v>385</v>
      </c>
      <c r="J31" s="98" t="s">
        <v>376</v>
      </c>
      <c r="K31" s="62" t="s">
        <v>115</v>
      </c>
      <c r="L31" s="99">
        <v>0</v>
      </c>
      <c r="M31" s="99" t="s">
        <v>117</v>
      </c>
      <c r="N31" s="258">
        <v>0.4</v>
      </c>
      <c r="O31" s="307">
        <f>+$A$9*$B$17*$C$27*$D$31*N31</f>
        <v>3.8719200000000009E-2</v>
      </c>
      <c r="P31" s="56">
        <v>0</v>
      </c>
      <c r="Q31" s="56">
        <v>10</v>
      </c>
      <c r="R31" s="124">
        <v>100</v>
      </c>
      <c r="S31" s="59">
        <f t="shared" si="0"/>
        <v>3.8719200000000011</v>
      </c>
      <c r="T31" s="52"/>
      <c r="U31" s="52"/>
      <c r="V31" s="124"/>
      <c r="W31" s="399"/>
    </row>
    <row r="32" spans="1:23" s="37" customFormat="1" ht="68.25" customHeight="1">
      <c r="A32" s="870"/>
      <c r="B32" s="719"/>
      <c r="C32" s="760"/>
      <c r="D32" s="759"/>
      <c r="E32" s="684"/>
      <c r="F32" s="684"/>
      <c r="G32" s="684"/>
      <c r="H32" s="692"/>
      <c r="I32" s="73" t="s">
        <v>386</v>
      </c>
      <c r="J32" s="98" t="s">
        <v>296</v>
      </c>
      <c r="K32" s="62" t="s">
        <v>115</v>
      </c>
      <c r="L32" s="99">
        <v>0</v>
      </c>
      <c r="M32" s="99" t="s">
        <v>117</v>
      </c>
      <c r="N32" s="258">
        <v>0.6</v>
      </c>
      <c r="O32" s="307">
        <f>+$A$9*$B$17*$C$27*$D$31*N32</f>
        <v>5.80788E-2</v>
      </c>
      <c r="P32" s="56">
        <v>0</v>
      </c>
      <c r="Q32" s="56">
        <v>10</v>
      </c>
      <c r="R32" s="124">
        <v>100</v>
      </c>
      <c r="S32" s="59">
        <f t="shared" si="0"/>
        <v>5.8078799999999999</v>
      </c>
      <c r="T32" s="52"/>
      <c r="U32" s="52"/>
      <c r="V32" s="124"/>
      <c r="W32" s="399"/>
    </row>
    <row r="33" spans="1:24" s="37" customFormat="1" ht="60.75" customHeight="1">
      <c r="A33" s="870"/>
      <c r="B33" s="719"/>
      <c r="C33" s="760"/>
      <c r="D33" s="520">
        <v>0.2</v>
      </c>
      <c r="E33" s="684"/>
      <c r="F33" s="684"/>
      <c r="G33" s="73" t="s">
        <v>381</v>
      </c>
      <c r="H33" s="98" t="s">
        <v>398</v>
      </c>
      <c r="I33" s="73" t="s">
        <v>387</v>
      </c>
      <c r="J33" s="53" t="s">
        <v>370</v>
      </c>
      <c r="K33" s="62" t="s">
        <v>115</v>
      </c>
      <c r="L33" s="99">
        <v>0</v>
      </c>
      <c r="M33" s="99" t="s">
        <v>117</v>
      </c>
      <c r="N33" s="258">
        <v>1</v>
      </c>
      <c r="O33" s="307">
        <f>+$A$9*$B$17*$C$27*D33*N33</f>
        <v>9.6798000000000009E-2</v>
      </c>
      <c r="P33" s="56">
        <v>0</v>
      </c>
      <c r="Q33" s="56">
        <v>10</v>
      </c>
      <c r="R33" s="124">
        <v>100</v>
      </c>
      <c r="S33" s="59">
        <f t="shared" si="0"/>
        <v>9.6798000000000002</v>
      </c>
      <c r="T33" s="52"/>
      <c r="U33" s="52"/>
      <c r="V33" s="124"/>
      <c r="W33" s="399"/>
    </row>
    <row r="34" spans="1:24" s="37" customFormat="1" ht="28.5" customHeight="1">
      <c r="A34" s="870"/>
      <c r="B34" s="719"/>
      <c r="C34" s="760"/>
      <c r="D34" s="759">
        <v>0.15</v>
      </c>
      <c r="E34" s="684" t="s">
        <v>62</v>
      </c>
      <c r="F34" s="684" t="s">
        <v>299</v>
      </c>
      <c r="G34" s="684" t="s">
        <v>406</v>
      </c>
      <c r="H34" s="684" t="s">
        <v>231</v>
      </c>
      <c r="I34" s="73" t="s">
        <v>407</v>
      </c>
      <c r="J34" s="277" t="s">
        <v>401</v>
      </c>
      <c r="K34" s="62" t="s">
        <v>115</v>
      </c>
      <c r="L34" s="62">
        <v>0</v>
      </c>
      <c r="M34" s="69" t="s">
        <v>117</v>
      </c>
      <c r="N34" s="258">
        <v>0.3</v>
      </c>
      <c r="O34" s="307">
        <f>+$A$9*$B$17*$C$27*$D$34*N34</f>
        <v>2.1779549999999998E-2</v>
      </c>
      <c r="P34" s="56">
        <v>0</v>
      </c>
      <c r="Q34" s="56">
        <v>10</v>
      </c>
      <c r="R34" s="124">
        <v>100</v>
      </c>
      <c r="S34" s="59">
        <f t="shared" si="0"/>
        <v>2.1779549999999999</v>
      </c>
      <c r="T34" s="52"/>
      <c r="U34" s="52"/>
      <c r="V34" s="124"/>
      <c r="W34" s="399"/>
    </row>
    <row r="35" spans="1:24" s="37" customFormat="1" ht="53.25" customHeight="1">
      <c r="A35" s="870"/>
      <c r="B35" s="719"/>
      <c r="C35" s="760"/>
      <c r="D35" s="759"/>
      <c r="E35" s="684"/>
      <c r="F35" s="684"/>
      <c r="G35" s="684"/>
      <c r="H35" s="684"/>
      <c r="I35" s="73" t="s">
        <v>408</v>
      </c>
      <c r="J35" s="277" t="s">
        <v>402</v>
      </c>
      <c r="K35" s="62" t="s">
        <v>115</v>
      </c>
      <c r="L35" s="62">
        <v>0</v>
      </c>
      <c r="M35" s="69" t="s">
        <v>117</v>
      </c>
      <c r="N35" s="258">
        <v>0.4</v>
      </c>
      <c r="O35" s="307">
        <f t="shared" ref="O35:O36" si="2">+$A$9*$B$17*$C$27*$D$34*N35</f>
        <v>2.90394E-2</v>
      </c>
      <c r="P35" s="56">
        <v>0</v>
      </c>
      <c r="Q35" s="56">
        <v>10</v>
      </c>
      <c r="R35" s="124">
        <v>100</v>
      </c>
      <c r="S35" s="59">
        <f t="shared" si="0"/>
        <v>2.90394</v>
      </c>
      <c r="T35" s="52"/>
      <c r="U35" s="52"/>
      <c r="V35" s="124"/>
      <c r="W35" s="399"/>
    </row>
    <row r="36" spans="1:24" s="37" customFormat="1" ht="52.5" customHeight="1">
      <c r="A36" s="870"/>
      <c r="B36" s="719"/>
      <c r="C36" s="760"/>
      <c r="D36" s="759"/>
      <c r="E36" s="684"/>
      <c r="F36" s="684"/>
      <c r="G36" s="684"/>
      <c r="H36" s="684"/>
      <c r="I36" s="73" t="s">
        <v>409</v>
      </c>
      <c r="J36" s="53" t="s">
        <v>425</v>
      </c>
      <c r="K36" s="62" t="s">
        <v>115</v>
      </c>
      <c r="L36" s="62">
        <v>0</v>
      </c>
      <c r="M36" s="69" t="s">
        <v>117</v>
      </c>
      <c r="N36" s="258">
        <v>0.3</v>
      </c>
      <c r="O36" s="307">
        <f t="shared" si="2"/>
        <v>2.1779549999999998E-2</v>
      </c>
      <c r="P36" s="56">
        <v>0</v>
      </c>
      <c r="Q36" s="56">
        <v>10</v>
      </c>
      <c r="R36" s="124">
        <v>100</v>
      </c>
      <c r="S36" s="59">
        <f t="shared" si="0"/>
        <v>2.1779549999999999</v>
      </c>
      <c r="T36" s="52"/>
      <c r="U36" s="52"/>
      <c r="V36" s="124"/>
      <c r="W36" s="399"/>
    </row>
    <row r="37" spans="1:24" s="37" customFormat="1" ht="30" customHeight="1">
      <c r="A37" s="870"/>
      <c r="B37" s="719"/>
      <c r="C37" s="760"/>
      <c r="D37" s="759">
        <v>0.1</v>
      </c>
      <c r="E37" s="684"/>
      <c r="F37" s="684"/>
      <c r="G37" s="684" t="s">
        <v>410</v>
      </c>
      <c r="H37" s="684" t="s">
        <v>426</v>
      </c>
      <c r="I37" s="73" t="s">
        <v>411</v>
      </c>
      <c r="J37" s="277" t="s">
        <v>401</v>
      </c>
      <c r="K37" s="62" t="s">
        <v>115</v>
      </c>
      <c r="L37" s="62">
        <v>0</v>
      </c>
      <c r="M37" s="69" t="s">
        <v>117</v>
      </c>
      <c r="N37" s="258">
        <v>0.4</v>
      </c>
      <c r="O37" s="307">
        <f>+$A$9*$B$17*$C$27*D37*N37</f>
        <v>1.9359600000000005E-2</v>
      </c>
      <c r="P37" s="56">
        <v>0</v>
      </c>
      <c r="Q37" s="56">
        <v>10</v>
      </c>
      <c r="R37" s="124">
        <v>100</v>
      </c>
      <c r="S37" s="59">
        <f t="shared" si="0"/>
        <v>1.9359600000000006</v>
      </c>
      <c r="T37" s="52"/>
      <c r="U37" s="52"/>
      <c r="V37" s="124"/>
      <c r="W37" s="399"/>
    </row>
    <row r="38" spans="1:24" s="35" customFormat="1" ht="47.25">
      <c r="A38" s="870"/>
      <c r="B38" s="719"/>
      <c r="C38" s="760"/>
      <c r="D38" s="759"/>
      <c r="E38" s="684"/>
      <c r="F38" s="684"/>
      <c r="G38" s="684"/>
      <c r="H38" s="684"/>
      <c r="I38" s="73" t="s">
        <v>412</v>
      </c>
      <c r="J38" s="277" t="s">
        <v>402</v>
      </c>
      <c r="K38" s="62" t="s">
        <v>115</v>
      </c>
      <c r="L38" s="62">
        <v>0</v>
      </c>
      <c r="M38" s="69" t="s">
        <v>117</v>
      </c>
      <c r="N38" s="258">
        <v>0.6</v>
      </c>
      <c r="O38" s="307">
        <f>+$A$9*$B$17*$C$27*D37*N38</f>
        <v>2.90394E-2</v>
      </c>
      <c r="P38" s="56">
        <v>0</v>
      </c>
      <c r="Q38" s="56">
        <v>10</v>
      </c>
      <c r="R38" s="124">
        <v>100</v>
      </c>
      <c r="S38" s="59">
        <f t="shared" si="0"/>
        <v>2.90394</v>
      </c>
      <c r="T38" s="52"/>
      <c r="U38" s="52"/>
      <c r="V38" s="124"/>
      <c r="W38" s="399"/>
    </row>
    <row r="39" spans="1:24" s="35" customFormat="1" ht="47.25">
      <c r="A39" s="870"/>
      <c r="B39" s="719"/>
      <c r="C39" s="707"/>
      <c r="D39" s="520">
        <v>0.1</v>
      </c>
      <c r="E39" s="684"/>
      <c r="F39" s="684"/>
      <c r="G39" s="99" t="s">
        <v>414</v>
      </c>
      <c r="H39" s="73" t="s">
        <v>399</v>
      </c>
      <c r="I39" s="52" t="s">
        <v>443</v>
      </c>
      <c r="J39" s="53" t="s">
        <v>444</v>
      </c>
      <c r="K39" s="62" t="s">
        <v>115</v>
      </c>
      <c r="L39" s="62">
        <v>0</v>
      </c>
      <c r="M39" s="69" t="s">
        <v>117</v>
      </c>
      <c r="N39" s="258">
        <v>1</v>
      </c>
      <c r="O39" s="307">
        <f>+$A$9*$B$17*$C$27*D39*N39</f>
        <v>4.8399000000000005E-2</v>
      </c>
      <c r="P39" s="56">
        <v>0</v>
      </c>
      <c r="Q39" s="56">
        <v>10</v>
      </c>
      <c r="R39" s="124">
        <v>100</v>
      </c>
      <c r="S39" s="59">
        <f t="shared" si="0"/>
        <v>4.8399000000000001</v>
      </c>
      <c r="T39" s="52"/>
      <c r="U39" s="52"/>
      <c r="V39" s="124"/>
      <c r="W39" s="399"/>
    </row>
    <row r="40" spans="1:24" s="37" customFormat="1" ht="42" customHeight="1">
      <c r="A40" s="870"/>
      <c r="B40" s="365"/>
      <c r="C40" s="130">
        <f>C27+C23+C20+C17</f>
        <v>1</v>
      </c>
      <c r="D40" s="130">
        <f>SUM(D27:D39)</f>
        <v>1</v>
      </c>
      <c r="E40" s="129" t="s">
        <v>506</v>
      </c>
      <c r="F40" s="713" t="s">
        <v>507</v>
      </c>
      <c r="G40" s="714"/>
      <c r="H40" s="714"/>
      <c r="I40" s="714"/>
      <c r="J40" s="714"/>
      <c r="K40" s="714"/>
      <c r="L40" s="714"/>
      <c r="M40" s="715"/>
      <c r="N40" s="130"/>
      <c r="O40" s="338"/>
      <c r="P40" s="130"/>
      <c r="Q40" s="130"/>
      <c r="R40" s="130"/>
      <c r="S40" s="321"/>
      <c r="T40" s="406"/>
      <c r="U40" s="406"/>
      <c r="V40" s="406"/>
      <c r="W40" s="407"/>
    </row>
    <row r="41" spans="1:24" s="37" customFormat="1" ht="88.5" customHeight="1">
      <c r="A41" s="870"/>
      <c r="B41" s="719">
        <v>0.12</v>
      </c>
      <c r="C41" s="371">
        <v>0.08</v>
      </c>
      <c r="D41" s="520">
        <v>1</v>
      </c>
      <c r="E41" s="113" t="s">
        <v>3</v>
      </c>
      <c r="F41" s="55" t="s">
        <v>21</v>
      </c>
      <c r="G41" s="169" t="s">
        <v>331</v>
      </c>
      <c r="H41" s="55" t="s">
        <v>308</v>
      </c>
      <c r="I41" s="56" t="s">
        <v>358</v>
      </c>
      <c r="J41" s="55" t="s">
        <v>104</v>
      </c>
      <c r="K41" s="57" t="s">
        <v>115</v>
      </c>
      <c r="L41" s="57">
        <v>0</v>
      </c>
      <c r="M41" s="57" t="s">
        <v>117</v>
      </c>
      <c r="N41" s="58">
        <v>1</v>
      </c>
      <c r="O41" s="340">
        <f>$A$9*$B$41*C41*D41*N41</f>
        <v>8.1599999999999989E-3</v>
      </c>
      <c r="P41" s="56">
        <v>0</v>
      </c>
      <c r="Q41" s="56">
        <v>10</v>
      </c>
      <c r="R41" s="124">
        <v>100</v>
      </c>
      <c r="S41" s="59">
        <f t="shared" ref="S41:S49" si="3">+O41*R41</f>
        <v>0.81599999999999984</v>
      </c>
      <c r="T41" s="56"/>
      <c r="U41" s="56"/>
      <c r="V41" s="124"/>
      <c r="W41" s="408"/>
    </row>
    <row r="42" spans="1:24" s="37" customFormat="1" ht="86.25" customHeight="1">
      <c r="A42" s="870"/>
      <c r="B42" s="719"/>
      <c r="C42" s="371">
        <v>7.0000000000000007E-2</v>
      </c>
      <c r="D42" s="520">
        <v>1</v>
      </c>
      <c r="E42" s="367" t="s">
        <v>32</v>
      </c>
      <c r="F42" s="170" t="s">
        <v>33</v>
      </c>
      <c r="G42" s="73" t="s">
        <v>317</v>
      </c>
      <c r="H42" s="238" t="s">
        <v>378</v>
      </c>
      <c r="I42" s="99" t="s">
        <v>338</v>
      </c>
      <c r="J42" s="53" t="s">
        <v>431</v>
      </c>
      <c r="K42" s="62" t="s">
        <v>115</v>
      </c>
      <c r="L42" s="62">
        <v>0</v>
      </c>
      <c r="M42" s="61" t="s">
        <v>110</v>
      </c>
      <c r="N42" s="72">
        <v>1</v>
      </c>
      <c r="O42" s="340">
        <f t="shared" ref="O42:O49" si="4">$A$9*$B$41*C42*D42*N42</f>
        <v>7.1400000000000005E-3</v>
      </c>
      <c r="P42" s="69">
        <v>0</v>
      </c>
      <c r="Q42" s="69">
        <v>10</v>
      </c>
      <c r="R42" s="124">
        <v>100</v>
      </c>
      <c r="S42" s="59">
        <f t="shared" si="3"/>
        <v>0.71400000000000008</v>
      </c>
      <c r="T42" s="69"/>
      <c r="U42" s="69"/>
      <c r="V42" s="124"/>
      <c r="W42" s="408"/>
    </row>
    <row r="43" spans="1:24" s="37" customFormat="1" ht="63">
      <c r="A43" s="870"/>
      <c r="B43" s="719"/>
      <c r="C43" s="371">
        <v>7.0000000000000007E-2</v>
      </c>
      <c r="D43" s="520">
        <v>1</v>
      </c>
      <c r="E43" s="367" t="s">
        <v>34</v>
      </c>
      <c r="F43" s="170" t="s">
        <v>35</v>
      </c>
      <c r="G43" s="73" t="s">
        <v>318</v>
      </c>
      <c r="H43" s="238" t="s">
        <v>379</v>
      </c>
      <c r="I43" s="52" t="s">
        <v>339</v>
      </c>
      <c r="J43" s="53" t="s">
        <v>432</v>
      </c>
      <c r="K43" s="62" t="s">
        <v>115</v>
      </c>
      <c r="L43" s="62">
        <v>0</v>
      </c>
      <c r="M43" s="61" t="s">
        <v>117</v>
      </c>
      <c r="N43" s="72">
        <v>1</v>
      </c>
      <c r="O43" s="340">
        <f t="shared" si="4"/>
        <v>7.1400000000000005E-3</v>
      </c>
      <c r="P43" s="69">
        <v>0</v>
      </c>
      <c r="Q43" s="69">
        <v>10</v>
      </c>
      <c r="R43" s="124">
        <v>100</v>
      </c>
      <c r="S43" s="59">
        <f t="shared" si="3"/>
        <v>0.71400000000000008</v>
      </c>
      <c r="T43" s="69"/>
      <c r="U43" s="69"/>
      <c r="V43" s="124"/>
      <c r="W43" s="408"/>
    </row>
    <row r="44" spans="1:24" s="37" customFormat="1" ht="84" customHeight="1">
      <c r="A44" s="870"/>
      <c r="B44" s="719"/>
      <c r="C44" s="520">
        <v>0.1</v>
      </c>
      <c r="D44" s="520">
        <v>1</v>
      </c>
      <c r="E44" s="519" t="s">
        <v>40</v>
      </c>
      <c r="F44" s="515" t="s">
        <v>41</v>
      </c>
      <c r="G44" s="73" t="s">
        <v>323</v>
      </c>
      <c r="H44" s="98" t="s">
        <v>306</v>
      </c>
      <c r="I44" s="73" t="s">
        <v>350</v>
      </c>
      <c r="J44" s="74" t="s">
        <v>304</v>
      </c>
      <c r="K44" s="62" t="s">
        <v>115</v>
      </c>
      <c r="L44" s="62">
        <v>0</v>
      </c>
      <c r="M44" s="61" t="s">
        <v>117</v>
      </c>
      <c r="N44" s="72">
        <v>1</v>
      </c>
      <c r="O44" s="340">
        <f t="shared" si="4"/>
        <v>1.0200000000000001E-2</v>
      </c>
      <c r="P44" s="69">
        <v>0</v>
      </c>
      <c r="Q44" s="69">
        <v>10</v>
      </c>
      <c r="R44" s="124">
        <v>100</v>
      </c>
      <c r="S44" s="59">
        <f t="shared" si="3"/>
        <v>1.02</v>
      </c>
      <c r="T44" s="69"/>
      <c r="U44" s="69"/>
      <c r="V44" s="124"/>
      <c r="W44" s="409"/>
    </row>
    <row r="45" spans="1:24" s="37" customFormat="1" ht="47.25">
      <c r="A45" s="870"/>
      <c r="B45" s="719"/>
      <c r="C45" s="520">
        <v>0</v>
      </c>
      <c r="D45" s="520">
        <v>1</v>
      </c>
      <c r="E45" s="569" t="s">
        <v>144</v>
      </c>
      <c r="F45" s="569" t="s">
        <v>145</v>
      </c>
      <c r="G45" s="570" t="s">
        <v>526</v>
      </c>
      <c r="H45" s="470" t="s">
        <v>527</v>
      </c>
      <c r="I45" s="469" t="s">
        <v>528</v>
      </c>
      <c r="J45" s="470" t="s">
        <v>527</v>
      </c>
      <c r="K45" s="485" t="s">
        <v>537</v>
      </c>
      <c r="L45" s="62">
        <v>1</v>
      </c>
      <c r="M45" s="61" t="s">
        <v>117</v>
      </c>
      <c r="N45" s="538">
        <v>1</v>
      </c>
      <c r="O45" s="340">
        <f t="shared" si="4"/>
        <v>0</v>
      </c>
      <c r="P45" s="69">
        <v>0</v>
      </c>
      <c r="Q45" s="69">
        <v>10</v>
      </c>
      <c r="R45" s="124">
        <v>100</v>
      </c>
      <c r="S45" s="59">
        <f t="shared" si="3"/>
        <v>0</v>
      </c>
      <c r="T45" s="69"/>
      <c r="U45" s="69"/>
      <c r="V45" s="124"/>
      <c r="W45" s="409"/>
      <c r="X45" s="35"/>
    </row>
    <row r="46" spans="1:24" s="37" customFormat="1" ht="93" customHeight="1">
      <c r="A46" s="870"/>
      <c r="B46" s="719"/>
      <c r="C46" s="370">
        <v>0.2</v>
      </c>
      <c r="D46" s="518">
        <v>1</v>
      </c>
      <c r="E46" s="73" t="s">
        <v>43</v>
      </c>
      <c r="F46" s="71" t="s">
        <v>44</v>
      </c>
      <c r="G46" s="73" t="s">
        <v>327</v>
      </c>
      <c r="H46" s="71" t="s">
        <v>44</v>
      </c>
      <c r="I46" s="73" t="s">
        <v>327</v>
      </c>
      <c r="J46" s="278" t="s">
        <v>433</v>
      </c>
      <c r="K46" s="62" t="s">
        <v>512</v>
      </c>
      <c r="L46" s="62">
        <v>1</v>
      </c>
      <c r="M46" s="61" t="s">
        <v>117</v>
      </c>
      <c r="N46" s="72">
        <v>1</v>
      </c>
      <c r="O46" s="340">
        <f t="shared" si="4"/>
        <v>2.0400000000000001E-2</v>
      </c>
      <c r="P46" s="69">
        <v>0</v>
      </c>
      <c r="Q46" s="69">
        <v>10</v>
      </c>
      <c r="R46" s="124">
        <v>100</v>
      </c>
      <c r="S46" s="65">
        <f t="shared" si="3"/>
        <v>2.04</v>
      </c>
      <c r="T46" s="69"/>
      <c r="U46" s="69"/>
      <c r="V46" s="124"/>
      <c r="W46" s="409"/>
      <c r="X46" s="35"/>
    </row>
    <row r="47" spans="1:24" s="35" customFormat="1" ht="103.5" customHeight="1">
      <c r="A47" s="870"/>
      <c r="B47" s="719"/>
      <c r="C47" s="371">
        <v>0.2</v>
      </c>
      <c r="D47" s="520">
        <v>1</v>
      </c>
      <c r="E47" s="367" t="s">
        <v>46</v>
      </c>
      <c r="F47" s="368" t="s">
        <v>47</v>
      </c>
      <c r="G47" s="171" t="s">
        <v>328</v>
      </c>
      <c r="H47" s="171" t="s">
        <v>439</v>
      </c>
      <c r="I47" s="367" t="s">
        <v>352</v>
      </c>
      <c r="J47" s="170" t="s">
        <v>297</v>
      </c>
      <c r="K47" s="485" t="s">
        <v>540</v>
      </c>
      <c r="L47" s="62">
        <v>0</v>
      </c>
      <c r="M47" s="61" t="s">
        <v>117</v>
      </c>
      <c r="N47" s="72">
        <v>1</v>
      </c>
      <c r="O47" s="340">
        <f t="shared" si="4"/>
        <v>2.0400000000000001E-2</v>
      </c>
      <c r="P47" s="69">
        <v>0</v>
      </c>
      <c r="Q47" s="69">
        <v>10</v>
      </c>
      <c r="R47" s="124">
        <v>100</v>
      </c>
      <c r="S47" s="65">
        <f t="shared" si="3"/>
        <v>2.04</v>
      </c>
      <c r="T47" s="69"/>
      <c r="U47" s="69"/>
      <c r="V47" s="124"/>
      <c r="W47" s="409"/>
    </row>
    <row r="48" spans="1:24" s="35" customFormat="1" ht="79.5" customHeight="1">
      <c r="A48" s="870"/>
      <c r="B48" s="719"/>
      <c r="C48" s="371">
        <v>0.2</v>
      </c>
      <c r="D48" s="520">
        <v>1</v>
      </c>
      <c r="E48" s="367" t="s">
        <v>48</v>
      </c>
      <c r="F48" s="368" t="s">
        <v>49</v>
      </c>
      <c r="G48" s="171" t="s">
        <v>329</v>
      </c>
      <c r="H48" s="171" t="s">
        <v>435</v>
      </c>
      <c r="I48" s="367" t="s">
        <v>353</v>
      </c>
      <c r="J48" s="170" t="s">
        <v>298</v>
      </c>
      <c r="K48" s="485" t="s">
        <v>542</v>
      </c>
      <c r="L48" s="488" t="s">
        <v>543</v>
      </c>
      <c r="M48" s="61" t="s">
        <v>117</v>
      </c>
      <c r="N48" s="72">
        <v>1</v>
      </c>
      <c r="O48" s="340">
        <f t="shared" si="4"/>
        <v>2.0400000000000001E-2</v>
      </c>
      <c r="P48" s="69">
        <v>0</v>
      </c>
      <c r="Q48" s="69">
        <v>10</v>
      </c>
      <c r="R48" s="124">
        <v>100</v>
      </c>
      <c r="S48" s="65">
        <f t="shared" si="3"/>
        <v>2.04</v>
      </c>
      <c r="T48" s="69"/>
      <c r="U48" s="69"/>
      <c r="V48" s="124"/>
      <c r="W48" s="409"/>
    </row>
    <row r="49" spans="1:23" s="35" customFormat="1" ht="84.75" customHeight="1">
      <c r="A49" s="870"/>
      <c r="B49" s="719"/>
      <c r="C49" s="388">
        <v>0.08</v>
      </c>
      <c r="D49" s="520">
        <v>1</v>
      </c>
      <c r="E49" s="382" t="s">
        <v>51</v>
      </c>
      <c r="F49" s="384" t="s">
        <v>52</v>
      </c>
      <c r="G49" s="382" t="s">
        <v>330</v>
      </c>
      <c r="H49" s="382" t="s">
        <v>454</v>
      </c>
      <c r="I49" s="113" t="s">
        <v>354</v>
      </c>
      <c r="J49" s="385" t="s">
        <v>511</v>
      </c>
      <c r="K49" s="485" t="s">
        <v>542</v>
      </c>
      <c r="L49" s="488"/>
      <c r="M49" s="61" t="s">
        <v>117</v>
      </c>
      <c r="N49" s="72">
        <v>1</v>
      </c>
      <c r="O49" s="340">
        <f t="shared" si="4"/>
        <v>8.1599999999999989E-3</v>
      </c>
      <c r="P49" s="69">
        <v>0</v>
      </c>
      <c r="Q49" s="69">
        <v>10</v>
      </c>
      <c r="R49" s="124">
        <v>100</v>
      </c>
      <c r="S49" s="65">
        <f t="shared" si="3"/>
        <v>0.81599999999999984</v>
      </c>
      <c r="T49" s="69"/>
      <c r="U49" s="69"/>
      <c r="V49" s="410"/>
      <c r="W49" s="408"/>
    </row>
    <row r="50" spans="1:23" s="199" customFormat="1">
      <c r="A50" s="837">
        <v>0.15</v>
      </c>
      <c r="B50" s="205"/>
      <c r="C50" s="206">
        <f>SUM(C41:C49)</f>
        <v>0.99999999999999989</v>
      </c>
      <c r="D50" s="206"/>
      <c r="E50" s="75" t="s">
        <v>120</v>
      </c>
      <c r="F50" s="718" t="s">
        <v>121</v>
      </c>
      <c r="G50" s="718"/>
      <c r="H50" s="718"/>
      <c r="I50" s="718"/>
      <c r="J50" s="718"/>
      <c r="K50" s="718"/>
      <c r="L50" s="718"/>
      <c r="M50" s="718"/>
      <c r="N50" s="139"/>
      <c r="O50" s="581">
        <f>SUM(O12:O49)</f>
        <v>0.85000000000000009</v>
      </c>
      <c r="P50" s="139"/>
      <c r="Q50" s="139"/>
      <c r="R50" s="139"/>
      <c r="S50" s="374"/>
      <c r="T50" s="237"/>
      <c r="U50" s="237"/>
      <c r="V50" s="237"/>
      <c r="W50" s="411"/>
    </row>
    <row r="51" spans="1:23" s="199" customFormat="1" ht="67.5" customHeight="1">
      <c r="A51" s="837"/>
      <c r="B51" s="656">
        <v>0.7</v>
      </c>
      <c r="C51" s="371">
        <v>1</v>
      </c>
      <c r="D51" s="520"/>
      <c r="E51" s="79" t="s">
        <v>484</v>
      </c>
      <c r="F51" s="98" t="s">
        <v>122</v>
      </c>
      <c r="G51" s="79" t="s">
        <v>486</v>
      </c>
      <c r="H51" s="98" t="s">
        <v>122</v>
      </c>
      <c r="I51" s="79" t="s">
        <v>488</v>
      </c>
      <c r="J51" s="98" t="s">
        <v>122</v>
      </c>
      <c r="K51" s="62"/>
      <c r="L51" s="62"/>
      <c r="M51" s="61" t="s">
        <v>117</v>
      </c>
      <c r="N51" s="78">
        <v>1</v>
      </c>
      <c r="O51" s="348">
        <f>+A50*B51*C51*N51</f>
        <v>0.105</v>
      </c>
      <c r="P51" s="69">
        <v>0</v>
      </c>
      <c r="Q51" s="69">
        <v>10</v>
      </c>
      <c r="R51" s="124">
        <v>100</v>
      </c>
      <c r="S51" s="65">
        <f>+O51*R51</f>
        <v>10.5</v>
      </c>
      <c r="T51" s="69"/>
      <c r="U51" s="69"/>
      <c r="V51" s="124"/>
      <c r="W51" s="408"/>
    </row>
    <row r="52" spans="1:23" s="199" customFormat="1" ht="75" customHeight="1">
      <c r="A52" s="837"/>
      <c r="B52" s="657">
        <v>0.3</v>
      </c>
      <c r="C52" s="371">
        <v>1</v>
      </c>
      <c r="D52" s="520"/>
      <c r="E52" s="79" t="s">
        <v>485</v>
      </c>
      <c r="F52" s="98" t="s">
        <v>123</v>
      </c>
      <c r="G52" s="79" t="s">
        <v>487</v>
      </c>
      <c r="H52" s="98" t="s">
        <v>123</v>
      </c>
      <c r="I52" s="79" t="s">
        <v>489</v>
      </c>
      <c r="J52" s="98" t="s">
        <v>123</v>
      </c>
      <c r="K52" s="62"/>
      <c r="L52" s="62"/>
      <c r="M52" s="61" t="s">
        <v>117</v>
      </c>
      <c r="N52" s="78">
        <v>1</v>
      </c>
      <c r="O52" s="348">
        <f>+A50*B52*C52*N52</f>
        <v>4.4999999999999998E-2</v>
      </c>
      <c r="P52" s="69">
        <v>0</v>
      </c>
      <c r="Q52" s="69">
        <v>10</v>
      </c>
      <c r="R52" s="124">
        <v>100</v>
      </c>
      <c r="S52" s="65">
        <f>+O52*R52</f>
        <v>4.5</v>
      </c>
      <c r="T52" s="69"/>
      <c r="U52" s="69"/>
      <c r="V52" s="124"/>
      <c r="W52" s="408"/>
    </row>
    <row r="53" spans="1:23" s="199" customFormat="1">
      <c r="A53" s="206"/>
      <c r="B53" s="205"/>
      <c r="C53" s="205"/>
      <c r="D53" s="205"/>
      <c r="E53" s="133" t="s">
        <v>29</v>
      </c>
      <c r="F53" s="763" t="s">
        <v>124</v>
      </c>
      <c r="G53" s="763"/>
      <c r="H53" s="763"/>
      <c r="I53" s="763"/>
      <c r="J53" s="763"/>
      <c r="K53" s="763"/>
      <c r="L53" s="763"/>
      <c r="M53" s="763"/>
      <c r="N53" s="139"/>
      <c r="O53" s="347"/>
      <c r="P53" s="139"/>
      <c r="Q53" s="139"/>
      <c r="R53" s="139"/>
      <c r="S53" s="375">
        <f>+SUM(S12:S52)</f>
        <v>100.00000000000001</v>
      </c>
      <c r="T53" s="237"/>
      <c r="U53" s="237"/>
      <c r="V53" s="237"/>
      <c r="W53" s="411"/>
    </row>
    <row r="54" spans="1:23" s="199" customFormat="1" ht="31.5">
      <c r="A54" s="206"/>
      <c r="B54" s="205"/>
      <c r="C54" s="205"/>
      <c r="D54" s="205"/>
      <c r="E54" s="99" t="s">
        <v>125</v>
      </c>
      <c r="F54" s="76" t="s">
        <v>450</v>
      </c>
      <c r="G54" s="69" t="s">
        <v>331</v>
      </c>
      <c r="H54" s="76" t="s">
        <v>450</v>
      </c>
      <c r="I54" s="177" t="s">
        <v>358</v>
      </c>
      <c r="J54" s="76" t="s">
        <v>450</v>
      </c>
      <c r="K54" s="62" t="s">
        <v>512</v>
      </c>
      <c r="L54" s="62"/>
      <c r="M54" s="69" t="s">
        <v>513</v>
      </c>
      <c r="N54" s="78"/>
      <c r="O54" s="348"/>
      <c r="P54" s="69"/>
      <c r="Q54" s="69"/>
      <c r="R54" s="125"/>
      <c r="S54" s="329"/>
      <c r="T54" s="69"/>
      <c r="U54" s="69"/>
      <c r="V54" s="76"/>
      <c r="W54" s="412"/>
    </row>
    <row r="55" spans="1:23" s="199" customFormat="1" ht="31.5">
      <c r="A55" s="206"/>
      <c r="B55" s="205"/>
      <c r="C55" s="205"/>
      <c r="D55" s="205"/>
      <c r="E55" s="99" t="s">
        <v>126</v>
      </c>
      <c r="F55" s="76" t="s">
        <v>309</v>
      </c>
      <c r="G55" s="69" t="s">
        <v>514</v>
      </c>
      <c r="H55" s="76" t="s">
        <v>451</v>
      </c>
      <c r="I55" s="177" t="s">
        <v>515</v>
      </c>
      <c r="J55" s="76" t="s">
        <v>451</v>
      </c>
      <c r="K55" s="62" t="s">
        <v>512</v>
      </c>
      <c r="L55" s="62"/>
      <c r="M55" s="69" t="s">
        <v>513</v>
      </c>
      <c r="N55" s="78"/>
      <c r="O55" s="348"/>
      <c r="P55" s="69"/>
      <c r="Q55" s="69"/>
      <c r="R55" s="125"/>
      <c r="S55" s="329"/>
      <c r="T55" s="69"/>
      <c r="U55" s="69"/>
      <c r="V55" s="76"/>
      <c r="W55" s="412"/>
    </row>
    <row r="56" spans="1:23" s="198" customFormat="1" ht="63">
      <c r="A56" s="206"/>
      <c r="B56" s="203"/>
      <c r="C56" s="203"/>
      <c r="D56" s="203"/>
      <c r="E56" s="99" t="s">
        <v>266</v>
      </c>
      <c r="F56" s="134" t="s">
        <v>127</v>
      </c>
      <c r="G56" s="81" t="s">
        <v>516</v>
      </c>
      <c r="H56" s="134" t="s">
        <v>127</v>
      </c>
      <c r="I56" s="178" t="s">
        <v>517</v>
      </c>
      <c r="J56" s="134" t="s">
        <v>127</v>
      </c>
      <c r="K56" s="62" t="s">
        <v>512</v>
      </c>
      <c r="L56" s="61"/>
      <c r="M56" s="69" t="s">
        <v>513</v>
      </c>
      <c r="N56" s="78"/>
      <c r="O56" s="348"/>
      <c r="P56" s="69"/>
      <c r="Q56" s="69"/>
      <c r="R56" s="125"/>
      <c r="S56" s="329"/>
      <c r="T56" s="69"/>
      <c r="U56" s="69"/>
      <c r="V56" s="76"/>
      <c r="W56" s="412"/>
    </row>
    <row r="57" spans="1:23" s="209" customFormat="1">
      <c r="A57" s="207"/>
      <c r="B57" s="208"/>
      <c r="C57" s="208"/>
      <c r="D57" s="208"/>
      <c r="E57" s="50"/>
      <c r="F57" s="764" t="s">
        <v>128</v>
      </c>
      <c r="G57" s="764"/>
      <c r="H57" s="764"/>
      <c r="I57" s="764"/>
      <c r="J57" s="764"/>
      <c r="K57" s="82"/>
      <c r="L57" s="82"/>
      <c r="M57" s="372"/>
      <c r="N57" s="83"/>
      <c r="O57" s="349"/>
      <c r="P57" s="84"/>
      <c r="Q57" s="84"/>
      <c r="R57" s="126"/>
      <c r="S57" s="376">
        <f>S56+S55+S54+S53</f>
        <v>100.00000000000001</v>
      </c>
      <c r="T57" s="84"/>
      <c r="U57" s="84"/>
      <c r="V57" s="413"/>
      <c r="W57" s="414">
        <f>+W53</f>
        <v>0</v>
      </c>
    </row>
    <row r="58" spans="1:23" s="198" customFormat="1">
      <c r="E58" s="85"/>
      <c r="F58" s="86"/>
      <c r="G58" s="87"/>
      <c r="H58" s="87"/>
      <c r="I58" s="87"/>
      <c r="J58" s="88"/>
      <c r="K58" s="89"/>
      <c r="L58" s="89"/>
      <c r="M58" s="87"/>
      <c r="N58" s="90"/>
      <c r="O58" s="350"/>
      <c r="P58" s="91"/>
      <c r="Q58" s="91"/>
      <c r="R58" s="127"/>
      <c r="S58" s="331"/>
      <c r="T58" s="199"/>
      <c r="U58" s="199"/>
      <c r="V58" s="199"/>
      <c r="W58" s="357"/>
    </row>
    <row r="59" spans="1:23" s="198" customFormat="1">
      <c r="E59" s="175"/>
      <c r="F59" s="152"/>
      <c r="G59" s="29"/>
      <c r="H59" s="152"/>
      <c r="I59" s="29"/>
      <c r="J59" s="152"/>
      <c r="N59" s="211"/>
      <c r="O59" s="351"/>
      <c r="P59" s="27"/>
      <c r="Q59" s="27"/>
      <c r="R59" s="213"/>
      <c r="S59" s="331"/>
      <c r="T59" s="199"/>
      <c r="U59" s="199"/>
      <c r="V59" s="199"/>
      <c r="W59" s="357"/>
    </row>
    <row r="60" spans="1:23" s="210" customFormat="1">
      <c r="E60" s="175"/>
      <c r="F60" s="723" t="s">
        <v>133</v>
      </c>
      <c r="G60" s="723"/>
      <c r="H60" s="723"/>
      <c r="I60" s="168"/>
      <c r="J60" s="151"/>
      <c r="M60" s="762" t="s">
        <v>134</v>
      </c>
      <c r="N60" s="762"/>
      <c r="O60" s="762"/>
      <c r="P60" s="762"/>
      <c r="Q60" s="762"/>
      <c r="R60" s="762"/>
      <c r="S60" s="762"/>
      <c r="T60" s="212"/>
      <c r="U60" s="212"/>
      <c r="V60" s="212"/>
      <c r="W60" s="358"/>
    </row>
  </sheetData>
  <mergeCells count="76">
    <mergeCell ref="G27:G30"/>
    <mergeCell ref="T5:W5"/>
    <mergeCell ref="N3:N6"/>
    <mergeCell ref="P5:S5"/>
    <mergeCell ref="O3:O6"/>
    <mergeCell ref="P3:W4"/>
    <mergeCell ref="K3:L3"/>
    <mergeCell ref="L4:L6"/>
    <mergeCell ref="F9:M9"/>
    <mergeCell ref="F23:M23"/>
    <mergeCell ref="F18:F19"/>
    <mergeCell ref="F11:M11"/>
    <mergeCell ref="F10:M10"/>
    <mergeCell ref="G18:G19"/>
    <mergeCell ref="H18:H19"/>
    <mergeCell ref="F27:F33"/>
    <mergeCell ref="A1:G2"/>
    <mergeCell ref="I1:R1"/>
    <mergeCell ref="S1:W1"/>
    <mergeCell ref="I2:L2"/>
    <mergeCell ref="M2:R2"/>
    <mergeCell ref="S2:W2"/>
    <mergeCell ref="A3:A6"/>
    <mergeCell ref="B3:B6"/>
    <mergeCell ref="M3:M6"/>
    <mergeCell ref="K4:K6"/>
    <mergeCell ref="I3:J3"/>
    <mergeCell ref="C3:C6"/>
    <mergeCell ref="G4:G6"/>
    <mergeCell ref="H4:H6"/>
    <mergeCell ref="I4:I6"/>
    <mergeCell ref="E3:F3"/>
    <mergeCell ref="G3:H3"/>
    <mergeCell ref="J4:J6"/>
    <mergeCell ref="E4:E6"/>
    <mergeCell ref="F4:F6"/>
    <mergeCell ref="D3:D6"/>
    <mergeCell ref="A9:A49"/>
    <mergeCell ref="C27:C39"/>
    <mergeCell ref="A50:A52"/>
    <mergeCell ref="F50:M50"/>
    <mergeCell ref="F53:M53"/>
    <mergeCell ref="F16:M16"/>
    <mergeCell ref="G31:G32"/>
    <mergeCell ref="H31:H32"/>
    <mergeCell ref="F20:M20"/>
    <mergeCell ref="H27:H30"/>
    <mergeCell ref="F14:F15"/>
    <mergeCell ref="F13:M13"/>
    <mergeCell ref="F17:M17"/>
    <mergeCell ref="E18:E19"/>
    <mergeCell ref="F26:M26"/>
    <mergeCell ref="E27:E33"/>
    <mergeCell ref="F60:H60"/>
    <mergeCell ref="M60:S60"/>
    <mergeCell ref="H37:H38"/>
    <mergeCell ref="F57:J57"/>
    <mergeCell ref="G37:G38"/>
    <mergeCell ref="F40:M40"/>
    <mergeCell ref="F34:F39"/>
    <mergeCell ref="G34:G36"/>
    <mergeCell ref="H34:H36"/>
    <mergeCell ref="B10:B16"/>
    <mergeCell ref="B41:B49"/>
    <mergeCell ref="C20:C22"/>
    <mergeCell ref="C17:C19"/>
    <mergeCell ref="E34:E39"/>
    <mergeCell ref="E14:E15"/>
    <mergeCell ref="B17:B39"/>
    <mergeCell ref="C23:C25"/>
    <mergeCell ref="C14:C15"/>
    <mergeCell ref="D18:D19"/>
    <mergeCell ref="D37:D38"/>
    <mergeCell ref="D34:D36"/>
    <mergeCell ref="D31:D32"/>
    <mergeCell ref="D27:D30"/>
  </mergeCells>
  <pageMargins left="0.42" right="0.2" top="0.42" bottom="0.36" header="0.3" footer="0.3"/>
  <pageSetup paperSize="8"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9</vt:i4>
      </vt:variant>
    </vt:vector>
  </HeadingPairs>
  <TitlesOfParts>
    <vt:vector size="20" baseType="lpstr">
      <vt:lpstr>BSC P10</vt:lpstr>
      <vt:lpstr>Ma tran chuc năng P10</vt:lpstr>
      <vt:lpstr>KPI phòng CNTT</vt:lpstr>
      <vt:lpstr>QUY TAC CHAM DIEM CA NHAN</vt:lpstr>
      <vt:lpstr>TP Trung</vt:lpstr>
      <vt:lpstr>PP N.Anh</vt:lpstr>
      <vt:lpstr> L.Anh</vt:lpstr>
      <vt:lpstr>Thanh</vt:lpstr>
      <vt:lpstr>Cong</vt:lpstr>
      <vt:lpstr>Huy</vt:lpstr>
      <vt:lpstr>Thống kê công việc </vt:lpstr>
      <vt:lpstr>' L.Anh'!Print_Titles</vt:lpstr>
      <vt:lpstr>Cong!Print_Titles</vt:lpstr>
      <vt:lpstr>Huy!Print_Titles</vt:lpstr>
      <vt:lpstr>'KPI phòng CNTT'!Print_Titles</vt:lpstr>
      <vt:lpstr>'Ma tran chuc năng P10'!Print_Titles</vt:lpstr>
      <vt:lpstr>'PP N.Anh'!Print_Titles</vt:lpstr>
      <vt:lpstr>'QUY TAC CHAM DIEM CA NHAN'!Print_Titles</vt:lpstr>
      <vt:lpstr>Thanh!Print_Titles</vt:lpstr>
      <vt:lpstr>'TP Trung'!Print_Titles</vt:lpstr>
    </vt:vector>
  </TitlesOfParts>
  <Company>FTU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Nhâm Ngô</dc:creator>
  <cp:lastModifiedBy>admin</cp:lastModifiedBy>
  <cp:lastPrinted>2018-06-18T03:08:13Z</cp:lastPrinted>
  <dcterms:created xsi:type="dcterms:W3CDTF">2016-11-18T02:13:24Z</dcterms:created>
  <dcterms:modified xsi:type="dcterms:W3CDTF">2018-07-06T10:08:27Z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