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5.ĐL YÊN BÌNH\BSC - KPI  DL YEN BINH 30.06.2018 - Đã sửa\BSC - KPI ĐL YÊN BÌNH da sua\"/>
    </mc:Choice>
  </mc:AlternateContent>
  <xr:revisionPtr revIDLastSave="0" documentId="13_ncr:1_{0B0CCE5D-A045-42E9-A647-31E1C213FDE2}" xr6:coauthVersionLast="34" xr6:coauthVersionMax="34" xr10:uidLastSave="{00000000-0000-0000-0000-000000000000}"/>
  <bookViews>
    <workbookView xWindow="0" yWindow="0" windowWidth="19200" windowHeight="11385" activeTab="2" xr2:uid="{00000000-000D-0000-FFFF-FFFF00000000}"/>
  </bookViews>
  <sheets>
    <sheet name="BSC DL " sheetId="34" r:id="rId1"/>
    <sheet name="MTCN- DL " sheetId="35" r:id="rId2"/>
    <sheet name=" KPI GIAM DOC"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O162" i="27" l="1"/>
  <c r="S162" i="27" s="1"/>
  <c r="O161" i="27"/>
  <c r="O160" i="27"/>
  <c r="O159" i="27"/>
  <c r="O158" i="27"/>
  <c r="O157" i="27"/>
  <c r="O156" i="27"/>
  <c r="O155" i="27"/>
  <c r="O154" i="27"/>
  <c r="R161" i="27"/>
  <c r="S161" i="27" s="1"/>
  <c r="R159" i="27"/>
  <c r="R158" i="27"/>
  <c r="R157" i="27"/>
  <c r="R156" i="27"/>
  <c r="R155" i="27"/>
  <c r="R154" i="27"/>
  <c r="O124" i="27"/>
  <c r="O23" i="27"/>
  <c r="B27" i="34"/>
  <c r="E26" i="34"/>
  <c r="K25" i="34"/>
  <c r="E24" i="34"/>
  <c r="K23" i="34"/>
  <c r="K22" i="34"/>
  <c r="K21" i="34"/>
  <c r="K20" i="34"/>
  <c r="K19" i="34"/>
  <c r="K18" i="34"/>
  <c r="K17" i="34"/>
  <c r="K16" i="34"/>
  <c r="K15" i="34"/>
  <c r="K14" i="34"/>
  <c r="K13" i="34"/>
  <c r="E12" i="34"/>
  <c r="K11" i="34"/>
  <c r="E10" i="34"/>
  <c r="K9" i="34"/>
  <c r="K8" i="34"/>
  <c r="K7" i="34"/>
  <c r="K6" i="34"/>
  <c r="O166" i="27"/>
  <c r="O165" i="27"/>
  <c r="O151" i="27"/>
  <c r="O148" i="27"/>
  <c r="S148" i="27" s="1"/>
  <c r="O146" i="27"/>
  <c r="O144" i="27"/>
  <c r="O143" i="27"/>
  <c r="O142" i="27"/>
  <c r="O149" i="27"/>
  <c r="O147" i="27"/>
  <c r="O140" i="27"/>
  <c r="O139" i="27"/>
  <c r="O138" i="27"/>
  <c r="O133" i="27"/>
  <c r="O132" i="27"/>
  <c r="O131" i="27"/>
  <c r="O129" i="27"/>
  <c r="O130" i="27"/>
  <c r="O125" i="27"/>
  <c r="O123" i="27"/>
  <c r="O121" i="27"/>
  <c r="O119" i="27"/>
  <c r="O117" i="27"/>
  <c r="O118" i="27"/>
  <c r="O115" i="27"/>
  <c r="O114" i="27"/>
  <c r="O111" i="27"/>
  <c r="O107" i="27"/>
  <c r="O103" i="27"/>
  <c r="O102" i="27"/>
  <c r="O97" i="27"/>
  <c r="O110" i="27"/>
  <c r="O109" i="27"/>
  <c r="O108" i="27"/>
  <c r="O106" i="27"/>
  <c r="O105" i="27"/>
  <c r="O104" i="27"/>
  <c r="O101" i="27"/>
  <c r="O100" i="27"/>
  <c r="O99" i="27"/>
  <c r="O98" i="27"/>
  <c r="O88" i="27"/>
  <c r="O86" i="27"/>
  <c r="O80" i="27"/>
  <c r="O87" i="27"/>
  <c r="O85" i="27"/>
  <c r="O84" i="27"/>
  <c r="O83" i="27"/>
  <c r="O82" i="27"/>
  <c r="O81" i="27"/>
  <c r="R76" i="27"/>
  <c r="O78" i="27"/>
  <c r="O77" i="27"/>
  <c r="O76" i="27"/>
  <c r="O72" i="27"/>
  <c r="O75" i="27"/>
  <c r="O74" i="27"/>
  <c r="O73" i="27"/>
  <c r="O67" i="27"/>
  <c r="O64" i="27"/>
  <c r="O61" i="27"/>
  <c r="O57" i="27"/>
  <c r="O53" i="27"/>
  <c r="O66" i="27"/>
  <c r="O65" i="27"/>
  <c r="O63" i="27"/>
  <c r="O62" i="27"/>
  <c r="O60" i="27"/>
  <c r="O59" i="27"/>
  <c r="O58" i="27"/>
  <c r="O56" i="27"/>
  <c r="O55" i="27"/>
  <c r="O54" i="27"/>
  <c r="O51" i="27"/>
  <c r="O50" i="27"/>
  <c r="O49" i="27"/>
  <c r="O46" i="27"/>
  <c r="O43" i="27"/>
  <c r="O40" i="27"/>
  <c r="O34" i="27"/>
  <c r="O45" i="27"/>
  <c r="O44" i="27"/>
  <c r="O42" i="27"/>
  <c r="O41" i="27"/>
  <c r="O33" i="27"/>
  <c r="O24" i="27"/>
  <c r="S24" i="27" s="1"/>
  <c r="O17" i="27"/>
  <c r="O28" i="27"/>
  <c r="O22" i="27"/>
  <c r="O21" i="27"/>
  <c r="S21" i="27" s="1"/>
  <c r="O20" i="27"/>
  <c r="S20" i="27" s="1"/>
  <c r="O25" i="27"/>
  <c r="S25" i="27" s="1"/>
  <c r="O26" i="27"/>
  <c r="O19" i="27"/>
  <c r="S19" i="27" s="1"/>
  <c r="O15" i="27"/>
  <c r="O14" i="27"/>
  <c r="O12" i="27"/>
  <c r="S12" i="27" s="1"/>
  <c r="O13" i="27"/>
  <c r="S13" i="27" s="1"/>
  <c r="R124" i="27"/>
  <c r="S124" i="27" s="1"/>
  <c r="R130" i="27"/>
  <c r="R131" i="27"/>
  <c r="R78" i="27"/>
  <c r="R77" i="27"/>
  <c r="S77" i="27" s="1"/>
  <c r="R50" i="27"/>
  <c r="R151" i="27"/>
  <c r="R147" i="27"/>
  <c r="R146" i="27"/>
  <c r="S146" i="27" s="1"/>
  <c r="R143" i="27"/>
  <c r="R144" i="27"/>
  <c r="R142" i="27"/>
  <c r="R139" i="27"/>
  <c r="R140" i="27"/>
  <c r="R138" i="27"/>
  <c r="S138" i="27" s="1"/>
  <c r="R133" i="27"/>
  <c r="S133" i="27" s="1"/>
  <c r="R132" i="27"/>
  <c r="R129" i="27"/>
  <c r="R125" i="27"/>
  <c r="R123" i="27"/>
  <c r="R121" i="27"/>
  <c r="S121" i="27" s="1"/>
  <c r="R118" i="27"/>
  <c r="R119" i="27"/>
  <c r="R117" i="27"/>
  <c r="R115" i="27"/>
  <c r="S115" i="27" s="1"/>
  <c r="R114" i="27"/>
  <c r="R108" i="27"/>
  <c r="R109" i="27"/>
  <c r="R110" i="27"/>
  <c r="R111" i="27"/>
  <c r="R104" i="27"/>
  <c r="S104" i="27" s="1"/>
  <c r="R105" i="27"/>
  <c r="R106" i="27"/>
  <c r="R107" i="27"/>
  <c r="R103" i="27"/>
  <c r="S103" i="27" s="1"/>
  <c r="R98" i="27"/>
  <c r="R99" i="27"/>
  <c r="R100" i="27"/>
  <c r="R101" i="27"/>
  <c r="R102" i="27"/>
  <c r="S102" i="27" s="1"/>
  <c r="R97" i="27"/>
  <c r="R89" i="27"/>
  <c r="S89" i="27" s="1"/>
  <c r="R90" i="27"/>
  <c r="S90" i="27" s="1"/>
  <c r="R91" i="27"/>
  <c r="S91" i="27" s="1"/>
  <c r="R87" i="27"/>
  <c r="S87" i="27" s="1"/>
  <c r="R88" i="27"/>
  <c r="R81" i="27"/>
  <c r="R82" i="27"/>
  <c r="R83" i="27"/>
  <c r="R84" i="27"/>
  <c r="R85" i="27"/>
  <c r="R86" i="27"/>
  <c r="R80" i="27"/>
  <c r="R73" i="27"/>
  <c r="R74" i="27"/>
  <c r="S74" i="27" s="1"/>
  <c r="R75" i="27"/>
  <c r="R72" i="27"/>
  <c r="R65" i="27"/>
  <c r="R66" i="27"/>
  <c r="R67" i="27"/>
  <c r="R62" i="27"/>
  <c r="R63" i="27"/>
  <c r="R64" i="27"/>
  <c r="R58" i="27"/>
  <c r="S58" i="27" s="1"/>
  <c r="R59" i="27"/>
  <c r="S59" i="27" s="1"/>
  <c r="R60" i="27"/>
  <c r="R61" i="27"/>
  <c r="S61" i="27" s="1"/>
  <c r="R54" i="27"/>
  <c r="R55" i="27"/>
  <c r="R56" i="27"/>
  <c r="R57" i="27"/>
  <c r="R53" i="27"/>
  <c r="R49" i="27"/>
  <c r="R46" i="27"/>
  <c r="R44" i="27"/>
  <c r="R45" i="27"/>
  <c r="R41" i="27"/>
  <c r="R42" i="27"/>
  <c r="R43" i="27"/>
  <c r="R38" i="27"/>
  <c r="S38" i="27" s="1"/>
  <c r="R39" i="27"/>
  <c r="S39" i="27" s="1"/>
  <c r="R40" i="27"/>
  <c r="R35" i="27"/>
  <c r="S35" i="27" s="1"/>
  <c r="R36" i="27"/>
  <c r="S36" i="27" s="1"/>
  <c r="R37" i="27"/>
  <c r="S37" i="27" s="1"/>
  <c r="R34" i="27"/>
  <c r="R33" i="27"/>
  <c r="R26" i="27"/>
  <c r="R166" i="27"/>
  <c r="S166" i="27" s="1"/>
  <c r="R165" i="27"/>
  <c r="S165" i="27" s="1"/>
  <c r="R149" i="27"/>
  <c r="S149" i="27" s="1"/>
  <c r="R136" i="27"/>
  <c r="S136" i="27" s="1"/>
  <c r="R135" i="27"/>
  <c r="S135" i="27" s="1"/>
  <c r="R134" i="27"/>
  <c r="S134" i="27" s="1"/>
  <c r="R127" i="27"/>
  <c r="S127" i="27" s="1"/>
  <c r="R126" i="27"/>
  <c r="S126" i="27" s="1"/>
  <c r="R112" i="27"/>
  <c r="S112" i="27" s="1"/>
  <c r="R95" i="27"/>
  <c r="S95" i="27" s="1"/>
  <c r="R94" i="27"/>
  <c r="S94" i="27" s="1"/>
  <c r="R93" i="27"/>
  <c r="S93" i="27" s="1"/>
  <c r="R92" i="27"/>
  <c r="S92" i="27" s="1"/>
  <c r="R70" i="27"/>
  <c r="S70" i="27" s="1"/>
  <c r="R69" i="27"/>
  <c r="S69" i="27" s="1"/>
  <c r="R68" i="27"/>
  <c r="S68" i="27" s="1"/>
  <c r="R47" i="27"/>
  <c r="S47" i="27" s="1"/>
  <c r="R31" i="27"/>
  <c r="S31" i="27" s="1"/>
  <c r="S22" i="27"/>
  <c r="R17" i="27"/>
  <c r="S26" i="27" l="1"/>
  <c r="S82" i="27"/>
  <c r="S98" i="27"/>
  <c r="S109" i="27"/>
  <c r="S60" i="27"/>
  <c r="S107" i="27"/>
  <c r="S118" i="27"/>
  <c r="S62" i="27"/>
  <c r="S72" i="27"/>
  <c r="S97" i="27"/>
  <c r="S106" i="27"/>
  <c r="S132" i="27"/>
  <c r="S41" i="27"/>
  <c r="S55" i="27"/>
  <c r="S80" i="27"/>
  <c r="S99" i="27"/>
  <c r="S110" i="27"/>
  <c r="S53" i="27"/>
  <c r="S75" i="27"/>
  <c r="S86" i="27"/>
  <c r="S105" i="27"/>
  <c r="S117" i="27"/>
  <c r="S123" i="27"/>
  <c r="S142" i="27"/>
  <c r="S49" i="27"/>
  <c r="S83" i="27"/>
  <c r="K26" i="34"/>
  <c r="S33" i="27"/>
  <c r="S157" i="27"/>
  <c r="S129" i="27"/>
  <c r="S130" i="27"/>
  <c r="S17" i="27"/>
  <c r="S45" i="27"/>
  <c r="S46" i="27"/>
  <c r="S54" i="27"/>
  <c r="S67" i="27"/>
  <c r="S65" i="27"/>
  <c r="S50" i="27"/>
  <c r="S154" i="27"/>
  <c r="S158" i="27"/>
  <c r="S76" i="27"/>
  <c r="S164" i="27"/>
  <c r="S131" i="27"/>
  <c r="S51" i="27"/>
  <c r="S40" i="27"/>
  <c r="S63" i="27"/>
  <c r="S84" i="27"/>
  <c r="S114" i="27"/>
  <c r="S140" i="27"/>
  <c r="S151" i="27"/>
  <c r="S28" i="27"/>
  <c r="S15" i="27"/>
  <c r="S43" i="27"/>
  <c r="S44" i="27"/>
  <c r="S57" i="27"/>
  <c r="S64" i="27"/>
  <c r="S66" i="27"/>
  <c r="S85" i="27"/>
  <c r="S81" i="27"/>
  <c r="S101" i="27"/>
  <c r="S108" i="27"/>
  <c r="S119" i="27"/>
  <c r="S125" i="27"/>
  <c r="S144" i="27"/>
  <c r="S14" i="27"/>
  <c r="S42" i="27"/>
  <c r="S56" i="27"/>
  <c r="S73" i="27"/>
  <c r="S88" i="27"/>
  <c r="S100" i="27"/>
  <c r="S111" i="27"/>
  <c r="S143" i="27"/>
  <c r="S156" i="27"/>
  <c r="S160" i="27"/>
  <c r="S34" i="27"/>
  <c r="S139" i="27"/>
  <c r="S78" i="27"/>
  <c r="S23" i="27"/>
  <c r="S155" i="27"/>
  <c r="S159" i="27"/>
  <c r="S147" i="27"/>
  <c r="S30" i="27" l="1"/>
  <c r="S10" i="27"/>
  <c r="S153" i="27"/>
  <c r="S170" i="27" l="1"/>
  <c r="S171" i="27" s="1"/>
</calcChain>
</file>

<file path=xl/sharedStrings.xml><?xml version="1.0" encoding="utf-8"?>
<sst xmlns="http://schemas.openxmlformats.org/spreadsheetml/2006/main" count="2202" uniqueCount="870">
  <si>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</si>
  <si>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</si>
  <si>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</si>
  <si>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</si>
  <si>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</si>
  <si>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</si>
  <si>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</si>
  <si>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</si>
  <si>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</si>
  <si>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</si>
  <si>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</si>
  <si>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</si>
  <si>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</si>
  <si>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F2</t>
  </si>
  <si>
    <t>F4</t>
  </si>
  <si>
    <t>C1</t>
  </si>
  <si>
    <t>I12</t>
  </si>
  <si>
    <t>I13</t>
  </si>
  <si>
    <t>L2</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</si>
  <si>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</si>
  <si>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</si>
  <si>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</si>
  <si>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</si>
  <si>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</si>
  <si>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</si>
  <si>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</si>
  <si>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</si>
  <si>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</si>
  <si>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</si>
  <si>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</si>
  <si>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</si>
  <si>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</si>
  <si>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</si>
  <si>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</si>
  <si>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</si>
  <si>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</si>
  <si>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An toàn, bảo vệ môi trường</t>
  </si>
  <si>
    <t>Tỷ lệ giảm các vụ tai nạn lao động</t>
  </si>
  <si>
    <t>Số  lần bị cơ quan chức năng nhắc nhở bằng văn bản về kiểm soát chất thải nguy hại</t>
  </si>
  <si>
    <t>Tỷ lệ thu hồi công nợ khách hàng</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</si>
  <si>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</si>
  <si>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</si>
  <si>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</si>
  <si>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</si>
  <si>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</si>
  <si>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</si>
  <si>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</si>
  <si>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</si>
  <si>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</si>
  <si>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</si>
  <si>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</si>
  <si>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</si>
  <si>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</si>
  <si>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</si>
  <si>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</si>
  <si>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</si>
  <si>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</si>
  <si>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</si>
  <si>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</si>
  <si>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</si>
  <si>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</si>
  <si>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</si>
  <si>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</si>
  <si>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</si>
  <si>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</si>
  <si>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</si>
  <si>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</si>
  <si>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</si>
  <si>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</si>
  <si>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</si>
  <si>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</si>
  <si>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</si>
  <si>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</si>
  <si>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</si>
  <si>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</si>
  <si>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</si>
  <si>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</si>
  <si>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</si>
  <si>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</si>
  <si>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</si>
  <si>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</si>
  <si>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</si>
  <si>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</si>
  <si>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</si>
  <si>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</si>
  <si>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</si>
  <si>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</si>
  <si>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</si>
  <si>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</si>
  <si>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</si>
  <si>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</si>
  <si>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</si>
  <si>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</si>
  <si>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</si>
  <si>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</si>
  <si>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</si>
  <si>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</si>
  <si>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</si>
  <si>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</si>
  <si>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</si>
  <si>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</si>
  <si>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</si>
  <si>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</si>
  <si>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</si>
  <si>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</si>
  <si>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</si>
  <si>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</si>
  <si>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</si>
  <si>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</si>
  <si>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</si>
  <si>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</si>
  <si>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</si>
  <si>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</si>
  <si>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</si>
  <si>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</si>
  <si>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</si>
  <si>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</si>
  <si>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</si>
  <si>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</si>
  <si>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</si>
  <si>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</si>
  <si>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</si>
  <si>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</si>
  <si>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</si>
  <si>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</si>
  <si>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</si>
  <si>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</si>
  <si>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</si>
  <si>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</si>
  <si>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</si>
  <si>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</si>
  <si>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</si>
  <si>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</si>
  <si>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</si>
  <si>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</si>
  <si>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</si>
  <si>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</si>
  <si>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</si>
  <si>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</si>
  <si>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</si>
  <si>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</si>
  <si>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</si>
  <si>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</si>
  <si>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</si>
  <si>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</si>
  <si>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</si>
  <si>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</si>
  <si>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</si>
  <si>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</si>
  <si>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</si>
  <si>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</si>
  <si>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</si>
  <si>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</si>
  <si>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</si>
  <si>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</si>
  <si>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</si>
  <si>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</si>
  <si>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</si>
  <si>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</si>
  <si>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</si>
  <si>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</si>
  <si>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</si>
  <si>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</si>
  <si>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</si>
  <si>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</si>
  <si>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</si>
  <si>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</si>
  <si>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</si>
  <si>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</si>
  <si>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</si>
  <si>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</si>
  <si>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</si>
  <si>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</si>
  <si>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</si>
  <si>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</si>
  <si>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</si>
  <si>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</si>
  <si>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</si>
  <si>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</si>
  <si>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</si>
  <si>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</si>
  <si>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</si>
  <si>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</si>
  <si>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</si>
  <si>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</si>
  <si>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</si>
  <si>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</si>
  <si>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</si>
  <si>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</si>
  <si>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</si>
  <si>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</si>
  <si>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</si>
  <si>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</si>
  <si>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</si>
  <si>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</si>
  <si>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</si>
  <si>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</si>
  <si>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</si>
  <si>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</si>
  <si>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</si>
  <si>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</si>
  <si>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</si>
  <si>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</si>
  <si>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</si>
  <si>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</si>
  <si>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</si>
  <si>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</si>
  <si>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</si>
  <si>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</si>
  <si>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</si>
  <si>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</si>
  <si>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</si>
  <si>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</si>
  <si>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</si>
  <si>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</si>
  <si>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</si>
  <si>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</si>
  <si>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</si>
  <si>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</si>
  <si>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</si>
  <si>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</si>
  <si>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</si>
  <si>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</si>
  <si>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</si>
  <si>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</si>
  <si>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</si>
  <si>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</si>
  <si>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</si>
  <si>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</si>
  <si>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</si>
  <si>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</si>
  <si>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</si>
  <si>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</si>
  <si>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</si>
  <si>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</si>
  <si>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</si>
  <si>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</si>
  <si>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</si>
  <si>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</si>
  <si>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</si>
  <si>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</si>
  <si>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</si>
  <si>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</si>
  <si>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</si>
  <si>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</si>
  <si>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</si>
  <si>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</si>
  <si>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</si>
  <si>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</si>
  <si>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</si>
  <si>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</si>
  <si>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</si>
  <si>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</si>
  <si>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</si>
  <si>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</si>
  <si>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</si>
  <si>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</si>
  <si>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</si>
  <si>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</si>
  <si>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</si>
  <si>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</si>
  <si>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</si>
  <si>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</si>
  <si>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</si>
  <si>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</si>
  <si>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</si>
  <si>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</si>
  <si>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</si>
  <si>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</si>
  <si>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</si>
  <si>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</si>
  <si>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</si>
  <si>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</si>
  <si>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</si>
  <si>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</si>
  <si>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</si>
  <si>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</si>
  <si>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</si>
  <si>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</si>
  <si>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</si>
  <si>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</si>
  <si>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</si>
  <si>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</si>
  <si>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</si>
  <si>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</si>
  <si>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</si>
  <si>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</si>
  <si>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</si>
  <si>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</si>
  <si>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</si>
  <si>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</si>
  <si>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</si>
  <si>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</si>
  <si>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</si>
  <si>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</si>
  <si>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</si>
  <si>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</si>
  <si>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</si>
  <si>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</si>
  <si>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</si>
  <si>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</si>
  <si>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</si>
  <si>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</si>
  <si>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</si>
  <si>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</si>
  <si>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</si>
  <si>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</si>
  <si>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</si>
  <si>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</si>
  <si>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</si>
  <si>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</si>
  <si>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</si>
  <si>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</si>
  <si>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</si>
  <si>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</si>
  <si>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</si>
  <si>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</si>
  <si>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</si>
  <si>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</si>
  <si>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</si>
  <si>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</si>
  <si>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</si>
  <si>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</si>
  <si>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</si>
  <si>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</si>
  <si>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</si>
  <si>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</si>
  <si>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</si>
  <si>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</si>
  <si>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</si>
  <si>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</si>
  <si>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</si>
  <si>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</si>
  <si>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</si>
  <si>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</si>
  <si>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</si>
  <si>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</si>
  <si>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</si>
  <si>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</si>
  <si>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</si>
  <si>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</si>
  <si>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</si>
  <si>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</si>
  <si>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</si>
  <si>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</si>
  <si>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</si>
  <si>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</si>
  <si>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</si>
  <si>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</si>
  <si>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</si>
  <si>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</si>
  <si>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</si>
  <si>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</si>
  <si>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</si>
  <si>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</si>
  <si>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</si>
  <si>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</si>
  <si>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</si>
  <si>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</si>
  <si>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</si>
  <si>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</si>
  <si>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</si>
  <si>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</si>
  <si>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</si>
  <si>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</si>
  <si>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</si>
  <si>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</si>
  <si>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</si>
  <si>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</si>
  <si>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</si>
  <si>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</si>
  <si>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</si>
  <si>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</si>
  <si>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</si>
  <si>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</si>
  <si>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</si>
  <si>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</si>
  <si>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</si>
  <si>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</si>
  <si>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</si>
  <si>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</si>
  <si>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</si>
  <si>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</si>
  <si>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</si>
  <si>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</si>
  <si>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</si>
  <si>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</si>
  <si>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</si>
  <si>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</si>
  <si>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</si>
  <si>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</si>
  <si>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</si>
  <si>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</si>
  <si>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</si>
  <si>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</si>
  <si>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</si>
  <si>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</si>
  <si>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</si>
  <si>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</si>
  <si>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</si>
  <si>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</si>
  <si>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</si>
  <si>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</si>
  <si>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</si>
  <si>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</si>
  <si>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</si>
  <si>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</si>
  <si>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</si>
  <si>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</si>
  <si>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</si>
  <si>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</si>
  <si>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</si>
  <si>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</si>
  <si>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</si>
  <si>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</si>
  <si>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</si>
  <si>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</si>
  <si>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</si>
  <si>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</si>
  <si>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</si>
  <si>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</si>
  <si>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</si>
  <si>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</si>
  <si>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</si>
  <si>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</si>
  <si>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</si>
  <si>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</si>
  <si>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</si>
  <si>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</si>
  <si>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</si>
  <si>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</si>
  <si>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</si>
  <si>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</si>
  <si>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</si>
  <si>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</si>
  <si>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</si>
  <si>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</si>
  <si>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</si>
  <si>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</si>
  <si>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</si>
  <si>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</si>
  <si>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</si>
  <si>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</si>
  <si>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</si>
  <si>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</si>
  <si>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</si>
  <si>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</si>
  <si>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</si>
  <si>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</si>
  <si>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</si>
  <si>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</si>
  <si>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</si>
  <si>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</si>
  <si>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</si>
  <si>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</si>
  <si>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Tham gia lập kế hoạch SXKD dài hạn của Công ty</t>
  </si>
  <si>
    <t>Tham gia tiếp nhận tài sản các công trình điện khách hàng bàn giao.</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</si>
  <si>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</si>
  <si>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</si>
  <si>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</si>
  <si>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</si>
  <si>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</si>
  <si>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</si>
  <si>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</si>
  <si>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</si>
  <si>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</si>
  <si>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</si>
  <si>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</si>
  <si>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</si>
  <si>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</si>
  <si>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</si>
  <si>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</si>
  <si>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</si>
  <si>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</si>
  <si>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</si>
  <si>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</si>
  <si>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</si>
  <si>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</si>
  <si>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</si>
  <si>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</si>
  <si>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</si>
  <si>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</si>
  <si>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</si>
  <si>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</si>
  <si>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</si>
  <si>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</si>
  <si>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</si>
  <si>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</si>
  <si>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</si>
  <si>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</si>
  <si>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</si>
  <si>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Công tác bảo vệ môi trường</t>
  </si>
  <si>
    <t>Chỉ đạo Quản lý, điều phối và sử dụng xe ô tô</t>
  </si>
  <si>
    <t>Chỉ đạo Quản lý vận hành, khắc phục lỗi các phần mềm được trang bị</t>
  </si>
  <si>
    <t>Thực hiện Công tác phòng chống tham nhũng</t>
  </si>
  <si>
    <t>Thực hiện Công tác giải quyết khiếu nại, tố cáo</t>
  </si>
  <si>
    <t>Chỉ đạo phối hợp thực hiện Quản lý, vận hành, sửa chữa hạ tầng mạng viễn thông, công nghệ thông tin</t>
  </si>
  <si>
    <t xml:space="preserve">Bộ phận: Giám đốc </t>
  </si>
  <si>
    <t xml:space="preserve">Thực hiện CCHC của Công ty </t>
  </si>
  <si>
    <t xml:space="preserve">Tham gia Quy chế dân chủ của Công ty </t>
  </si>
  <si>
    <t>Thực hiện Công tác cán bộ theo phân cấp</t>
  </si>
  <si>
    <t>Thực hiện công tác soạn thảo, kiểm soát văn bản theo quy định</t>
  </si>
  <si>
    <t xml:space="preserve">Tham gia thực hiện Quy chế dân chủ của Công ty </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</si>
  <si>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</si>
  <si>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</si>
  <si>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</si>
  <si>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</si>
  <si>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</si>
  <si>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</si>
  <si>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</si>
  <si>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</si>
  <si>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</si>
  <si>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</si>
  <si>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</si>
  <si>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</si>
  <si>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</si>
  <si>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</si>
  <si>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</si>
  <si>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</si>
  <si>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</si>
  <si>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</si>
  <si>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</si>
  <si>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</si>
  <si>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</si>
  <si>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</si>
  <si>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</si>
  <si>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Tham gia, thực hiện công tác điều tra tai nạn lao động, các vụ cháy nổ lớn, sự cố lưới điện theo phân cấp</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</si>
  <si>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</si>
  <si>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</si>
  <si>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</si>
  <si>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</si>
  <si>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</si>
  <si>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</si>
  <si>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</si>
  <si>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</si>
  <si>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</si>
  <si>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</si>
  <si>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</si>
  <si>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</si>
  <si>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</si>
  <si>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</si>
  <si>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</si>
  <si>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</si>
  <si>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</si>
  <si>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</si>
  <si>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 xml:space="preserve">Thực hiện kế hoạch CCHC của Công ty </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</si>
  <si>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</si>
  <si>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</si>
  <si>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</si>
  <si>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</si>
  <si>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</si>
  <si>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</si>
  <si>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</si>
  <si>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</si>
  <si>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</si>
  <si>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</si>
  <si>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</si>
  <si>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</si>
  <si>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</si>
  <si>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</si>
  <si>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</si>
  <si>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</si>
  <si>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</si>
  <si>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</si>
  <si>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</si>
  <si>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</si>
  <si>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</si>
  <si>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</si>
  <si>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</si>
  <si>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</si>
  <si>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</si>
  <si>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</si>
  <si>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</si>
  <si>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</si>
  <si>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</si>
  <si>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</si>
  <si>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</si>
  <si>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</si>
  <si>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</si>
  <si>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</si>
  <si>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</si>
  <si>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</si>
  <si>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</si>
  <si>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</si>
  <si>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</si>
  <si>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</si>
  <si>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</si>
  <si>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</si>
  <si>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</si>
  <si>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</si>
  <si>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</si>
  <si>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</si>
  <si>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</si>
  <si>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</si>
  <si>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</si>
  <si>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</si>
  <si>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</si>
  <si>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</si>
  <si>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</si>
  <si>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</si>
  <si>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</si>
  <si>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</si>
  <si>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</si>
  <si>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</si>
  <si>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</si>
  <si>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</si>
  <si>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</si>
  <si>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</si>
  <si>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</si>
  <si>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</si>
  <si>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</si>
  <si>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</si>
  <si>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</si>
  <si>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</si>
  <si>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</si>
  <si>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</si>
  <si>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</si>
  <si>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</si>
  <si>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</si>
  <si>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</si>
  <si>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</si>
  <si>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</si>
  <si>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</si>
  <si>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</si>
  <si>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</si>
  <si>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</si>
  <si>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</si>
  <si>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</si>
  <si>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</si>
  <si>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</si>
  <si>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</si>
  <si>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</si>
  <si>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</si>
  <si>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</si>
  <si>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</si>
  <si>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</si>
  <si>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</si>
  <si>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</si>
  <si>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</si>
  <si>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</si>
  <si>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</si>
  <si>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</si>
  <si>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</si>
  <si>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</si>
  <si>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</si>
  <si>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</si>
  <si>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</si>
  <si>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</si>
  <si>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</si>
  <si>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</si>
  <si>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</si>
  <si>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</si>
  <si>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</si>
  <si>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</si>
  <si>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</si>
  <si>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</si>
  <si>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</si>
  <si>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</si>
  <si>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</si>
  <si>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</si>
  <si>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</si>
  <si>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</si>
  <si>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</si>
  <si>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</si>
  <si>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</si>
  <si>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</si>
  <si>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</si>
  <si>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</si>
  <si>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</si>
  <si>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</si>
  <si>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</si>
  <si>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</si>
  <si>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</si>
  <si>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</si>
  <si>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</si>
  <si>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</si>
  <si>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</si>
  <si>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</si>
  <si>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</si>
  <si>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</si>
  <si>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</si>
  <si>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</si>
  <si>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</si>
  <si>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</si>
  <si>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</si>
  <si>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</si>
  <si>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</si>
  <si>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</si>
  <si>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</si>
  <si>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</si>
  <si>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</si>
  <si>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</si>
  <si>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</si>
  <si>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</si>
  <si>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</si>
  <si>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</si>
  <si>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</si>
  <si>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</si>
  <si>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</si>
  <si>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</si>
  <si>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</si>
  <si>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</si>
  <si>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</si>
  <si>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</si>
  <si>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</si>
  <si>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</si>
  <si>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</si>
  <si>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</si>
  <si>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</si>
  <si>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</si>
  <si>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</si>
  <si>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</si>
  <si>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</si>
  <si>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</si>
  <si>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</si>
  <si>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</si>
  <si>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</si>
  <si>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</si>
  <si>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</si>
  <si>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</si>
  <si>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</si>
  <si>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</si>
  <si>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</si>
  <si>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</si>
  <si>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</si>
  <si>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</si>
  <si>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</si>
  <si>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</si>
  <si>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</si>
  <si>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</si>
  <si>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</si>
  <si>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</si>
  <si>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</si>
  <si>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</si>
  <si>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</si>
  <si>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</si>
  <si>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</si>
  <si>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</si>
  <si>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</si>
  <si>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</si>
  <si>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</si>
  <si>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</si>
  <si>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</si>
  <si>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</si>
  <si>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</si>
  <si>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</si>
  <si>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</si>
  <si>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</si>
  <si>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</si>
  <si>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</si>
  <si>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</si>
  <si>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</si>
  <si>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</si>
  <si>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</si>
  <si>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</si>
  <si>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</si>
  <si>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</si>
  <si>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</si>
  <si>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</si>
  <si>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</si>
  <si>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</si>
  <si>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</si>
  <si>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</si>
  <si>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</si>
  <si>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</si>
  <si>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</si>
  <si>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</si>
  <si>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</si>
  <si>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</si>
  <si>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</si>
  <si>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</si>
  <si>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</si>
  <si>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</si>
  <si>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</si>
  <si>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</si>
  <si>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</si>
  <si>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</si>
  <si>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</si>
  <si>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</si>
  <si>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</si>
  <si>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</si>
  <si>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</si>
  <si>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</si>
  <si>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</si>
  <si>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</si>
  <si>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</si>
  <si>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</si>
  <si>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</si>
  <si>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</si>
  <si>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</si>
  <si>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</si>
  <si>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</si>
  <si>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</si>
  <si>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</si>
  <si>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</si>
  <si>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</si>
  <si>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</si>
  <si>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</si>
  <si>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</si>
  <si>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</si>
  <si>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</si>
  <si>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</si>
  <si>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</si>
  <si>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</si>
  <si>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</si>
  <si>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</si>
  <si>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</si>
  <si>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</si>
  <si>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</si>
  <si>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</si>
  <si>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</si>
  <si>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</si>
  <si>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</si>
  <si>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</si>
  <si>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</si>
  <si>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</si>
  <si>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</si>
  <si>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</si>
  <si>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</si>
  <si>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</si>
  <si>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</si>
  <si>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</si>
  <si>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</si>
  <si>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</si>
  <si>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</si>
  <si>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</si>
  <si>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</si>
  <si>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</si>
  <si>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</si>
  <si>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</si>
  <si>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</si>
  <si>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</si>
  <si>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</si>
  <si>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</si>
  <si>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</si>
  <si>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</si>
  <si>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</si>
  <si>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</si>
  <si>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</si>
  <si>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</si>
  <si>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</si>
  <si>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</si>
  <si>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</si>
  <si>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</si>
  <si>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</si>
  <si>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</si>
  <si>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</si>
  <si>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</si>
  <si>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</si>
  <si>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</si>
  <si>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</si>
  <si>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</si>
  <si>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</si>
  <si>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</si>
  <si>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</si>
  <si>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</si>
  <si>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</si>
  <si>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lượng công trình</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</si>
  <si>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</si>
  <si>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</si>
  <si>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</si>
  <si>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</si>
  <si>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</si>
  <si>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</si>
  <si>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</si>
  <si>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Ngày 10 tháng 06 năm 2018</t>
  </si>
  <si>
    <t>HỆ THỐNG CHỈ TIÊU CỦA ĐIỆN LỰC YÊN BÌNH</t>
  </si>
  <si>
    <t>MA TRẬN CHỨC NĂNG ĐIỆN LỰC YÊN BÌNH</t>
  </si>
  <si>
    <t>ĐIỆN LỰC YÊN BÌNH</t>
  </si>
  <si>
    <t>Phạm Văn Hoành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</si>
</sst>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3">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sz val="12"/>
      <name val="Times New Roman"/>
      <family val="1"/>
      <charset val="163"/>
    </font>
  </fonts>
  <fills count="22">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
      <patternFill patternType="solid">
        <fgColor rgb="FF00B0F0"/>
        <bgColor indexed="64"/>
      </patternFill>
    </fill>
    <fill>
      <patternFill patternType="solid">
        <fgColor theme="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7" fillId="0" borderId="0" applyNumberFormat="0" applyFill="0" applyBorder="0" applyAlignment="0" applyProtection="0"/>
    <xf numFmtId="0" fontId="4" fillId="0" borderId="0"/>
    <xf numFmtId="0" fontId="4" fillId="0" borderId="0"/>
    <xf numFmtId="0" fontId="4" fillId="0" borderId="0"/>
    <xf numFmtId="0" fontId="48" fillId="0" borderId="0"/>
    <xf numFmtId="0" fontId="49" fillId="0" borderId="0"/>
    <xf numFmtId="0" fontId="46" fillId="0" borderId="0"/>
    <xf numFmtId="0" fontId="46" fillId="0" borderId="0"/>
    <xf numFmtId="0" fontId="46" fillId="0" borderId="0"/>
    <xf numFmtId="0" fontId="7" fillId="0" borderId="0"/>
    <xf numFmtId="0" fontId="4" fillId="0" borderId="0"/>
    <xf numFmtId="0" fontId="50" fillId="0" borderId="0"/>
    <xf numFmtId="0" fontId="13" fillId="0" borderId="0">
      <alignment vertical="center"/>
    </xf>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 fillId="0" borderId="0"/>
    <xf numFmtId="0" fontId="4" fillId="0" borderId="0"/>
    <xf numFmtId="0" fontId="4" fillId="0" borderId="0"/>
    <xf numFmtId="0" fontId="7" fillId="0" borderId="0"/>
    <xf numFmtId="0" fontId="4" fillId="0" borderId="0"/>
    <xf numFmtId="0" fontId="5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55">
    <xf numFmtId="0" fontId="0" fillId="0" borderId="0" xfId="0"/>
    <xf numFmtId="2" fontId="15" fillId="0" borderId="3" xfId="133" applyNumberFormat="1" applyFont="1" applyFill="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174" fontId="32"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18" fillId="0" borderId="4"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1"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19" fillId="0" borderId="0" xfId="0" applyFont="1" applyBorder="1" applyAlignment="1">
      <alignment horizontal="justify" vertical="center"/>
    </xf>
    <xf numFmtId="0" fontId="52"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3"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3"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1"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1" fillId="15" borderId="3" xfId="0" applyFont="1" applyFill="1" applyBorder="1" applyAlignment="1">
      <alignment vertical="center" wrapText="1"/>
    </xf>
    <xf numFmtId="0" fontId="51"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xf>
    <xf numFmtId="0" fontId="51" fillId="15" borderId="3" xfId="0" applyFont="1" applyFill="1" applyBorder="1" applyAlignment="1">
      <alignment horizontal="justify" vertical="center"/>
    </xf>
    <xf numFmtId="0" fontId="51" fillId="15" borderId="3" xfId="0" applyNumberFormat="1" applyFont="1" applyFill="1" applyBorder="1" applyAlignment="1">
      <alignment vertical="center" wrapText="1"/>
    </xf>
    <xf numFmtId="0" fontId="51" fillId="15" borderId="3" xfId="0" quotePrefix="1" applyFont="1" applyFill="1" applyBorder="1" applyAlignment="1">
      <alignment horizontal="left" vertical="center" wrapText="1"/>
    </xf>
    <xf numFmtId="0" fontId="51"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3"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0" fontId="25" fillId="0" borderId="3" xfId="0" applyFont="1" applyFill="1" applyBorder="1" applyAlignment="1">
      <alignment horizontal="center" vertical="center"/>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174" fontId="32" fillId="12" borderId="3" xfId="10" applyNumberFormat="1"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24" fillId="17" borderId="3" xfId="0" applyFont="1" applyFill="1" applyBorder="1" applyAlignment="1">
      <alignment horizontal="left" vertical="center" wrapText="1"/>
    </xf>
    <xf numFmtId="0" fontId="24" fillId="17" borderId="3" xfId="0" applyFont="1" applyFill="1" applyBorder="1" applyAlignment="1">
      <alignment horizontal="center" vertical="center" wrapText="1"/>
    </xf>
    <xf numFmtId="0" fontId="19" fillId="0" borderId="4" xfId="0" applyNumberFormat="1" applyFont="1" applyFill="1" applyBorder="1" applyAlignment="1">
      <alignment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9" fillId="12" borderId="0" xfId="0" applyFont="1" applyFill="1"/>
    <xf numFmtId="0" fontId="26" fillId="14" borderId="3" xfId="0" applyFont="1" applyFill="1" applyBorder="1" applyAlignment="1">
      <alignment horizontal="center" vertical="center" wrapText="1"/>
    </xf>
    <xf numFmtId="9" fontId="37" fillId="14" borderId="3" xfId="0" applyNumberFormat="1" applyFont="1" applyFill="1" applyBorder="1" applyAlignment="1">
      <alignment horizontal="center" vertical="center" wrapText="1"/>
    </xf>
    <xf numFmtId="0" fontId="37"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174" fontId="28" fillId="14" borderId="3" xfId="10" applyNumberFormat="1"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7"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1" fillId="15" borderId="3" xfId="0" applyNumberFormat="1" applyFont="1" applyFill="1" applyBorder="1" applyAlignment="1">
      <alignment horizontal="left" vertical="center" wrapText="1"/>
    </xf>
    <xf numFmtId="0" fontId="37" fillId="15" borderId="3" xfId="0" applyNumberFormat="1" applyFont="1" applyFill="1" applyBorder="1" applyAlignment="1">
      <alignment horizontal="center" vertical="center" wrapText="1"/>
    </xf>
    <xf numFmtId="9" fontId="18" fillId="14" borderId="4" xfId="0" applyNumberFormat="1" applyFont="1" applyFill="1" applyBorder="1" applyAlignment="1">
      <alignment vertical="center" textRotation="90"/>
    </xf>
    <xf numFmtId="0" fontId="37" fillId="0" borderId="3" xfId="0" applyFont="1" applyBorder="1" applyAlignment="1">
      <alignment horizontal="center" vertical="center"/>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4"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2"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7" fillId="0" borderId="3" xfId="0" applyNumberFormat="1" applyFont="1" applyFill="1" applyBorder="1" applyAlignment="1">
      <alignment horizontal="center" vertical="center" wrapText="1"/>
    </xf>
    <xf numFmtId="2" fontId="37" fillId="12" borderId="3" xfId="0" applyNumberFormat="1" applyFont="1" applyFill="1" applyBorder="1" applyAlignment="1">
      <alignment horizontal="center" vertical="center" wrapText="1"/>
    </xf>
    <xf numFmtId="174" fontId="25" fillId="0" borderId="3" xfId="0" applyNumberFormat="1" applyFont="1" applyFill="1" applyBorder="1"/>
    <xf numFmtId="174" fontId="43" fillId="0" borderId="3" xfId="10" applyNumberFormat="1" applyFont="1" applyFill="1" applyBorder="1" applyAlignment="1" applyProtection="1">
      <alignment horizontal="center" vertical="center" wrapText="1"/>
    </xf>
    <xf numFmtId="2" fontId="42" fillId="17" borderId="3" xfId="0" applyNumberFormat="1" applyFont="1" applyFill="1" applyBorder="1" applyAlignment="1">
      <alignment horizontal="center" vertical="center" wrapText="1"/>
    </xf>
    <xf numFmtId="174" fontId="43" fillId="13" borderId="3" xfId="10" applyNumberFormat="1" applyFont="1" applyFill="1" applyBorder="1" applyAlignment="1" applyProtection="1">
      <alignment horizontal="center" vertical="center" wrapText="1"/>
    </xf>
    <xf numFmtId="0" fontId="37" fillId="4" borderId="3" xfId="128" applyFont="1" applyFill="1" applyBorder="1" applyAlignment="1">
      <alignment horizontal="center" vertical="center" wrapText="1"/>
    </xf>
    <xf numFmtId="175" fontId="44" fillId="18" borderId="3" xfId="0" applyNumberFormat="1" applyFont="1" applyFill="1" applyBorder="1" applyAlignment="1">
      <alignment horizontal="center" vertical="center"/>
    </xf>
    <xf numFmtId="0" fontId="37" fillId="0" borderId="0" xfId="0" applyFont="1" applyFill="1"/>
    <xf numFmtId="168" fontId="37" fillId="16" borderId="3" xfId="129"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5" fillId="19" borderId="3" xfId="0" applyNumberFormat="1" applyFont="1" applyFill="1" applyBorder="1" applyAlignment="1">
      <alignment horizontal="center" vertical="center" wrapText="1"/>
    </xf>
    <xf numFmtId="0" fontId="55" fillId="19" borderId="3" xfId="0" applyNumberFormat="1" applyFont="1" applyFill="1" applyBorder="1" applyAlignment="1">
      <alignment vertical="center" wrapText="1"/>
    </xf>
    <xf numFmtId="0" fontId="55" fillId="4" borderId="3" xfId="0" applyNumberFormat="1" applyFont="1" applyFill="1" applyBorder="1" applyAlignment="1">
      <alignment horizontal="center" vertical="center" wrapText="1"/>
    </xf>
    <xf numFmtId="0" fontId="55" fillId="4" borderId="3" xfId="0" applyFont="1" applyFill="1" applyBorder="1" applyAlignment="1">
      <alignment horizontal="justify" vertical="center"/>
    </xf>
    <xf numFmtId="0" fontId="54" fillId="0" borderId="3" xfId="0" applyFont="1" applyFill="1" applyBorder="1" applyAlignment="1">
      <alignment horizontal="center" vertical="center"/>
    </xf>
    <xf numFmtId="9" fontId="56" fillId="14" borderId="3" xfId="0" applyNumberFormat="1" applyFont="1" applyFill="1" applyBorder="1" applyAlignment="1">
      <alignment horizontal="center" vertical="center" textRotation="90"/>
    </xf>
    <xf numFmtId="0" fontId="54" fillId="0" borderId="3" xfId="0"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7" fillId="14" borderId="3" xfId="0" applyFont="1" applyFill="1" applyBorder="1" applyAlignment="1">
      <alignment horizontal="center" vertical="center"/>
    </xf>
    <xf numFmtId="0" fontId="37" fillId="14" borderId="4" xfId="0" applyFont="1" applyFill="1" applyBorder="1" applyAlignment="1">
      <alignment horizontal="center" vertical="center" wrapText="1"/>
    </xf>
    <xf numFmtId="0" fontId="37" fillId="14" borderId="3" xfId="0" applyFont="1" applyFill="1" applyBorder="1" applyAlignment="1">
      <alignment horizontal="center" vertical="center" wrapText="1"/>
    </xf>
    <xf numFmtId="168" fontId="37" fillId="14" borderId="3" xfId="129" applyNumberFormat="1" applyFont="1" applyFill="1" applyBorder="1" applyAlignment="1">
      <alignment horizontal="center" vertical="center" wrapText="1"/>
    </xf>
    <xf numFmtId="2" fontId="37"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9" fontId="22" fillId="14" borderId="3" xfId="140" applyFont="1" applyFill="1" applyBorder="1" applyAlignment="1" applyProtection="1">
      <alignment horizontal="center" vertical="center" wrapText="1"/>
    </xf>
    <xf numFmtId="174" fontId="22" fillId="14" borderId="3" xfId="10" applyNumberFormat="1" applyFont="1" applyFill="1" applyBorder="1" applyAlignment="1" applyProtection="1">
      <alignment horizontal="center" vertical="center" wrapText="1"/>
    </xf>
    <xf numFmtId="0" fontId="57" fillId="0" borderId="3" xfId="0" applyFont="1" applyFill="1" applyBorder="1" applyAlignment="1">
      <alignment horizontal="center" vertical="center" wrapText="1"/>
    </xf>
    <xf numFmtId="0" fontId="37" fillId="0" borderId="3" xfId="0" applyFont="1" applyFill="1" applyBorder="1" applyAlignment="1">
      <alignment horizontal="center" vertical="center" wrapText="1"/>
    </xf>
    <xf numFmtId="0" fontId="19" fillId="14" borderId="3" xfId="0" quotePrefix="1" applyNumberFormat="1" applyFont="1" applyFill="1" applyBorder="1" applyAlignment="1">
      <alignment horizontal="left" vertical="center" wrapText="1"/>
    </xf>
    <xf numFmtId="0" fontId="54" fillId="0" borderId="3" xfId="0" applyFont="1" applyFill="1" applyBorder="1" applyAlignment="1">
      <alignment vertical="center" wrapText="1"/>
    </xf>
    <xf numFmtId="9" fontId="54" fillId="0" borderId="3" xfId="0" applyNumberFormat="1" applyFont="1" applyFill="1" applyBorder="1" applyAlignment="1">
      <alignment horizontal="center" vertical="center" wrapText="1"/>
    </xf>
    <xf numFmtId="168" fontId="54" fillId="0" borderId="3" xfId="129" applyNumberFormat="1" applyFont="1" applyFill="1" applyBorder="1" applyAlignment="1">
      <alignment horizontal="center" vertical="center" wrapText="1"/>
    </xf>
    <xf numFmtId="0" fontId="54" fillId="0" borderId="3" xfId="0" applyNumberFormat="1" applyFont="1" applyFill="1" applyBorder="1" applyAlignment="1">
      <alignment horizontal="center" vertical="center" wrapText="1"/>
    </xf>
    <xf numFmtId="2" fontId="54" fillId="0" borderId="3" xfId="0" applyNumberFormat="1" applyFont="1" applyFill="1" applyBorder="1" applyAlignment="1">
      <alignment horizontal="center" vertical="center" wrapText="1"/>
    </xf>
    <xf numFmtId="0" fontId="56" fillId="0" borderId="3" xfId="0" applyFont="1" applyFill="1" applyBorder="1" applyAlignment="1">
      <alignment horizontal="center" vertical="center" wrapText="1"/>
    </xf>
    <xf numFmtId="9" fontId="59" fillId="0" borderId="3" xfId="140" applyFont="1" applyFill="1" applyBorder="1" applyAlignment="1" applyProtection="1">
      <alignment horizontal="center" vertical="center" wrapText="1"/>
    </xf>
    <xf numFmtId="174" fontId="59" fillId="0" borderId="3" xfId="10" applyNumberFormat="1" applyFont="1" applyFill="1" applyBorder="1" applyAlignment="1" applyProtection="1">
      <alignment horizontal="center" vertical="center" wrapText="1"/>
    </xf>
    <xf numFmtId="0" fontId="56" fillId="0" borderId="0" xfId="0" applyFont="1" applyFill="1"/>
    <xf numFmtId="0" fontId="57" fillId="0" borderId="3" xfId="128" applyFont="1" applyFill="1" applyBorder="1" applyAlignment="1">
      <alignment horizontal="center" vertical="center" wrapText="1"/>
    </xf>
    <xf numFmtId="0" fontId="37" fillId="14" borderId="4" xfId="0" applyFont="1" applyFill="1" applyBorder="1" applyAlignment="1">
      <alignment vertical="center" wrapText="1"/>
    </xf>
    <xf numFmtId="0" fontId="26" fillId="0" borderId="6" xfId="0" applyFont="1" applyFill="1" applyBorder="1" applyAlignment="1">
      <alignment vertical="center" wrapText="1"/>
    </xf>
    <xf numFmtId="0" fontId="54" fillId="4" borderId="3" xfId="0" applyFont="1" applyFill="1" applyBorder="1" applyAlignment="1">
      <alignment horizontal="left" vertical="center" wrapText="1"/>
    </xf>
    <xf numFmtId="0" fontId="54" fillId="4" borderId="3" xfId="0" applyFont="1" applyFill="1" applyBorder="1" applyAlignment="1">
      <alignment horizontal="center" vertical="center" wrapText="1"/>
    </xf>
    <xf numFmtId="0" fontId="55" fillId="4" borderId="3" xfId="0" applyFont="1" applyFill="1" applyBorder="1" applyAlignment="1">
      <alignment horizontal="center" vertical="center" wrapText="1"/>
    </xf>
    <xf numFmtId="0" fontId="55" fillId="15" borderId="3" xfId="0" applyNumberFormat="1" applyFont="1" applyFill="1" applyBorder="1" applyAlignment="1">
      <alignment vertical="center" wrapText="1"/>
    </xf>
    <xf numFmtId="173" fontId="44" fillId="0" borderId="3" xfId="8" applyNumberFormat="1" applyFont="1" applyFill="1" applyBorder="1" applyAlignment="1">
      <alignment horizontal="center" vertical="center"/>
    </xf>
    <xf numFmtId="0" fontId="18" fillId="0" borderId="3" xfId="0" applyFont="1" applyFill="1" applyBorder="1" applyAlignment="1">
      <alignment horizontal="center" vertical="center" wrapText="1"/>
    </xf>
    <xf numFmtId="0" fontId="26" fillId="12" borderId="4" xfId="0" applyFont="1" applyFill="1" applyBorder="1" applyAlignment="1">
      <alignment horizontal="center" vertical="center" wrapText="1"/>
    </xf>
    <xf numFmtId="4" fontId="19" fillId="12" borderId="3" xfId="8" applyNumberFormat="1" applyFont="1" applyFill="1" applyBorder="1" applyAlignment="1">
      <alignment horizontal="center" vertical="center" wrapText="1"/>
    </xf>
    <xf numFmtId="0" fontId="19" fillId="12" borderId="3" xfId="89" applyFont="1" applyFill="1" applyBorder="1" applyAlignment="1">
      <alignment horizontal="center" vertical="center" wrapText="1"/>
    </xf>
    <xf numFmtId="0" fontId="19" fillId="12" borderId="3" xfId="94" applyFont="1" applyFill="1" applyBorder="1" applyAlignment="1">
      <alignment horizontal="center" vertical="center" wrapText="1"/>
    </xf>
    <xf numFmtId="0" fontId="38" fillId="12" borderId="3" xfId="128" applyFont="1" applyFill="1" applyBorder="1" applyAlignment="1">
      <alignment horizontal="center" vertical="center" wrapText="1"/>
    </xf>
    <xf numFmtId="0" fontId="55" fillId="12" borderId="3" xfId="128" applyFont="1" applyFill="1" applyBorder="1" applyAlignment="1">
      <alignment horizontal="center" vertical="center" wrapText="1"/>
    </xf>
    <xf numFmtId="0" fontId="19" fillId="12" borderId="0" xfId="0" applyFont="1" applyFill="1" applyAlignment="1">
      <alignment horizontal="center"/>
    </xf>
    <xf numFmtId="0" fontId="18" fillId="20" borderId="3" xfId="0" applyFont="1" applyFill="1" applyBorder="1" applyAlignment="1">
      <alignment horizontal="center" vertical="center" wrapText="1"/>
    </xf>
    <xf numFmtId="0" fontId="19" fillId="20" borderId="3" xfId="0" applyFont="1" applyFill="1" applyBorder="1" applyAlignment="1">
      <alignment horizontal="center" vertical="center" wrapText="1"/>
    </xf>
    <xf numFmtId="0" fontId="19" fillId="20" borderId="3" xfId="128" applyFont="1" applyFill="1" applyBorder="1" applyAlignment="1">
      <alignment horizontal="center" vertical="center" wrapText="1"/>
    </xf>
    <xf numFmtId="0" fontId="55" fillId="20" borderId="3" xfId="128" applyFont="1" applyFill="1" applyBorder="1" applyAlignment="1">
      <alignment horizontal="center" vertical="center" wrapText="1"/>
    </xf>
    <xf numFmtId="0" fontId="58" fillId="20" borderId="3" xfId="128" applyFont="1" applyFill="1" applyBorder="1" applyAlignment="1">
      <alignment horizontal="center" vertical="center" wrapText="1"/>
    </xf>
    <xf numFmtId="0" fontId="19" fillId="20" borderId="2" xfId="128" applyFont="1" applyFill="1" applyBorder="1" applyAlignment="1">
      <alignment horizontal="center" vertical="center" wrapText="1"/>
    </xf>
    <xf numFmtId="0" fontId="19" fillId="20" borderId="0" xfId="0" applyFont="1" applyFill="1"/>
    <xf numFmtId="0" fontId="19" fillId="0" borderId="0" xfId="128" applyFont="1" applyFill="1" applyBorder="1" applyAlignment="1">
      <alignment horizontal="center" vertical="center"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3" xfId="0" applyNumberFormat="1" applyFont="1" applyFill="1" applyBorder="1" applyAlignment="1">
      <alignment horizontal="center"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left" vertical="center" wrapText="1"/>
    </xf>
    <xf numFmtId="0" fontId="18"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26" fillId="0" borderId="6"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26" fillId="0" borderId="4" xfId="0" applyFont="1" applyFill="1" applyBorder="1" applyAlignment="1">
      <alignment vertical="center" wrapText="1"/>
    </xf>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16" borderId="5" xfId="0" applyNumberFormat="1" applyFont="1" applyFill="1" applyBorder="1" applyAlignment="1">
      <alignment vertical="center"/>
    </xf>
    <xf numFmtId="0" fontId="18" fillId="16" borderId="2" xfId="0" applyNumberFormat="1" applyFont="1" applyFill="1" applyBorder="1" applyAlignment="1">
      <alignment vertical="center"/>
    </xf>
    <xf numFmtId="0" fontId="18" fillId="16" borderId="8" xfId="0" applyNumberFormat="1" applyFont="1" applyFill="1" applyBorder="1" applyAlignment="1">
      <alignment vertical="center"/>
    </xf>
    <xf numFmtId="9" fontId="18" fillId="5" borderId="4" xfId="129" applyFont="1" applyFill="1" applyBorder="1" applyAlignment="1">
      <alignment vertical="center" textRotation="90" wrapText="1"/>
    </xf>
    <xf numFmtId="0" fontId="18" fillId="12" borderId="5" xfId="0" applyFont="1" applyFill="1" applyBorder="1" applyAlignment="1">
      <alignment vertical="center"/>
    </xf>
    <xf numFmtId="0" fontId="18" fillId="12" borderId="2" xfId="0" applyFont="1" applyFill="1" applyBorder="1" applyAlignment="1">
      <alignment vertical="center"/>
    </xf>
    <xf numFmtId="0" fontId="18" fillId="12" borderId="8" xfId="0" applyFont="1" applyFill="1" applyBorder="1" applyAlignment="1">
      <alignment vertical="center"/>
    </xf>
    <xf numFmtId="9" fontId="18" fillId="5" borderId="9" xfId="129" applyFont="1" applyFill="1" applyBorder="1" applyAlignment="1">
      <alignment vertical="center" textRotation="90" wrapText="1"/>
    </xf>
    <xf numFmtId="0" fontId="25" fillId="0" borderId="4" xfId="0" applyFont="1" applyFill="1" applyBorder="1" applyAlignment="1">
      <alignment vertical="center"/>
    </xf>
    <xf numFmtId="0" fontId="25" fillId="0" borderId="11" xfId="0" applyFont="1" applyFill="1" applyBorder="1" applyAlignment="1">
      <alignment vertical="center"/>
    </xf>
    <xf numFmtId="0" fontId="26" fillId="0" borderId="11" xfId="0" applyFont="1" applyFill="1" applyBorder="1" applyAlignment="1">
      <alignment vertical="center"/>
    </xf>
    <xf numFmtId="9" fontId="18" fillId="5" borderId="11" xfId="129" applyFont="1" applyFill="1" applyBorder="1" applyAlignment="1">
      <alignment vertical="center" textRotation="90" wrapText="1"/>
    </xf>
    <xf numFmtId="0" fontId="37" fillId="0" borderId="4" xfId="0" applyFont="1" applyFill="1" applyBorder="1" applyAlignment="1">
      <alignment vertical="center" wrapText="1"/>
    </xf>
    <xf numFmtId="9" fontId="18" fillId="14" borderId="9" xfId="0" applyNumberFormat="1" applyFont="1" applyFill="1" applyBorder="1" applyAlignment="1">
      <alignment vertical="center" textRotation="90"/>
    </xf>
    <xf numFmtId="0" fontId="25" fillId="0" borderId="9" xfId="0" applyFont="1" applyFill="1" applyBorder="1" applyAlignment="1">
      <alignment vertical="center"/>
    </xf>
    <xf numFmtId="0" fontId="37" fillId="0" borderId="9" xfId="0" applyFont="1" applyFill="1" applyBorder="1" applyAlignment="1">
      <alignment vertical="center" wrapText="1"/>
    </xf>
    <xf numFmtId="0" fontId="37" fillId="0" borderId="11" xfId="0" applyFont="1" applyFill="1" applyBorder="1" applyAlignment="1">
      <alignment vertical="center" wrapText="1"/>
    </xf>
    <xf numFmtId="9" fontId="19" fillId="0" borderId="4" xfId="112" applyNumberFormat="1" applyFont="1" applyFill="1" applyBorder="1" applyAlignment="1">
      <alignment vertical="center" wrapText="1"/>
    </xf>
    <xf numFmtId="0" fontId="19" fillId="0" borderId="4" xfId="112" applyFont="1" applyFill="1" applyBorder="1" applyAlignment="1">
      <alignment vertical="center" wrapText="1"/>
    </xf>
    <xf numFmtId="9" fontId="19" fillId="0" borderId="11" xfId="112" applyNumberFormat="1" applyFont="1" applyFill="1" applyBorder="1" applyAlignment="1">
      <alignment vertical="center" wrapText="1"/>
    </xf>
    <xf numFmtId="0" fontId="19" fillId="0" borderId="11" xfId="112" applyFont="1" applyFill="1" applyBorder="1" applyAlignment="1">
      <alignment vertical="center" wrapText="1"/>
    </xf>
    <xf numFmtId="0" fontId="37" fillId="0" borderId="4" xfId="0" applyFont="1" applyFill="1" applyBorder="1" applyAlignment="1">
      <alignment vertical="center"/>
    </xf>
    <xf numFmtId="0" fontId="26" fillId="0" borderId="9" xfId="0" applyFont="1" applyFill="1" applyBorder="1" applyAlignment="1">
      <alignment vertical="center"/>
    </xf>
    <xf numFmtId="0" fontId="37" fillId="0" borderId="11" xfId="0" applyFont="1" applyFill="1" applyBorder="1" applyAlignment="1">
      <alignment vertical="center"/>
    </xf>
    <xf numFmtId="0" fontId="37" fillId="4" borderId="11" xfId="0" applyNumberFormat="1" applyFont="1" applyFill="1" applyBorder="1" applyAlignment="1">
      <alignment vertical="center" wrapText="1"/>
    </xf>
    <xf numFmtId="0" fontId="18" fillId="16" borderId="5" xfId="0" applyFont="1" applyFill="1" applyBorder="1" applyAlignment="1">
      <alignment vertical="center" wrapText="1"/>
    </xf>
    <xf numFmtId="0" fontId="18" fillId="16" borderId="2" xfId="0" applyFont="1" applyFill="1" applyBorder="1" applyAlignment="1">
      <alignment vertical="center" wrapText="1"/>
    </xf>
    <xf numFmtId="0" fontId="18" fillId="16" borderId="8" xfId="0" applyFont="1" applyFill="1" applyBorder="1" applyAlignment="1">
      <alignment vertical="center" wrapText="1"/>
    </xf>
    <xf numFmtId="9" fontId="18" fillId="12" borderId="4" xfId="0" applyNumberFormat="1" applyFont="1" applyFill="1" applyBorder="1" applyAlignment="1">
      <alignment vertical="center" textRotation="90"/>
    </xf>
    <xf numFmtId="0" fontId="25" fillId="12" borderId="5" xfId="0" applyFont="1" applyFill="1" applyBorder="1" applyAlignment="1">
      <alignment vertical="center" wrapText="1"/>
    </xf>
    <xf numFmtId="0" fontId="25" fillId="12" borderId="2" xfId="0" applyFont="1" applyFill="1" applyBorder="1" applyAlignment="1">
      <alignment vertical="center" wrapText="1"/>
    </xf>
    <xf numFmtId="0" fontId="25" fillId="12" borderId="8" xfId="0" applyFont="1" applyFill="1" applyBorder="1" applyAlignment="1">
      <alignment vertical="center" wrapText="1"/>
    </xf>
    <xf numFmtId="9" fontId="18" fillId="5" borderId="9" xfId="0" applyNumberFormat="1" applyFont="1" applyFill="1" applyBorder="1" applyAlignment="1">
      <alignment vertical="center" textRotation="90"/>
    </xf>
    <xf numFmtId="9" fontId="18" fillId="12" borderId="11" xfId="0" applyNumberFormat="1" applyFont="1" applyFill="1" applyBorder="1" applyAlignment="1">
      <alignment vertical="center" textRotation="90"/>
    </xf>
    <xf numFmtId="0" fontId="18" fillId="12" borderId="5" xfId="0" applyNumberFormat="1" applyFont="1" applyFill="1" applyBorder="1" applyAlignment="1">
      <alignment vertical="center" wrapText="1"/>
    </xf>
    <xf numFmtId="0" fontId="18" fillId="12" borderId="2" xfId="0" applyNumberFormat="1" applyFont="1" applyFill="1" applyBorder="1" applyAlignment="1">
      <alignment vertical="center" wrapText="1"/>
    </xf>
    <xf numFmtId="0" fontId="18" fillId="12" borderId="8" xfId="0" applyNumberFormat="1" applyFont="1" applyFill="1" applyBorder="1" applyAlignment="1">
      <alignment vertical="center" wrapText="1"/>
    </xf>
    <xf numFmtId="0" fontId="26" fillId="14" borderId="4" xfId="0" applyFont="1" applyFill="1" applyBorder="1" applyAlignment="1">
      <alignment vertical="center"/>
    </xf>
    <xf numFmtId="0" fontId="26" fillId="14" borderId="4" xfId="0" applyFont="1" applyFill="1" applyBorder="1" applyAlignment="1">
      <alignment vertical="center" wrapText="1"/>
    </xf>
    <xf numFmtId="0" fontId="26" fillId="14" borderId="9" xfId="0" applyFont="1" applyFill="1" applyBorder="1" applyAlignment="1">
      <alignment vertical="center"/>
    </xf>
    <xf numFmtId="0" fontId="26" fillId="14" borderId="9" xfId="0" applyFont="1" applyFill="1" applyBorder="1" applyAlignment="1">
      <alignment vertical="center" wrapText="1"/>
    </xf>
    <xf numFmtId="0" fontId="26" fillId="14" borderId="11" xfId="0" applyFont="1" applyFill="1" applyBorder="1" applyAlignment="1">
      <alignment vertical="center"/>
    </xf>
    <xf numFmtId="0" fontId="26" fillId="14" borderId="11" xfId="0" applyFont="1" applyFill="1" applyBorder="1" applyAlignment="1">
      <alignment vertical="center" wrapText="1"/>
    </xf>
    <xf numFmtId="0" fontId="18" fillId="5" borderId="5" xfId="0" applyFont="1" applyFill="1" applyBorder="1" applyAlignment="1">
      <alignment vertical="center" wrapText="1"/>
    </xf>
    <xf numFmtId="0" fontId="18" fillId="5" borderId="2" xfId="0" applyFont="1" applyFill="1" applyBorder="1" applyAlignment="1">
      <alignment vertical="center" wrapText="1"/>
    </xf>
    <xf numFmtId="0" fontId="18" fillId="5" borderId="8" xfId="0" applyFont="1" applyFill="1" applyBorder="1" applyAlignment="1">
      <alignment vertical="center" wrapText="1"/>
    </xf>
    <xf numFmtId="0" fontId="29" fillId="5" borderId="5" xfId="0" applyFont="1" applyFill="1" applyBorder="1" applyAlignment="1">
      <alignment vertical="center" wrapText="1"/>
    </xf>
    <xf numFmtId="0" fontId="29" fillId="5" borderId="2" xfId="0" applyFont="1" applyFill="1" applyBorder="1" applyAlignment="1">
      <alignment vertical="center" wrapText="1"/>
    </xf>
    <xf numFmtId="0" fontId="29" fillId="5" borderId="8" xfId="0" applyFont="1" applyFill="1" applyBorder="1" applyAlignment="1">
      <alignment vertical="center" wrapText="1"/>
    </xf>
    <xf numFmtId="0" fontId="29" fillId="16" borderId="5" xfId="0" applyFont="1" applyFill="1" applyBorder="1" applyAlignment="1">
      <alignment vertical="center" wrapText="1"/>
    </xf>
    <xf numFmtId="0" fontId="29" fillId="16" borderId="2" xfId="0" applyFont="1" applyFill="1" applyBorder="1" applyAlignment="1">
      <alignment vertical="center" wrapText="1"/>
    </xf>
    <xf numFmtId="0" fontId="29" fillId="16" borderId="8" xfId="0" applyFont="1" applyFill="1" applyBorder="1" applyAlignment="1">
      <alignment vertical="center" wrapText="1"/>
    </xf>
    <xf numFmtId="9" fontId="18" fillId="14" borderId="3" xfId="0" applyNumberFormat="1" applyFont="1" applyFill="1" applyBorder="1" applyAlignment="1">
      <alignment vertical="center" textRotation="90"/>
    </xf>
    <xf numFmtId="0" fontId="37" fillId="0" borderId="3" xfId="0" applyFont="1" applyFill="1" applyBorder="1" applyAlignment="1">
      <alignment vertical="center"/>
    </xf>
    <xf numFmtId="0" fontId="26" fillId="0" borderId="10" xfId="0" applyFont="1" applyFill="1" applyBorder="1" applyAlignment="1">
      <alignment vertical="center" wrapText="1"/>
    </xf>
    <xf numFmtId="0" fontId="62" fillId="0" borderId="4"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0" fontId="19" fillId="0" borderId="3" xfId="94" applyFont="1" applyFill="1" applyBorder="1" applyAlignment="1">
      <alignment horizontal="center" vertical="center" wrapText="1"/>
    </xf>
    <xf numFmtId="0" fontId="55" fillId="21" borderId="3" xfId="94" applyFont="1" applyFill="1" applyBorder="1" applyAlignment="1">
      <alignment horizontal="center" vertical="center" wrapText="1"/>
    </xf>
    <xf numFmtId="0" fontId="18" fillId="12" borderId="14" xfId="0" applyFont="1" applyFill="1" applyBorder="1" applyAlignment="1">
      <alignment vertical="center"/>
    </xf>
    <xf numFmtId="0" fontId="38" fillId="15" borderId="3" xfId="0" applyNumberFormat="1" applyFont="1" applyFill="1" applyBorder="1" applyAlignment="1">
      <alignment vertical="center" wrapText="1"/>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33" fillId="0" borderId="12" xfId="112" applyFont="1" applyFill="1" applyBorder="1" applyAlignment="1">
      <alignment horizontal="center" vertical="center"/>
    </xf>
    <xf numFmtId="0" fontId="18" fillId="11" borderId="3" xfId="112" applyFont="1" applyFill="1" applyBorder="1" applyAlignment="1">
      <alignment horizontal="center" vertical="center"/>
    </xf>
    <xf numFmtId="0" fontId="18" fillId="11" borderId="3" xfId="112"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18" fillId="10" borderId="3" xfId="112"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0" fontId="19" fillId="0" borderId="4" xfId="112" applyFont="1" applyFill="1" applyBorder="1" applyAlignment="1">
      <alignment horizontal="justify" vertical="center" wrapText="1"/>
    </xf>
    <xf numFmtId="0" fontId="19" fillId="0" borderId="9" xfId="112" applyFont="1" applyFill="1" applyBorder="1" applyAlignment="1">
      <alignment horizontal="justify" vertical="center" wrapText="1"/>
    </xf>
    <xf numFmtId="9" fontId="19" fillId="0" borderId="4"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9" fillId="0" borderId="11" xfId="112" applyNumberFormat="1" applyFont="1" applyFill="1" applyBorder="1" applyAlignment="1">
      <alignment horizontal="center" vertical="center" wrapText="1"/>
    </xf>
    <xf numFmtId="9" fontId="18" fillId="0" borderId="9" xfId="112" applyNumberFormat="1" applyFont="1" applyFill="1" applyBorder="1" applyAlignment="1">
      <alignment horizontal="center" vertical="center" textRotation="90"/>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0" fontId="19" fillId="0" borderId="11" xfId="112" applyFont="1" applyFill="1" applyBorder="1" applyAlignment="1">
      <alignment horizontal="justify"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18" fillId="3" borderId="3" xfId="0" applyNumberFormat="1" applyFont="1" applyFill="1" applyBorder="1" applyAlignment="1">
      <alignment horizontal="center"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8" fillId="0" borderId="0" xfId="0" applyFont="1" applyBorder="1" applyAlignment="1">
      <alignment horizontal="center" vertical="center" wrapText="1"/>
    </xf>
    <xf numFmtId="0" fontId="18" fillId="3" borderId="9"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Font="1" applyBorder="1" applyAlignment="1">
      <alignment horizontal="left" vertical="center" wrapText="1"/>
    </xf>
    <xf numFmtId="0" fontId="19" fillId="0" borderId="11" xfId="0" applyFont="1" applyBorder="1" applyAlignment="1">
      <alignment horizontal="center"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51" fillId="15" borderId="4" xfId="0" applyNumberFormat="1" applyFont="1" applyFill="1" applyBorder="1" applyAlignment="1">
      <alignment horizontal="center" vertical="center" wrapText="1"/>
    </xf>
    <xf numFmtId="0" fontId="51" fillId="15" borderId="9" xfId="0" applyNumberFormat="1" applyFont="1" applyFill="1" applyBorder="1" applyAlignment="1">
      <alignment horizontal="center" vertical="center" wrapText="1"/>
    </xf>
    <xf numFmtId="0" fontId="51" fillId="15" borderId="4" xfId="0" applyNumberFormat="1" applyFont="1" applyFill="1" applyBorder="1" applyAlignment="1">
      <alignment horizontal="left" vertical="center" wrapText="1"/>
    </xf>
    <xf numFmtId="0" fontId="51" fillId="15" borderId="9" xfId="0" applyNumberFormat="1" applyFont="1" applyFill="1" applyBorder="1" applyAlignment="1">
      <alignment horizontal="left" vertical="center" wrapText="1"/>
    </xf>
    <xf numFmtId="0" fontId="51"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51" fillId="15" borderId="4" xfId="0" applyFont="1" applyFill="1" applyBorder="1" applyAlignment="1">
      <alignment horizontal="left" vertical="center" wrapText="1"/>
    </xf>
    <xf numFmtId="0" fontId="51" fillId="15" borderId="9" xfId="0" applyFont="1" applyFill="1" applyBorder="1" applyAlignment="1">
      <alignment horizontal="left" vertical="center" wrapText="1"/>
    </xf>
    <xf numFmtId="0" fontId="51" fillId="15" borderId="11" xfId="0" applyFont="1" applyFill="1" applyBorder="1" applyAlignment="1">
      <alignment horizontal="left" vertical="center" wrapText="1"/>
    </xf>
    <xf numFmtId="0" fontId="51" fillId="15" borderId="11" xfId="0" applyNumberFormat="1" applyFont="1" applyFill="1" applyBorder="1" applyAlignment="1">
      <alignment horizontal="center" vertical="center" wrapText="1"/>
    </xf>
    <xf numFmtId="0" fontId="51" fillId="15" borderId="4" xfId="0" applyNumberFormat="1" applyFont="1" applyFill="1" applyBorder="1" applyAlignment="1">
      <alignment vertical="center" wrapText="1"/>
    </xf>
    <xf numFmtId="0" fontId="51" fillId="15" borderId="9" xfId="0" applyNumberFormat="1" applyFont="1" applyFill="1" applyBorder="1" applyAlignment="1">
      <alignment vertical="center" wrapText="1"/>
    </xf>
    <xf numFmtId="0" fontId="51" fillId="15" borderId="11" xfId="0" applyNumberFormat="1" applyFont="1" applyFill="1" applyBorder="1" applyAlignment="1">
      <alignment vertical="center" wrapText="1"/>
    </xf>
    <xf numFmtId="0" fontId="18" fillId="3" borderId="3" xfId="0" applyFont="1" applyFill="1" applyBorder="1" applyAlignment="1">
      <alignment horizontal="center" vertical="center" wrapText="1"/>
    </xf>
    <xf numFmtId="0" fontId="51" fillId="15" borderId="4" xfId="0" quotePrefix="1" applyNumberFormat="1" applyFont="1" applyFill="1" applyBorder="1" applyAlignment="1">
      <alignment horizontal="left" vertical="center" wrapText="1"/>
    </xf>
    <xf numFmtId="0" fontId="51" fillId="15" borderId="11" xfId="0" quotePrefix="1" applyNumberFormat="1" applyFont="1" applyFill="1" applyBorder="1" applyAlignment="1">
      <alignment horizontal="left"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cellXfs>
  <cellStyles count="142">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2" xr:uid="{00000000-0005-0000-0000-00000B000000}"/>
    <cellStyle name="Comma 12" xfId="13" xr:uid="{00000000-0005-0000-0000-00000C000000}"/>
    <cellStyle name="Comma 2" xfId="14" xr:uid="{00000000-0005-0000-0000-00000D000000}"/>
    <cellStyle name="Comma 2 2" xfId="15" xr:uid="{00000000-0005-0000-0000-00000E000000}"/>
    <cellStyle name="Comma 3" xfId="16" xr:uid="{00000000-0005-0000-0000-00000F000000}"/>
    <cellStyle name="Comma 3 2" xfId="17" xr:uid="{00000000-0005-0000-0000-000010000000}"/>
    <cellStyle name="Comma 3 2 2" xfId="18" xr:uid="{00000000-0005-0000-0000-000011000000}"/>
    <cellStyle name="Comma 3 3" xfId="19" xr:uid="{00000000-0005-0000-0000-000012000000}"/>
    <cellStyle name="Comma 4" xfId="20" xr:uid="{00000000-0005-0000-0000-000013000000}"/>
    <cellStyle name="Comma 5" xfId="21" xr:uid="{00000000-0005-0000-0000-000014000000}"/>
    <cellStyle name="Comma 6" xfId="22" xr:uid="{00000000-0005-0000-0000-000015000000}"/>
    <cellStyle name="Comma 6 2" xfId="23" xr:uid="{00000000-0005-0000-0000-000016000000}"/>
    <cellStyle name="Comma 6 2 2" xfId="24" xr:uid="{00000000-0005-0000-0000-000017000000}"/>
    <cellStyle name="Comma 6 3" xfId="25" xr:uid="{00000000-0005-0000-0000-000018000000}"/>
    <cellStyle name="Comma 7" xfId="26" xr:uid="{00000000-0005-0000-0000-000019000000}"/>
    <cellStyle name="Comma 7 2" xfId="27" xr:uid="{00000000-0005-0000-0000-00001A000000}"/>
    <cellStyle name="Comma 8" xfId="28" xr:uid="{00000000-0005-0000-0000-00001B000000}"/>
    <cellStyle name="Comma 8 2" xfId="29" xr:uid="{00000000-0005-0000-0000-00001C000000}"/>
    <cellStyle name="Comma 9" xfId="30" xr:uid="{00000000-0005-0000-0000-00001D000000}"/>
    <cellStyle name="Comma0" xfId="31" xr:uid="{00000000-0005-0000-0000-00001E000000}"/>
    <cellStyle name="Currency 2" xfId="32" xr:uid="{00000000-0005-0000-0000-00001F000000}"/>
    <cellStyle name="Currency 2 2" xfId="33" xr:uid="{00000000-0005-0000-0000-000020000000}"/>
    <cellStyle name="Currency 2 2 2" xfId="34" xr:uid="{00000000-0005-0000-0000-000021000000}"/>
    <cellStyle name="Currency 2 3" xfId="35" xr:uid="{00000000-0005-0000-0000-000022000000}"/>
    <cellStyle name="Currency0" xfId="36" xr:uid="{00000000-0005-0000-0000-000023000000}"/>
    <cellStyle name="Date" xfId="37" xr:uid="{00000000-0005-0000-0000-000024000000}"/>
    <cellStyle name="Excel Built-in Excel Built-in Excel Built-in Comma 7 2" xfId="38" xr:uid="{00000000-0005-0000-0000-000025000000}"/>
    <cellStyle name="Excel Built-in Excel Built-in Excel Built-in Comma 7 2 2" xfId="39" xr:uid="{00000000-0005-0000-0000-000026000000}"/>
    <cellStyle name="Excel Built-in Excel Built-in Excel Built-in Comma 7 2 2 2" xfId="40" xr:uid="{00000000-0005-0000-0000-000027000000}"/>
    <cellStyle name="Excel Built-in Excel Built-in Excel Built-in Comma 7 2 2 3" xfId="41" xr:uid="{00000000-0005-0000-0000-000028000000}"/>
    <cellStyle name="Excel Built-in Excel Built-in Excel Built-in Comma 7 2 2 4" xfId="42" xr:uid="{00000000-0005-0000-0000-000029000000}"/>
    <cellStyle name="Excel Built-in Excel Built-in Excel Built-in Comma 7 2 2 5" xfId="43" xr:uid="{00000000-0005-0000-0000-00002A000000}"/>
    <cellStyle name="Excel Built-in Excel Built-in Excel Built-in Comma 7 2 3" xfId="44" xr:uid="{00000000-0005-0000-0000-00002B000000}"/>
    <cellStyle name="Excel Built-in Excel Built-in Excel Built-in Comma 8" xfId="45" xr:uid="{00000000-0005-0000-0000-00002C000000}"/>
    <cellStyle name="Excel Built-in Excel Built-in Excel Built-in Comma 8 2" xfId="46" xr:uid="{00000000-0005-0000-0000-00002D000000}"/>
    <cellStyle name="Excel Built-in Excel Built-in Excel Built-in Comma 8 2 2" xfId="47" xr:uid="{00000000-0005-0000-0000-00002E000000}"/>
    <cellStyle name="Excel Built-in Excel Built-in Excel Built-in Comma 8 3" xfId="48" xr:uid="{00000000-0005-0000-0000-00002F000000}"/>
    <cellStyle name="Excel Built-in Excel Built-in Excel Built-in Comma 8 3 2" xfId="49" xr:uid="{00000000-0005-0000-0000-000030000000}"/>
    <cellStyle name="Excel Built-in Excel Built-in Excel Built-in Comma 8 3 3" xfId="50" xr:uid="{00000000-0005-0000-0000-000031000000}"/>
    <cellStyle name="Excel Built-in Excel Built-in Excel Built-in Comma 8 3 4" xfId="51" xr:uid="{00000000-0005-0000-0000-000032000000}"/>
    <cellStyle name="Excel Built-in Excel Built-in Excel Built-in Comma 8 3 5" xfId="52" xr:uid="{00000000-0005-0000-0000-000033000000}"/>
    <cellStyle name="Excel Built-in Excel Built-in Excel Built-in Comma 8 4" xfId="53" xr:uid="{00000000-0005-0000-0000-000034000000}"/>
    <cellStyle name="Excel Built-in Excel Built-in Excel Built-in Normal 8" xfId="54" xr:uid="{00000000-0005-0000-0000-000035000000}"/>
    <cellStyle name="Excel Built-in Excel Built-in Excel Built-in Normal 8 2" xfId="55" xr:uid="{00000000-0005-0000-0000-000036000000}"/>
    <cellStyle name="Excel Built-in Excel Built-in Excel Built-in Normal 8 2 2" xfId="56" xr:uid="{00000000-0005-0000-0000-000037000000}"/>
    <cellStyle name="Excel Built-in Excel Built-in Excel Built-in Normal 8 2 3" xfId="57" xr:uid="{00000000-0005-0000-0000-000038000000}"/>
    <cellStyle name="Excel Built-in Excel Built-in Excel Built-in Normal_Sheet1" xfId="58" xr:uid="{00000000-0005-0000-0000-000039000000}"/>
    <cellStyle name="Excel Built-in Excel Built-in Excel Built-in Percent 3 2" xfId="59" xr:uid="{00000000-0005-0000-0000-00003A000000}"/>
    <cellStyle name="Excel Built-in Excel Built-in Excel Built-in Percent 3 2 2" xfId="60" xr:uid="{00000000-0005-0000-0000-00003B000000}"/>
    <cellStyle name="Excel Built-in Excel Built-in Excel Built-in Percent 3 2 2 2" xfId="61" xr:uid="{00000000-0005-0000-0000-00003C000000}"/>
    <cellStyle name="Excel Built-in Excel Built-in Excel Built-in Percent 3 2 2 2 2" xfId="62" xr:uid="{00000000-0005-0000-0000-00003D000000}"/>
    <cellStyle name="Excel Built-in Excel Built-in Excel Built-in Percent 3 2 2 3" xfId="63" xr:uid="{00000000-0005-0000-0000-00003E000000}"/>
    <cellStyle name="Excel Built-in Excel Built-in Excel Built-in Percent 3 2 3" xfId="64" xr:uid="{00000000-0005-0000-0000-00003F000000}"/>
    <cellStyle name="Excel Built-in Excel Built-in Excel Built-in Percent 5 2" xfId="65" xr:uid="{00000000-0005-0000-0000-000040000000}"/>
    <cellStyle name="Excel Built-in Excel Built-in Excel Built-in Percent 5 2 2" xfId="66" xr:uid="{00000000-0005-0000-0000-000041000000}"/>
    <cellStyle name="Excel Built-in Excel Built-in Excel Built-in Percent 5 3" xfId="67" xr:uid="{00000000-0005-0000-0000-000042000000}"/>
    <cellStyle name="Excel Built-in Excel Built-in Excel Built-in Percent 5 3 2" xfId="68" xr:uid="{00000000-0005-0000-0000-000043000000}"/>
    <cellStyle name="Excel Built-in Excel Built-in Excel Built-in Percent 6" xfId="69" xr:uid="{00000000-0005-0000-0000-000044000000}"/>
    <cellStyle name="Excel Built-in Excel Built-in Excel Built-in Percent 6 2" xfId="70" xr:uid="{00000000-0005-0000-0000-000045000000}"/>
    <cellStyle name="Excel Built-in Excel Built-in Excel Built-in Percent 6 2 2" xfId="71" xr:uid="{00000000-0005-0000-0000-000046000000}"/>
    <cellStyle name="Excel Built-in Excel Built-in Excel Built-in Percent 6 2 3" xfId="72" xr:uid="{00000000-0005-0000-0000-000047000000}"/>
    <cellStyle name="Excel Built-in Excel Built-in Excel Built-in Percent 6 2 4" xfId="73" xr:uid="{00000000-0005-0000-0000-000048000000}"/>
    <cellStyle name="Excel Built-in Excel Built-in Excel Built-in Percent 6 2 5" xfId="74" xr:uid="{00000000-0005-0000-0000-000049000000}"/>
    <cellStyle name="Excel Built-in Excel Built-in Excel Built-in Percent 6 3" xfId="75" xr:uid="{00000000-0005-0000-0000-00004A000000}"/>
    <cellStyle name="Excel Built-in Normal" xfId="76" xr:uid="{00000000-0005-0000-0000-00004B000000}"/>
    <cellStyle name="Excel Built-in Normal 2" xfId="77" xr:uid="{00000000-0005-0000-0000-00004C000000}"/>
    <cellStyle name="Excel Built-in Normal 3" xfId="78" xr:uid="{00000000-0005-0000-0000-00004D000000}"/>
    <cellStyle name="Fixed" xfId="79" xr:uid="{00000000-0005-0000-0000-00004E000000}"/>
    <cellStyle name="Header1" xfId="80" xr:uid="{00000000-0005-0000-0000-00004F000000}"/>
    <cellStyle name="Header2" xfId="81" xr:uid="{00000000-0005-0000-0000-000050000000}"/>
    <cellStyle name="Hyperlink" xfId="82" builtinId="8"/>
    <cellStyle name="Normal" xfId="0" builtinId="0"/>
    <cellStyle name="Normal - Style1" xfId="83" xr:uid="{00000000-0005-0000-0000-000053000000}"/>
    <cellStyle name="Normal 10" xfId="84" xr:uid="{00000000-0005-0000-0000-000054000000}"/>
    <cellStyle name="Normal 10 2" xfId="85" xr:uid="{00000000-0005-0000-0000-000055000000}"/>
    <cellStyle name="Normal 11" xfId="86" xr:uid="{00000000-0005-0000-0000-000056000000}"/>
    <cellStyle name="Normal 12" xfId="87" xr:uid="{00000000-0005-0000-0000-000057000000}"/>
    <cellStyle name="Normal 13" xfId="88" xr:uid="{00000000-0005-0000-0000-000058000000}"/>
    <cellStyle name="Normal 2" xfId="89" xr:uid="{00000000-0005-0000-0000-000059000000}"/>
    <cellStyle name="Normal 2 11 2 2" xfId="90" xr:uid="{00000000-0005-0000-0000-00005A000000}"/>
    <cellStyle name="Normal 2 2" xfId="91" xr:uid="{00000000-0005-0000-0000-00005B000000}"/>
    <cellStyle name="Normal 2 2 2" xfId="92" xr:uid="{00000000-0005-0000-0000-00005C000000}"/>
    <cellStyle name="Normal 2 2 3" xfId="93" xr:uid="{00000000-0005-0000-0000-00005D000000}"/>
    <cellStyle name="Normal 2 3" xfId="94" xr:uid="{00000000-0005-0000-0000-00005E000000}"/>
    <cellStyle name="Normal 2 4" xfId="95" xr:uid="{00000000-0005-0000-0000-00005F000000}"/>
    <cellStyle name="Normal 2 5" xfId="96" xr:uid="{00000000-0005-0000-0000-000060000000}"/>
    <cellStyle name="Normal 2 5 2" xfId="97" xr:uid="{00000000-0005-0000-0000-000061000000}"/>
    <cellStyle name="Normal 2 5 3" xfId="98" xr:uid="{00000000-0005-0000-0000-000062000000}"/>
    <cellStyle name="Normal 2 5 5 2" xfId="99" xr:uid="{00000000-0005-0000-0000-000063000000}"/>
    <cellStyle name="Normal 2 6" xfId="100" xr:uid="{00000000-0005-0000-0000-000064000000}"/>
    <cellStyle name="Normal 2 6 2" xfId="101" xr:uid="{00000000-0005-0000-0000-000065000000}"/>
    <cellStyle name="Normal 2 7" xfId="102" xr:uid="{00000000-0005-0000-0000-000066000000}"/>
    <cellStyle name="Normal 2 7 2" xfId="103" xr:uid="{00000000-0005-0000-0000-000067000000}"/>
    <cellStyle name="Normal 2 8" xfId="104" xr:uid="{00000000-0005-0000-0000-000068000000}"/>
    <cellStyle name="Normal 2_2_Template for BSC-KPI planning_PayNet 11.12.09 KTTC" xfId="105" xr:uid="{00000000-0005-0000-0000-000069000000}"/>
    <cellStyle name="Normal 3" xfId="106" xr:uid="{00000000-0005-0000-0000-00006A000000}"/>
    <cellStyle name="Normal 3 2" xfId="107" xr:uid="{00000000-0005-0000-0000-00006B000000}"/>
    <cellStyle name="Normal 4" xfId="108" xr:uid="{00000000-0005-0000-0000-00006C000000}"/>
    <cellStyle name="Normal 5" xfId="109" xr:uid="{00000000-0005-0000-0000-00006D000000}"/>
    <cellStyle name="Normal 5 4" xfId="110" xr:uid="{00000000-0005-0000-0000-00006E000000}"/>
    <cellStyle name="Normal 6" xfId="111" xr:uid="{00000000-0005-0000-0000-00006F000000}"/>
    <cellStyle name="Normal 7" xfId="112" xr:uid="{00000000-0005-0000-0000-000070000000}"/>
    <cellStyle name="Normal 7 2" xfId="113" xr:uid="{00000000-0005-0000-0000-000071000000}"/>
    <cellStyle name="Normal 7 2 2" xfId="114" xr:uid="{00000000-0005-0000-0000-000072000000}"/>
    <cellStyle name="Normal 7 3" xfId="115" xr:uid="{00000000-0005-0000-0000-000073000000}"/>
    <cellStyle name="Normal 7 3 2" xfId="116" xr:uid="{00000000-0005-0000-0000-000074000000}"/>
    <cellStyle name="Normal 7 3 3" xfId="117" xr:uid="{00000000-0005-0000-0000-000075000000}"/>
    <cellStyle name="Normal 7 3 4" xfId="118" xr:uid="{00000000-0005-0000-0000-000076000000}"/>
    <cellStyle name="Normal 7 4" xfId="119" xr:uid="{00000000-0005-0000-0000-000077000000}"/>
    <cellStyle name="Normal 7 5" xfId="120" xr:uid="{00000000-0005-0000-0000-000078000000}"/>
    <cellStyle name="Normal 7 5 2" xfId="121" xr:uid="{00000000-0005-0000-0000-000079000000}"/>
    <cellStyle name="Normal 7 6" xfId="122" xr:uid="{00000000-0005-0000-0000-00007A000000}"/>
    <cellStyle name="Normal 7 7" xfId="123" xr:uid="{00000000-0005-0000-0000-00007B000000}"/>
    <cellStyle name="Normal 7 8" xfId="124" xr:uid="{00000000-0005-0000-0000-00007C000000}"/>
    <cellStyle name="Normal 8" xfId="125" xr:uid="{00000000-0005-0000-0000-00007D000000}"/>
    <cellStyle name="Normal 9" xfId="126" xr:uid="{00000000-0005-0000-0000-00007E000000}"/>
    <cellStyle name="Normal 9 2" xfId="127" xr:uid="{00000000-0005-0000-0000-00007F000000}"/>
    <cellStyle name="Normal_VTU" xfId="128" xr:uid="{00000000-0005-0000-0000-000080000000}"/>
    <cellStyle name="Percent" xfId="129" builtinId="5"/>
    <cellStyle name="Percent 2" xfId="130" xr:uid="{00000000-0005-0000-0000-000082000000}"/>
    <cellStyle name="Percent 2 2" xfId="131" xr:uid="{00000000-0005-0000-0000-000083000000}"/>
    <cellStyle name="Percent 2 3" xfId="132" xr:uid="{00000000-0005-0000-0000-000084000000}"/>
    <cellStyle name="Percent 3" xfId="133" xr:uid="{00000000-0005-0000-0000-000085000000}"/>
    <cellStyle name="Percent 3 2" xfId="134" xr:uid="{00000000-0005-0000-0000-000086000000}"/>
    <cellStyle name="Percent 4" xfId="135" xr:uid="{00000000-0005-0000-0000-000087000000}"/>
    <cellStyle name="Percent 5" xfId="136" xr:uid="{00000000-0005-0000-0000-000088000000}"/>
    <cellStyle name="Percent 5 2" xfId="137" xr:uid="{00000000-0005-0000-0000-000089000000}"/>
    <cellStyle name="Percent 5 3" xfId="138" xr:uid="{00000000-0005-0000-0000-00008A000000}"/>
    <cellStyle name="Percent 6" xfId="139" xr:uid="{00000000-0005-0000-0000-00008B000000}"/>
    <cellStyle name="Percent 7" xfId="140" xr:uid="{00000000-0005-0000-0000-00008C000000}"/>
    <cellStyle name="Percent 7 2" xfId="141" xr:uid="{00000000-0005-0000-0000-00008D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zoomScale="70" zoomScaleNormal="70" workbookViewId="0">
      <selection activeCell="O8" sqref="O8"/>
    </sheetView>
  </sheetViews>
  <sheetFormatPr defaultRowHeight="15.75"/>
  <cols>
    <col min="1" max="1" width="5.5" style="68" customWidth="1"/>
    <col min="2" max="2" width="6.375" style="68" customWidth="1"/>
    <col min="3" max="3" width="4" style="98" customWidth="1"/>
    <col min="4" max="4" width="20.625" style="99" customWidth="1"/>
    <col min="5" max="5" width="7.5" style="100" customWidth="1"/>
    <col min="6" max="6" width="7.375" style="100" customWidth="1"/>
    <col min="7" max="7" width="24.875" style="101" customWidth="1"/>
    <col min="8" max="8" width="6.5" style="101" bestFit="1" customWidth="1"/>
    <col min="9" max="9" width="24.875" style="101" customWidth="1"/>
    <col min="10" max="10" width="8.125" style="100" customWidth="1"/>
    <col min="11" max="11" width="9.25" style="102" customWidth="1"/>
    <col min="12" max="13" width="8.125" style="68" customWidth="1"/>
    <col min="14" max="14" width="7.625" style="148" customWidth="1"/>
    <col min="15" max="16" width="8.5" style="148" customWidth="1"/>
    <col min="17" max="17" width="10.5" style="148" customWidth="1"/>
    <col min="18" max="18" width="10.375" style="148" customWidth="1"/>
    <col min="19" max="19" width="11" style="148" customWidth="1"/>
    <col min="20" max="21" width="8.5" style="148" customWidth="1"/>
    <col min="22" max="16384" width="9" style="68"/>
  </cols>
  <sheetData>
    <row r="1" spans="1:21" ht="43.7" customHeight="1">
      <c r="A1" s="488" t="s">
        <v>866</v>
      </c>
      <c r="B1" s="488"/>
      <c r="C1" s="488"/>
      <c r="D1" s="488"/>
      <c r="E1" s="488"/>
      <c r="F1" s="488"/>
      <c r="G1" s="488"/>
      <c r="H1" s="488"/>
      <c r="I1" s="488"/>
      <c r="J1" s="488"/>
      <c r="K1" s="488"/>
      <c r="L1" s="488"/>
      <c r="M1" s="488"/>
      <c r="N1" s="488"/>
      <c r="O1" s="488"/>
      <c r="P1" s="488"/>
      <c r="Q1" s="488"/>
      <c r="R1" s="488"/>
      <c r="S1" s="488"/>
      <c r="T1" s="488"/>
      <c r="U1" s="488"/>
    </row>
    <row r="2" spans="1:21" ht="19.7" customHeight="1">
      <c r="A2" s="69"/>
      <c r="B2" s="69"/>
      <c r="C2" s="69"/>
      <c r="D2" s="70" t="s">
        <v>42</v>
      </c>
      <c r="E2" s="71"/>
      <c r="F2" s="71"/>
      <c r="G2" s="72"/>
      <c r="H2" s="72"/>
      <c r="I2" s="72"/>
      <c r="J2" s="71"/>
      <c r="K2" s="73"/>
      <c r="L2" s="69"/>
      <c r="M2" s="69"/>
      <c r="N2" s="138" t="s">
        <v>239</v>
      </c>
      <c r="O2" s="138"/>
      <c r="P2" s="139"/>
      <c r="Q2" s="139"/>
      <c r="R2" s="139"/>
      <c r="S2" s="138"/>
      <c r="T2" s="138"/>
      <c r="U2" s="139"/>
    </row>
    <row r="3" spans="1:21">
      <c r="A3" s="74"/>
      <c r="B3" s="74"/>
      <c r="C3" s="74"/>
      <c r="D3" s="75"/>
      <c r="E3" s="76"/>
      <c r="F3" s="76">
        <v>1</v>
      </c>
      <c r="G3" s="76">
        <v>2</v>
      </c>
      <c r="H3" s="76"/>
      <c r="I3" s="76"/>
      <c r="J3" s="76">
        <v>3</v>
      </c>
      <c r="K3" s="76">
        <v>4</v>
      </c>
      <c r="L3" s="76">
        <v>7</v>
      </c>
      <c r="M3" s="76">
        <v>8</v>
      </c>
      <c r="N3" s="76">
        <v>10</v>
      </c>
      <c r="O3" s="76">
        <v>11</v>
      </c>
      <c r="P3" s="76">
        <v>12</v>
      </c>
      <c r="Q3" s="76">
        <v>13</v>
      </c>
      <c r="R3" s="76">
        <v>14</v>
      </c>
      <c r="S3" s="76">
        <v>15</v>
      </c>
      <c r="T3" s="76">
        <v>16</v>
      </c>
      <c r="U3" s="76">
        <v>18</v>
      </c>
    </row>
    <row r="4" spans="1:21" ht="36.950000000000003" customHeight="1">
      <c r="A4" s="489" t="s">
        <v>43</v>
      </c>
      <c r="B4" s="489"/>
      <c r="C4" s="489"/>
      <c r="D4" s="489"/>
      <c r="E4" s="490" t="s">
        <v>19</v>
      </c>
      <c r="F4" s="490" t="s">
        <v>546</v>
      </c>
      <c r="G4" s="486" t="s">
        <v>20</v>
      </c>
      <c r="H4" s="490" t="s">
        <v>547</v>
      </c>
      <c r="I4" s="486" t="s">
        <v>20</v>
      </c>
      <c r="J4" s="490" t="s">
        <v>21</v>
      </c>
      <c r="K4" s="493" t="s">
        <v>22</v>
      </c>
      <c r="L4" s="494" t="s">
        <v>24</v>
      </c>
      <c r="M4" s="496" t="s">
        <v>23</v>
      </c>
      <c r="N4" s="497" t="s">
        <v>250</v>
      </c>
      <c r="O4" s="497" t="s">
        <v>97</v>
      </c>
      <c r="P4" s="497" t="s">
        <v>98</v>
      </c>
      <c r="Q4" s="499" t="s">
        <v>207</v>
      </c>
      <c r="R4" s="499" t="s">
        <v>251</v>
      </c>
      <c r="S4" s="491" t="s">
        <v>252</v>
      </c>
      <c r="T4" s="491" t="s">
        <v>548</v>
      </c>
      <c r="U4" s="491" t="s">
        <v>253</v>
      </c>
    </row>
    <row r="5" spans="1:21" ht="57.6" customHeight="1">
      <c r="A5" s="489"/>
      <c r="B5" s="489"/>
      <c r="C5" s="489"/>
      <c r="D5" s="489"/>
      <c r="E5" s="490"/>
      <c r="F5" s="490"/>
      <c r="G5" s="487"/>
      <c r="H5" s="490"/>
      <c r="I5" s="487"/>
      <c r="J5" s="490"/>
      <c r="K5" s="493"/>
      <c r="L5" s="495"/>
      <c r="M5" s="496"/>
      <c r="N5" s="498"/>
      <c r="O5" s="498"/>
      <c r="P5" s="498"/>
      <c r="Q5" s="498"/>
      <c r="R5" s="498"/>
      <c r="S5" s="492"/>
      <c r="T5" s="492"/>
      <c r="U5" s="492"/>
    </row>
    <row r="6" spans="1:21" ht="66.75" customHeight="1">
      <c r="A6" s="500" t="s">
        <v>25</v>
      </c>
      <c r="B6" s="502">
        <v>0.25</v>
      </c>
      <c r="C6" s="504" t="s">
        <v>13</v>
      </c>
      <c r="D6" s="506" t="s">
        <v>0</v>
      </c>
      <c r="E6" s="508">
        <v>0.5</v>
      </c>
      <c r="F6" s="79" t="s">
        <v>549</v>
      </c>
      <c r="G6" s="78" t="s">
        <v>41</v>
      </c>
      <c r="H6" s="79" t="s">
        <v>550</v>
      </c>
      <c r="I6" s="78" t="s">
        <v>551</v>
      </c>
      <c r="J6" s="38">
        <v>0.7</v>
      </c>
      <c r="K6" s="80">
        <f>J6*$E$6*$B$6</f>
        <v>8.7499999999999994E-2</v>
      </c>
      <c r="L6" s="38" t="s">
        <v>33</v>
      </c>
      <c r="M6" s="82" t="s">
        <v>28</v>
      </c>
      <c r="N6" s="123" t="s">
        <v>59</v>
      </c>
      <c r="O6" s="123" t="s">
        <v>242</v>
      </c>
      <c r="P6" s="83"/>
      <c r="Q6" s="83"/>
      <c r="R6" s="123" t="s">
        <v>241</v>
      </c>
      <c r="S6" s="83"/>
      <c r="T6" s="123" t="s">
        <v>241</v>
      </c>
      <c r="U6" s="83"/>
    </row>
    <row r="7" spans="1:21" ht="66.75" customHeight="1">
      <c r="A7" s="500"/>
      <c r="B7" s="502"/>
      <c r="C7" s="505"/>
      <c r="D7" s="507"/>
      <c r="E7" s="509"/>
      <c r="F7" s="79" t="s">
        <v>552</v>
      </c>
      <c r="G7" s="78" t="s">
        <v>209</v>
      </c>
      <c r="H7" s="79" t="s">
        <v>553</v>
      </c>
      <c r="I7" s="78" t="s">
        <v>539</v>
      </c>
      <c r="J7" s="38">
        <v>0.3</v>
      </c>
      <c r="K7" s="80">
        <f>J7*$E$6*$B$6</f>
        <v>3.7499999999999999E-2</v>
      </c>
      <c r="L7" s="38" t="s">
        <v>540</v>
      </c>
      <c r="M7" s="82" t="s">
        <v>28</v>
      </c>
      <c r="N7" s="123" t="s">
        <v>59</v>
      </c>
      <c r="O7" s="123" t="s">
        <v>242</v>
      </c>
      <c r="P7" s="123" t="s">
        <v>61</v>
      </c>
      <c r="Q7" s="123"/>
      <c r="R7" s="123" t="s">
        <v>241</v>
      </c>
      <c r="S7" s="123"/>
      <c r="T7" s="123"/>
      <c r="U7" s="123" t="s">
        <v>241</v>
      </c>
    </row>
    <row r="8" spans="1:21" ht="61.5" customHeight="1">
      <c r="A8" s="500"/>
      <c r="B8" s="502"/>
      <c r="C8" s="510" t="s">
        <v>14</v>
      </c>
      <c r="D8" s="511" t="s">
        <v>40</v>
      </c>
      <c r="E8" s="512">
        <v>0.5</v>
      </c>
      <c r="F8" s="79" t="s">
        <v>554</v>
      </c>
      <c r="G8" s="78" t="s">
        <v>39</v>
      </c>
      <c r="H8" s="79" t="s">
        <v>555</v>
      </c>
      <c r="I8" s="78" t="s">
        <v>39</v>
      </c>
      <c r="J8" s="38">
        <v>0.5</v>
      </c>
      <c r="K8" s="80">
        <f>J8*$E$8*$B$6</f>
        <v>6.25E-2</v>
      </c>
      <c r="L8" s="38" t="s">
        <v>26</v>
      </c>
      <c r="M8" s="82" t="s">
        <v>32</v>
      </c>
      <c r="N8" s="123" t="s">
        <v>59</v>
      </c>
      <c r="O8" s="123" t="s">
        <v>242</v>
      </c>
      <c r="P8" s="123"/>
      <c r="Q8" s="123"/>
      <c r="R8" s="123" t="s">
        <v>241</v>
      </c>
      <c r="S8" s="123"/>
      <c r="T8" s="123"/>
      <c r="U8" s="83"/>
    </row>
    <row r="9" spans="1:21" ht="57" customHeight="1">
      <c r="A9" s="501"/>
      <c r="B9" s="503"/>
      <c r="C9" s="504"/>
      <c r="D9" s="506" t="e">
        <v>#N/A</v>
      </c>
      <c r="E9" s="512"/>
      <c r="F9" s="79" t="s">
        <v>556</v>
      </c>
      <c r="G9" s="78" t="s">
        <v>52</v>
      </c>
      <c r="H9" s="79" t="s">
        <v>557</v>
      </c>
      <c r="I9" s="78" t="s">
        <v>52</v>
      </c>
      <c r="J9" s="38">
        <v>0.5</v>
      </c>
      <c r="K9" s="80">
        <f>J9*$E$8*$B$6</f>
        <v>6.25E-2</v>
      </c>
      <c r="L9" s="38" t="s">
        <v>461</v>
      </c>
      <c r="M9" s="82" t="s">
        <v>32</v>
      </c>
      <c r="N9" s="123" t="s">
        <v>59</v>
      </c>
      <c r="O9" s="123"/>
      <c r="P9" s="123"/>
      <c r="Q9" s="123" t="s">
        <v>241</v>
      </c>
      <c r="R9" s="123"/>
      <c r="S9" s="123"/>
      <c r="T9" s="83"/>
      <c r="U9" s="83"/>
    </row>
    <row r="10" spans="1:21" ht="25.5" customHeight="1">
      <c r="A10" s="140"/>
      <c r="B10" s="126"/>
      <c r="C10" s="141"/>
      <c r="D10" s="142"/>
      <c r="E10" s="127">
        <f>SUM(E6:E9)</f>
        <v>1</v>
      </c>
      <c r="F10" s="127"/>
      <c r="G10" s="128"/>
      <c r="H10" s="128"/>
      <c r="I10" s="128"/>
      <c r="J10" s="129"/>
      <c r="K10" s="130"/>
      <c r="L10" s="129"/>
      <c r="M10" s="143"/>
      <c r="N10" s="144"/>
      <c r="O10" s="144"/>
      <c r="P10" s="144"/>
      <c r="Q10" s="144"/>
      <c r="R10" s="144"/>
      <c r="S10" s="144"/>
      <c r="T10" s="144"/>
      <c r="U10" s="144"/>
    </row>
    <row r="11" spans="1:21" ht="118.5" customHeight="1">
      <c r="A11" s="513" t="s">
        <v>29</v>
      </c>
      <c r="B11" s="514">
        <v>0.15</v>
      </c>
      <c r="C11" s="77" t="s">
        <v>15</v>
      </c>
      <c r="D11" s="78" t="s">
        <v>44</v>
      </c>
      <c r="E11" s="85">
        <v>1</v>
      </c>
      <c r="F11" s="85" t="s">
        <v>558</v>
      </c>
      <c r="G11" s="78" t="s">
        <v>45</v>
      </c>
      <c r="H11" s="85" t="s">
        <v>559</v>
      </c>
      <c r="I11" s="78" t="s">
        <v>45</v>
      </c>
      <c r="J11" s="38">
        <v>1</v>
      </c>
      <c r="K11" s="80">
        <f>J11*$E$11*$B$11</f>
        <v>0.15</v>
      </c>
      <c r="L11" s="86" t="s">
        <v>30</v>
      </c>
      <c r="M11" s="82" t="s">
        <v>27</v>
      </c>
      <c r="N11" s="123" t="s">
        <v>59</v>
      </c>
      <c r="O11" s="123" t="s">
        <v>242</v>
      </c>
      <c r="P11" s="123" t="s">
        <v>241</v>
      </c>
      <c r="Q11" s="123" t="s">
        <v>241</v>
      </c>
      <c r="R11" s="123" t="s">
        <v>241</v>
      </c>
      <c r="S11" s="123" t="s">
        <v>241</v>
      </c>
      <c r="T11" s="123" t="s">
        <v>241</v>
      </c>
      <c r="U11" s="123" t="s">
        <v>241</v>
      </c>
    </row>
    <row r="12" spans="1:21" s="92" customFormat="1" ht="33.75" customHeight="1">
      <c r="A12" s="500"/>
      <c r="B12" s="502"/>
      <c r="C12" s="87"/>
      <c r="D12" s="88"/>
      <c r="E12" s="89">
        <f>E11</f>
        <v>1</v>
      </c>
      <c r="F12" s="89"/>
      <c r="G12" s="90"/>
      <c r="H12" s="145"/>
      <c r="I12" s="145"/>
      <c r="J12" s="90"/>
      <c r="K12" s="91"/>
      <c r="L12" s="90"/>
      <c r="M12" s="90"/>
      <c r="N12" s="145"/>
      <c r="O12" s="145"/>
      <c r="P12" s="145"/>
      <c r="Q12" s="145"/>
      <c r="R12" s="145"/>
      <c r="S12" s="145"/>
      <c r="T12" s="145"/>
      <c r="U12" s="145"/>
    </row>
    <row r="13" spans="1:21" s="92" customFormat="1" ht="78" customHeight="1">
      <c r="A13" s="501" t="s">
        <v>31</v>
      </c>
      <c r="B13" s="503">
        <v>0.45</v>
      </c>
      <c r="C13" s="517" t="s">
        <v>1</v>
      </c>
      <c r="D13" s="525" t="s">
        <v>2</v>
      </c>
      <c r="E13" s="508">
        <v>0.25</v>
      </c>
      <c r="F13" s="79" t="s">
        <v>560</v>
      </c>
      <c r="G13" s="78" t="s">
        <v>9</v>
      </c>
      <c r="H13" s="79" t="s">
        <v>561</v>
      </c>
      <c r="I13" s="78" t="s">
        <v>9</v>
      </c>
      <c r="J13" s="38">
        <v>1</v>
      </c>
      <c r="K13" s="80">
        <f>J13*$E$13*$B$13</f>
        <v>0.1125</v>
      </c>
      <c r="L13" s="1" t="s">
        <v>464</v>
      </c>
      <c r="M13" s="82" t="s">
        <v>28</v>
      </c>
      <c r="N13" s="123" t="s">
        <v>59</v>
      </c>
      <c r="O13" s="123"/>
      <c r="P13" s="123" t="s">
        <v>242</v>
      </c>
      <c r="Q13" s="123" t="s">
        <v>241</v>
      </c>
      <c r="R13" s="123"/>
      <c r="S13" s="123"/>
      <c r="T13" s="123" t="s">
        <v>241</v>
      </c>
      <c r="U13" s="123" t="s">
        <v>241</v>
      </c>
    </row>
    <row r="14" spans="1:21" s="92" customFormat="1" ht="66.75" hidden="1" customHeight="1">
      <c r="A14" s="515"/>
      <c r="B14" s="516"/>
      <c r="C14" s="518"/>
      <c r="D14" s="526" t="e">
        <v>#N/A</v>
      </c>
      <c r="E14" s="509"/>
      <c r="F14" s="79" t="s">
        <v>16</v>
      </c>
      <c r="G14" s="78" t="s">
        <v>10</v>
      </c>
      <c r="H14" s="79" t="s">
        <v>562</v>
      </c>
      <c r="I14" s="301" t="s">
        <v>10</v>
      </c>
      <c r="J14" s="38">
        <v>0</v>
      </c>
      <c r="K14" s="80">
        <f>J14*$E$13*$B$13</f>
        <v>0</v>
      </c>
      <c r="L14" s="302" t="s">
        <v>563</v>
      </c>
      <c r="M14" s="82" t="s">
        <v>28</v>
      </c>
      <c r="N14" s="123" t="s">
        <v>59</v>
      </c>
      <c r="O14" s="123"/>
      <c r="P14" s="123" t="s">
        <v>242</v>
      </c>
      <c r="Q14" s="123" t="s">
        <v>241</v>
      </c>
      <c r="R14" s="123"/>
      <c r="S14" s="123"/>
      <c r="T14" s="123" t="s">
        <v>241</v>
      </c>
      <c r="U14" s="123" t="s">
        <v>241</v>
      </c>
    </row>
    <row r="15" spans="1:21" s="92" customFormat="1" ht="88.5" hidden="1" customHeight="1">
      <c r="A15" s="515"/>
      <c r="B15" s="516"/>
      <c r="C15" s="518"/>
      <c r="D15" s="526" t="e">
        <v>#N/A</v>
      </c>
      <c r="E15" s="509"/>
      <c r="F15" s="79" t="s">
        <v>17</v>
      </c>
      <c r="G15" s="78" t="s">
        <v>11</v>
      </c>
      <c r="H15" s="79" t="s">
        <v>564</v>
      </c>
      <c r="I15" s="301" t="s">
        <v>11</v>
      </c>
      <c r="J15" s="38">
        <v>0</v>
      </c>
      <c r="K15" s="80">
        <f>J15*$E$13*$B$13</f>
        <v>0</v>
      </c>
      <c r="L15" s="302" t="s">
        <v>563</v>
      </c>
      <c r="M15" s="82" t="s">
        <v>28</v>
      </c>
      <c r="N15" s="123" t="s">
        <v>59</v>
      </c>
      <c r="O15" s="123"/>
      <c r="P15" s="123" t="s">
        <v>242</v>
      </c>
      <c r="Q15" s="123" t="s">
        <v>241</v>
      </c>
      <c r="R15" s="123"/>
      <c r="S15" s="123"/>
      <c r="T15" s="123" t="s">
        <v>241</v>
      </c>
      <c r="U15" s="123" t="s">
        <v>241</v>
      </c>
    </row>
    <row r="16" spans="1:21" ht="64.5" customHeight="1">
      <c r="A16" s="515"/>
      <c r="B16" s="516"/>
      <c r="C16" s="519" t="s">
        <v>3</v>
      </c>
      <c r="D16" s="521" t="s">
        <v>4</v>
      </c>
      <c r="E16" s="508">
        <v>0.25</v>
      </c>
      <c r="F16" s="79" t="s">
        <v>565</v>
      </c>
      <c r="G16" s="78" t="s">
        <v>49</v>
      </c>
      <c r="H16" s="79" t="s">
        <v>566</v>
      </c>
      <c r="I16" s="78" t="s">
        <v>49</v>
      </c>
      <c r="J16" s="38">
        <v>0.7</v>
      </c>
      <c r="K16" s="80">
        <f>J16*$E$16*$B$13</f>
        <v>7.8750000000000001E-2</v>
      </c>
      <c r="L16" s="111" t="s">
        <v>26</v>
      </c>
      <c r="M16" s="82" t="s">
        <v>28</v>
      </c>
      <c r="N16" s="123" t="s">
        <v>59</v>
      </c>
      <c r="O16" s="123" t="s">
        <v>61</v>
      </c>
      <c r="P16" s="123" t="s">
        <v>242</v>
      </c>
      <c r="Q16" s="123" t="s">
        <v>241</v>
      </c>
      <c r="R16" s="123" t="s">
        <v>61</v>
      </c>
      <c r="S16" s="123"/>
      <c r="T16" s="123" t="s">
        <v>241</v>
      </c>
      <c r="U16" s="83"/>
    </row>
    <row r="17" spans="1:21" ht="60.75" customHeight="1">
      <c r="A17" s="515"/>
      <c r="B17" s="516"/>
      <c r="C17" s="520"/>
      <c r="D17" s="522"/>
      <c r="E17" s="523"/>
      <c r="F17" s="79" t="s">
        <v>567</v>
      </c>
      <c r="G17" s="78" t="s">
        <v>51</v>
      </c>
      <c r="H17" s="79" t="s">
        <v>568</v>
      </c>
      <c r="I17" s="106" t="s">
        <v>509</v>
      </c>
      <c r="J17" s="38">
        <v>0.3</v>
      </c>
      <c r="K17" s="80">
        <f>J17*$E$16*$B$13</f>
        <v>3.3750000000000002E-2</v>
      </c>
      <c r="L17" s="111" t="s">
        <v>510</v>
      </c>
      <c r="M17" s="82" t="s">
        <v>28</v>
      </c>
      <c r="N17" s="123" t="s">
        <v>59</v>
      </c>
      <c r="O17" s="123" t="s">
        <v>242</v>
      </c>
      <c r="P17" s="123"/>
      <c r="Q17" s="123"/>
      <c r="R17" s="123" t="s">
        <v>241</v>
      </c>
      <c r="S17" s="123"/>
      <c r="T17" s="123"/>
      <c r="U17" s="83"/>
    </row>
    <row r="18" spans="1:21" ht="113.25" customHeight="1">
      <c r="A18" s="515"/>
      <c r="B18" s="516"/>
      <c r="C18" s="519" t="s">
        <v>12</v>
      </c>
      <c r="D18" s="506" t="s">
        <v>6</v>
      </c>
      <c r="E18" s="508">
        <v>0.2</v>
      </c>
      <c r="F18" s="79" t="s">
        <v>569</v>
      </c>
      <c r="G18" s="78" t="s">
        <v>34</v>
      </c>
      <c r="H18" s="79" t="s">
        <v>570</v>
      </c>
      <c r="I18" s="106" t="s">
        <v>841</v>
      </c>
      <c r="J18" s="38">
        <v>0.5</v>
      </c>
      <c r="K18" s="80">
        <f>J18*$E$18*$B$13</f>
        <v>4.5000000000000005E-2</v>
      </c>
      <c r="L18" s="111" t="s">
        <v>571</v>
      </c>
      <c r="M18" s="82" t="s">
        <v>28</v>
      </c>
      <c r="N18" s="123" t="s">
        <v>59</v>
      </c>
      <c r="O18" s="123" t="s">
        <v>242</v>
      </c>
      <c r="P18" s="123" t="s">
        <v>61</v>
      </c>
      <c r="Q18" s="123" t="s">
        <v>241</v>
      </c>
      <c r="R18" s="123" t="s">
        <v>241</v>
      </c>
      <c r="S18" s="123"/>
      <c r="T18" s="123"/>
      <c r="U18" s="83"/>
    </row>
    <row r="19" spans="1:21" ht="91.5" customHeight="1">
      <c r="A19" s="515"/>
      <c r="B19" s="516"/>
      <c r="C19" s="524"/>
      <c r="D19" s="507"/>
      <c r="E19" s="509"/>
      <c r="F19" s="508" t="s">
        <v>572</v>
      </c>
      <c r="G19" s="527" t="s">
        <v>50</v>
      </c>
      <c r="H19" s="79" t="s">
        <v>573</v>
      </c>
      <c r="I19" s="106" t="s">
        <v>842</v>
      </c>
      <c r="J19" s="38">
        <v>0.25</v>
      </c>
      <c r="K19" s="80">
        <f>J19*$E$18*$B$13</f>
        <v>2.2500000000000003E-2</v>
      </c>
      <c r="L19" s="111" t="s">
        <v>571</v>
      </c>
      <c r="M19" s="82" t="s">
        <v>28</v>
      </c>
      <c r="N19" s="123" t="s">
        <v>59</v>
      </c>
      <c r="O19" s="123" t="s">
        <v>242</v>
      </c>
      <c r="P19" s="123"/>
      <c r="Q19" s="123"/>
      <c r="R19" s="123" t="s">
        <v>241</v>
      </c>
      <c r="S19" s="123"/>
      <c r="T19" s="303" t="s">
        <v>241</v>
      </c>
      <c r="U19" s="83"/>
    </row>
    <row r="20" spans="1:21" ht="54" customHeight="1">
      <c r="A20" s="515"/>
      <c r="B20" s="516"/>
      <c r="C20" s="520"/>
      <c r="D20" s="329"/>
      <c r="E20" s="523"/>
      <c r="F20" s="523"/>
      <c r="G20" s="528"/>
      <c r="H20" s="79" t="s">
        <v>843</v>
      </c>
      <c r="I20" s="106" t="s">
        <v>844</v>
      </c>
      <c r="J20" s="38">
        <v>0.25</v>
      </c>
      <c r="K20" s="80">
        <f>J20*$E$18*$B$13</f>
        <v>2.2500000000000003E-2</v>
      </c>
      <c r="L20" s="111" t="s">
        <v>571</v>
      </c>
      <c r="M20" s="82" t="s">
        <v>28</v>
      </c>
      <c r="N20" s="123" t="s">
        <v>59</v>
      </c>
      <c r="O20" s="123" t="s">
        <v>242</v>
      </c>
      <c r="P20" s="123"/>
      <c r="Q20" s="123"/>
      <c r="R20" s="123" t="s">
        <v>241</v>
      </c>
      <c r="S20" s="123"/>
      <c r="T20" s="303" t="s">
        <v>241</v>
      </c>
      <c r="U20" s="83"/>
    </row>
    <row r="21" spans="1:21" ht="78.75" customHeight="1">
      <c r="A21" s="515"/>
      <c r="B21" s="516"/>
      <c r="C21" s="93" t="s">
        <v>5</v>
      </c>
      <c r="D21" s="26" t="s">
        <v>8</v>
      </c>
      <c r="E21" s="84">
        <v>0.1</v>
      </c>
      <c r="F21" s="79" t="s">
        <v>574</v>
      </c>
      <c r="G21" s="78" t="s">
        <v>208</v>
      </c>
      <c r="H21" s="111" t="s">
        <v>575</v>
      </c>
      <c r="I21" s="106" t="s">
        <v>208</v>
      </c>
      <c r="J21" s="38">
        <v>1</v>
      </c>
      <c r="K21" s="80">
        <f>J21*$E$21*$B$13</f>
        <v>4.5000000000000005E-2</v>
      </c>
      <c r="L21" s="235" t="s">
        <v>171</v>
      </c>
      <c r="M21" s="82" t="s">
        <v>28</v>
      </c>
      <c r="N21" s="123" t="s">
        <v>242</v>
      </c>
      <c r="O21" s="123" t="s">
        <v>241</v>
      </c>
      <c r="P21" s="123" t="s">
        <v>241</v>
      </c>
      <c r="Q21" s="123" t="s">
        <v>241</v>
      </c>
      <c r="R21" s="123" t="s">
        <v>241</v>
      </c>
      <c r="S21" s="123" t="s">
        <v>241</v>
      </c>
      <c r="T21" s="123" t="s">
        <v>241</v>
      </c>
      <c r="U21" s="123" t="s">
        <v>241</v>
      </c>
    </row>
    <row r="22" spans="1:21" ht="57.75" customHeight="1">
      <c r="A22" s="515"/>
      <c r="B22" s="516"/>
      <c r="C22" s="519" t="s">
        <v>7</v>
      </c>
      <c r="D22" s="506" t="s">
        <v>36</v>
      </c>
      <c r="E22" s="508">
        <v>0.2</v>
      </c>
      <c r="F22" s="79" t="s">
        <v>576</v>
      </c>
      <c r="G22" s="78" t="s">
        <v>37</v>
      </c>
      <c r="H22" s="79" t="s">
        <v>577</v>
      </c>
      <c r="I22" s="78" t="s">
        <v>578</v>
      </c>
      <c r="J22" s="38">
        <v>0.5</v>
      </c>
      <c r="K22" s="80">
        <f>J22*$E$22*$B$13</f>
        <v>4.5000000000000005E-2</v>
      </c>
      <c r="L22" s="111" t="s">
        <v>579</v>
      </c>
      <c r="M22" s="82" t="s">
        <v>28</v>
      </c>
      <c r="N22" s="123" t="s">
        <v>59</v>
      </c>
      <c r="O22" s="123"/>
      <c r="P22" s="123" t="s">
        <v>242</v>
      </c>
      <c r="Q22" s="123" t="s">
        <v>241</v>
      </c>
      <c r="R22" s="123"/>
      <c r="S22" s="123"/>
      <c r="T22" s="123" t="s">
        <v>241</v>
      </c>
      <c r="U22" s="123" t="s">
        <v>241</v>
      </c>
    </row>
    <row r="23" spans="1:21" ht="81.75" customHeight="1">
      <c r="A23" s="515"/>
      <c r="B23" s="516"/>
      <c r="C23" s="520"/>
      <c r="D23" s="529"/>
      <c r="E23" s="523"/>
      <c r="F23" s="79" t="s">
        <v>580</v>
      </c>
      <c r="G23" s="78" t="s">
        <v>47</v>
      </c>
      <c r="H23" s="79" t="s">
        <v>581</v>
      </c>
      <c r="I23" s="78" t="s">
        <v>47</v>
      </c>
      <c r="J23" s="38">
        <v>0.5</v>
      </c>
      <c r="K23" s="80">
        <f>J23*$E$22*$B$13</f>
        <v>4.5000000000000005E-2</v>
      </c>
      <c r="L23" s="235" t="s">
        <v>582</v>
      </c>
      <c r="M23" s="82" t="s">
        <v>28</v>
      </c>
      <c r="N23" s="123" t="s">
        <v>59</v>
      </c>
      <c r="O23" s="83"/>
      <c r="P23" s="123" t="s">
        <v>242</v>
      </c>
      <c r="Q23" s="123" t="s">
        <v>241</v>
      </c>
      <c r="R23" s="123"/>
      <c r="S23" s="123"/>
      <c r="T23" s="123" t="s">
        <v>241</v>
      </c>
      <c r="U23" s="83"/>
    </row>
    <row r="24" spans="1:21" s="95" customFormat="1" ht="21.95" customHeight="1">
      <c r="A24" s="513"/>
      <c r="B24" s="514"/>
      <c r="C24" s="87"/>
      <c r="D24" s="88"/>
      <c r="E24" s="94">
        <f>SUM(E13:E23)</f>
        <v>1</v>
      </c>
      <c r="F24" s="94"/>
      <c r="G24" s="90"/>
      <c r="H24" s="145"/>
      <c r="I24" s="145"/>
      <c r="J24" s="90"/>
      <c r="K24" s="91"/>
      <c r="L24" s="90"/>
      <c r="M24" s="90"/>
      <c r="N24" s="145"/>
      <c r="O24" s="145"/>
      <c r="P24" s="145"/>
      <c r="Q24" s="145"/>
      <c r="R24" s="145"/>
      <c r="S24" s="145"/>
      <c r="T24" s="145"/>
      <c r="U24" s="145"/>
    </row>
    <row r="25" spans="1:21" ht="89.25" customHeight="1">
      <c r="A25" s="500" t="s">
        <v>48</v>
      </c>
      <c r="B25" s="502">
        <v>0.15</v>
      </c>
      <c r="C25" s="93" t="s">
        <v>18</v>
      </c>
      <c r="D25" s="107" t="s">
        <v>46</v>
      </c>
      <c r="E25" s="125">
        <v>1</v>
      </c>
      <c r="F25" s="79" t="s">
        <v>583</v>
      </c>
      <c r="G25" s="78" t="s">
        <v>35</v>
      </c>
      <c r="H25" s="79" t="s">
        <v>584</v>
      </c>
      <c r="I25" s="78" t="s">
        <v>35</v>
      </c>
      <c r="J25" s="38">
        <v>1</v>
      </c>
      <c r="K25" s="80">
        <f>J25*$E$25*$B$25</f>
        <v>0.15</v>
      </c>
      <c r="L25" s="81" t="s">
        <v>240</v>
      </c>
      <c r="M25" s="82" t="s">
        <v>28</v>
      </c>
      <c r="N25" s="123" t="s">
        <v>59</v>
      </c>
      <c r="O25" s="123"/>
      <c r="P25" s="123" t="s">
        <v>242</v>
      </c>
      <c r="Q25" s="123"/>
      <c r="R25" s="123"/>
      <c r="S25" s="123"/>
      <c r="T25" s="123" t="s">
        <v>241</v>
      </c>
      <c r="U25" s="83"/>
    </row>
    <row r="26" spans="1:21" ht="45" customHeight="1">
      <c r="A26" s="500"/>
      <c r="B26" s="502"/>
      <c r="C26" s="87"/>
      <c r="D26" s="96">
        <v>13</v>
      </c>
      <c r="E26" s="97">
        <f>E25</f>
        <v>1</v>
      </c>
      <c r="F26" s="97"/>
      <c r="G26" s="96">
        <v>19</v>
      </c>
      <c r="H26" s="96"/>
      <c r="I26" s="96"/>
      <c r="J26" s="96"/>
      <c r="K26" s="127">
        <f>SUM(K6:K25)</f>
        <v>1</v>
      </c>
      <c r="L26" s="96"/>
      <c r="M26" s="96"/>
      <c r="N26" s="96">
        <v>12</v>
      </c>
      <c r="O26" s="96">
        <v>10</v>
      </c>
      <c r="P26" s="96">
        <v>11</v>
      </c>
      <c r="Q26" s="96">
        <v>5</v>
      </c>
      <c r="R26" s="96">
        <v>4</v>
      </c>
      <c r="S26" s="96">
        <v>7</v>
      </c>
      <c r="T26" s="96">
        <v>10</v>
      </c>
      <c r="U26" s="96">
        <v>6</v>
      </c>
    </row>
    <row r="27" spans="1:21" ht="39" customHeight="1">
      <c r="A27" s="146"/>
      <c r="B27" s="147">
        <f>SUM(B6:B26)</f>
        <v>1</v>
      </c>
      <c r="C27" s="146"/>
      <c r="D27" s="146"/>
      <c r="E27" s="146"/>
      <c r="F27" s="146"/>
      <c r="G27" s="146"/>
      <c r="H27" s="146"/>
      <c r="I27" s="146"/>
      <c r="J27" s="146"/>
      <c r="K27" s="146"/>
      <c r="L27" s="146"/>
      <c r="M27" s="146"/>
      <c r="N27" s="146"/>
      <c r="O27" s="146"/>
      <c r="P27" s="146"/>
      <c r="Q27" s="146"/>
      <c r="R27" s="146"/>
      <c r="S27" s="146"/>
      <c r="T27" s="146"/>
      <c r="U27" s="146"/>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R4:R5"/>
    <mergeCell ref="S4:S5"/>
    <mergeCell ref="T4:T5"/>
    <mergeCell ref="A6:A9"/>
    <mergeCell ref="B6:B9"/>
    <mergeCell ref="C6:C7"/>
    <mergeCell ref="D6:D7"/>
    <mergeCell ref="E6:E7"/>
    <mergeCell ref="C8:C9"/>
    <mergeCell ref="D8:D9"/>
    <mergeCell ref="E8:E9"/>
    <mergeCell ref="I4:I5"/>
    <mergeCell ref="A1:U1"/>
    <mergeCell ref="A4:D5"/>
    <mergeCell ref="E4:E5"/>
    <mergeCell ref="F4:F5"/>
    <mergeCell ref="G4:G5"/>
    <mergeCell ref="H4:H5"/>
    <mergeCell ref="U4:U5"/>
    <mergeCell ref="J4:J5"/>
    <mergeCell ref="K4:K5"/>
    <mergeCell ref="L4:L5"/>
    <mergeCell ref="M4:M5"/>
    <mergeCell ref="N4:N5"/>
    <mergeCell ref="O4:O5"/>
    <mergeCell ref="P4:P5"/>
    <mergeCell ref="Q4:Q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83"/>
  <sheetViews>
    <sheetView topLeftCell="F163" zoomScale="85" zoomScaleNormal="85" workbookViewId="0">
      <selection activeCell="L168" sqref="L168:N168"/>
    </sheetView>
  </sheetViews>
  <sheetFormatPr defaultRowHeight="15.75"/>
  <cols>
    <col min="1" max="1" width="6" style="17" customWidth="1"/>
    <col min="2" max="3" width="9.375" style="5" customWidth="1"/>
    <col min="4" max="4" width="18.625" style="9" customWidth="1"/>
    <col min="5" max="5" width="8.375" style="2" customWidth="1"/>
    <col min="6" max="6" width="43.875" style="2" customWidth="1"/>
    <col min="7" max="7" width="9" style="2" customWidth="1"/>
    <col min="8" max="8" width="43.25" style="2" customWidth="1"/>
    <col min="9" max="11" width="10.625" style="9" customWidth="1"/>
    <col min="12" max="12" width="10.625" style="178" customWidth="1"/>
    <col min="13" max="13" width="10.625" style="2" customWidth="1"/>
    <col min="14" max="14" width="10.625" style="9" customWidth="1"/>
    <col min="15" max="16" width="10.625" style="2" customWidth="1"/>
    <col min="17" max="16384" width="9" style="2"/>
  </cols>
  <sheetData>
    <row r="1" spans="1:16" ht="25.5" customHeight="1">
      <c r="A1" s="538" t="s">
        <v>867</v>
      </c>
      <c r="B1" s="538"/>
      <c r="C1" s="538"/>
      <c r="D1" s="538"/>
      <c r="E1" s="538"/>
      <c r="F1" s="538"/>
      <c r="G1" s="538"/>
      <c r="H1" s="538"/>
      <c r="I1" s="538"/>
      <c r="J1" s="538"/>
      <c r="K1" s="538"/>
      <c r="L1" s="538"/>
      <c r="M1" s="538"/>
      <c r="N1" s="538"/>
      <c r="O1" s="538"/>
      <c r="P1" s="538"/>
    </row>
    <row r="2" spans="1:16" s="4" customFormat="1" ht="97.5" customHeight="1">
      <c r="A2" s="530" t="s">
        <v>243</v>
      </c>
      <c r="B2" s="530"/>
      <c r="C2" s="530"/>
      <c r="D2" s="530"/>
      <c r="E2" s="531"/>
      <c r="F2" s="531"/>
      <c r="G2" s="149"/>
      <c r="H2" s="149"/>
      <c r="I2" s="3"/>
      <c r="J2" s="3"/>
      <c r="K2" s="3"/>
      <c r="L2" s="150"/>
      <c r="N2" s="151"/>
    </row>
    <row r="3" spans="1:16" s="154" customFormat="1" ht="54" customHeight="1">
      <c r="A3" s="152" t="s">
        <v>53</v>
      </c>
      <c r="B3" s="152" t="s">
        <v>246</v>
      </c>
      <c r="C3" s="152" t="s">
        <v>54</v>
      </c>
      <c r="D3" s="152" t="s">
        <v>585</v>
      </c>
      <c r="E3" s="152" t="s">
        <v>236</v>
      </c>
      <c r="F3" s="153" t="s">
        <v>586</v>
      </c>
      <c r="G3" s="153" t="s">
        <v>237</v>
      </c>
      <c r="H3" s="153" t="s">
        <v>587</v>
      </c>
      <c r="I3" s="152" t="s">
        <v>96</v>
      </c>
      <c r="J3" s="153" t="s">
        <v>97</v>
      </c>
      <c r="K3" s="153" t="s">
        <v>98</v>
      </c>
      <c r="L3" s="152" t="s">
        <v>588</v>
      </c>
      <c r="M3" s="152" t="s">
        <v>589</v>
      </c>
      <c r="N3" s="152" t="s">
        <v>590</v>
      </c>
      <c r="O3" s="152" t="s">
        <v>591</v>
      </c>
      <c r="P3" s="152" t="s">
        <v>592</v>
      </c>
    </row>
    <row r="4" spans="1:16" s="9" customFormat="1" ht="110.25">
      <c r="A4" s="6" t="s">
        <v>55</v>
      </c>
      <c r="B4" s="6" t="s">
        <v>246</v>
      </c>
      <c r="C4" s="7"/>
      <c r="D4" s="155"/>
      <c r="E4" s="8"/>
      <c r="F4" s="30" t="s">
        <v>102</v>
      </c>
      <c r="G4" s="30"/>
      <c r="H4" s="8"/>
      <c r="I4" s="304" t="s">
        <v>99</v>
      </c>
      <c r="J4" s="304" t="s">
        <v>450</v>
      </c>
      <c r="K4" s="304" t="s">
        <v>451</v>
      </c>
      <c r="L4" s="304" t="s">
        <v>255</v>
      </c>
      <c r="M4" s="304" t="s">
        <v>256</v>
      </c>
      <c r="N4" s="304" t="s">
        <v>101</v>
      </c>
      <c r="O4" s="304" t="s">
        <v>100</v>
      </c>
      <c r="P4" s="226" t="s">
        <v>257</v>
      </c>
    </row>
    <row r="5" spans="1:16" ht="63" hidden="1">
      <c r="A5" s="10">
        <v>1</v>
      </c>
      <c r="B5" s="10" t="s">
        <v>56</v>
      </c>
      <c r="C5" s="113" t="s">
        <v>57</v>
      </c>
      <c r="D5" s="114" t="s">
        <v>58</v>
      </c>
      <c r="E5" s="113"/>
      <c r="F5" s="156"/>
      <c r="G5" s="156"/>
      <c r="H5" s="156"/>
      <c r="I5" s="113"/>
      <c r="J5" s="113"/>
      <c r="K5" s="113"/>
      <c r="L5" s="157"/>
      <c r="M5" s="113"/>
      <c r="N5" s="113"/>
      <c r="O5" s="12"/>
      <c r="P5" s="113"/>
    </row>
    <row r="6" spans="1:16" ht="38.25" customHeight="1">
      <c r="A6" s="532">
        <v>2</v>
      </c>
      <c r="B6" s="532" t="s">
        <v>60</v>
      </c>
      <c r="C6" s="533" t="s">
        <v>103</v>
      </c>
      <c r="D6" s="535" t="s">
        <v>247</v>
      </c>
      <c r="E6" s="11" t="s">
        <v>593</v>
      </c>
      <c r="F6" s="158" t="s">
        <v>258</v>
      </c>
      <c r="G6" s="158" t="s">
        <v>594</v>
      </c>
      <c r="H6" s="158" t="s">
        <v>258</v>
      </c>
      <c r="I6" s="13" t="s">
        <v>59</v>
      </c>
      <c r="J6" s="12" t="s">
        <v>61</v>
      </c>
      <c r="K6" s="12" t="s">
        <v>242</v>
      </c>
      <c r="L6" s="159"/>
      <c r="M6" s="11" t="s">
        <v>241</v>
      </c>
      <c r="N6" s="30" t="s">
        <v>61</v>
      </c>
      <c r="O6" s="11"/>
      <c r="P6" s="19"/>
    </row>
    <row r="7" spans="1:16" ht="38.25" customHeight="1">
      <c r="A7" s="532"/>
      <c r="B7" s="532"/>
      <c r="C7" s="534"/>
      <c r="D7" s="536"/>
      <c r="E7" s="11" t="s">
        <v>595</v>
      </c>
      <c r="F7" s="158" t="s">
        <v>259</v>
      </c>
      <c r="G7" s="158" t="s">
        <v>596</v>
      </c>
      <c r="H7" s="158" t="s">
        <v>259</v>
      </c>
      <c r="I7" s="13" t="s">
        <v>59</v>
      </c>
      <c r="J7" s="12" t="s">
        <v>242</v>
      </c>
      <c r="K7" s="12"/>
      <c r="L7" s="159"/>
      <c r="M7" s="11"/>
      <c r="N7" s="30" t="s">
        <v>241</v>
      </c>
      <c r="O7" s="11"/>
      <c r="P7" s="19"/>
    </row>
    <row r="8" spans="1:16" ht="38.25" customHeight="1">
      <c r="A8" s="532"/>
      <c r="B8" s="532"/>
      <c r="C8" s="534"/>
      <c r="D8" s="536"/>
      <c r="E8" s="11" t="s">
        <v>597</v>
      </c>
      <c r="F8" s="158" t="s">
        <v>260</v>
      </c>
      <c r="G8" s="158" t="s">
        <v>598</v>
      </c>
      <c r="H8" s="158" t="s">
        <v>260</v>
      </c>
      <c r="I8" s="13" t="s">
        <v>59</v>
      </c>
      <c r="J8" s="12" t="s">
        <v>242</v>
      </c>
      <c r="K8" s="12"/>
      <c r="L8" s="159"/>
      <c r="M8" s="11"/>
      <c r="N8" s="30" t="s">
        <v>241</v>
      </c>
      <c r="O8" s="11"/>
      <c r="P8" s="19"/>
    </row>
    <row r="9" spans="1:16" ht="31.5">
      <c r="A9" s="532"/>
      <c r="B9" s="532"/>
      <c r="C9" s="534"/>
      <c r="D9" s="536"/>
      <c r="E9" s="11" t="s">
        <v>599</v>
      </c>
      <c r="F9" s="158" t="s">
        <v>261</v>
      </c>
      <c r="G9" s="158" t="s">
        <v>600</v>
      </c>
      <c r="H9" s="158" t="s">
        <v>261</v>
      </c>
      <c r="I9" s="13" t="s">
        <v>59</v>
      </c>
      <c r="J9" s="12" t="s">
        <v>242</v>
      </c>
      <c r="K9" s="12"/>
      <c r="L9" s="159"/>
      <c r="M9" s="11"/>
      <c r="N9" s="30" t="s">
        <v>241</v>
      </c>
      <c r="O9" s="11"/>
      <c r="P9" s="19"/>
    </row>
    <row r="10" spans="1:16" ht="28.5" customHeight="1">
      <c r="A10" s="532"/>
      <c r="B10" s="532"/>
      <c r="C10" s="534"/>
      <c r="D10" s="537"/>
      <c r="E10" s="11" t="s">
        <v>601</v>
      </c>
      <c r="F10" s="2" t="s">
        <v>262</v>
      </c>
      <c r="G10" s="158" t="s">
        <v>602</v>
      </c>
      <c r="H10" s="2" t="s">
        <v>262</v>
      </c>
      <c r="I10" s="13" t="s">
        <v>59</v>
      </c>
      <c r="J10" s="12" t="s">
        <v>242</v>
      </c>
      <c r="K10" s="12"/>
      <c r="L10" s="159"/>
      <c r="M10" s="11"/>
      <c r="N10" s="30" t="s">
        <v>241</v>
      </c>
      <c r="O10" s="11"/>
      <c r="P10" s="19"/>
    </row>
    <row r="11" spans="1:16" ht="27" customHeight="1">
      <c r="A11" s="532"/>
      <c r="B11" s="532"/>
      <c r="C11" s="533" t="s">
        <v>104</v>
      </c>
      <c r="D11" s="535" t="s">
        <v>105</v>
      </c>
      <c r="E11" s="11" t="s">
        <v>603</v>
      </c>
      <c r="F11" s="19" t="s">
        <v>263</v>
      </c>
      <c r="G11" s="160" t="s">
        <v>604</v>
      </c>
      <c r="H11" s="19" t="s">
        <v>263</v>
      </c>
      <c r="I11" s="13" t="s">
        <v>59</v>
      </c>
      <c r="J11" s="13"/>
      <c r="K11" s="13" t="s">
        <v>61</v>
      </c>
      <c r="L11" s="30" t="s">
        <v>241</v>
      </c>
      <c r="M11" s="30" t="s">
        <v>241</v>
      </c>
      <c r="N11" s="30" t="s">
        <v>241</v>
      </c>
      <c r="O11" s="30" t="s">
        <v>241</v>
      </c>
      <c r="P11" s="30" t="s">
        <v>241</v>
      </c>
    </row>
    <row r="12" spans="1:16" ht="39" customHeight="1">
      <c r="A12" s="532"/>
      <c r="B12" s="532"/>
      <c r="C12" s="534"/>
      <c r="D12" s="536"/>
      <c r="E12" s="11" t="s">
        <v>605</v>
      </c>
      <c r="F12" s="160" t="s">
        <v>264</v>
      </c>
      <c r="G12" s="160" t="s">
        <v>606</v>
      </c>
      <c r="H12" s="160" t="s">
        <v>264</v>
      </c>
      <c r="I12" s="13" t="s">
        <v>59</v>
      </c>
      <c r="J12" s="13"/>
      <c r="K12" s="13"/>
      <c r="L12" s="13"/>
      <c r="M12" s="11" t="s">
        <v>241</v>
      </c>
      <c r="N12" s="30"/>
      <c r="O12" s="30"/>
      <c r="P12" s="30"/>
    </row>
    <row r="13" spans="1:16" ht="33.75" customHeight="1">
      <c r="A13" s="532"/>
      <c r="B13" s="532"/>
      <c r="C13" s="534"/>
      <c r="D13" s="536"/>
      <c r="E13" s="11" t="s">
        <v>607</v>
      </c>
      <c r="F13" s="160" t="s">
        <v>265</v>
      </c>
      <c r="G13" s="160" t="s">
        <v>608</v>
      </c>
      <c r="H13" s="160" t="s">
        <v>265</v>
      </c>
      <c r="I13" s="13" t="s">
        <v>59</v>
      </c>
      <c r="J13" s="13"/>
      <c r="K13" s="13" t="s">
        <v>242</v>
      </c>
      <c r="L13" s="13"/>
      <c r="M13" s="13" t="s">
        <v>241</v>
      </c>
      <c r="N13" s="13"/>
      <c r="O13" s="13"/>
      <c r="P13" s="13" t="s">
        <v>241</v>
      </c>
    </row>
    <row r="14" spans="1:16" ht="27.75" customHeight="1">
      <c r="A14" s="532"/>
      <c r="B14" s="532"/>
      <c r="C14" s="534"/>
      <c r="D14" s="536"/>
      <c r="E14" s="11" t="s">
        <v>609</v>
      </c>
      <c r="F14" s="160" t="s">
        <v>266</v>
      </c>
      <c r="G14" s="160" t="s">
        <v>610</v>
      </c>
      <c r="H14" s="160" t="s">
        <v>266</v>
      </c>
      <c r="I14" s="13" t="s">
        <v>59</v>
      </c>
      <c r="J14" s="13"/>
      <c r="K14" s="13" t="s">
        <v>61</v>
      </c>
      <c r="L14" s="13"/>
      <c r="M14" s="11" t="s">
        <v>241</v>
      </c>
      <c r="N14" s="30"/>
      <c r="O14" s="30"/>
      <c r="P14" s="30" t="s">
        <v>241</v>
      </c>
    </row>
    <row r="15" spans="1:16" ht="47.25">
      <c r="A15" s="532"/>
      <c r="B15" s="532"/>
      <c r="C15" s="12" t="s">
        <v>62</v>
      </c>
      <c r="D15" s="22" t="s">
        <v>63</v>
      </c>
      <c r="E15" s="11" t="s">
        <v>611</v>
      </c>
      <c r="F15" s="160" t="s">
        <v>267</v>
      </c>
      <c r="G15" s="160" t="s">
        <v>612</v>
      </c>
      <c r="H15" s="160" t="s">
        <v>267</v>
      </c>
      <c r="I15" s="13" t="s">
        <v>242</v>
      </c>
      <c r="J15" s="13" t="s">
        <v>241</v>
      </c>
      <c r="K15" s="13" t="s">
        <v>241</v>
      </c>
      <c r="L15" s="13" t="s">
        <v>241</v>
      </c>
      <c r="M15" s="13" t="s">
        <v>241</v>
      </c>
      <c r="N15" s="13" t="s">
        <v>241</v>
      </c>
      <c r="O15" s="13" t="s">
        <v>241</v>
      </c>
      <c r="P15" s="13" t="s">
        <v>241</v>
      </c>
    </row>
    <row r="16" spans="1:16" ht="63">
      <c r="A16" s="532"/>
      <c r="B16" s="532"/>
      <c r="C16" s="12" t="s">
        <v>64</v>
      </c>
      <c r="D16" s="22" t="s">
        <v>65</v>
      </c>
      <c r="E16" s="12" t="s">
        <v>613</v>
      </c>
      <c r="F16" s="160" t="s">
        <v>268</v>
      </c>
      <c r="G16" s="160" t="s">
        <v>614</v>
      </c>
      <c r="H16" s="160" t="s">
        <v>268</v>
      </c>
      <c r="I16" s="13" t="s">
        <v>241</v>
      </c>
      <c r="J16" s="13" t="s">
        <v>61</v>
      </c>
      <c r="K16" s="13" t="s">
        <v>61</v>
      </c>
      <c r="L16" s="13" t="s">
        <v>61</v>
      </c>
      <c r="M16" s="13" t="s">
        <v>61</v>
      </c>
      <c r="N16" s="13" t="s">
        <v>61</v>
      </c>
      <c r="O16" s="13" t="s">
        <v>61</v>
      </c>
      <c r="P16" s="13" t="s">
        <v>61</v>
      </c>
    </row>
    <row r="17" spans="1:16" ht="31.5">
      <c r="A17" s="532"/>
      <c r="B17" s="532"/>
      <c r="C17" s="12" t="s">
        <v>106</v>
      </c>
      <c r="D17" s="47" t="s">
        <v>107</v>
      </c>
      <c r="E17" s="12" t="s">
        <v>615</v>
      </c>
      <c r="F17" s="160" t="s">
        <v>269</v>
      </c>
      <c r="G17" s="160" t="s">
        <v>616</v>
      </c>
      <c r="H17" s="160" t="s">
        <v>269</v>
      </c>
      <c r="I17" s="13"/>
      <c r="J17" s="13"/>
      <c r="K17" s="13" t="s">
        <v>59</v>
      </c>
      <c r="L17" s="11"/>
      <c r="M17" s="13"/>
      <c r="N17" s="13"/>
      <c r="O17" s="13" t="s">
        <v>241</v>
      </c>
      <c r="P17" s="13" t="s">
        <v>61</v>
      </c>
    </row>
    <row r="18" spans="1:16" ht="78.75">
      <c r="A18" s="539"/>
      <c r="B18" s="539"/>
      <c r="C18" s="113" t="s">
        <v>108</v>
      </c>
      <c r="D18" s="114" t="s">
        <v>109</v>
      </c>
      <c r="E18" s="113" t="s">
        <v>617</v>
      </c>
      <c r="F18" s="114" t="s">
        <v>270</v>
      </c>
      <c r="G18" s="113" t="s">
        <v>618</v>
      </c>
      <c r="H18" s="114" t="s">
        <v>270</v>
      </c>
      <c r="I18" s="113" t="s">
        <v>59</v>
      </c>
      <c r="J18" s="113"/>
      <c r="K18" s="113" t="s">
        <v>61</v>
      </c>
      <c r="L18" s="157"/>
      <c r="M18" s="113" t="s">
        <v>241</v>
      </c>
      <c r="N18" s="113"/>
      <c r="O18" s="113"/>
      <c r="P18" s="113"/>
    </row>
    <row r="19" spans="1:16" ht="47.25">
      <c r="A19" s="539"/>
      <c r="B19" s="539"/>
      <c r="C19" s="113" t="s">
        <v>110</v>
      </c>
      <c r="D19" s="114" t="s">
        <v>111</v>
      </c>
      <c r="E19" s="113" t="s">
        <v>619</v>
      </c>
      <c r="F19" s="114" t="s">
        <v>271</v>
      </c>
      <c r="G19" s="113" t="s">
        <v>620</v>
      </c>
      <c r="H19" s="114" t="s">
        <v>271</v>
      </c>
      <c r="I19" s="113" t="s">
        <v>59</v>
      </c>
      <c r="J19" s="113"/>
      <c r="K19" s="113"/>
      <c r="L19" s="157"/>
      <c r="M19" s="113" t="s">
        <v>241</v>
      </c>
      <c r="N19" s="113"/>
      <c r="O19" s="113"/>
      <c r="P19" s="113"/>
    </row>
    <row r="20" spans="1:16" ht="63">
      <c r="A20" s="539"/>
      <c r="B20" s="539"/>
      <c r="C20" s="330" t="s">
        <v>112</v>
      </c>
      <c r="D20" s="332" t="s">
        <v>113</v>
      </c>
      <c r="E20" s="113" t="s">
        <v>621</v>
      </c>
      <c r="F20" s="156" t="s">
        <v>272</v>
      </c>
      <c r="G20" s="156" t="s">
        <v>622</v>
      </c>
      <c r="H20" s="156" t="s">
        <v>272</v>
      </c>
      <c r="I20" s="12" t="s">
        <v>242</v>
      </c>
      <c r="J20" s="12"/>
      <c r="K20" s="12" t="s">
        <v>241</v>
      </c>
      <c r="L20" s="159"/>
      <c r="M20" s="12" t="s">
        <v>241</v>
      </c>
      <c r="N20" s="12"/>
      <c r="O20" s="12"/>
      <c r="P20" s="12"/>
    </row>
    <row r="21" spans="1:16" ht="31.5">
      <c r="A21" s="540">
        <v>4</v>
      </c>
      <c r="B21" s="542" t="s">
        <v>67</v>
      </c>
      <c r="C21" s="543" t="s">
        <v>114</v>
      </c>
      <c r="D21" s="545" t="s">
        <v>115</v>
      </c>
      <c r="E21" s="552" t="s">
        <v>623</v>
      </c>
      <c r="F21" s="555" t="s">
        <v>273</v>
      </c>
      <c r="G21" s="161" t="s">
        <v>624</v>
      </c>
      <c r="H21" s="161" t="s">
        <v>274</v>
      </c>
      <c r="I21" s="46" t="s">
        <v>59</v>
      </c>
      <c r="J21" s="46" t="s">
        <v>242</v>
      </c>
      <c r="K21" s="12"/>
      <c r="L21" s="159"/>
      <c r="M21" s="30"/>
      <c r="N21" s="30" t="s">
        <v>241</v>
      </c>
      <c r="O21" s="30"/>
      <c r="P21" s="12"/>
    </row>
    <row r="22" spans="1:16" ht="26.25" customHeight="1">
      <c r="A22" s="541"/>
      <c r="B22" s="539"/>
      <c r="C22" s="544"/>
      <c r="D22" s="546"/>
      <c r="E22" s="553"/>
      <c r="F22" s="556"/>
      <c r="G22" s="161" t="s">
        <v>625</v>
      </c>
      <c r="H22" s="305" t="s">
        <v>626</v>
      </c>
      <c r="I22" s="46" t="s">
        <v>59</v>
      </c>
      <c r="J22" s="46" t="s">
        <v>242</v>
      </c>
      <c r="K22" s="12"/>
      <c r="L22" s="159"/>
      <c r="M22" s="30"/>
      <c r="N22" s="30" t="s">
        <v>241</v>
      </c>
      <c r="O22" s="30"/>
      <c r="P22" s="12"/>
    </row>
    <row r="23" spans="1:16">
      <c r="A23" s="541"/>
      <c r="B23" s="539"/>
      <c r="C23" s="544"/>
      <c r="D23" s="546"/>
      <c r="E23" s="553"/>
      <c r="F23" s="556"/>
      <c r="G23" s="161" t="s">
        <v>627</v>
      </c>
      <c r="H23" s="161" t="s">
        <v>275</v>
      </c>
      <c r="I23" s="46" t="s">
        <v>59</v>
      </c>
      <c r="J23" s="46" t="s">
        <v>242</v>
      </c>
      <c r="K23" s="12"/>
      <c r="L23" s="159"/>
      <c r="M23" s="30"/>
      <c r="N23" s="30" t="s">
        <v>241</v>
      </c>
      <c r="O23" s="30"/>
      <c r="P23" s="12"/>
    </row>
    <row r="24" spans="1:16" ht="31.5">
      <c r="A24" s="541"/>
      <c r="B24" s="539"/>
      <c r="C24" s="544"/>
      <c r="D24" s="546"/>
      <c r="E24" s="553"/>
      <c r="F24" s="556"/>
      <c r="G24" s="161" t="s">
        <v>628</v>
      </c>
      <c r="H24" s="161" t="s">
        <v>276</v>
      </c>
      <c r="I24" s="46" t="s">
        <v>59</v>
      </c>
      <c r="J24" s="46" t="s">
        <v>242</v>
      </c>
      <c r="K24" s="12"/>
      <c r="L24" s="159"/>
      <c r="M24" s="30"/>
      <c r="N24" s="30" t="s">
        <v>241</v>
      </c>
      <c r="O24" s="11"/>
      <c r="P24" s="12"/>
    </row>
    <row r="25" spans="1:16" ht="31.5">
      <c r="A25" s="541"/>
      <c r="B25" s="539"/>
      <c r="C25" s="544"/>
      <c r="D25" s="546"/>
      <c r="E25" s="553"/>
      <c r="F25" s="556"/>
      <c r="G25" s="161" t="s">
        <v>629</v>
      </c>
      <c r="H25" s="162" t="s">
        <v>277</v>
      </c>
      <c r="I25" s="46" t="s">
        <v>59</v>
      </c>
      <c r="J25" s="46" t="s">
        <v>242</v>
      </c>
      <c r="K25" s="12"/>
      <c r="L25" s="159"/>
      <c r="M25" s="30"/>
      <c r="N25" s="30" t="s">
        <v>241</v>
      </c>
      <c r="O25" s="11"/>
      <c r="P25" s="12"/>
    </row>
    <row r="26" spans="1:16" ht="31.5">
      <c r="A26" s="541"/>
      <c r="B26" s="539"/>
      <c r="C26" s="544"/>
      <c r="D26" s="546"/>
      <c r="E26" s="553"/>
      <c r="F26" s="556"/>
      <c r="G26" s="161" t="s">
        <v>630</v>
      </c>
      <c r="H26" s="162" t="s">
        <v>278</v>
      </c>
      <c r="I26" s="46" t="s">
        <v>59</v>
      </c>
      <c r="J26" s="46" t="s">
        <v>242</v>
      </c>
      <c r="K26" s="12"/>
      <c r="L26" s="159"/>
      <c r="M26" s="30"/>
      <c r="N26" s="30" t="s">
        <v>241</v>
      </c>
      <c r="O26" s="11"/>
      <c r="P26" s="12"/>
    </row>
    <row r="27" spans="1:16" ht="63">
      <c r="A27" s="541"/>
      <c r="B27" s="539"/>
      <c r="C27" s="544"/>
      <c r="D27" s="546"/>
      <c r="E27" s="553"/>
      <c r="F27" s="556"/>
      <c r="G27" s="161" t="s">
        <v>631</v>
      </c>
      <c r="H27" s="161" t="s">
        <v>279</v>
      </c>
      <c r="I27" s="46" t="s">
        <v>59</v>
      </c>
      <c r="J27" s="46" t="s">
        <v>242</v>
      </c>
      <c r="K27" s="12"/>
      <c r="L27" s="159"/>
      <c r="M27" s="30"/>
      <c r="N27" s="30" t="s">
        <v>241</v>
      </c>
      <c r="O27" s="11"/>
      <c r="P27" s="12"/>
    </row>
    <row r="28" spans="1:16" ht="63">
      <c r="A28" s="541"/>
      <c r="B28" s="539"/>
      <c r="C28" s="544"/>
      <c r="D28" s="546"/>
      <c r="E28" s="553"/>
      <c r="F28" s="556"/>
      <c r="G28" s="161" t="s">
        <v>632</v>
      </c>
      <c r="H28" s="163" t="s">
        <v>280</v>
      </c>
      <c r="I28" s="46" t="s">
        <v>59</v>
      </c>
      <c r="J28" s="46" t="s">
        <v>242</v>
      </c>
      <c r="K28" s="12"/>
      <c r="L28" s="159"/>
      <c r="M28" s="30"/>
      <c r="N28" s="30" t="s">
        <v>241</v>
      </c>
      <c r="O28" s="11"/>
      <c r="P28" s="12"/>
    </row>
    <row r="29" spans="1:16">
      <c r="A29" s="541"/>
      <c r="B29" s="539"/>
      <c r="C29" s="544"/>
      <c r="D29" s="546"/>
      <c r="E29" s="554"/>
      <c r="F29" s="557"/>
      <c r="G29" s="161" t="s">
        <v>633</v>
      </c>
      <c r="H29" s="163" t="s">
        <v>281</v>
      </c>
      <c r="I29" s="46" t="s">
        <v>59</v>
      </c>
      <c r="J29" s="46" t="s">
        <v>242</v>
      </c>
      <c r="K29" s="12"/>
      <c r="L29" s="159"/>
      <c r="M29" s="30"/>
      <c r="N29" s="30" t="s">
        <v>241</v>
      </c>
      <c r="O29" s="11"/>
      <c r="P29" s="12" t="s">
        <v>241</v>
      </c>
    </row>
    <row r="30" spans="1:16" ht="78.75">
      <c r="A30" s="541"/>
      <c r="B30" s="539"/>
      <c r="C30" s="544"/>
      <c r="D30" s="547"/>
      <c r="E30" s="124" t="s">
        <v>634</v>
      </c>
      <c r="F30" s="163" t="s">
        <v>282</v>
      </c>
      <c r="G30" s="124" t="s">
        <v>635</v>
      </c>
      <c r="H30" s="163" t="s">
        <v>282</v>
      </c>
      <c r="I30" s="46" t="s">
        <v>59</v>
      </c>
      <c r="J30" s="46" t="s">
        <v>242</v>
      </c>
      <c r="K30" s="12"/>
      <c r="L30" s="159"/>
      <c r="M30" s="30"/>
      <c r="N30" s="30" t="s">
        <v>241</v>
      </c>
      <c r="O30" s="11"/>
      <c r="P30" s="12" t="s">
        <v>241</v>
      </c>
    </row>
    <row r="31" spans="1:16" ht="31.5">
      <c r="A31" s="541"/>
      <c r="B31" s="539"/>
      <c r="C31" s="543" t="s">
        <v>116</v>
      </c>
      <c r="D31" s="545" t="s">
        <v>117</v>
      </c>
      <c r="E31" s="552" t="s">
        <v>636</v>
      </c>
      <c r="F31" s="555" t="s">
        <v>117</v>
      </c>
      <c r="G31" s="124" t="s">
        <v>637</v>
      </c>
      <c r="H31" s="161" t="s">
        <v>283</v>
      </c>
      <c r="I31" s="46" t="s">
        <v>59</v>
      </c>
      <c r="J31" s="46" t="s">
        <v>242</v>
      </c>
      <c r="K31" s="12"/>
      <c r="L31" s="159"/>
      <c r="M31" s="30"/>
      <c r="N31" s="30" t="s">
        <v>241</v>
      </c>
      <c r="O31" s="11"/>
      <c r="P31" s="12" t="s">
        <v>241</v>
      </c>
    </row>
    <row r="32" spans="1:16" ht="31.5" customHeight="1">
      <c r="A32" s="541"/>
      <c r="B32" s="539"/>
      <c r="C32" s="544"/>
      <c r="D32" s="546"/>
      <c r="E32" s="553"/>
      <c r="F32" s="556"/>
      <c r="G32" s="124" t="s">
        <v>638</v>
      </c>
      <c r="H32" s="163" t="s">
        <v>284</v>
      </c>
      <c r="I32" s="46" t="s">
        <v>59</v>
      </c>
      <c r="J32" s="46" t="s">
        <v>242</v>
      </c>
      <c r="K32" s="12"/>
      <c r="L32" s="159"/>
      <c r="M32" s="30"/>
      <c r="N32" s="30" t="s">
        <v>241</v>
      </c>
      <c r="O32" s="11"/>
      <c r="P32" s="12" t="s">
        <v>241</v>
      </c>
    </row>
    <row r="33" spans="1:16" ht="31.5">
      <c r="A33" s="541"/>
      <c r="B33" s="539"/>
      <c r="C33" s="544"/>
      <c r="D33" s="546"/>
      <c r="E33" s="553"/>
      <c r="F33" s="556"/>
      <c r="G33" s="124" t="s">
        <v>639</v>
      </c>
      <c r="H33" s="163" t="s">
        <v>285</v>
      </c>
      <c r="I33" s="46" t="s">
        <v>59</v>
      </c>
      <c r="J33" s="46" t="s">
        <v>242</v>
      </c>
      <c r="K33" s="12"/>
      <c r="L33" s="159"/>
      <c r="M33" s="30"/>
      <c r="N33" s="30" t="s">
        <v>241</v>
      </c>
      <c r="O33" s="11"/>
      <c r="P33" s="12" t="s">
        <v>241</v>
      </c>
    </row>
    <row r="34" spans="1:16" ht="31.5" customHeight="1">
      <c r="A34" s="541"/>
      <c r="B34" s="539"/>
      <c r="C34" s="544"/>
      <c r="D34" s="546"/>
      <c r="E34" s="553"/>
      <c r="F34" s="556"/>
      <c r="G34" s="124" t="s">
        <v>640</v>
      </c>
      <c r="H34" s="161" t="s">
        <v>286</v>
      </c>
      <c r="I34" s="46" t="s">
        <v>59</v>
      </c>
      <c r="J34" s="46" t="s">
        <v>242</v>
      </c>
      <c r="K34" s="12"/>
      <c r="L34" s="159"/>
      <c r="M34" s="30"/>
      <c r="N34" s="30" t="s">
        <v>241</v>
      </c>
      <c r="O34" s="11"/>
      <c r="P34" s="12" t="s">
        <v>241</v>
      </c>
    </row>
    <row r="35" spans="1:16" ht="31.5">
      <c r="A35" s="541"/>
      <c r="B35" s="539"/>
      <c r="C35" s="544"/>
      <c r="D35" s="546"/>
      <c r="E35" s="553"/>
      <c r="F35" s="556"/>
      <c r="G35" s="124" t="s">
        <v>641</v>
      </c>
      <c r="H35" s="161" t="s">
        <v>287</v>
      </c>
      <c r="I35" s="46" t="s">
        <v>59</v>
      </c>
      <c r="J35" s="46" t="s">
        <v>242</v>
      </c>
      <c r="K35" s="12"/>
      <c r="L35" s="159"/>
      <c r="M35" s="30"/>
      <c r="N35" s="30" t="s">
        <v>241</v>
      </c>
      <c r="O35" s="11"/>
      <c r="P35" s="12" t="s">
        <v>241</v>
      </c>
    </row>
    <row r="36" spans="1:16" ht="31.5">
      <c r="A36" s="541"/>
      <c r="B36" s="539"/>
      <c r="C36" s="544"/>
      <c r="D36" s="546"/>
      <c r="E36" s="554"/>
      <c r="F36" s="557"/>
      <c r="G36" s="124" t="s">
        <v>642</v>
      </c>
      <c r="H36" s="161" t="s">
        <v>288</v>
      </c>
      <c r="I36" s="46" t="s">
        <v>59</v>
      </c>
      <c r="J36" s="46" t="s">
        <v>242</v>
      </c>
      <c r="K36" s="12"/>
      <c r="L36" s="159"/>
      <c r="M36" s="30"/>
      <c r="N36" s="30" t="s">
        <v>241</v>
      </c>
      <c r="O36" s="11"/>
      <c r="P36" s="12"/>
    </row>
    <row r="37" spans="1:16" ht="31.5">
      <c r="A37" s="541"/>
      <c r="B37" s="539"/>
      <c r="C37" s="544"/>
      <c r="D37" s="546"/>
      <c r="E37" s="124" t="s">
        <v>643</v>
      </c>
      <c r="F37" s="161" t="s">
        <v>289</v>
      </c>
      <c r="G37" s="124" t="s">
        <v>644</v>
      </c>
      <c r="H37" s="161" t="s">
        <v>289</v>
      </c>
      <c r="I37" s="46" t="s">
        <v>59</v>
      </c>
      <c r="J37" s="46" t="s">
        <v>242</v>
      </c>
      <c r="K37" s="12"/>
      <c r="L37" s="159"/>
      <c r="M37" s="30"/>
      <c r="N37" s="30" t="s">
        <v>241</v>
      </c>
      <c r="O37" s="11"/>
      <c r="P37" s="12" t="s">
        <v>241</v>
      </c>
    </row>
    <row r="38" spans="1:16" ht="31.5" customHeight="1">
      <c r="A38" s="541"/>
      <c r="B38" s="539"/>
      <c r="C38" s="543" t="s">
        <v>118</v>
      </c>
      <c r="D38" s="549" t="s">
        <v>248</v>
      </c>
      <c r="E38" s="552" t="s">
        <v>645</v>
      </c>
      <c r="F38" s="545" t="s">
        <v>248</v>
      </c>
      <c r="G38" s="124" t="s">
        <v>646</v>
      </c>
      <c r="H38" s="163" t="s">
        <v>290</v>
      </c>
      <c r="I38" s="46" t="s">
        <v>59</v>
      </c>
      <c r="J38" s="46" t="s">
        <v>242</v>
      </c>
      <c r="K38" s="12"/>
      <c r="L38" s="159"/>
      <c r="M38" s="30"/>
      <c r="N38" s="30" t="s">
        <v>241</v>
      </c>
      <c r="O38" s="11"/>
      <c r="P38" s="12"/>
    </row>
    <row r="39" spans="1:16">
      <c r="A39" s="541"/>
      <c r="B39" s="539"/>
      <c r="C39" s="544"/>
      <c r="D39" s="550"/>
      <c r="E39" s="553"/>
      <c r="F39" s="546"/>
      <c r="G39" s="124" t="s">
        <v>647</v>
      </c>
      <c r="H39" s="163" t="s">
        <v>291</v>
      </c>
      <c r="I39" s="46" t="s">
        <v>59</v>
      </c>
      <c r="J39" s="46" t="s">
        <v>242</v>
      </c>
      <c r="K39" s="12"/>
      <c r="L39" s="159"/>
      <c r="M39" s="30"/>
      <c r="N39" s="30" t="s">
        <v>241</v>
      </c>
      <c r="O39" s="11"/>
      <c r="P39" s="12"/>
    </row>
    <row r="40" spans="1:16">
      <c r="A40" s="541"/>
      <c r="B40" s="539"/>
      <c r="C40" s="544"/>
      <c r="D40" s="550"/>
      <c r="E40" s="553"/>
      <c r="F40" s="546"/>
      <c r="G40" s="124" t="s">
        <v>648</v>
      </c>
      <c r="H40" s="163" t="s">
        <v>292</v>
      </c>
      <c r="I40" s="46" t="s">
        <v>59</v>
      </c>
      <c r="J40" s="46" t="s">
        <v>242</v>
      </c>
      <c r="K40" s="20"/>
      <c r="L40" s="159"/>
      <c r="M40" s="11"/>
      <c r="N40" s="30"/>
      <c r="O40" s="11"/>
      <c r="P40" s="12" t="s">
        <v>241</v>
      </c>
    </row>
    <row r="41" spans="1:16">
      <c r="A41" s="541"/>
      <c r="B41" s="539"/>
      <c r="C41" s="544"/>
      <c r="D41" s="550"/>
      <c r="E41" s="553"/>
      <c r="F41" s="546"/>
      <c r="G41" s="124" t="s">
        <v>649</v>
      </c>
      <c r="H41" s="160" t="s">
        <v>293</v>
      </c>
      <c r="I41" s="46" t="s">
        <v>59</v>
      </c>
      <c r="J41" s="46" t="s">
        <v>242</v>
      </c>
      <c r="K41" s="12"/>
      <c r="L41" s="159"/>
      <c r="M41" s="30"/>
      <c r="N41" s="30" t="s">
        <v>241</v>
      </c>
      <c r="O41" s="11"/>
      <c r="P41" s="12"/>
    </row>
    <row r="42" spans="1:16">
      <c r="A42" s="541"/>
      <c r="B42" s="539"/>
      <c r="C42" s="544"/>
      <c r="D42" s="550"/>
      <c r="E42" s="553"/>
      <c r="F42" s="546"/>
      <c r="G42" s="124" t="s">
        <v>650</v>
      </c>
      <c r="H42" s="160" t="s">
        <v>294</v>
      </c>
      <c r="I42" s="20" t="s">
        <v>59</v>
      </c>
      <c r="J42" s="20"/>
      <c r="K42" s="20" t="s">
        <v>242</v>
      </c>
      <c r="L42" s="159"/>
      <c r="M42" s="11" t="s">
        <v>241</v>
      </c>
      <c r="N42" s="30"/>
      <c r="O42" s="11"/>
      <c r="P42" s="12"/>
    </row>
    <row r="43" spans="1:16">
      <c r="A43" s="541"/>
      <c r="B43" s="539"/>
      <c r="C43" s="544"/>
      <c r="D43" s="550"/>
      <c r="E43" s="553"/>
      <c r="F43" s="546"/>
      <c r="G43" s="124" t="s">
        <v>651</v>
      </c>
      <c r="H43" s="160" t="s">
        <v>295</v>
      </c>
      <c r="I43" s="46" t="s">
        <v>59</v>
      </c>
      <c r="J43" s="46" t="s">
        <v>242</v>
      </c>
      <c r="K43" s="20"/>
      <c r="L43" s="159"/>
      <c r="M43" s="11"/>
      <c r="N43" s="30"/>
      <c r="O43" s="11"/>
      <c r="P43" s="12" t="s">
        <v>241</v>
      </c>
    </row>
    <row r="44" spans="1:16">
      <c r="A44" s="541"/>
      <c r="B44" s="539"/>
      <c r="C44" s="544"/>
      <c r="D44" s="550"/>
      <c r="E44" s="553"/>
      <c r="F44" s="546"/>
      <c r="G44" s="124" t="s">
        <v>652</v>
      </c>
      <c r="H44" s="160" t="s">
        <v>653</v>
      </c>
      <c r="I44" s="46" t="s">
        <v>59</v>
      </c>
      <c r="J44" s="46" t="s">
        <v>242</v>
      </c>
      <c r="K44" s="20"/>
      <c r="L44" s="159"/>
      <c r="M44" s="11" t="s">
        <v>241</v>
      </c>
      <c r="N44" s="30" t="s">
        <v>241</v>
      </c>
      <c r="O44" s="11"/>
      <c r="P44" s="12" t="s">
        <v>241</v>
      </c>
    </row>
    <row r="45" spans="1:16" ht="31.5">
      <c r="A45" s="541"/>
      <c r="B45" s="539"/>
      <c r="C45" s="544"/>
      <c r="D45" s="550"/>
      <c r="E45" s="553"/>
      <c r="F45" s="546"/>
      <c r="G45" s="124" t="s">
        <v>654</v>
      </c>
      <c r="H45" s="19" t="s">
        <v>296</v>
      </c>
      <c r="I45" s="20" t="s">
        <v>59</v>
      </c>
      <c r="J45" s="20" t="s">
        <v>242</v>
      </c>
      <c r="K45" s="20"/>
      <c r="L45" s="159"/>
      <c r="M45" s="11"/>
      <c r="N45" s="30" t="s">
        <v>241</v>
      </c>
      <c r="O45" s="11"/>
      <c r="P45" s="12"/>
    </row>
    <row r="46" spans="1:16" ht="31.5">
      <c r="A46" s="541"/>
      <c r="B46" s="539"/>
      <c r="C46" s="548"/>
      <c r="D46" s="551"/>
      <c r="E46" s="554"/>
      <c r="F46" s="547"/>
      <c r="G46" s="124" t="s">
        <v>655</v>
      </c>
      <c r="H46" s="19" t="s">
        <v>297</v>
      </c>
      <c r="I46" s="20" t="s">
        <v>59</v>
      </c>
      <c r="J46" s="20" t="s">
        <v>242</v>
      </c>
      <c r="K46" s="20"/>
      <c r="L46" s="159"/>
      <c r="M46" s="11"/>
      <c r="N46" s="30" t="s">
        <v>241</v>
      </c>
      <c r="O46" s="11"/>
      <c r="P46" s="12" t="s">
        <v>241</v>
      </c>
    </row>
    <row r="47" spans="1:16">
      <c r="A47" s="541"/>
      <c r="B47" s="539"/>
      <c r="C47" s="543" t="s">
        <v>120</v>
      </c>
      <c r="D47" s="545" t="s">
        <v>121</v>
      </c>
      <c r="E47" s="543" t="s">
        <v>656</v>
      </c>
      <c r="F47" s="545" t="s">
        <v>121</v>
      </c>
      <c r="G47" s="11" t="s">
        <v>657</v>
      </c>
      <c r="H47" s="160" t="s">
        <v>298</v>
      </c>
      <c r="I47" s="20" t="s">
        <v>59</v>
      </c>
      <c r="J47" s="20" t="s">
        <v>242</v>
      </c>
      <c r="K47" s="20"/>
      <c r="L47" s="159"/>
      <c r="M47" s="11"/>
      <c r="N47" s="30" t="s">
        <v>241</v>
      </c>
      <c r="O47" s="11"/>
      <c r="P47" s="12"/>
    </row>
    <row r="48" spans="1:16" ht="31.5">
      <c r="A48" s="541"/>
      <c r="B48" s="539"/>
      <c r="C48" s="544"/>
      <c r="D48" s="546"/>
      <c r="E48" s="544"/>
      <c r="F48" s="546"/>
      <c r="G48" s="11" t="s">
        <v>658</v>
      </c>
      <c r="H48" s="160" t="s">
        <v>299</v>
      </c>
      <c r="I48" s="20" t="s">
        <v>59</v>
      </c>
      <c r="J48" s="20" t="s">
        <v>242</v>
      </c>
      <c r="K48" s="20"/>
      <c r="L48" s="159"/>
      <c r="M48" s="11"/>
      <c r="N48" s="30" t="s">
        <v>241</v>
      </c>
      <c r="O48" s="11"/>
      <c r="P48" s="12" t="s">
        <v>61</v>
      </c>
    </row>
    <row r="49" spans="1:16">
      <c r="A49" s="541"/>
      <c r="B49" s="539"/>
      <c r="C49" s="543" t="s">
        <v>122</v>
      </c>
      <c r="D49" s="545" t="s">
        <v>123</v>
      </c>
      <c r="E49" s="543" t="s">
        <v>659</v>
      </c>
      <c r="F49" s="545" t="s">
        <v>123</v>
      </c>
      <c r="G49" s="11" t="s">
        <v>660</v>
      </c>
      <c r="H49" s="160" t="s">
        <v>300</v>
      </c>
      <c r="I49" s="20" t="s">
        <v>59</v>
      </c>
      <c r="J49" s="20" t="s">
        <v>242</v>
      </c>
      <c r="K49" s="20"/>
      <c r="L49" s="159"/>
      <c r="M49" s="11"/>
      <c r="N49" s="30" t="s">
        <v>241</v>
      </c>
      <c r="O49" s="11"/>
      <c r="P49" s="12"/>
    </row>
    <row r="50" spans="1:16" ht="31.5">
      <c r="A50" s="541"/>
      <c r="B50" s="539"/>
      <c r="C50" s="544"/>
      <c r="D50" s="546"/>
      <c r="E50" s="544"/>
      <c r="F50" s="546"/>
      <c r="G50" s="11" t="s">
        <v>661</v>
      </c>
      <c r="H50" s="160" t="s">
        <v>301</v>
      </c>
      <c r="I50" s="20" t="s">
        <v>59</v>
      </c>
      <c r="J50" s="20" t="s">
        <v>242</v>
      </c>
      <c r="K50" s="20"/>
      <c r="L50" s="159"/>
      <c r="M50" s="11"/>
      <c r="N50" s="30" t="s">
        <v>241</v>
      </c>
      <c r="O50" s="11"/>
      <c r="P50" s="12" t="s">
        <v>241</v>
      </c>
    </row>
    <row r="51" spans="1:16" ht="31.5" customHeight="1">
      <c r="A51" s="540">
        <v>5</v>
      </c>
      <c r="B51" s="542" t="s">
        <v>68</v>
      </c>
      <c r="C51" s="564" t="s">
        <v>124</v>
      </c>
      <c r="D51" s="565" t="s">
        <v>125</v>
      </c>
      <c r="E51" s="558" t="s">
        <v>662</v>
      </c>
      <c r="F51" s="566" t="s">
        <v>125</v>
      </c>
      <c r="G51" s="113" t="s">
        <v>663</v>
      </c>
      <c r="H51" s="165" t="s">
        <v>302</v>
      </c>
      <c r="I51" s="12" t="s">
        <v>59</v>
      </c>
      <c r="J51" s="12" t="s">
        <v>242</v>
      </c>
      <c r="K51" s="12"/>
      <c r="L51" s="159"/>
      <c r="M51" s="12"/>
      <c r="N51" s="12" t="s">
        <v>241</v>
      </c>
      <c r="O51" s="12"/>
      <c r="P51" s="12"/>
    </row>
    <row r="52" spans="1:16" ht="31.5">
      <c r="A52" s="541"/>
      <c r="B52" s="539"/>
      <c r="C52" s="564"/>
      <c r="D52" s="565"/>
      <c r="E52" s="559"/>
      <c r="F52" s="567"/>
      <c r="G52" s="113" t="s">
        <v>664</v>
      </c>
      <c r="H52" s="165" t="s">
        <v>303</v>
      </c>
      <c r="I52" s="12" t="s">
        <v>59</v>
      </c>
      <c r="J52" s="12"/>
      <c r="K52" s="12"/>
      <c r="L52" s="12" t="s">
        <v>241</v>
      </c>
      <c r="M52" s="12"/>
      <c r="N52" s="12"/>
      <c r="O52" s="12"/>
      <c r="P52" s="12"/>
    </row>
    <row r="53" spans="1:16" ht="31.5">
      <c r="A53" s="541"/>
      <c r="B53" s="539"/>
      <c r="C53" s="564"/>
      <c r="D53" s="565"/>
      <c r="E53" s="559"/>
      <c r="F53" s="567"/>
      <c r="G53" s="113" t="s">
        <v>665</v>
      </c>
      <c r="H53" s="114" t="s">
        <v>304</v>
      </c>
      <c r="I53" s="12" t="s">
        <v>59</v>
      </c>
      <c r="J53" s="12"/>
      <c r="K53" s="12"/>
      <c r="L53" s="12" t="s">
        <v>241</v>
      </c>
      <c r="M53" s="12"/>
      <c r="N53" s="12"/>
      <c r="O53" s="12"/>
      <c r="P53" s="12"/>
    </row>
    <row r="54" spans="1:16">
      <c r="A54" s="541"/>
      <c r="B54" s="539"/>
      <c r="C54" s="564"/>
      <c r="D54" s="565"/>
      <c r="E54" s="560"/>
      <c r="F54" s="568"/>
      <c r="G54" s="113" t="s">
        <v>666</v>
      </c>
      <c r="H54" s="114" t="s">
        <v>305</v>
      </c>
      <c r="I54" s="12" t="s">
        <v>59</v>
      </c>
      <c r="J54" s="12"/>
      <c r="K54" s="12"/>
      <c r="L54" s="12" t="s">
        <v>241</v>
      </c>
      <c r="M54" s="12"/>
      <c r="N54" s="12"/>
      <c r="O54" s="12"/>
      <c r="P54" s="12"/>
    </row>
    <row r="55" spans="1:16" ht="47.25">
      <c r="A55" s="541"/>
      <c r="B55" s="539"/>
      <c r="C55" s="533" t="s">
        <v>126</v>
      </c>
      <c r="D55" s="535" t="s">
        <v>127</v>
      </c>
      <c r="E55" s="558" t="s">
        <v>667</v>
      </c>
      <c r="F55" s="535" t="s">
        <v>127</v>
      </c>
      <c r="G55" s="113" t="s">
        <v>668</v>
      </c>
      <c r="H55" s="114" t="s">
        <v>306</v>
      </c>
      <c r="I55" s="12" t="s">
        <v>59</v>
      </c>
      <c r="J55" s="12"/>
      <c r="K55" s="12"/>
      <c r="L55" s="12" t="s">
        <v>241</v>
      </c>
      <c r="M55" s="12"/>
      <c r="N55" s="12"/>
      <c r="O55" s="12"/>
      <c r="P55" s="12"/>
    </row>
    <row r="56" spans="1:16" ht="31.5">
      <c r="A56" s="541"/>
      <c r="B56" s="539"/>
      <c r="C56" s="534"/>
      <c r="D56" s="536"/>
      <c r="E56" s="559"/>
      <c r="F56" s="536"/>
      <c r="G56" s="113" t="s">
        <v>669</v>
      </c>
      <c r="H56" s="114" t="s">
        <v>307</v>
      </c>
      <c r="I56" s="12" t="s">
        <v>59</v>
      </c>
      <c r="J56" s="12"/>
      <c r="K56" s="12"/>
      <c r="L56" s="12" t="s">
        <v>241</v>
      </c>
      <c r="M56" s="12"/>
      <c r="N56" s="12"/>
      <c r="O56" s="12"/>
      <c r="P56" s="12"/>
    </row>
    <row r="57" spans="1:16" ht="31.5">
      <c r="A57" s="541"/>
      <c r="B57" s="539"/>
      <c r="C57" s="534"/>
      <c r="D57" s="536"/>
      <c r="E57" s="559"/>
      <c r="F57" s="536"/>
      <c r="G57" s="113" t="s">
        <v>670</v>
      </c>
      <c r="H57" s="16" t="s">
        <v>308</v>
      </c>
      <c r="I57" s="12" t="s">
        <v>59</v>
      </c>
      <c r="J57" s="12"/>
      <c r="K57" s="12" t="s">
        <v>61</v>
      </c>
      <c r="L57" s="12" t="s">
        <v>61</v>
      </c>
      <c r="M57" s="12" t="s">
        <v>241</v>
      </c>
      <c r="N57" s="12"/>
      <c r="O57" s="12"/>
      <c r="P57" s="12"/>
    </row>
    <row r="58" spans="1:16" ht="31.5" customHeight="1">
      <c r="A58" s="541"/>
      <c r="B58" s="539"/>
      <c r="C58" s="534"/>
      <c r="D58" s="536"/>
      <c r="E58" s="559"/>
      <c r="F58" s="536"/>
      <c r="G58" s="113" t="s">
        <v>671</v>
      </c>
      <c r="H58" s="16" t="s">
        <v>309</v>
      </c>
      <c r="I58" s="12" t="s">
        <v>59</v>
      </c>
      <c r="J58" s="12"/>
      <c r="K58" s="12"/>
      <c r="L58" s="12" t="s">
        <v>241</v>
      </c>
      <c r="M58" s="12"/>
      <c r="N58" s="12"/>
      <c r="O58" s="12"/>
      <c r="P58" s="12"/>
    </row>
    <row r="59" spans="1:16" ht="31.5">
      <c r="A59" s="541"/>
      <c r="B59" s="539"/>
      <c r="C59" s="534"/>
      <c r="D59" s="536"/>
      <c r="E59" s="560"/>
      <c r="F59" s="536"/>
      <c r="G59" s="113" t="s">
        <v>672</v>
      </c>
      <c r="H59" s="114" t="s">
        <v>310</v>
      </c>
      <c r="I59" s="12" t="s">
        <v>59</v>
      </c>
      <c r="J59" s="12"/>
      <c r="K59" s="12"/>
      <c r="L59" s="12" t="s">
        <v>241</v>
      </c>
      <c r="M59" s="12"/>
      <c r="N59" s="12"/>
      <c r="O59" s="12"/>
      <c r="P59" s="12"/>
    </row>
    <row r="60" spans="1:16" ht="31.5">
      <c r="A60" s="541"/>
      <c r="B60" s="539"/>
      <c r="C60" s="533" t="s">
        <v>128</v>
      </c>
      <c r="D60" s="533" t="s">
        <v>129</v>
      </c>
      <c r="E60" s="558" t="s">
        <v>673</v>
      </c>
      <c r="F60" s="533" t="s">
        <v>129</v>
      </c>
      <c r="G60" s="331" t="s">
        <v>674</v>
      </c>
      <c r="H60" s="333" t="s">
        <v>311</v>
      </c>
      <c r="I60" s="12" t="s">
        <v>59</v>
      </c>
      <c r="J60" s="12"/>
      <c r="K60" s="12"/>
      <c r="L60" s="12" t="s">
        <v>241</v>
      </c>
      <c r="M60" s="12"/>
      <c r="N60" s="12"/>
      <c r="O60" s="12"/>
      <c r="P60" s="12"/>
    </row>
    <row r="61" spans="1:16" ht="31.5">
      <c r="A61" s="541"/>
      <c r="B61" s="539"/>
      <c r="C61" s="534"/>
      <c r="D61" s="534"/>
      <c r="E61" s="559"/>
      <c r="F61" s="534"/>
      <c r="G61" s="331" t="s">
        <v>675</v>
      </c>
      <c r="H61" s="333" t="s">
        <v>312</v>
      </c>
      <c r="I61" s="12" t="s">
        <v>59</v>
      </c>
      <c r="J61" s="12"/>
      <c r="K61" s="12"/>
      <c r="L61" s="12" t="s">
        <v>241</v>
      </c>
      <c r="M61" s="12"/>
      <c r="N61" s="12"/>
      <c r="O61" s="12"/>
      <c r="P61" s="12"/>
    </row>
    <row r="62" spans="1:16" ht="47.25">
      <c r="A62" s="541"/>
      <c r="B62" s="539"/>
      <c r="C62" s="534"/>
      <c r="D62" s="534"/>
      <c r="E62" s="559"/>
      <c r="F62" s="534"/>
      <c r="G62" s="331" t="s">
        <v>676</v>
      </c>
      <c r="H62" s="333" t="s">
        <v>313</v>
      </c>
      <c r="I62" s="12" t="s">
        <v>59</v>
      </c>
      <c r="J62" s="12"/>
      <c r="K62" s="12"/>
      <c r="L62" s="12" t="s">
        <v>241</v>
      </c>
      <c r="M62" s="12"/>
      <c r="N62" s="12"/>
      <c r="O62" s="12"/>
      <c r="P62" s="12"/>
    </row>
    <row r="63" spans="1:16" ht="31.5">
      <c r="A63" s="541"/>
      <c r="B63" s="539"/>
      <c r="C63" s="534"/>
      <c r="D63" s="534"/>
      <c r="E63" s="559"/>
      <c r="F63" s="534"/>
      <c r="G63" s="331" t="s">
        <v>677</v>
      </c>
      <c r="H63" s="333" t="s">
        <v>314</v>
      </c>
      <c r="I63" s="12" t="s">
        <v>59</v>
      </c>
      <c r="J63" s="12"/>
      <c r="K63" s="12"/>
      <c r="L63" s="12" t="s">
        <v>241</v>
      </c>
      <c r="M63" s="12"/>
      <c r="N63" s="12"/>
      <c r="O63" s="12"/>
      <c r="P63" s="12"/>
    </row>
    <row r="64" spans="1:16">
      <c r="A64" s="541"/>
      <c r="B64" s="539"/>
      <c r="C64" s="534"/>
      <c r="D64" s="534"/>
      <c r="E64" s="559"/>
      <c r="F64" s="534"/>
      <c r="G64" s="331" t="s">
        <v>678</v>
      </c>
      <c r="H64" s="333" t="s">
        <v>315</v>
      </c>
      <c r="I64" s="12" t="s">
        <v>59</v>
      </c>
      <c r="J64" s="12"/>
      <c r="K64" s="12"/>
      <c r="L64" s="12" t="s">
        <v>241</v>
      </c>
      <c r="M64" s="12"/>
      <c r="N64" s="12"/>
      <c r="O64" s="12"/>
      <c r="P64" s="12"/>
    </row>
    <row r="65" spans="1:16">
      <c r="A65" s="541"/>
      <c r="B65" s="539"/>
      <c r="C65" s="534"/>
      <c r="D65" s="534"/>
      <c r="E65" s="559"/>
      <c r="F65" s="534"/>
      <c r="G65" s="331" t="s">
        <v>679</v>
      </c>
      <c r="H65" s="333" t="s">
        <v>316</v>
      </c>
      <c r="I65" s="12" t="s">
        <v>59</v>
      </c>
      <c r="J65" s="12"/>
      <c r="K65" s="12"/>
      <c r="L65" s="12" t="s">
        <v>241</v>
      </c>
      <c r="M65" s="12"/>
      <c r="N65" s="12"/>
      <c r="O65" s="12"/>
      <c r="P65" s="12"/>
    </row>
    <row r="66" spans="1:16">
      <c r="A66" s="541"/>
      <c r="B66" s="539"/>
      <c r="C66" s="534"/>
      <c r="D66" s="534"/>
      <c r="E66" s="559"/>
      <c r="F66" s="534"/>
      <c r="G66" s="331" t="s">
        <v>680</v>
      </c>
      <c r="H66" s="333" t="s">
        <v>317</v>
      </c>
      <c r="I66" s="12" t="s">
        <v>59</v>
      </c>
      <c r="J66" s="12"/>
      <c r="K66" s="12"/>
      <c r="L66" s="12" t="s">
        <v>241</v>
      </c>
      <c r="M66" s="12"/>
      <c r="N66" s="12"/>
      <c r="O66" s="12"/>
      <c r="P66" s="12"/>
    </row>
    <row r="67" spans="1:16">
      <c r="A67" s="541"/>
      <c r="B67" s="539"/>
      <c r="C67" s="561"/>
      <c r="D67" s="561"/>
      <c r="E67" s="560"/>
      <c r="F67" s="561"/>
      <c r="G67" s="331" t="s">
        <v>681</v>
      </c>
      <c r="H67" s="333" t="s">
        <v>318</v>
      </c>
      <c r="I67" s="12" t="s">
        <v>59</v>
      </c>
      <c r="J67" s="12"/>
      <c r="K67" s="12"/>
      <c r="L67" s="12" t="s">
        <v>241</v>
      </c>
      <c r="M67" s="12"/>
      <c r="N67" s="12"/>
      <c r="O67" s="12"/>
      <c r="P67" s="12"/>
    </row>
    <row r="68" spans="1:16" ht="44.25" customHeight="1">
      <c r="A68" s="562"/>
      <c r="B68" s="563"/>
      <c r="C68" s="12" t="s">
        <v>130</v>
      </c>
      <c r="D68" s="16" t="s">
        <v>131</v>
      </c>
      <c r="E68" s="331" t="s">
        <v>682</v>
      </c>
      <c r="F68" s="333" t="s">
        <v>319</v>
      </c>
      <c r="G68" s="331" t="s">
        <v>683</v>
      </c>
      <c r="H68" s="333" t="s">
        <v>319</v>
      </c>
      <c r="I68" s="12" t="s">
        <v>59</v>
      </c>
      <c r="J68" s="12"/>
      <c r="K68" s="12"/>
      <c r="L68" s="12" t="s">
        <v>241</v>
      </c>
      <c r="M68" s="12"/>
      <c r="N68" s="12"/>
      <c r="O68" s="12"/>
      <c r="P68" s="12"/>
    </row>
    <row r="69" spans="1:16" ht="31.5">
      <c r="A69" s="540">
        <v>6</v>
      </c>
      <c r="B69" s="542" t="s">
        <v>69</v>
      </c>
      <c r="C69" s="543" t="s">
        <v>132</v>
      </c>
      <c r="D69" s="543" t="s">
        <v>133</v>
      </c>
      <c r="E69" s="15" t="s">
        <v>684</v>
      </c>
      <c r="F69" s="25" t="s">
        <v>320</v>
      </c>
      <c r="G69" s="15" t="s">
        <v>685</v>
      </c>
      <c r="H69" s="25" t="s">
        <v>320</v>
      </c>
      <c r="I69" s="20"/>
      <c r="J69" s="20"/>
      <c r="K69" s="20" t="s">
        <v>59</v>
      </c>
      <c r="L69" s="159"/>
      <c r="M69" s="11" t="s">
        <v>241</v>
      </c>
      <c r="N69" s="30"/>
      <c r="O69" s="11"/>
      <c r="P69" s="11"/>
    </row>
    <row r="70" spans="1:16" ht="78.75">
      <c r="A70" s="541"/>
      <c r="B70" s="539"/>
      <c r="C70" s="544"/>
      <c r="D70" s="544"/>
      <c r="E70" s="543" t="s">
        <v>686</v>
      </c>
      <c r="F70" s="545" t="s">
        <v>321</v>
      </c>
      <c r="G70" s="15" t="s">
        <v>687</v>
      </c>
      <c r="H70" s="25" t="s">
        <v>322</v>
      </c>
      <c r="I70" s="20"/>
      <c r="J70" s="20"/>
      <c r="K70" s="20" t="s">
        <v>59</v>
      </c>
      <c r="L70" s="159"/>
      <c r="M70" s="11" t="s">
        <v>241</v>
      </c>
      <c r="N70" s="30"/>
      <c r="O70" s="11"/>
      <c r="P70" s="11"/>
    </row>
    <row r="71" spans="1:16" ht="31.5">
      <c r="A71" s="541"/>
      <c r="B71" s="539"/>
      <c r="C71" s="544"/>
      <c r="D71" s="544"/>
      <c r="E71" s="544"/>
      <c r="F71" s="546"/>
      <c r="G71" s="15" t="s">
        <v>688</v>
      </c>
      <c r="H71" s="2" t="s">
        <v>323</v>
      </c>
      <c r="I71" s="20"/>
      <c r="J71" s="20"/>
      <c r="K71" s="20" t="s">
        <v>59</v>
      </c>
      <c r="L71" s="159"/>
      <c r="M71" s="11" t="s">
        <v>241</v>
      </c>
      <c r="N71" s="30"/>
      <c r="O71" s="11"/>
      <c r="P71" s="11" t="s">
        <v>241</v>
      </c>
    </row>
    <row r="72" spans="1:16" ht="31.5">
      <c r="A72" s="541"/>
      <c r="B72" s="539"/>
      <c r="C72" s="544"/>
      <c r="D72" s="544"/>
      <c r="E72" s="544"/>
      <c r="F72" s="546"/>
      <c r="G72" s="15" t="s">
        <v>689</v>
      </c>
      <c r="H72" s="25" t="s">
        <v>324</v>
      </c>
      <c r="I72" s="20"/>
      <c r="J72" s="20"/>
      <c r="K72" s="20" t="s">
        <v>59</v>
      </c>
      <c r="L72" s="159"/>
      <c r="M72" s="11" t="s">
        <v>241</v>
      </c>
      <c r="N72" s="30"/>
      <c r="O72" s="11"/>
      <c r="P72" s="11"/>
    </row>
    <row r="73" spans="1:16" ht="31.5">
      <c r="A73" s="541"/>
      <c r="B73" s="539"/>
      <c r="C73" s="544"/>
      <c r="D73" s="544"/>
      <c r="E73" s="544"/>
      <c r="F73" s="546"/>
      <c r="G73" s="15" t="s">
        <v>690</v>
      </c>
      <c r="H73" s="25" t="s">
        <v>325</v>
      </c>
      <c r="I73" s="20"/>
      <c r="J73" s="20"/>
      <c r="K73" s="20" t="s">
        <v>59</v>
      </c>
      <c r="L73" s="159"/>
      <c r="M73" s="11" t="s">
        <v>241</v>
      </c>
      <c r="N73" s="30"/>
      <c r="O73" s="11"/>
      <c r="P73" s="11"/>
    </row>
    <row r="74" spans="1:16">
      <c r="A74" s="541"/>
      <c r="B74" s="539"/>
      <c r="C74" s="544"/>
      <c r="D74" s="544"/>
      <c r="E74" s="548"/>
      <c r="F74" s="547"/>
      <c r="G74" s="15" t="s">
        <v>691</v>
      </c>
      <c r="H74" s="166" t="s">
        <v>326</v>
      </c>
      <c r="I74" s="20"/>
      <c r="J74" s="20"/>
      <c r="K74" s="20" t="s">
        <v>59</v>
      </c>
      <c r="L74" s="159"/>
      <c r="M74" s="11" t="s">
        <v>241</v>
      </c>
      <c r="N74" s="30"/>
      <c r="O74" s="11"/>
      <c r="P74" s="11" t="s">
        <v>241</v>
      </c>
    </row>
    <row r="75" spans="1:16" ht="31.5" customHeight="1">
      <c r="A75" s="541"/>
      <c r="B75" s="539"/>
      <c r="C75" s="544"/>
      <c r="D75" s="544"/>
      <c r="E75" s="543" t="s">
        <v>692</v>
      </c>
      <c r="F75" s="545" t="s">
        <v>327</v>
      </c>
      <c r="G75" s="15" t="s">
        <v>693</v>
      </c>
      <c r="H75" s="164" t="s">
        <v>328</v>
      </c>
      <c r="I75" s="20"/>
      <c r="J75" s="20"/>
      <c r="K75" s="20" t="s">
        <v>59</v>
      </c>
      <c r="L75" s="159"/>
      <c r="M75" s="11" t="s">
        <v>241</v>
      </c>
      <c r="N75" s="30"/>
      <c r="O75" s="11"/>
      <c r="P75" s="11"/>
    </row>
    <row r="76" spans="1:16" ht="31.5">
      <c r="A76" s="541"/>
      <c r="B76" s="539"/>
      <c r="C76" s="544"/>
      <c r="D76" s="544"/>
      <c r="E76" s="548"/>
      <c r="F76" s="547"/>
      <c r="G76" s="15" t="s">
        <v>694</v>
      </c>
      <c r="H76" s="164" t="s">
        <v>329</v>
      </c>
      <c r="I76" s="20"/>
      <c r="J76" s="20"/>
      <c r="K76" s="20" t="s">
        <v>59</v>
      </c>
      <c r="L76" s="159"/>
      <c r="M76" s="11" t="s">
        <v>242</v>
      </c>
      <c r="N76" s="30"/>
      <c r="O76" s="11"/>
      <c r="P76" s="11" t="s">
        <v>241</v>
      </c>
    </row>
    <row r="77" spans="1:16">
      <c r="A77" s="541"/>
      <c r="B77" s="539"/>
      <c r="C77" s="544"/>
      <c r="D77" s="544"/>
      <c r="E77" s="15" t="s">
        <v>695</v>
      </c>
      <c r="F77" s="35" t="s">
        <v>330</v>
      </c>
      <c r="G77" s="15" t="s">
        <v>696</v>
      </c>
      <c r="H77" s="35" t="s">
        <v>330</v>
      </c>
      <c r="I77" s="20"/>
      <c r="J77" s="20"/>
      <c r="K77" s="20" t="s">
        <v>59</v>
      </c>
      <c r="L77" s="159"/>
      <c r="M77" s="11" t="s">
        <v>241</v>
      </c>
      <c r="N77" s="30"/>
      <c r="O77" s="11"/>
      <c r="P77" s="11"/>
    </row>
    <row r="78" spans="1:16" ht="31.5">
      <c r="A78" s="541"/>
      <c r="B78" s="539"/>
      <c r="C78" s="544"/>
      <c r="D78" s="544"/>
      <c r="E78" s="543" t="s">
        <v>697</v>
      </c>
      <c r="F78" s="569" t="s">
        <v>331</v>
      </c>
      <c r="G78" s="15" t="s">
        <v>698</v>
      </c>
      <c r="H78" s="35" t="s">
        <v>332</v>
      </c>
      <c r="I78" s="20"/>
      <c r="J78" s="20"/>
      <c r="K78" s="20" t="s">
        <v>59</v>
      </c>
      <c r="L78" s="159"/>
      <c r="M78" s="11" t="s">
        <v>242</v>
      </c>
      <c r="N78" s="30"/>
      <c r="O78" s="11"/>
      <c r="P78" s="11" t="s">
        <v>241</v>
      </c>
    </row>
    <row r="79" spans="1:16" ht="31.5">
      <c r="A79" s="541"/>
      <c r="B79" s="539"/>
      <c r="C79" s="544"/>
      <c r="D79" s="544"/>
      <c r="E79" s="544"/>
      <c r="F79" s="570"/>
      <c r="G79" s="15" t="s">
        <v>699</v>
      </c>
      <c r="H79" s="164" t="s">
        <v>333</v>
      </c>
      <c r="I79" s="20"/>
      <c r="J79" s="20"/>
      <c r="K79" s="20" t="s">
        <v>59</v>
      </c>
      <c r="L79" s="159"/>
      <c r="M79" s="11" t="s">
        <v>242</v>
      </c>
      <c r="N79" s="30"/>
      <c r="O79" s="11"/>
      <c r="P79" s="11" t="s">
        <v>241</v>
      </c>
    </row>
    <row r="80" spans="1:16" ht="31.5">
      <c r="A80" s="541"/>
      <c r="B80" s="539"/>
      <c r="C80" s="544"/>
      <c r="D80" s="544"/>
      <c r="E80" s="548"/>
      <c r="F80" s="571"/>
      <c r="G80" s="15" t="s">
        <v>700</v>
      </c>
      <c r="H80" s="35" t="s">
        <v>334</v>
      </c>
      <c r="I80" s="20"/>
      <c r="J80" s="20"/>
      <c r="K80" s="20" t="s">
        <v>59</v>
      </c>
      <c r="L80" s="159"/>
      <c r="M80" s="11"/>
      <c r="N80" s="30"/>
      <c r="O80" s="11"/>
      <c r="P80" s="11" t="s">
        <v>241</v>
      </c>
    </row>
    <row r="81" spans="1:16">
      <c r="A81" s="541"/>
      <c r="B81" s="539"/>
      <c r="C81" s="543" t="s">
        <v>134</v>
      </c>
      <c r="D81" s="545" t="s">
        <v>135</v>
      </c>
      <c r="E81" s="543" t="s">
        <v>701</v>
      </c>
      <c r="F81" s="545" t="s">
        <v>135</v>
      </c>
      <c r="G81" s="11" t="s">
        <v>702</v>
      </c>
      <c r="H81" s="167" t="s">
        <v>335</v>
      </c>
      <c r="I81" s="20"/>
      <c r="J81" s="20"/>
      <c r="K81" s="20" t="s">
        <v>59</v>
      </c>
      <c r="L81" s="159"/>
      <c r="M81" s="11"/>
      <c r="N81" s="30"/>
      <c r="O81" s="11" t="s">
        <v>241</v>
      </c>
      <c r="P81" s="11"/>
    </row>
    <row r="82" spans="1:16">
      <c r="A82" s="541"/>
      <c r="B82" s="539"/>
      <c r="C82" s="544"/>
      <c r="D82" s="546"/>
      <c r="E82" s="544"/>
      <c r="F82" s="546"/>
      <c r="G82" s="11" t="s">
        <v>703</v>
      </c>
      <c r="H82" s="167" t="s">
        <v>336</v>
      </c>
      <c r="I82" s="20" t="s">
        <v>59</v>
      </c>
      <c r="J82" s="20"/>
      <c r="K82" s="20" t="s">
        <v>242</v>
      </c>
      <c r="L82" s="159"/>
      <c r="M82" s="11"/>
      <c r="N82" s="30"/>
      <c r="O82" s="11" t="s">
        <v>241</v>
      </c>
      <c r="P82" s="11" t="s">
        <v>241</v>
      </c>
    </row>
    <row r="83" spans="1:16">
      <c r="A83" s="541"/>
      <c r="B83" s="539"/>
      <c r="C83" s="544"/>
      <c r="D83" s="546"/>
      <c r="E83" s="544"/>
      <c r="F83" s="546"/>
      <c r="G83" s="11" t="s">
        <v>704</v>
      </c>
      <c r="H83" s="167" t="s">
        <v>337</v>
      </c>
      <c r="I83" s="20"/>
      <c r="J83" s="20"/>
      <c r="K83" s="20" t="s">
        <v>59</v>
      </c>
      <c r="L83" s="159"/>
      <c r="M83" s="11" t="s">
        <v>241</v>
      </c>
      <c r="N83" s="30"/>
      <c r="O83" s="11" t="s">
        <v>241</v>
      </c>
      <c r="P83" s="11"/>
    </row>
    <row r="84" spans="1:16">
      <c r="A84" s="541"/>
      <c r="B84" s="539"/>
      <c r="C84" s="544"/>
      <c r="D84" s="546"/>
      <c r="E84" s="544"/>
      <c r="F84" s="546"/>
      <c r="G84" s="11" t="s">
        <v>705</v>
      </c>
      <c r="H84" s="160" t="s">
        <v>338</v>
      </c>
      <c r="I84" s="20"/>
      <c r="J84" s="20"/>
      <c r="K84" s="20" t="s">
        <v>59</v>
      </c>
      <c r="L84" s="159"/>
      <c r="M84" s="11"/>
      <c r="N84" s="30"/>
      <c r="O84" s="11" t="s">
        <v>241</v>
      </c>
      <c r="P84" s="11"/>
    </row>
    <row r="85" spans="1:16">
      <c r="A85" s="541"/>
      <c r="B85" s="539"/>
      <c r="C85" s="544"/>
      <c r="D85" s="546"/>
      <c r="E85" s="544"/>
      <c r="F85" s="546"/>
      <c r="G85" s="11" t="s">
        <v>706</v>
      </c>
      <c r="H85" s="167" t="s">
        <v>339</v>
      </c>
      <c r="I85" s="20" t="s">
        <v>59</v>
      </c>
      <c r="J85" s="20" t="s">
        <v>242</v>
      </c>
      <c r="K85" s="20" t="s">
        <v>242</v>
      </c>
      <c r="L85" s="159"/>
      <c r="M85" s="11"/>
      <c r="N85" s="30" t="s">
        <v>241</v>
      </c>
      <c r="O85" s="11" t="s">
        <v>241</v>
      </c>
      <c r="P85" s="11"/>
    </row>
    <row r="86" spans="1:16">
      <c r="A86" s="541"/>
      <c r="B86" s="539"/>
      <c r="C86" s="544"/>
      <c r="D86" s="546"/>
      <c r="E86" s="544"/>
      <c r="F86" s="546"/>
      <c r="G86" s="11" t="s">
        <v>707</v>
      </c>
      <c r="H86" s="167" t="s">
        <v>340</v>
      </c>
      <c r="I86" s="20" t="s">
        <v>59</v>
      </c>
      <c r="J86" s="20" t="s">
        <v>242</v>
      </c>
      <c r="K86" s="20" t="s">
        <v>242</v>
      </c>
      <c r="L86" s="159"/>
      <c r="M86" s="11" t="s">
        <v>241</v>
      </c>
      <c r="N86" s="30" t="s">
        <v>241</v>
      </c>
      <c r="O86" s="11"/>
      <c r="P86" s="11" t="s">
        <v>241</v>
      </c>
    </row>
    <row r="87" spans="1:16">
      <c r="A87" s="541"/>
      <c r="B87" s="539"/>
      <c r="C87" s="548"/>
      <c r="D87" s="547"/>
      <c r="E87" s="548"/>
      <c r="F87" s="547"/>
      <c r="G87" s="11" t="s">
        <v>708</v>
      </c>
      <c r="H87" s="167" t="s">
        <v>341</v>
      </c>
      <c r="I87" s="20"/>
      <c r="J87" s="20"/>
      <c r="K87" s="20" t="s">
        <v>59</v>
      </c>
      <c r="L87" s="159"/>
      <c r="M87" s="11" t="s">
        <v>241</v>
      </c>
      <c r="N87" s="30"/>
      <c r="O87" s="11" t="s">
        <v>241</v>
      </c>
      <c r="P87" s="11"/>
    </row>
    <row r="88" spans="1:16" ht="47.25">
      <c r="A88" s="541"/>
      <c r="B88" s="539"/>
      <c r="C88" s="15" t="s">
        <v>136</v>
      </c>
      <c r="D88" s="23" t="s">
        <v>137</v>
      </c>
      <c r="E88" s="15" t="s">
        <v>709</v>
      </c>
      <c r="F88" s="23" t="s">
        <v>342</v>
      </c>
      <c r="G88" s="15" t="s">
        <v>710</v>
      </c>
      <c r="H88" s="23" t="s">
        <v>342</v>
      </c>
      <c r="I88" s="20"/>
      <c r="J88" s="20"/>
      <c r="K88" s="20" t="s">
        <v>59</v>
      </c>
      <c r="L88" s="159"/>
      <c r="M88" s="11" t="s">
        <v>241</v>
      </c>
      <c r="N88" s="30"/>
      <c r="O88" s="11"/>
      <c r="P88" s="11" t="s">
        <v>241</v>
      </c>
    </row>
    <row r="89" spans="1:16" ht="31.5">
      <c r="A89" s="541"/>
      <c r="B89" s="539"/>
      <c r="C89" s="543" t="s">
        <v>138</v>
      </c>
      <c r="D89" s="545" t="s">
        <v>139</v>
      </c>
      <c r="E89" s="543" t="s">
        <v>343</v>
      </c>
      <c r="F89" s="545" t="s">
        <v>139</v>
      </c>
      <c r="G89" s="15" t="s">
        <v>711</v>
      </c>
      <c r="H89" s="23" t="s">
        <v>344</v>
      </c>
      <c r="I89" s="21"/>
      <c r="J89" s="21"/>
      <c r="K89" s="20" t="s">
        <v>59</v>
      </c>
      <c r="L89" s="159"/>
      <c r="M89" s="11" t="s">
        <v>241</v>
      </c>
      <c r="N89" s="30"/>
      <c r="O89" s="11"/>
      <c r="P89" s="30"/>
    </row>
    <row r="90" spans="1:16">
      <c r="A90" s="541"/>
      <c r="B90" s="539"/>
      <c r="C90" s="544"/>
      <c r="D90" s="546"/>
      <c r="E90" s="544"/>
      <c r="F90" s="546"/>
      <c r="G90" s="15" t="s">
        <v>712</v>
      </c>
      <c r="H90" s="23" t="s">
        <v>345</v>
      </c>
      <c r="I90" s="21"/>
      <c r="J90" s="21"/>
      <c r="K90" s="20" t="s">
        <v>59</v>
      </c>
      <c r="L90" s="159"/>
      <c r="M90" s="11" t="s">
        <v>241</v>
      </c>
      <c r="N90" s="30"/>
      <c r="O90" s="11"/>
      <c r="P90" s="30"/>
    </row>
    <row r="91" spans="1:16" ht="15.75" customHeight="1">
      <c r="A91" s="541"/>
      <c r="B91" s="539"/>
      <c r="C91" s="544"/>
      <c r="D91" s="546"/>
      <c r="E91" s="544"/>
      <c r="F91" s="546"/>
      <c r="G91" s="15" t="s">
        <v>713</v>
      </c>
      <c r="H91" s="23" t="s">
        <v>346</v>
      </c>
      <c r="I91" s="21" t="s">
        <v>59</v>
      </c>
      <c r="J91" s="21" t="s">
        <v>61</v>
      </c>
      <c r="K91" s="20" t="s">
        <v>242</v>
      </c>
      <c r="L91" s="159"/>
      <c r="M91" s="11" t="s">
        <v>241</v>
      </c>
      <c r="N91" s="30" t="s">
        <v>61</v>
      </c>
      <c r="O91" s="11"/>
      <c r="P91" s="30"/>
    </row>
    <row r="92" spans="1:16" ht="31.5">
      <c r="A92" s="541"/>
      <c r="B92" s="539"/>
      <c r="C92" s="544"/>
      <c r="D92" s="546"/>
      <c r="E92" s="544"/>
      <c r="F92" s="546"/>
      <c r="G92" s="15" t="s">
        <v>714</v>
      </c>
      <c r="H92" s="23" t="s">
        <v>347</v>
      </c>
      <c r="I92" s="21" t="s">
        <v>59</v>
      </c>
      <c r="J92" s="21"/>
      <c r="K92" s="20" t="s">
        <v>242</v>
      </c>
      <c r="L92" s="159"/>
      <c r="M92" s="11" t="s">
        <v>241</v>
      </c>
      <c r="N92" s="30"/>
      <c r="O92" s="11"/>
      <c r="P92" s="30"/>
    </row>
    <row r="93" spans="1:16" ht="31.5" customHeight="1">
      <c r="A93" s="541"/>
      <c r="B93" s="539"/>
      <c r="C93" s="544"/>
      <c r="D93" s="546"/>
      <c r="E93" s="544"/>
      <c r="F93" s="546"/>
      <c r="G93" s="15" t="s">
        <v>715</v>
      </c>
      <c r="H93" s="23" t="s">
        <v>348</v>
      </c>
      <c r="I93" s="21"/>
      <c r="J93" s="21"/>
      <c r="K93" s="21" t="s">
        <v>59</v>
      </c>
      <c r="L93" s="159"/>
      <c r="M93" s="11" t="s">
        <v>241</v>
      </c>
      <c r="N93" s="30"/>
      <c r="O93" s="11"/>
      <c r="P93" s="30"/>
    </row>
    <row r="94" spans="1:16">
      <c r="A94" s="541"/>
      <c r="B94" s="539"/>
      <c r="C94" s="544"/>
      <c r="D94" s="546"/>
      <c r="E94" s="548"/>
      <c r="F94" s="546"/>
      <c r="G94" s="15" t="s">
        <v>716</v>
      </c>
      <c r="H94" s="23" t="s">
        <v>349</v>
      </c>
      <c r="I94" s="21" t="s">
        <v>59</v>
      </c>
      <c r="J94" s="21" t="s">
        <v>61</v>
      </c>
      <c r="K94" s="21" t="s">
        <v>242</v>
      </c>
      <c r="L94" s="159"/>
      <c r="M94" s="11" t="s">
        <v>61</v>
      </c>
      <c r="N94" s="30" t="s">
        <v>61</v>
      </c>
      <c r="O94" s="11"/>
      <c r="P94" s="30" t="s">
        <v>241</v>
      </c>
    </row>
    <row r="95" spans="1:16" ht="31.5">
      <c r="A95" s="540">
        <v>7</v>
      </c>
      <c r="B95" s="542" t="s">
        <v>70</v>
      </c>
      <c r="C95" s="572" t="s">
        <v>140</v>
      </c>
      <c r="D95" s="574" t="s">
        <v>350</v>
      </c>
      <c r="E95" s="533" t="s">
        <v>351</v>
      </c>
      <c r="F95" s="535" t="s">
        <v>352</v>
      </c>
      <c r="G95" s="12" t="s">
        <v>717</v>
      </c>
      <c r="H95" s="162" t="s">
        <v>353</v>
      </c>
      <c r="I95" s="299"/>
      <c r="J95" s="299"/>
      <c r="K95" s="299" t="s">
        <v>59</v>
      </c>
      <c r="L95" s="299"/>
      <c r="M95" s="299" t="s">
        <v>241</v>
      </c>
      <c r="N95" s="299"/>
      <c r="O95" s="168"/>
      <c r="P95" s="168"/>
    </row>
    <row r="96" spans="1:16" ht="31.5">
      <c r="A96" s="541"/>
      <c r="B96" s="539"/>
      <c r="C96" s="573"/>
      <c r="D96" s="575"/>
      <c r="E96" s="534"/>
      <c r="F96" s="536"/>
      <c r="G96" s="12" t="s">
        <v>718</v>
      </c>
      <c r="H96" s="162" t="s">
        <v>354</v>
      </c>
      <c r="I96" s="299"/>
      <c r="J96" s="299"/>
      <c r="K96" s="299" t="s">
        <v>59</v>
      </c>
      <c r="L96" s="299"/>
      <c r="M96" s="299" t="s">
        <v>241</v>
      </c>
      <c r="N96" s="30" t="s">
        <v>241</v>
      </c>
      <c r="O96" s="30" t="s">
        <v>241</v>
      </c>
      <c r="P96" s="30" t="s">
        <v>241</v>
      </c>
    </row>
    <row r="97" spans="1:16" ht="31.5">
      <c r="A97" s="541"/>
      <c r="B97" s="539"/>
      <c r="C97" s="573"/>
      <c r="D97" s="575"/>
      <c r="E97" s="534"/>
      <c r="F97" s="536"/>
      <c r="G97" s="12" t="s">
        <v>719</v>
      </c>
      <c r="H97" s="162" t="s">
        <v>355</v>
      </c>
      <c r="I97" s="299"/>
      <c r="J97" s="299"/>
      <c r="K97" s="299" t="s">
        <v>59</v>
      </c>
      <c r="L97" s="299"/>
      <c r="M97" s="299" t="s">
        <v>241</v>
      </c>
      <c r="N97" s="299"/>
      <c r="O97" s="168" t="s">
        <v>61</v>
      </c>
      <c r="P97" s="168" t="s">
        <v>241</v>
      </c>
    </row>
    <row r="98" spans="1:16" ht="31.5">
      <c r="A98" s="541"/>
      <c r="B98" s="539"/>
      <c r="C98" s="573"/>
      <c r="D98" s="575"/>
      <c r="E98" s="534"/>
      <c r="F98" s="536"/>
      <c r="G98" s="12" t="s">
        <v>720</v>
      </c>
      <c r="H98" s="162" t="s">
        <v>356</v>
      </c>
      <c r="I98" s="299"/>
      <c r="J98" s="299"/>
      <c r="K98" s="299" t="s">
        <v>59</v>
      </c>
      <c r="L98" s="299"/>
      <c r="M98" s="299" t="s">
        <v>241</v>
      </c>
      <c r="N98" s="299"/>
      <c r="O98" s="168" t="s">
        <v>241</v>
      </c>
      <c r="P98" s="168"/>
    </row>
    <row r="99" spans="1:16" ht="31.5">
      <c r="A99" s="541"/>
      <c r="B99" s="539"/>
      <c r="C99" s="573"/>
      <c r="D99" s="575"/>
      <c r="E99" s="534"/>
      <c r="F99" s="536"/>
      <c r="G99" s="12" t="s">
        <v>721</v>
      </c>
      <c r="H99" s="162" t="s">
        <v>357</v>
      </c>
      <c r="I99" s="299"/>
      <c r="J99" s="299"/>
      <c r="K99" s="299" t="s">
        <v>59</v>
      </c>
      <c r="L99" s="299"/>
      <c r="M99" s="299" t="s">
        <v>241</v>
      </c>
      <c r="N99" s="299" t="s">
        <v>241</v>
      </c>
      <c r="O99" s="168" t="s">
        <v>241</v>
      </c>
      <c r="P99" s="168" t="s">
        <v>241</v>
      </c>
    </row>
    <row r="100" spans="1:16" ht="31.5">
      <c r="A100" s="541"/>
      <c r="B100" s="539"/>
      <c r="C100" s="573"/>
      <c r="D100" s="575"/>
      <c r="E100" s="534"/>
      <c r="F100" s="536"/>
      <c r="G100" s="12" t="s">
        <v>722</v>
      </c>
      <c r="H100" s="162" t="s">
        <v>358</v>
      </c>
      <c r="I100" s="299" t="s">
        <v>59</v>
      </c>
      <c r="J100" s="299"/>
      <c r="K100" s="299" t="s">
        <v>242</v>
      </c>
      <c r="L100" s="299"/>
      <c r="M100" s="299" t="s">
        <v>241</v>
      </c>
      <c r="N100" s="299"/>
      <c r="O100" s="168" t="s">
        <v>241</v>
      </c>
      <c r="P100" s="168" t="s">
        <v>241</v>
      </c>
    </row>
    <row r="101" spans="1:16" ht="31.5">
      <c r="A101" s="541"/>
      <c r="B101" s="539"/>
      <c r="C101" s="573"/>
      <c r="D101" s="575"/>
      <c r="E101" s="561"/>
      <c r="F101" s="537"/>
      <c r="G101" s="12" t="s">
        <v>723</v>
      </c>
      <c r="H101" s="162" t="s">
        <v>359</v>
      </c>
      <c r="I101" s="299" t="s">
        <v>59</v>
      </c>
      <c r="J101" s="299"/>
      <c r="K101" s="299" t="s">
        <v>242</v>
      </c>
      <c r="L101" s="299"/>
      <c r="M101" s="299" t="s">
        <v>241</v>
      </c>
      <c r="N101" s="299"/>
      <c r="O101" s="168"/>
      <c r="P101" s="168"/>
    </row>
    <row r="102" spans="1:16" ht="31.5">
      <c r="A102" s="541"/>
      <c r="B102" s="539"/>
      <c r="C102" s="573"/>
      <c r="D102" s="575"/>
      <c r="E102" s="533" t="s">
        <v>360</v>
      </c>
      <c r="F102" s="535" t="s">
        <v>361</v>
      </c>
      <c r="G102" s="12" t="s">
        <v>724</v>
      </c>
      <c r="H102" s="16" t="s">
        <v>362</v>
      </c>
      <c r="I102" s="299"/>
      <c r="J102" s="299"/>
      <c r="K102" s="299" t="s">
        <v>59</v>
      </c>
      <c r="L102" s="299"/>
      <c r="M102" s="299" t="s">
        <v>241</v>
      </c>
      <c r="N102" s="299"/>
      <c r="O102" s="168"/>
      <c r="P102" s="168"/>
    </row>
    <row r="103" spans="1:16" ht="31.5">
      <c r="A103" s="541"/>
      <c r="B103" s="539"/>
      <c r="C103" s="573"/>
      <c r="D103" s="575"/>
      <c r="E103" s="534"/>
      <c r="F103" s="537"/>
      <c r="G103" s="12" t="s">
        <v>725</v>
      </c>
      <c r="H103" s="16" t="s">
        <v>363</v>
      </c>
      <c r="I103" s="299" t="s">
        <v>59</v>
      </c>
      <c r="J103" s="299"/>
      <c r="K103" s="299"/>
      <c r="L103" s="299"/>
      <c r="M103" s="299" t="s">
        <v>241</v>
      </c>
      <c r="N103" s="299"/>
      <c r="O103" s="168"/>
      <c r="P103" s="168"/>
    </row>
    <row r="104" spans="1:16">
      <c r="A104" s="541"/>
      <c r="B104" s="539"/>
      <c r="C104" s="573"/>
      <c r="D104" s="575"/>
      <c r="E104" s="533" t="s">
        <v>364</v>
      </c>
      <c r="F104" s="535" t="s">
        <v>365</v>
      </c>
      <c r="G104" s="12" t="s">
        <v>726</v>
      </c>
      <c r="H104" s="16" t="s">
        <v>366</v>
      </c>
      <c r="I104" s="299"/>
      <c r="J104" s="299"/>
      <c r="K104" s="299" t="s">
        <v>59</v>
      </c>
      <c r="L104" s="299"/>
      <c r="M104" s="299" t="s">
        <v>241</v>
      </c>
      <c r="N104" s="299"/>
      <c r="O104" s="168"/>
      <c r="P104" s="168"/>
    </row>
    <row r="105" spans="1:16" ht="31.5">
      <c r="A105" s="541"/>
      <c r="B105" s="539"/>
      <c r="C105" s="573"/>
      <c r="D105" s="575"/>
      <c r="E105" s="534"/>
      <c r="F105" s="536"/>
      <c r="G105" s="12" t="s">
        <v>727</v>
      </c>
      <c r="H105" s="24" t="s">
        <v>367</v>
      </c>
      <c r="I105" s="299"/>
      <c r="J105" s="299"/>
      <c r="K105" s="299" t="s">
        <v>59</v>
      </c>
      <c r="L105" s="299"/>
      <c r="M105" s="299" t="s">
        <v>241</v>
      </c>
      <c r="N105" s="299"/>
      <c r="O105" s="168"/>
      <c r="P105" s="168"/>
    </row>
    <row r="106" spans="1:16" ht="31.5">
      <c r="A106" s="541"/>
      <c r="B106" s="539"/>
      <c r="C106" s="573"/>
      <c r="D106" s="575"/>
      <c r="E106" s="534"/>
      <c r="F106" s="536"/>
      <c r="G106" s="12" t="s">
        <v>728</v>
      </c>
      <c r="H106" s="162" t="s">
        <v>368</v>
      </c>
      <c r="I106" s="299" t="s">
        <v>59</v>
      </c>
      <c r="J106" s="299"/>
      <c r="K106" s="299" t="s">
        <v>242</v>
      </c>
      <c r="L106" s="299"/>
      <c r="M106" s="299" t="s">
        <v>241</v>
      </c>
      <c r="N106" s="299"/>
      <c r="O106" s="168"/>
      <c r="P106" s="168"/>
    </row>
    <row r="107" spans="1:16" ht="47.25">
      <c r="A107" s="541"/>
      <c r="B107" s="539"/>
      <c r="C107" s="573"/>
      <c r="D107" s="575"/>
      <c r="E107" s="534"/>
      <c r="F107" s="536"/>
      <c r="G107" s="12" t="s">
        <v>729</v>
      </c>
      <c r="H107" s="24" t="s">
        <v>369</v>
      </c>
      <c r="I107" s="299"/>
      <c r="J107" s="299"/>
      <c r="K107" s="299" t="s">
        <v>59</v>
      </c>
      <c r="L107" s="299"/>
      <c r="M107" s="299" t="s">
        <v>241</v>
      </c>
      <c r="N107" s="299"/>
      <c r="O107" s="168"/>
      <c r="P107" s="168" t="s">
        <v>241</v>
      </c>
    </row>
    <row r="108" spans="1:16" ht="31.5">
      <c r="A108" s="541"/>
      <c r="B108" s="539"/>
      <c r="C108" s="573"/>
      <c r="D108" s="575"/>
      <c r="E108" s="534"/>
      <c r="F108" s="536"/>
      <c r="G108" s="12" t="s">
        <v>730</v>
      </c>
      <c r="H108" s="24" t="s">
        <v>370</v>
      </c>
      <c r="I108" s="299"/>
      <c r="J108" s="299"/>
      <c r="K108" s="299" t="s">
        <v>59</v>
      </c>
      <c r="L108" s="299"/>
      <c r="M108" s="299" t="s">
        <v>241</v>
      </c>
      <c r="N108" s="299"/>
      <c r="O108" s="168"/>
      <c r="P108" s="168"/>
    </row>
    <row r="109" spans="1:16">
      <c r="A109" s="541"/>
      <c r="B109" s="539"/>
      <c r="C109" s="573"/>
      <c r="D109" s="575"/>
      <c r="E109" s="561"/>
      <c r="F109" s="537"/>
      <c r="G109" s="12" t="s">
        <v>371</v>
      </c>
      <c r="H109" s="162" t="s">
        <v>372</v>
      </c>
      <c r="I109" s="299"/>
      <c r="J109" s="299"/>
      <c r="K109" s="299" t="s">
        <v>59</v>
      </c>
      <c r="L109" s="299"/>
      <c r="M109" s="299" t="s">
        <v>241</v>
      </c>
      <c r="N109" s="299"/>
      <c r="O109" s="168"/>
      <c r="P109" s="168"/>
    </row>
    <row r="110" spans="1:16" ht="31.5">
      <c r="A110" s="541"/>
      <c r="B110" s="539"/>
      <c r="C110" s="573"/>
      <c r="D110" s="575"/>
      <c r="E110" s="533" t="s">
        <v>373</v>
      </c>
      <c r="F110" s="535" t="s">
        <v>374</v>
      </c>
      <c r="G110" s="118" t="s">
        <v>731</v>
      </c>
      <c r="H110" s="16" t="s">
        <v>375</v>
      </c>
      <c r="I110" s="299"/>
      <c r="J110" s="299"/>
      <c r="K110" s="299" t="s">
        <v>59</v>
      </c>
      <c r="L110" s="299"/>
      <c r="M110" s="299" t="s">
        <v>241</v>
      </c>
      <c r="N110" s="299"/>
      <c r="O110" s="168"/>
      <c r="P110" s="168"/>
    </row>
    <row r="111" spans="1:16" ht="31.5">
      <c r="A111" s="541"/>
      <c r="B111" s="539"/>
      <c r="C111" s="573"/>
      <c r="D111" s="575"/>
      <c r="E111" s="534"/>
      <c r="F111" s="536"/>
      <c r="G111" s="118" t="s">
        <v>732</v>
      </c>
      <c r="H111" s="169" t="s">
        <v>376</v>
      </c>
      <c r="I111" s="299"/>
      <c r="J111" s="299"/>
      <c r="K111" s="299" t="s">
        <v>59</v>
      </c>
      <c r="L111" s="299"/>
      <c r="M111" s="299" t="s">
        <v>241</v>
      </c>
      <c r="N111" s="299"/>
      <c r="O111" s="168"/>
      <c r="P111" s="168"/>
    </row>
    <row r="112" spans="1:16" ht="47.25">
      <c r="A112" s="541"/>
      <c r="B112" s="539"/>
      <c r="C112" s="573"/>
      <c r="D112" s="575"/>
      <c r="E112" s="534"/>
      <c r="F112" s="536"/>
      <c r="G112" s="118" t="s">
        <v>733</v>
      </c>
      <c r="H112" s="162" t="s">
        <v>377</v>
      </c>
      <c r="I112" s="299"/>
      <c r="J112" s="299"/>
      <c r="K112" s="299" t="s">
        <v>59</v>
      </c>
      <c r="L112" s="299"/>
      <c r="M112" s="299" t="s">
        <v>241</v>
      </c>
      <c r="N112" s="299"/>
      <c r="O112" s="168"/>
      <c r="P112" s="168" t="s">
        <v>241</v>
      </c>
    </row>
    <row r="113" spans="1:16">
      <c r="A113" s="541"/>
      <c r="B113" s="539"/>
      <c r="C113" s="573"/>
      <c r="D113" s="575"/>
      <c r="E113" s="561"/>
      <c r="F113" s="537"/>
      <c r="G113" s="118" t="s">
        <v>734</v>
      </c>
      <c r="H113" s="162" t="s">
        <v>378</v>
      </c>
      <c r="I113" s="299"/>
      <c r="J113" s="299"/>
      <c r="K113" s="299" t="s">
        <v>59</v>
      </c>
      <c r="L113" s="299"/>
      <c r="M113" s="299" t="s">
        <v>241</v>
      </c>
      <c r="N113" s="299"/>
      <c r="O113" s="168"/>
      <c r="P113" s="168"/>
    </row>
    <row r="114" spans="1:16" ht="31.5">
      <c r="A114" s="541"/>
      <c r="B114" s="539"/>
      <c r="C114" s="573"/>
      <c r="D114" s="575"/>
      <c r="E114" s="533" t="s">
        <v>735</v>
      </c>
      <c r="F114" s="535" t="s">
        <v>379</v>
      </c>
      <c r="G114" s="12" t="s">
        <v>736</v>
      </c>
      <c r="H114" s="162" t="s">
        <v>380</v>
      </c>
      <c r="I114" s="299"/>
      <c r="J114" s="299"/>
      <c r="K114" s="299" t="s">
        <v>59</v>
      </c>
      <c r="L114" s="299"/>
      <c r="M114" s="299" t="s">
        <v>241</v>
      </c>
      <c r="N114" s="299"/>
      <c r="O114" s="168"/>
      <c r="P114" s="168"/>
    </row>
    <row r="115" spans="1:16" ht="47.25">
      <c r="A115" s="541"/>
      <c r="B115" s="539"/>
      <c r="C115" s="573"/>
      <c r="D115" s="575"/>
      <c r="E115" s="534"/>
      <c r="F115" s="536"/>
      <c r="G115" s="12" t="s">
        <v>737</v>
      </c>
      <c r="H115" s="162" t="s">
        <v>381</v>
      </c>
      <c r="I115" s="299"/>
      <c r="J115" s="299"/>
      <c r="K115" s="299" t="s">
        <v>59</v>
      </c>
      <c r="L115" s="299"/>
      <c r="M115" s="299" t="s">
        <v>242</v>
      </c>
      <c r="N115" s="299"/>
      <c r="O115" s="168"/>
      <c r="P115" s="168" t="s">
        <v>241</v>
      </c>
    </row>
    <row r="116" spans="1:16" ht="47.25">
      <c r="A116" s="541"/>
      <c r="B116" s="539"/>
      <c r="C116" s="573"/>
      <c r="D116" s="575"/>
      <c r="E116" s="534"/>
      <c r="F116" s="536"/>
      <c r="G116" s="12" t="s">
        <v>738</v>
      </c>
      <c r="H116" s="162" t="s">
        <v>382</v>
      </c>
      <c r="I116" s="299"/>
      <c r="J116" s="299"/>
      <c r="K116" s="299" t="s">
        <v>59</v>
      </c>
      <c r="L116" s="299"/>
      <c r="M116" s="299" t="s">
        <v>241</v>
      </c>
      <c r="N116" s="299"/>
      <c r="O116" s="168"/>
      <c r="P116" s="168"/>
    </row>
    <row r="117" spans="1:16" ht="78.75">
      <c r="A117" s="541"/>
      <c r="B117" s="539"/>
      <c r="C117" s="573"/>
      <c r="D117" s="575"/>
      <c r="E117" s="534"/>
      <c r="F117" s="536"/>
      <c r="G117" s="12" t="s">
        <v>739</v>
      </c>
      <c r="H117" s="162" t="s">
        <v>740</v>
      </c>
      <c r="I117" s="299"/>
      <c r="J117" s="299"/>
      <c r="K117" s="299" t="s">
        <v>59</v>
      </c>
      <c r="L117" s="299"/>
      <c r="M117" s="299" t="s">
        <v>242</v>
      </c>
      <c r="N117" s="299"/>
      <c r="O117" s="168"/>
      <c r="P117" s="168" t="s">
        <v>241</v>
      </c>
    </row>
    <row r="118" spans="1:16" ht="63">
      <c r="A118" s="541"/>
      <c r="B118" s="539"/>
      <c r="C118" s="573"/>
      <c r="D118" s="575"/>
      <c r="E118" s="534"/>
      <c r="F118" s="536"/>
      <c r="G118" s="12" t="s">
        <v>741</v>
      </c>
      <c r="H118" s="162" t="s">
        <v>383</v>
      </c>
      <c r="I118" s="299" t="s">
        <v>59</v>
      </c>
      <c r="J118" s="299"/>
      <c r="K118" s="299" t="s">
        <v>242</v>
      </c>
      <c r="L118" s="299"/>
      <c r="M118" s="299" t="s">
        <v>241</v>
      </c>
      <c r="N118" s="299"/>
      <c r="O118" s="168"/>
      <c r="P118" s="168"/>
    </row>
    <row r="119" spans="1:16">
      <c r="A119" s="541"/>
      <c r="B119" s="539"/>
      <c r="C119" s="573"/>
      <c r="D119" s="575"/>
      <c r="E119" s="534"/>
      <c r="F119" s="536"/>
      <c r="G119" s="12" t="s">
        <v>742</v>
      </c>
      <c r="H119" s="162" t="s">
        <v>384</v>
      </c>
      <c r="I119" s="299" t="s">
        <v>59</v>
      </c>
      <c r="J119" s="299"/>
      <c r="K119" s="299" t="s">
        <v>242</v>
      </c>
      <c r="L119" s="299"/>
      <c r="M119" s="299" t="s">
        <v>241</v>
      </c>
      <c r="N119" s="299"/>
      <c r="O119" s="168"/>
      <c r="P119" s="168" t="s">
        <v>241</v>
      </c>
    </row>
    <row r="120" spans="1:16" ht="31.5">
      <c r="A120" s="541"/>
      <c r="B120" s="539"/>
      <c r="C120" s="573"/>
      <c r="D120" s="575"/>
      <c r="E120" s="534"/>
      <c r="F120" s="536"/>
      <c r="G120" s="12" t="s">
        <v>743</v>
      </c>
      <c r="H120" s="162" t="s">
        <v>385</v>
      </c>
      <c r="I120" s="299"/>
      <c r="J120" s="299"/>
      <c r="K120" s="299" t="s">
        <v>59</v>
      </c>
      <c r="L120" s="299"/>
      <c r="M120" s="299" t="s">
        <v>241</v>
      </c>
      <c r="N120" s="299"/>
      <c r="O120" s="168"/>
      <c r="P120" s="168"/>
    </row>
    <row r="121" spans="1:16">
      <c r="A121" s="541"/>
      <c r="B121" s="539"/>
      <c r="C121" s="573"/>
      <c r="D121" s="575"/>
      <c r="E121" s="561"/>
      <c r="F121" s="537"/>
      <c r="G121" s="12" t="s">
        <v>744</v>
      </c>
      <c r="H121" s="162" t="s">
        <v>372</v>
      </c>
      <c r="I121" s="299"/>
      <c r="J121" s="299"/>
      <c r="K121" s="299" t="s">
        <v>59</v>
      </c>
      <c r="L121" s="299"/>
      <c r="M121" s="299" t="s">
        <v>241</v>
      </c>
      <c r="N121" s="299"/>
      <c r="O121" s="168"/>
      <c r="P121" s="168"/>
    </row>
    <row r="122" spans="1:16" ht="31.5">
      <c r="A122" s="541"/>
      <c r="B122" s="539"/>
      <c r="C122" s="573"/>
      <c r="D122" s="575"/>
      <c r="E122" s="533" t="s">
        <v>745</v>
      </c>
      <c r="F122" s="535" t="s">
        <v>386</v>
      </c>
      <c r="G122" s="12" t="s">
        <v>746</v>
      </c>
      <c r="H122" s="162" t="s">
        <v>747</v>
      </c>
      <c r="I122" s="299" t="s">
        <v>59</v>
      </c>
      <c r="J122" s="299"/>
      <c r="K122" s="299" t="s">
        <v>242</v>
      </c>
      <c r="L122" s="299"/>
      <c r="M122" s="299"/>
      <c r="N122" s="299"/>
      <c r="O122" s="168"/>
      <c r="P122" s="168" t="s">
        <v>241</v>
      </c>
    </row>
    <row r="123" spans="1:16" ht="31.5">
      <c r="A123" s="541"/>
      <c r="B123" s="539"/>
      <c r="C123" s="573"/>
      <c r="D123" s="575"/>
      <c r="E123" s="534"/>
      <c r="F123" s="536"/>
      <c r="G123" s="12" t="s">
        <v>748</v>
      </c>
      <c r="H123" s="162" t="s">
        <v>387</v>
      </c>
      <c r="I123" s="299"/>
      <c r="J123" s="299"/>
      <c r="K123" s="299" t="s">
        <v>59</v>
      </c>
      <c r="L123" s="299"/>
      <c r="M123" s="299"/>
      <c r="N123" s="299"/>
      <c r="O123" s="168"/>
      <c r="P123" s="168" t="s">
        <v>241</v>
      </c>
    </row>
    <row r="124" spans="1:16" ht="47.25">
      <c r="A124" s="541"/>
      <c r="B124" s="539"/>
      <c r="C124" s="573"/>
      <c r="D124" s="575"/>
      <c r="E124" s="534"/>
      <c r="F124" s="536"/>
      <c r="G124" s="12" t="s">
        <v>749</v>
      </c>
      <c r="H124" s="162" t="s">
        <v>388</v>
      </c>
      <c r="I124" s="299"/>
      <c r="J124" s="299"/>
      <c r="K124" s="299" t="s">
        <v>59</v>
      </c>
      <c r="L124" s="299"/>
      <c r="M124" s="299" t="s">
        <v>241</v>
      </c>
      <c r="N124" s="299"/>
      <c r="O124" s="168" t="s">
        <v>241</v>
      </c>
      <c r="P124" s="168" t="s">
        <v>241</v>
      </c>
    </row>
    <row r="125" spans="1:16" ht="31.5">
      <c r="A125" s="541"/>
      <c r="B125" s="539"/>
      <c r="C125" s="573"/>
      <c r="D125" s="575"/>
      <c r="E125" s="534"/>
      <c r="F125" s="536"/>
      <c r="G125" s="12" t="s">
        <v>750</v>
      </c>
      <c r="H125" s="162" t="s">
        <v>389</v>
      </c>
      <c r="I125" s="299" t="s">
        <v>59</v>
      </c>
      <c r="J125" s="299"/>
      <c r="K125" s="299" t="s">
        <v>241</v>
      </c>
      <c r="L125" s="299"/>
      <c r="M125" s="299" t="s">
        <v>241</v>
      </c>
      <c r="N125" s="299"/>
      <c r="O125" s="168"/>
      <c r="P125" s="168"/>
    </row>
    <row r="126" spans="1:16" ht="51" customHeight="1">
      <c r="A126" s="541"/>
      <c r="B126" s="539"/>
      <c r="C126" s="573"/>
      <c r="D126" s="575"/>
      <c r="E126" s="534"/>
      <c r="F126" s="536"/>
      <c r="G126" s="12" t="s">
        <v>751</v>
      </c>
      <c r="H126" s="162" t="s">
        <v>390</v>
      </c>
      <c r="I126" s="299" t="s">
        <v>59</v>
      </c>
      <c r="J126" s="299"/>
      <c r="K126" s="299" t="s">
        <v>241</v>
      </c>
      <c r="L126" s="299"/>
      <c r="M126" s="299" t="s">
        <v>241</v>
      </c>
      <c r="N126" s="299"/>
      <c r="O126" s="168"/>
      <c r="P126" s="168"/>
    </row>
    <row r="127" spans="1:16" ht="31.5">
      <c r="A127" s="541"/>
      <c r="B127" s="539"/>
      <c r="C127" s="573"/>
      <c r="D127" s="576"/>
      <c r="E127" s="534"/>
      <c r="F127" s="537"/>
      <c r="G127" s="12" t="s">
        <v>752</v>
      </c>
      <c r="H127" s="16" t="s">
        <v>391</v>
      </c>
      <c r="I127" s="299" t="s">
        <v>59</v>
      </c>
      <c r="J127" s="299"/>
      <c r="K127" s="299" t="s">
        <v>241</v>
      </c>
      <c r="L127" s="299"/>
      <c r="M127" s="299" t="s">
        <v>241</v>
      </c>
      <c r="N127" s="299"/>
      <c r="O127" s="168"/>
      <c r="P127" s="168"/>
    </row>
    <row r="128" spans="1:16" ht="31.5">
      <c r="A128" s="541"/>
      <c r="B128" s="539"/>
      <c r="C128" s="572" t="s">
        <v>71</v>
      </c>
      <c r="D128" s="574" t="s">
        <v>72</v>
      </c>
      <c r="E128" s="572" t="s">
        <v>753</v>
      </c>
      <c r="F128" s="574" t="s">
        <v>72</v>
      </c>
      <c r="G128" s="12" t="s">
        <v>754</v>
      </c>
      <c r="H128" s="23" t="s">
        <v>392</v>
      </c>
      <c r="I128" s="299" t="s">
        <v>59</v>
      </c>
      <c r="J128" s="299"/>
      <c r="K128" s="299" t="s">
        <v>241</v>
      </c>
      <c r="L128" s="299"/>
      <c r="M128" s="299" t="s">
        <v>241</v>
      </c>
      <c r="N128" s="299"/>
      <c r="O128" s="299"/>
      <c r="P128" s="299"/>
    </row>
    <row r="129" spans="1:16">
      <c r="A129" s="541"/>
      <c r="B129" s="539"/>
      <c r="C129" s="573"/>
      <c r="D129" s="575"/>
      <c r="E129" s="573"/>
      <c r="F129" s="575"/>
      <c r="G129" s="12" t="s">
        <v>755</v>
      </c>
      <c r="H129" s="24" t="s">
        <v>393</v>
      </c>
      <c r="I129" s="299" t="s">
        <v>59</v>
      </c>
      <c r="J129" s="299"/>
      <c r="K129" s="299" t="s">
        <v>241</v>
      </c>
      <c r="L129" s="299"/>
      <c r="M129" s="299" t="s">
        <v>241</v>
      </c>
      <c r="N129" s="299"/>
      <c r="O129" s="299"/>
      <c r="P129" s="299"/>
    </row>
    <row r="130" spans="1:16">
      <c r="A130" s="541"/>
      <c r="B130" s="539"/>
      <c r="C130" s="573"/>
      <c r="D130" s="576"/>
      <c r="E130" s="573"/>
      <c r="F130" s="576"/>
      <c r="G130" s="12" t="s">
        <v>756</v>
      </c>
      <c r="H130" s="24" t="s">
        <v>394</v>
      </c>
      <c r="I130" s="299" t="s">
        <v>59</v>
      </c>
      <c r="J130" s="299"/>
      <c r="K130" s="299" t="s">
        <v>241</v>
      </c>
      <c r="L130" s="299"/>
      <c r="M130" s="299" t="s">
        <v>241</v>
      </c>
      <c r="N130" s="299"/>
      <c r="O130" s="299"/>
      <c r="P130" s="299" t="s">
        <v>241</v>
      </c>
    </row>
    <row r="131" spans="1:16" ht="31.5">
      <c r="A131" s="541"/>
      <c r="B131" s="539"/>
      <c r="C131" s="572" t="s">
        <v>142</v>
      </c>
      <c r="D131" s="574" t="s">
        <v>249</v>
      </c>
      <c r="E131" s="533" t="s">
        <v>757</v>
      </c>
      <c r="F131" s="545" t="s">
        <v>395</v>
      </c>
      <c r="G131" s="12" t="s">
        <v>758</v>
      </c>
      <c r="H131" s="23" t="s">
        <v>396</v>
      </c>
      <c r="I131" s="299"/>
      <c r="J131" s="299"/>
      <c r="K131" s="299" t="s">
        <v>59</v>
      </c>
      <c r="L131" s="299"/>
      <c r="M131" s="299" t="s">
        <v>241</v>
      </c>
      <c r="N131" s="299"/>
      <c r="O131" s="299"/>
      <c r="P131" s="299" t="s">
        <v>241</v>
      </c>
    </row>
    <row r="132" spans="1:16" ht="31.5">
      <c r="A132" s="541"/>
      <c r="B132" s="539"/>
      <c r="C132" s="573"/>
      <c r="D132" s="575"/>
      <c r="E132" s="534"/>
      <c r="F132" s="546"/>
      <c r="G132" s="12" t="s">
        <v>759</v>
      </c>
      <c r="H132" s="23" t="s">
        <v>397</v>
      </c>
      <c r="I132" s="299"/>
      <c r="J132" s="299"/>
      <c r="K132" s="299" t="s">
        <v>59</v>
      </c>
      <c r="L132" s="299"/>
      <c r="M132" s="299" t="s">
        <v>241</v>
      </c>
      <c r="N132" s="299"/>
      <c r="O132" s="299"/>
      <c r="P132" s="299" t="s">
        <v>241</v>
      </c>
    </row>
    <row r="133" spans="1:16" ht="31.5">
      <c r="A133" s="541"/>
      <c r="B133" s="539"/>
      <c r="C133" s="573"/>
      <c r="D133" s="575"/>
      <c r="E133" s="534"/>
      <c r="F133" s="546"/>
      <c r="G133" s="12" t="s">
        <v>760</v>
      </c>
      <c r="H133" s="2" t="s">
        <v>398</v>
      </c>
      <c r="I133" s="299"/>
      <c r="J133" s="299"/>
      <c r="K133" s="299" t="s">
        <v>59</v>
      </c>
      <c r="L133" s="299"/>
      <c r="M133" s="299" t="s">
        <v>241</v>
      </c>
      <c r="N133" s="299"/>
      <c r="O133" s="299"/>
      <c r="P133" s="299" t="s">
        <v>241</v>
      </c>
    </row>
    <row r="134" spans="1:16" ht="31.5">
      <c r="A134" s="541"/>
      <c r="B134" s="539"/>
      <c r="C134" s="573"/>
      <c r="D134" s="575"/>
      <c r="E134" s="533" t="s">
        <v>761</v>
      </c>
      <c r="F134" s="545" t="s">
        <v>399</v>
      </c>
      <c r="G134" s="12" t="s">
        <v>762</v>
      </c>
      <c r="H134" s="23" t="s">
        <v>400</v>
      </c>
      <c r="I134" s="299"/>
      <c r="J134" s="299"/>
      <c r="K134" s="299" t="s">
        <v>59</v>
      </c>
      <c r="L134" s="299"/>
      <c r="M134" s="299" t="s">
        <v>242</v>
      </c>
      <c r="N134" s="299" t="s">
        <v>241</v>
      </c>
      <c r="O134" s="299"/>
      <c r="P134" s="299" t="s">
        <v>241</v>
      </c>
    </row>
    <row r="135" spans="1:16" ht="31.5">
      <c r="A135" s="541"/>
      <c r="B135" s="539"/>
      <c r="C135" s="573"/>
      <c r="D135" s="575"/>
      <c r="E135" s="534"/>
      <c r="F135" s="546"/>
      <c r="G135" s="12" t="s">
        <v>763</v>
      </c>
      <c r="H135" s="23" t="s">
        <v>401</v>
      </c>
      <c r="I135" s="299"/>
      <c r="J135" s="299"/>
      <c r="K135" s="299" t="s">
        <v>59</v>
      </c>
      <c r="L135" s="299"/>
      <c r="M135" s="299" t="s">
        <v>241</v>
      </c>
      <c r="N135" s="299"/>
      <c r="O135" s="299"/>
      <c r="P135" s="299" t="s">
        <v>241</v>
      </c>
    </row>
    <row r="136" spans="1:16" ht="31.5">
      <c r="A136" s="541"/>
      <c r="B136" s="539"/>
      <c r="C136" s="573"/>
      <c r="D136" s="575"/>
      <c r="E136" s="534"/>
      <c r="F136" s="546"/>
      <c r="G136" s="12" t="s">
        <v>764</v>
      </c>
      <c r="H136" s="2" t="s">
        <v>402</v>
      </c>
      <c r="I136" s="299"/>
      <c r="J136" s="299"/>
      <c r="K136" s="299" t="s">
        <v>59</v>
      </c>
      <c r="L136" s="299"/>
      <c r="M136" s="299" t="s">
        <v>241</v>
      </c>
      <c r="N136" s="299"/>
      <c r="O136" s="299"/>
      <c r="P136" s="299" t="s">
        <v>241</v>
      </c>
    </row>
    <row r="137" spans="1:16" ht="31.5">
      <c r="A137" s="541"/>
      <c r="B137" s="539"/>
      <c r="C137" s="573"/>
      <c r="D137" s="575"/>
      <c r="E137" s="533" t="s">
        <v>765</v>
      </c>
      <c r="F137" s="545" t="s">
        <v>403</v>
      </c>
      <c r="G137" s="12" t="s">
        <v>766</v>
      </c>
      <c r="H137" s="23" t="s">
        <v>404</v>
      </c>
      <c r="I137" s="299" t="s">
        <v>59</v>
      </c>
      <c r="J137" s="299"/>
      <c r="K137" s="299" t="s">
        <v>242</v>
      </c>
      <c r="L137" s="299"/>
      <c r="M137" s="299" t="s">
        <v>241</v>
      </c>
      <c r="N137" s="299"/>
      <c r="O137" s="299"/>
      <c r="P137" s="299" t="s">
        <v>241</v>
      </c>
    </row>
    <row r="138" spans="1:16" ht="47.25">
      <c r="A138" s="541"/>
      <c r="B138" s="539"/>
      <c r="C138" s="573"/>
      <c r="D138" s="575"/>
      <c r="E138" s="534"/>
      <c r="F138" s="546"/>
      <c r="G138" s="12" t="s">
        <v>767</v>
      </c>
      <c r="H138" s="23" t="s">
        <v>405</v>
      </c>
      <c r="I138" s="299"/>
      <c r="J138" s="299"/>
      <c r="K138" s="299" t="s">
        <v>59</v>
      </c>
      <c r="L138" s="299"/>
      <c r="M138" s="299" t="s">
        <v>241</v>
      </c>
      <c r="N138" s="299"/>
      <c r="O138" s="299"/>
      <c r="P138" s="299" t="s">
        <v>241</v>
      </c>
    </row>
    <row r="139" spans="1:16" ht="47.25" customHeight="1">
      <c r="A139" s="541"/>
      <c r="B139" s="539"/>
      <c r="C139" s="573"/>
      <c r="D139" s="575"/>
      <c r="E139" s="534"/>
      <c r="F139" s="547"/>
      <c r="G139" s="117" t="s">
        <v>768</v>
      </c>
      <c r="H139" s="2" t="s">
        <v>406</v>
      </c>
      <c r="I139" s="299"/>
      <c r="J139" s="299"/>
      <c r="K139" s="299" t="s">
        <v>59</v>
      </c>
      <c r="L139" s="299"/>
      <c r="M139" s="299" t="s">
        <v>241</v>
      </c>
      <c r="N139" s="299"/>
      <c r="O139" s="299"/>
      <c r="P139" s="299" t="s">
        <v>241</v>
      </c>
    </row>
    <row r="140" spans="1:16">
      <c r="A140" s="541"/>
      <c r="B140" s="539"/>
      <c r="C140" s="572" t="s">
        <v>144</v>
      </c>
      <c r="D140" s="574" t="s">
        <v>145</v>
      </c>
      <c r="E140" s="572" t="s">
        <v>769</v>
      </c>
      <c r="F140" s="574" t="s">
        <v>145</v>
      </c>
      <c r="G140" s="12" t="s">
        <v>770</v>
      </c>
      <c r="H140" s="16" t="s">
        <v>407</v>
      </c>
      <c r="I140" s="299" t="s">
        <v>59</v>
      </c>
      <c r="J140" s="299"/>
      <c r="K140" s="299" t="s">
        <v>242</v>
      </c>
      <c r="L140" s="299"/>
      <c r="M140" s="299" t="s">
        <v>241</v>
      </c>
      <c r="N140" s="299"/>
      <c r="O140" s="299"/>
      <c r="P140" s="299"/>
    </row>
    <row r="141" spans="1:16" ht="36" customHeight="1">
      <c r="A141" s="541"/>
      <c r="B141" s="539"/>
      <c r="C141" s="573"/>
      <c r="D141" s="575"/>
      <c r="E141" s="573"/>
      <c r="F141" s="575"/>
      <c r="G141" s="12" t="s">
        <v>771</v>
      </c>
      <c r="H141" s="16" t="s">
        <v>408</v>
      </c>
      <c r="I141" s="299" t="s">
        <v>59</v>
      </c>
      <c r="J141" s="299"/>
      <c r="K141" s="299" t="s">
        <v>242</v>
      </c>
      <c r="L141" s="299"/>
      <c r="M141" s="299" t="s">
        <v>241</v>
      </c>
      <c r="N141" s="299"/>
      <c r="O141" s="299"/>
      <c r="P141" s="299" t="s">
        <v>241</v>
      </c>
    </row>
    <row r="142" spans="1:16">
      <c r="A142" s="541"/>
      <c r="B142" s="539"/>
      <c r="C142" s="573"/>
      <c r="D142" s="575"/>
      <c r="E142" s="573"/>
      <c r="F142" s="575"/>
      <c r="G142" s="12" t="s">
        <v>772</v>
      </c>
      <c r="H142" s="162" t="s">
        <v>409</v>
      </c>
      <c r="I142" s="299"/>
      <c r="J142" s="299"/>
      <c r="K142" s="299" t="s">
        <v>59</v>
      </c>
      <c r="L142" s="299"/>
      <c r="M142" s="299" t="s">
        <v>241</v>
      </c>
      <c r="N142" s="299"/>
      <c r="O142" s="299"/>
      <c r="P142" s="299" t="s">
        <v>241</v>
      </c>
    </row>
    <row r="143" spans="1:16" ht="47.25">
      <c r="A143" s="541"/>
      <c r="B143" s="539"/>
      <c r="C143" s="573"/>
      <c r="D143" s="575"/>
      <c r="E143" s="573"/>
      <c r="F143" s="575"/>
      <c r="G143" s="12" t="s">
        <v>773</v>
      </c>
      <c r="H143" s="162" t="s">
        <v>410</v>
      </c>
      <c r="I143" s="299"/>
      <c r="J143" s="299"/>
      <c r="K143" s="299" t="s">
        <v>59</v>
      </c>
      <c r="L143" s="299"/>
      <c r="M143" s="299" t="s">
        <v>241</v>
      </c>
      <c r="N143" s="299"/>
      <c r="O143" s="299"/>
      <c r="P143" s="299" t="s">
        <v>241</v>
      </c>
    </row>
    <row r="144" spans="1:16" ht="31.5">
      <c r="A144" s="541"/>
      <c r="B144" s="539"/>
      <c r="C144" s="573"/>
      <c r="D144" s="575"/>
      <c r="E144" s="573"/>
      <c r="F144" s="575"/>
      <c r="G144" s="12" t="s">
        <v>774</v>
      </c>
      <c r="H144" s="162" t="s">
        <v>411</v>
      </c>
      <c r="I144" s="299" t="s">
        <v>59</v>
      </c>
      <c r="J144" s="299"/>
      <c r="K144" s="299" t="s">
        <v>242</v>
      </c>
      <c r="L144" s="299"/>
      <c r="M144" s="299" t="s">
        <v>241</v>
      </c>
      <c r="N144" s="299"/>
      <c r="O144" s="299"/>
      <c r="P144" s="299"/>
    </row>
    <row r="145" spans="1:16" ht="31.5">
      <c r="A145" s="541"/>
      <c r="B145" s="539"/>
      <c r="C145" s="573"/>
      <c r="D145" s="575"/>
      <c r="E145" s="573"/>
      <c r="F145" s="575"/>
      <c r="G145" s="12" t="s">
        <v>775</v>
      </c>
      <c r="H145" s="162" t="s">
        <v>412</v>
      </c>
      <c r="I145" s="299"/>
      <c r="J145" s="299"/>
      <c r="K145" s="299" t="s">
        <v>59</v>
      </c>
      <c r="L145" s="299"/>
      <c r="M145" s="299" t="s">
        <v>241</v>
      </c>
      <c r="N145" s="299"/>
      <c r="O145" s="299"/>
      <c r="P145" s="299"/>
    </row>
    <row r="146" spans="1:16" ht="43.5" customHeight="1">
      <c r="A146" s="541"/>
      <c r="B146" s="539"/>
      <c r="C146" s="573"/>
      <c r="D146" s="575"/>
      <c r="E146" s="573"/>
      <c r="F146" s="575"/>
      <c r="G146" s="12" t="s">
        <v>776</v>
      </c>
      <c r="H146" s="162" t="s">
        <v>413</v>
      </c>
      <c r="I146" s="299" t="s">
        <v>59</v>
      </c>
      <c r="J146" s="299"/>
      <c r="K146" s="299" t="s">
        <v>242</v>
      </c>
      <c r="L146" s="299"/>
      <c r="M146" s="299" t="s">
        <v>241</v>
      </c>
      <c r="N146" s="299"/>
      <c r="O146" s="299" t="s">
        <v>241</v>
      </c>
      <c r="P146" s="299" t="s">
        <v>241</v>
      </c>
    </row>
    <row r="147" spans="1:16" ht="31.5">
      <c r="A147" s="541"/>
      <c r="B147" s="539"/>
      <c r="C147" s="573"/>
      <c r="D147" s="575"/>
      <c r="E147" s="573"/>
      <c r="F147" s="575"/>
      <c r="G147" s="12" t="s">
        <v>777</v>
      </c>
      <c r="H147" s="162" t="s">
        <v>414</v>
      </c>
      <c r="I147" s="299" t="s">
        <v>59</v>
      </c>
      <c r="J147" s="299"/>
      <c r="K147" s="299" t="s">
        <v>242</v>
      </c>
      <c r="L147" s="299"/>
      <c r="M147" s="299" t="s">
        <v>241</v>
      </c>
      <c r="N147" s="299"/>
      <c r="O147" s="299"/>
      <c r="P147" s="299" t="s">
        <v>241</v>
      </c>
    </row>
    <row r="148" spans="1:16">
      <c r="A148" s="541"/>
      <c r="B148" s="539"/>
      <c r="C148" s="572" t="s">
        <v>146</v>
      </c>
      <c r="D148" s="574" t="s">
        <v>147</v>
      </c>
      <c r="E148" s="572" t="s">
        <v>778</v>
      </c>
      <c r="F148" s="574" t="s">
        <v>147</v>
      </c>
      <c r="G148" s="299" t="s">
        <v>779</v>
      </c>
      <c r="H148" s="16" t="s">
        <v>415</v>
      </c>
      <c r="I148" s="299"/>
      <c r="J148" s="299"/>
      <c r="K148" s="299" t="s">
        <v>59</v>
      </c>
      <c r="L148" s="299"/>
      <c r="M148" s="299" t="s">
        <v>241</v>
      </c>
      <c r="N148" s="299"/>
      <c r="O148" s="299"/>
      <c r="P148" s="299"/>
    </row>
    <row r="149" spans="1:16">
      <c r="A149" s="541"/>
      <c r="B149" s="539"/>
      <c r="C149" s="573"/>
      <c r="D149" s="575"/>
      <c r="E149" s="573"/>
      <c r="F149" s="575"/>
      <c r="G149" s="299" t="s">
        <v>780</v>
      </c>
      <c r="H149" s="16" t="s">
        <v>416</v>
      </c>
      <c r="I149" s="299"/>
      <c r="J149" s="299"/>
      <c r="K149" s="299" t="s">
        <v>59</v>
      </c>
      <c r="L149" s="299"/>
      <c r="M149" s="299" t="s">
        <v>241</v>
      </c>
      <c r="N149" s="299"/>
      <c r="O149" s="299"/>
      <c r="P149" s="299"/>
    </row>
    <row r="150" spans="1:16" ht="31.5">
      <c r="A150" s="540">
        <v>8</v>
      </c>
      <c r="B150" s="542" t="s">
        <v>73</v>
      </c>
      <c r="C150" s="334" t="s">
        <v>148</v>
      </c>
      <c r="D150" s="170" t="s">
        <v>149</v>
      </c>
      <c r="E150" s="168" t="s">
        <v>781</v>
      </c>
      <c r="F150" s="170" t="s">
        <v>149</v>
      </c>
      <c r="G150" s="168" t="s">
        <v>782</v>
      </c>
      <c r="H150" s="171" t="s">
        <v>417</v>
      </c>
      <c r="I150" s="172" t="s">
        <v>59</v>
      </c>
      <c r="J150" s="172"/>
      <c r="K150" s="172" t="s">
        <v>61</v>
      </c>
      <c r="L150" s="299"/>
      <c r="M150" s="168" t="s">
        <v>241</v>
      </c>
      <c r="N150" s="168"/>
      <c r="O150" s="168"/>
      <c r="P150" s="168"/>
    </row>
    <row r="151" spans="1:16">
      <c r="A151" s="541"/>
      <c r="B151" s="539"/>
      <c r="C151" s="577" t="s">
        <v>150</v>
      </c>
      <c r="D151" s="578" t="s">
        <v>245</v>
      </c>
      <c r="E151" s="577" t="s">
        <v>783</v>
      </c>
      <c r="F151" s="578" t="s">
        <v>245</v>
      </c>
      <c r="G151" s="168" t="s">
        <v>784</v>
      </c>
      <c r="H151" s="2" t="s">
        <v>418</v>
      </c>
      <c r="I151" s="172" t="s">
        <v>59</v>
      </c>
      <c r="J151" s="172"/>
      <c r="K151" s="172" t="s">
        <v>61</v>
      </c>
      <c r="L151" s="299"/>
      <c r="M151" s="168" t="s">
        <v>241</v>
      </c>
      <c r="N151" s="168"/>
      <c r="O151" s="168"/>
      <c r="P151" s="173"/>
    </row>
    <row r="152" spans="1:16">
      <c r="A152" s="541"/>
      <c r="B152" s="539"/>
      <c r="C152" s="577"/>
      <c r="D152" s="579"/>
      <c r="E152" s="577"/>
      <c r="F152" s="579"/>
      <c r="G152" s="168" t="s">
        <v>785</v>
      </c>
      <c r="H152" s="171" t="s">
        <v>419</v>
      </c>
      <c r="I152" s="172" t="s">
        <v>59</v>
      </c>
      <c r="J152" s="172"/>
      <c r="K152" s="172" t="s">
        <v>61</v>
      </c>
      <c r="L152" s="299"/>
      <c r="M152" s="168" t="s">
        <v>241</v>
      </c>
      <c r="N152" s="168"/>
      <c r="O152" s="168"/>
      <c r="P152" s="173"/>
    </row>
    <row r="153" spans="1:16">
      <c r="A153" s="541"/>
      <c r="B153" s="539"/>
      <c r="C153" s="577"/>
      <c r="D153" s="580"/>
      <c r="E153" s="577"/>
      <c r="F153" s="580"/>
      <c r="G153" s="168" t="s">
        <v>786</v>
      </c>
      <c r="H153" s="171" t="s">
        <v>420</v>
      </c>
      <c r="I153" s="172" t="s">
        <v>59</v>
      </c>
      <c r="J153" s="172"/>
      <c r="K153" s="172" t="s">
        <v>61</v>
      </c>
      <c r="L153" s="299"/>
      <c r="M153" s="168" t="s">
        <v>241</v>
      </c>
      <c r="N153" s="168"/>
      <c r="O153" s="168"/>
      <c r="P153" s="173"/>
    </row>
    <row r="154" spans="1:16" ht="31.5">
      <c r="A154" s="540">
        <v>9</v>
      </c>
      <c r="B154" s="542" t="s">
        <v>74</v>
      </c>
      <c r="C154" s="572" t="s">
        <v>151</v>
      </c>
      <c r="D154" s="574" t="s">
        <v>152</v>
      </c>
      <c r="E154" s="572" t="s">
        <v>787</v>
      </c>
      <c r="F154" s="582" t="s">
        <v>152</v>
      </c>
      <c r="G154" s="299" t="s">
        <v>788</v>
      </c>
      <c r="H154" s="16" t="s">
        <v>421</v>
      </c>
      <c r="I154" s="172" t="s">
        <v>59</v>
      </c>
      <c r="J154" s="172"/>
      <c r="K154" s="172" t="s">
        <v>242</v>
      </c>
      <c r="L154" s="299"/>
      <c r="M154" s="168" t="s">
        <v>241</v>
      </c>
      <c r="N154" s="299"/>
      <c r="O154" s="299"/>
      <c r="P154" s="299"/>
    </row>
    <row r="155" spans="1:16" ht="31.5">
      <c r="A155" s="541"/>
      <c r="B155" s="539"/>
      <c r="C155" s="573"/>
      <c r="D155" s="575"/>
      <c r="E155" s="573"/>
      <c r="F155" s="583"/>
      <c r="G155" s="299" t="s">
        <v>789</v>
      </c>
      <c r="H155" s="16" t="s">
        <v>422</v>
      </c>
      <c r="I155" s="172" t="s">
        <v>59</v>
      </c>
      <c r="J155" s="172"/>
      <c r="K155" s="172" t="s">
        <v>242</v>
      </c>
      <c r="L155" s="299"/>
      <c r="M155" s="168" t="s">
        <v>241</v>
      </c>
      <c r="N155" s="299"/>
      <c r="O155" s="299"/>
      <c r="P155" s="299"/>
    </row>
    <row r="156" spans="1:16">
      <c r="A156" s="541"/>
      <c r="B156" s="539"/>
      <c r="C156" s="572" t="s">
        <v>153</v>
      </c>
      <c r="D156" s="574" t="s">
        <v>211</v>
      </c>
      <c r="E156" s="572" t="s">
        <v>790</v>
      </c>
      <c r="F156" s="582" t="s">
        <v>211</v>
      </c>
      <c r="G156" s="299" t="s">
        <v>791</v>
      </c>
      <c r="H156" s="16" t="s">
        <v>423</v>
      </c>
      <c r="I156" s="299" t="s">
        <v>242</v>
      </c>
      <c r="J156" s="299"/>
      <c r="K156" s="299" t="s">
        <v>241</v>
      </c>
      <c r="L156" s="299"/>
      <c r="M156" s="299" t="s">
        <v>241</v>
      </c>
      <c r="N156" s="299"/>
      <c r="O156" s="299"/>
      <c r="P156" s="299"/>
    </row>
    <row r="157" spans="1:16" ht="31.5">
      <c r="A157" s="562"/>
      <c r="B157" s="563"/>
      <c r="C157" s="581"/>
      <c r="D157" s="576"/>
      <c r="E157" s="581"/>
      <c r="F157" s="584"/>
      <c r="G157" s="299" t="s">
        <v>792</v>
      </c>
      <c r="H157" s="16" t="s">
        <v>424</v>
      </c>
      <c r="I157" s="299"/>
      <c r="J157" s="299"/>
      <c r="K157" s="299" t="s">
        <v>242</v>
      </c>
      <c r="L157" s="299"/>
      <c r="M157" s="299" t="s">
        <v>241</v>
      </c>
      <c r="N157" s="299"/>
      <c r="O157" s="299"/>
      <c r="P157" s="299"/>
    </row>
    <row r="158" spans="1:16" ht="31.5">
      <c r="A158" s="14">
        <v>10</v>
      </c>
      <c r="B158" s="10" t="s">
        <v>75</v>
      </c>
      <c r="C158" s="299" t="s">
        <v>154</v>
      </c>
      <c r="D158" s="174" t="s">
        <v>425</v>
      </c>
      <c r="E158" s="299" t="s">
        <v>793</v>
      </c>
      <c r="F158" s="174" t="s">
        <v>425</v>
      </c>
      <c r="G158" s="299" t="s">
        <v>794</v>
      </c>
      <c r="H158" s="171" t="s">
        <v>426</v>
      </c>
      <c r="I158" s="299" t="s">
        <v>242</v>
      </c>
      <c r="J158" s="299"/>
      <c r="K158" s="299"/>
      <c r="L158" s="299"/>
      <c r="M158" s="299" t="s">
        <v>241</v>
      </c>
      <c r="N158" s="299"/>
      <c r="O158" s="299"/>
      <c r="P158" s="299" t="s">
        <v>241</v>
      </c>
    </row>
    <row r="159" spans="1:16">
      <c r="A159" s="541"/>
      <c r="B159" s="539"/>
      <c r="C159" s="299" t="s">
        <v>77</v>
      </c>
      <c r="D159" s="174" t="s">
        <v>78</v>
      </c>
      <c r="E159" s="168" t="s">
        <v>795</v>
      </c>
      <c r="F159" s="174" t="s">
        <v>78</v>
      </c>
      <c r="G159" s="168" t="s">
        <v>796</v>
      </c>
      <c r="H159" s="175" t="s">
        <v>427</v>
      </c>
      <c r="I159" s="172" t="s">
        <v>59</v>
      </c>
      <c r="J159" s="172" t="s">
        <v>61</v>
      </c>
      <c r="K159" s="172" t="s">
        <v>61</v>
      </c>
      <c r="L159" s="168" t="s">
        <v>241</v>
      </c>
      <c r="M159" s="168"/>
      <c r="N159" s="168"/>
      <c r="O159" s="168"/>
      <c r="P159" s="173"/>
    </row>
    <row r="160" spans="1:16" ht="31.5">
      <c r="A160" s="541"/>
      <c r="B160" s="539"/>
      <c r="C160" s="572" t="s">
        <v>79</v>
      </c>
      <c r="D160" s="574" t="s">
        <v>80</v>
      </c>
      <c r="E160" s="572" t="s">
        <v>514</v>
      </c>
      <c r="F160" s="574" t="s">
        <v>80</v>
      </c>
      <c r="G160" s="168" t="s">
        <v>515</v>
      </c>
      <c r="H160" s="175" t="s">
        <v>428</v>
      </c>
      <c r="I160" s="172" t="s">
        <v>59</v>
      </c>
      <c r="J160" s="172"/>
      <c r="K160" s="172"/>
      <c r="L160" s="168" t="s">
        <v>241</v>
      </c>
      <c r="M160" s="168"/>
      <c r="N160" s="168"/>
      <c r="O160" s="168"/>
      <c r="P160" s="299"/>
    </row>
    <row r="161" spans="1:16" ht="47.25">
      <c r="A161" s="541"/>
      <c r="B161" s="539"/>
      <c r="C161" s="573"/>
      <c r="D161" s="575"/>
      <c r="E161" s="573"/>
      <c r="F161" s="575"/>
      <c r="G161" s="168" t="s">
        <v>516</v>
      </c>
      <c r="H161" s="175" t="s">
        <v>429</v>
      </c>
      <c r="I161" s="172" t="s">
        <v>59</v>
      </c>
      <c r="J161" s="172"/>
      <c r="K161" s="172"/>
      <c r="L161" s="168" t="s">
        <v>241</v>
      </c>
      <c r="M161" s="172"/>
      <c r="N161" s="172"/>
      <c r="O161" s="172"/>
      <c r="P161" s="299"/>
    </row>
    <row r="162" spans="1:16" ht="31.5">
      <c r="A162" s="541"/>
      <c r="B162" s="539"/>
      <c r="C162" s="573"/>
      <c r="D162" s="575"/>
      <c r="E162" s="573"/>
      <c r="F162" s="575"/>
      <c r="G162" s="168" t="s">
        <v>797</v>
      </c>
      <c r="H162" s="175" t="s">
        <v>430</v>
      </c>
      <c r="I162" s="172" t="s">
        <v>59</v>
      </c>
      <c r="J162" s="172"/>
      <c r="K162" s="172"/>
      <c r="L162" s="168" t="s">
        <v>241</v>
      </c>
      <c r="M162" s="172"/>
      <c r="N162" s="172"/>
      <c r="O162" s="172"/>
      <c r="P162" s="299"/>
    </row>
    <row r="163" spans="1:16">
      <c r="A163" s="562"/>
      <c r="B163" s="563"/>
      <c r="C163" s="581"/>
      <c r="D163" s="576"/>
      <c r="E163" s="581"/>
      <c r="F163" s="576"/>
      <c r="G163" s="168" t="s">
        <v>798</v>
      </c>
      <c r="H163" s="2" t="s">
        <v>431</v>
      </c>
      <c r="I163" s="172" t="s">
        <v>59</v>
      </c>
      <c r="J163" s="172"/>
      <c r="K163" s="172"/>
      <c r="L163" s="168" t="s">
        <v>241</v>
      </c>
      <c r="M163" s="168"/>
      <c r="N163" s="168"/>
      <c r="O163" s="168"/>
      <c r="P163" s="299"/>
    </row>
    <row r="164" spans="1:16" ht="36" customHeight="1">
      <c r="A164" s="540">
        <v>12</v>
      </c>
      <c r="B164" s="542" t="s">
        <v>81</v>
      </c>
      <c r="C164" s="572" t="s">
        <v>82</v>
      </c>
      <c r="D164" s="574" t="s">
        <v>83</v>
      </c>
      <c r="E164" s="572" t="s">
        <v>799</v>
      </c>
      <c r="F164" s="586" t="s">
        <v>83</v>
      </c>
      <c r="G164" s="299" t="s">
        <v>800</v>
      </c>
      <c r="H164" s="171" t="s">
        <v>432</v>
      </c>
      <c r="I164" s="172" t="s">
        <v>59</v>
      </c>
      <c r="J164" s="172"/>
      <c r="K164" s="172"/>
      <c r="L164" s="168" t="s">
        <v>241</v>
      </c>
      <c r="M164" s="299"/>
      <c r="N164" s="299"/>
      <c r="O164" s="299"/>
      <c r="P164" s="299"/>
    </row>
    <row r="165" spans="1:16" ht="41.25" customHeight="1">
      <c r="A165" s="541"/>
      <c r="B165" s="539"/>
      <c r="C165" s="573"/>
      <c r="D165" s="575"/>
      <c r="E165" s="581"/>
      <c r="F165" s="587"/>
      <c r="G165" s="299" t="s">
        <v>801</v>
      </c>
      <c r="H165" s="171" t="s">
        <v>433</v>
      </c>
      <c r="I165" s="172" t="s">
        <v>59</v>
      </c>
      <c r="J165" s="172"/>
      <c r="K165" s="172"/>
      <c r="L165" s="168" t="s">
        <v>241</v>
      </c>
      <c r="M165" s="299"/>
      <c r="N165" s="299"/>
      <c r="O165" s="299"/>
      <c r="P165" s="299"/>
    </row>
    <row r="166" spans="1:16" ht="31.5">
      <c r="A166" s="541"/>
      <c r="B166" s="539"/>
      <c r="C166" s="573"/>
      <c r="D166" s="575"/>
      <c r="E166" s="299" t="s">
        <v>802</v>
      </c>
      <c r="F166" s="171" t="s">
        <v>244</v>
      </c>
      <c r="G166" s="299" t="s">
        <v>803</v>
      </c>
      <c r="H166" s="171" t="s">
        <v>434</v>
      </c>
      <c r="I166" s="172" t="s">
        <v>59</v>
      </c>
      <c r="J166" s="168" t="s">
        <v>241</v>
      </c>
      <c r="K166" s="168" t="s">
        <v>241</v>
      </c>
      <c r="L166" s="168" t="s">
        <v>241</v>
      </c>
      <c r="M166" s="168" t="s">
        <v>241</v>
      </c>
      <c r="N166" s="168" t="s">
        <v>241</v>
      </c>
      <c r="O166" s="168"/>
      <c r="P166" s="168"/>
    </row>
    <row r="167" spans="1:16" ht="31.5">
      <c r="A167" s="541"/>
      <c r="B167" s="539"/>
      <c r="C167" s="299" t="s">
        <v>155</v>
      </c>
      <c r="D167" s="174" t="s">
        <v>156</v>
      </c>
      <c r="E167" s="299" t="s">
        <v>804</v>
      </c>
      <c r="F167" s="174" t="s">
        <v>156</v>
      </c>
      <c r="G167" s="299" t="s">
        <v>805</v>
      </c>
      <c r="H167" s="171" t="s">
        <v>435</v>
      </c>
      <c r="I167" s="299" t="s">
        <v>59</v>
      </c>
      <c r="J167" s="299"/>
      <c r="K167" s="299"/>
      <c r="L167" s="299" t="s">
        <v>241</v>
      </c>
      <c r="M167" s="299"/>
      <c r="N167" s="299"/>
      <c r="O167" s="299"/>
      <c r="P167" s="299"/>
    </row>
    <row r="168" spans="1:16" ht="31.5">
      <c r="A168" s="541"/>
      <c r="B168" s="539"/>
      <c r="C168" s="351" t="s">
        <v>851</v>
      </c>
      <c r="D168" s="352" t="s">
        <v>852</v>
      </c>
      <c r="E168" s="353" t="s">
        <v>853</v>
      </c>
      <c r="F168" s="354" t="s">
        <v>854</v>
      </c>
      <c r="G168" s="353" t="s">
        <v>855</v>
      </c>
      <c r="H168" s="354" t="s">
        <v>854</v>
      </c>
      <c r="I168" s="349" t="s">
        <v>59</v>
      </c>
      <c r="J168" s="299"/>
      <c r="K168" s="299"/>
      <c r="L168" s="299" t="s">
        <v>241</v>
      </c>
      <c r="M168" s="349" t="s">
        <v>241</v>
      </c>
      <c r="N168" s="349" t="s">
        <v>241</v>
      </c>
      <c r="O168" s="299"/>
      <c r="P168" s="299"/>
    </row>
    <row r="169" spans="1:16" ht="31.5">
      <c r="A169" s="541"/>
      <c r="B169" s="539"/>
      <c r="C169" s="572" t="s">
        <v>238</v>
      </c>
      <c r="D169" s="574" t="s">
        <v>157</v>
      </c>
      <c r="E169" s="572" t="s">
        <v>806</v>
      </c>
      <c r="F169" s="574" t="s">
        <v>157</v>
      </c>
      <c r="G169" s="299" t="s">
        <v>807</v>
      </c>
      <c r="H169" s="171" t="s">
        <v>436</v>
      </c>
      <c r="I169" s="299" t="s">
        <v>59</v>
      </c>
      <c r="J169" s="299"/>
      <c r="K169" s="299"/>
      <c r="L169" s="299"/>
      <c r="M169" s="299" t="s">
        <v>241</v>
      </c>
      <c r="N169" s="299"/>
      <c r="O169" s="299"/>
      <c r="P169" s="299"/>
    </row>
    <row r="170" spans="1:16" ht="47.25">
      <c r="A170" s="541"/>
      <c r="B170" s="539"/>
      <c r="C170" s="573"/>
      <c r="D170" s="575"/>
      <c r="E170" s="573"/>
      <c r="F170" s="575"/>
      <c r="G170" s="299" t="s">
        <v>808</v>
      </c>
      <c r="H170" s="171" t="s">
        <v>437</v>
      </c>
      <c r="I170" s="299" t="s">
        <v>59</v>
      </c>
      <c r="J170" s="299"/>
      <c r="K170" s="299"/>
      <c r="L170" s="299"/>
      <c r="M170" s="299" t="s">
        <v>241</v>
      </c>
      <c r="N170" s="299"/>
      <c r="O170" s="299"/>
      <c r="P170" s="299"/>
    </row>
    <row r="171" spans="1:16">
      <c r="A171" s="562"/>
      <c r="B171" s="563"/>
      <c r="C171" s="581"/>
      <c r="D171" s="576"/>
      <c r="E171" s="581"/>
      <c r="F171" s="576"/>
      <c r="G171" s="299" t="s">
        <v>809</v>
      </c>
      <c r="H171" s="176" t="s">
        <v>438</v>
      </c>
      <c r="I171" s="299" t="s">
        <v>59</v>
      </c>
      <c r="J171" s="172"/>
      <c r="K171" s="172"/>
      <c r="L171" s="299"/>
      <c r="M171" s="168" t="s">
        <v>241</v>
      </c>
      <c r="N171" s="168"/>
      <c r="O171" s="168"/>
      <c r="P171" s="173"/>
    </row>
    <row r="172" spans="1:16" ht="63">
      <c r="A172" s="585">
        <v>14</v>
      </c>
      <c r="B172" s="532" t="s">
        <v>84</v>
      </c>
      <c r="C172" s="299" t="s">
        <v>158</v>
      </c>
      <c r="D172" s="174" t="s">
        <v>159</v>
      </c>
      <c r="E172" s="299" t="s">
        <v>810</v>
      </c>
      <c r="F172" s="171" t="s">
        <v>439</v>
      </c>
      <c r="G172" s="299" t="s">
        <v>811</v>
      </c>
      <c r="H172" s="171" t="s">
        <v>439</v>
      </c>
      <c r="I172" s="299"/>
      <c r="J172" s="299"/>
      <c r="K172" s="299" t="s">
        <v>59</v>
      </c>
      <c r="L172" s="299"/>
      <c r="M172" s="299"/>
      <c r="N172" s="299"/>
      <c r="O172" s="299"/>
      <c r="P172" s="299" t="s">
        <v>241</v>
      </c>
    </row>
    <row r="173" spans="1:16" ht="47.25">
      <c r="A173" s="585"/>
      <c r="B173" s="532"/>
      <c r="C173" s="299" t="s">
        <v>160</v>
      </c>
      <c r="D173" s="174" t="s">
        <v>161</v>
      </c>
      <c r="E173" s="299" t="s">
        <v>812</v>
      </c>
      <c r="F173" s="171" t="s">
        <v>440</v>
      </c>
      <c r="G173" s="299" t="s">
        <v>813</v>
      </c>
      <c r="H173" s="171" t="s">
        <v>440</v>
      </c>
      <c r="I173" s="299"/>
      <c r="J173" s="299" t="s">
        <v>59</v>
      </c>
      <c r="K173" s="299"/>
      <c r="L173" s="299"/>
      <c r="M173" s="299"/>
      <c r="N173" s="299" t="s">
        <v>241</v>
      </c>
      <c r="O173" s="299"/>
      <c r="P173" s="299"/>
    </row>
    <row r="174" spans="1:16" ht="31.5">
      <c r="A174" s="585"/>
      <c r="B174" s="532"/>
      <c r="C174" s="572" t="s">
        <v>85</v>
      </c>
      <c r="D174" s="574" t="s">
        <v>86</v>
      </c>
      <c r="E174" s="572" t="s">
        <v>814</v>
      </c>
      <c r="F174" s="574" t="s">
        <v>86</v>
      </c>
      <c r="G174" s="18" t="s">
        <v>542</v>
      </c>
      <c r="H174" s="114" t="s">
        <v>441</v>
      </c>
      <c r="I174" s="299" t="s">
        <v>241</v>
      </c>
      <c r="J174" s="299" t="s">
        <v>241</v>
      </c>
      <c r="K174" s="299" t="s">
        <v>241</v>
      </c>
      <c r="L174" s="299" t="s">
        <v>241</v>
      </c>
      <c r="M174" s="299" t="s">
        <v>241</v>
      </c>
      <c r="N174" s="299" t="s">
        <v>241</v>
      </c>
      <c r="O174" s="299" t="s">
        <v>241</v>
      </c>
      <c r="P174" s="299" t="s">
        <v>241</v>
      </c>
    </row>
    <row r="175" spans="1:16" ht="31.5">
      <c r="A175" s="585"/>
      <c r="B175" s="532"/>
      <c r="C175" s="581"/>
      <c r="D175" s="576"/>
      <c r="E175" s="581"/>
      <c r="F175" s="576"/>
      <c r="G175" s="18" t="s">
        <v>541</v>
      </c>
      <c r="H175" s="114" t="s">
        <v>442</v>
      </c>
      <c r="I175" s="299" t="s">
        <v>241</v>
      </c>
      <c r="J175" s="299" t="s">
        <v>241</v>
      </c>
      <c r="K175" s="299" t="s">
        <v>241</v>
      </c>
      <c r="L175" s="299" t="s">
        <v>241</v>
      </c>
      <c r="M175" s="299" t="s">
        <v>241</v>
      </c>
      <c r="N175" s="299" t="s">
        <v>241</v>
      </c>
      <c r="O175" s="299" t="s">
        <v>241</v>
      </c>
      <c r="P175" s="299" t="s">
        <v>241</v>
      </c>
    </row>
    <row r="176" spans="1:16" ht="31.5">
      <c r="A176" s="585">
        <v>15</v>
      </c>
      <c r="B176" s="532" t="s">
        <v>87</v>
      </c>
      <c r="C176" s="168" t="s">
        <v>162</v>
      </c>
      <c r="D176" s="170" t="s">
        <v>845</v>
      </c>
      <c r="E176" s="168" t="s">
        <v>815</v>
      </c>
      <c r="F176" s="170" t="s">
        <v>845</v>
      </c>
      <c r="G176" s="168" t="s">
        <v>816</v>
      </c>
      <c r="H176" s="170" t="s">
        <v>846</v>
      </c>
      <c r="I176" s="168"/>
      <c r="J176" s="168" t="s">
        <v>59</v>
      </c>
      <c r="K176" s="168"/>
      <c r="L176" s="168"/>
      <c r="M176" s="168"/>
      <c r="N176" s="168" t="s">
        <v>241</v>
      </c>
      <c r="O176" s="168"/>
      <c r="P176" s="168"/>
    </row>
    <row r="177" spans="1:16" ht="31.5">
      <c r="A177" s="585"/>
      <c r="B177" s="532"/>
      <c r="C177" s="168" t="s">
        <v>163</v>
      </c>
      <c r="D177" s="174" t="s">
        <v>164</v>
      </c>
      <c r="E177" s="168" t="s">
        <v>817</v>
      </c>
      <c r="F177" s="175" t="s">
        <v>443</v>
      </c>
      <c r="G177" s="168" t="s">
        <v>818</v>
      </c>
      <c r="H177" s="175" t="s">
        <v>443</v>
      </c>
      <c r="I177" s="168" t="s">
        <v>242</v>
      </c>
      <c r="J177" s="168"/>
      <c r="K177" s="168"/>
      <c r="L177" s="168" t="s">
        <v>241</v>
      </c>
      <c r="M177" s="299"/>
      <c r="N177" s="299"/>
      <c r="O177" s="168"/>
      <c r="P177" s="299"/>
    </row>
    <row r="178" spans="1:16" ht="31.5">
      <c r="A178" s="585"/>
      <c r="B178" s="532"/>
      <c r="C178" s="168" t="s">
        <v>165</v>
      </c>
      <c r="D178" s="174" t="s">
        <v>166</v>
      </c>
      <c r="E178" s="168" t="s">
        <v>819</v>
      </c>
      <c r="F178" s="175" t="s">
        <v>444</v>
      </c>
      <c r="G178" s="168" t="s">
        <v>820</v>
      </c>
      <c r="H178" s="175" t="s">
        <v>444</v>
      </c>
      <c r="I178" s="168" t="s">
        <v>59</v>
      </c>
      <c r="J178" s="168" t="s">
        <v>61</v>
      </c>
      <c r="K178" s="168" t="s">
        <v>61</v>
      </c>
      <c r="L178" s="168" t="s">
        <v>241</v>
      </c>
      <c r="M178" s="299"/>
      <c r="N178" s="299"/>
      <c r="O178" s="168"/>
      <c r="P178" s="299"/>
    </row>
    <row r="179" spans="1:16" ht="31.5">
      <c r="A179" s="585">
        <v>16</v>
      </c>
      <c r="B179" s="532" t="s">
        <v>88</v>
      </c>
      <c r="C179" s="572" t="s">
        <v>89</v>
      </c>
      <c r="D179" s="574" t="s">
        <v>90</v>
      </c>
      <c r="E179" s="572" t="s">
        <v>821</v>
      </c>
      <c r="F179" s="574" t="s">
        <v>90</v>
      </c>
      <c r="G179" s="18" t="s">
        <v>822</v>
      </c>
      <c r="H179" s="114" t="s">
        <v>445</v>
      </c>
      <c r="I179" s="299" t="s">
        <v>242</v>
      </c>
      <c r="J179" s="299" t="s">
        <v>241</v>
      </c>
      <c r="K179" s="299" t="s">
        <v>241</v>
      </c>
      <c r="L179" s="299" t="s">
        <v>241</v>
      </c>
      <c r="M179" s="299" t="s">
        <v>241</v>
      </c>
      <c r="N179" s="299" t="s">
        <v>241</v>
      </c>
      <c r="O179" s="299" t="s">
        <v>241</v>
      </c>
      <c r="P179" s="299" t="s">
        <v>241</v>
      </c>
    </row>
    <row r="180" spans="1:16" ht="57" customHeight="1">
      <c r="A180" s="585"/>
      <c r="B180" s="532"/>
      <c r="C180" s="581"/>
      <c r="D180" s="576"/>
      <c r="E180" s="581"/>
      <c r="F180" s="576"/>
      <c r="G180" s="18" t="s">
        <v>543</v>
      </c>
      <c r="H180" s="114" t="s">
        <v>446</v>
      </c>
      <c r="I180" s="299" t="s">
        <v>59</v>
      </c>
      <c r="J180" s="299" t="s">
        <v>241</v>
      </c>
      <c r="K180" s="299" t="s">
        <v>241</v>
      </c>
      <c r="L180" s="299"/>
      <c r="M180" s="299"/>
      <c r="N180" s="299"/>
      <c r="O180" s="299"/>
      <c r="P180" s="299"/>
    </row>
    <row r="181" spans="1:16" ht="31.5">
      <c r="A181" s="585"/>
      <c r="B181" s="532"/>
      <c r="C181" s="572" t="s">
        <v>91</v>
      </c>
      <c r="D181" s="574" t="s">
        <v>92</v>
      </c>
      <c r="E181" s="572" t="s">
        <v>823</v>
      </c>
      <c r="F181" s="574" t="s">
        <v>92</v>
      </c>
      <c r="G181" s="18" t="s">
        <v>824</v>
      </c>
      <c r="H181" s="114" t="s">
        <v>447</v>
      </c>
      <c r="I181" s="299" t="s">
        <v>242</v>
      </c>
      <c r="J181" s="299" t="s">
        <v>241</v>
      </c>
      <c r="K181" s="299" t="s">
        <v>241</v>
      </c>
      <c r="L181" s="299" t="s">
        <v>241</v>
      </c>
      <c r="M181" s="299" t="s">
        <v>241</v>
      </c>
      <c r="N181" s="299" t="s">
        <v>241</v>
      </c>
      <c r="O181" s="299" t="s">
        <v>241</v>
      </c>
      <c r="P181" s="299" t="s">
        <v>241</v>
      </c>
    </row>
    <row r="182" spans="1:16" ht="31.5">
      <c r="A182" s="585"/>
      <c r="B182" s="532"/>
      <c r="C182" s="581"/>
      <c r="D182" s="576"/>
      <c r="E182" s="581"/>
      <c r="F182" s="576"/>
      <c r="G182" s="18" t="s">
        <v>825</v>
      </c>
      <c r="H182" s="114" t="s">
        <v>448</v>
      </c>
      <c r="I182" s="299" t="s">
        <v>59</v>
      </c>
      <c r="J182" s="299" t="s">
        <v>241</v>
      </c>
      <c r="K182" s="299" t="s">
        <v>241</v>
      </c>
      <c r="L182" s="299"/>
      <c r="M182" s="299"/>
      <c r="N182" s="299"/>
      <c r="O182" s="299"/>
      <c r="P182" s="299"/>
    </row>
    <row r="183" spans="1:16" ht="63">
      <c r="A183" s="298">
        <v>17</v>
      </c>
      <c r="B183" s="10" t="s">
        <v>93</v>
      </c>
      <c r="C183" s="299" t="s">
        <v>94</v>
      </c>
      <c r="D183" s="306" t="s">
        <v>95</v>
      </c>
      <c r="E183" s="299" t="s">
        <v>826</v>
      </c>
      <c r="F183" s="306" t="s">
        <v>95</v>
      </c>
      <c r="G183" s="18" t="s">
        <v>827</v>
      </c>
      <c r="H183" s="177" t="s">
        <v>449</v>
      </c>
      <c r="I183" s="299" t="s">
        <v>241</v>
      </c>
      <c r="J183" s="299" t="s">
        <v>241</v>
      </c>
      <c r="K183" s="299" t="s">
        <v>241</v>
      </c>
      <c r="L183" s="299" t="s">
        <v>241</v>
      </c>
      <c r="M183" s="299" t="s">
        <v>241</v>
      </c>
      <c r="N183" s="299" t="s">
        <v>241</v>
      </c>
      <c r="O183" s="299" t="s">
        <v>241</v>
      </c>
      <c r="P183" s="299" t="s">
        <v>241</v>
      </c>
    </row>
  </sheetData>
  <mergeCells count="151">
    <mergeCell ref="E179:E180"/>
    <mergeCell ref="F179:F180"/>
    <mergeCell ref="C181:C182"/>
    <mergeCell ref="D181:D182"/>
    <mergeCell ref="E181:E182"/>
    <mergeCell ref="F181:F182"/>
    <mergeCell ref="A176:A178"/>
    <mergeCell ref="B176:B178"/>
    <mergeCell ref="A179:A182"/>
    <mergeCell ref="B179:B182"/>
    <mergeCell ref="C179:C180"/>
    <mergeCell ref="D179:D180"/>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E128:E130"/>
    <mergeCell ref="F128:F130"/>
    <mergeCell ref="C131:C139"/>
    <mergeCell ref="D131:D139"/>
    <mergeCell ref="E131:E133"/>
    <mergeCell ref="F131:F133"/>
    <mergeCell ref="E134:E136"/>
    <mergeCell ref="F134:F136"/>
    <mergeCell ref="C148:C149"/>
    <mergeCell ref="D148:D149"/>
    <mergeCell ref="E148:E149"/>
    <mergeCell ref="F148:F149"/>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E38:E46"/>
    <mergeCell ref="F38:F46"/>
    <mergeCell ref="C47:C48"/>
    <mergeCell ref="D47:D48"/>
    <mergeCell ref="E47:E48"/>
    <mergeCell ref="F47:F48"/>
    <mergeCell ref="E21:E29"/>
    <mergeCell ref="F21:F29"/>
    <mergeCell ref="C31:C37"/>
    <mergeCell ref="D31:D37"/>
    <mergeCell ref="E31:E36"/>
    <mergeCell ref="F31:F36"/>
    <mergeCell ref="A18:A20"/>
    <mergeCell ref="B18:B20"/>
    <mergeCell ref="A21:A50"/>
    <mergeCell ref="B21:B50"/>
    <mergeCell ref="C21:C30"/>
    <mergeCell ref="D21:D30"/>
    <mergeCell ref="C38:C46"/>
    <mergeCell ref="D38:D46"/>
    <mergeCell ref="C49:C50"/>
    <mergeCell ref="D49:D50"/>
    <mergeCell ref="A2:D2"/>
    <mergeCell ref="E2:F2"/>
    <mergeCell ref="A6:A17"/>
    <mergeCell ref="B6:B17"/>
    <mergeCell ref="C6:C10"/>
    <mergeCell ref="D6:D10"/>
    <mergeCell ref="C11:C14"/>
    <mergeCell ref="D11:D14"/>
    <mergeCell ref="A1:P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399"/>
  <sheetViews>
    <sheetView tabSelected="1" topLeftCell="A155" zoomScale="70" zoomScaleNormal="70" workbookViewId="0">
      <selection activeCell="L162" sqref="L162"/>
    </sheetView>
  </sheetViews>
  <sheetFormatPr defaultColWidth="8" defaultRowHeight="15.75"/>
  <cols>
    <col min="1" max="4" width="5" style="122" customWidth="1"/>
    <col min="5" max="5" width="5" style="65" hidden="1" customWidth="1"/>
    <col min="6" max="6" width="21.625" style="65" hidden="1" customWidth="1"/>
    <col min="7" max="7" width="6" style="259" hidden="1" customWidth="1"/>
    <col min="8" max="8" width="27" style="260" hidden="1" customWidth="1"/>
    <col min="9" max="9" width="7" style="260" customWidth="1"/>
    <col min="10" max="10" width="29.375" style="260" customWidth="1"/>
    <col min="11" max="11" width="10.125" style="27" customWidth="1"/>
    <col min="12" max="12" width="9.125" style="401" customWidth="1"/>
    <col min="13" max="13" width="7.25" style="27" customWidth="1"/>
    <col min="14" max="14" width="8.25" style="154" bestFit="1" customWidth="1"/>
    <col min="15" max="15" width="10.375" style="154" customWidth="1"/>
    <col min="16" max="16" width="8.625" style="394" customWidth="1"/>
    <col min="17" max="17" width="9.125" style="133" customWidth="1"/>
    <col min="18" max="18" width="8.125" style="134" customWidth="1"/>
    <col min="19" max="19" width="9.25" style="326" customWidth="1"/>
    <col min="20" max="21" width="7.5" style="36" customWidth="1"/>
    <col min="22" max="22" width="10.25" style="36" customWidth="1"/>
    <col min="23" max="23" width="9.375" style="36" customWidth="1"/>
    <col min="24" max="24" width="8.875" style="122" bestFit="1" customWidth="1"/>
    <col min="25" max="16384" width="8" style="122"/>
  </cols>
  <sheetData>
    <row r="1" spans="1:59" ht="23.25" customHeight="1">
      <c r="A1" s="596" t="s">
        <v>199</v>
      </c>
      <c r="B1" s="597"/>
      <c r="C1" s="597"/>
      <c r="D1" s="597"/>
      <c r="E1" s="597"/>
      <c r="F1" s="597"/>
      <c r="G1" s="597"/>
      <c r="H1" s="598"/>
      <c r="I1" s="612" t="s">
        <v>868</v>
      </c>
      <c r="J1" s="607"/>
      <c r="K1" s="607"/>
      <c r="L1" s="607"/>
      <c r="M1" s="607"/>
      <c r="N1" s="607"/>
      <c r="O1" s="607"/>
      <c r="P1" s="607"/>
      <c r="Q1" s="607"/>
      <c r="R1" s="608"/>
      <c r="S1" s="602" t="s">
        <v>865</v>
      </c>
      <c r="T1" s="603"/>
      <c r="U1" s="603"/>
      <c r="V1" s="603"/>
      <c r="W1" s="604"/>
    </row>
    <row r="2" spans="1:59" ht="24" customHeight="1">
      <c r="A2" s="599"/>
      <c r="B2" s="600"/>
      <c r="C2" s="600"/>
      <c r="D2" s="600"/>
      <c r="E2" s="600"/>
      <c r="F2" s="600"/>
      <c r="G2" s="600"/>
      <c r="H2" s="601"/>
      <c r="I2" s="605" t="s">
        <v>497</v>
      </c>
      <c r="J2" s="606"/>
      <c r="K2" s="607" t="s">
        <v>869</v>
      </c>
      <c r="L2" s="607"/>
      <c r="M2" s="607"/>
      <c r="N2" s="608"/>
      <c r="O2" s="285"/>
      <c r="P2" s="609" t="s">
        <v>457</v>
      </c>
      <c r="Q2" s="610"/>
      <c r="R2" s="611"/>
      <c r="S2" s="602" t="s">
        <v>466</v>
      </c>
      <c r="T2" s="603"/>
      <c r="U2" s="603"/>
      <c r="V2" s="604"/>
      <c r="W2" s="179"/>
    </row>
    <row r="3" spans="1:59" s="36" customFormat="1" ht="18.600000000000001" customHeight="1">
      <c r="A3" s="588" t="s">
        <v>533</v>
      </c>
      <c r="B3" s="588" t="s">
        <v>534</v>
      </c>
      <c r="C3" s="588" t="s">
        <v>535</v>
      </c>
      <c r="D3" s="588" t="s">
        <v>536</v>
      </c>
      <c r="E3" s="613" t="s">
        <v>235</v>
      </c>
      <c r="F3" s="613" t="s">
        <v>231</v>
      </c>
      <c r="G3" s="613" t="s">
        <v>546</v>
      </c>
      <c r="H3" s="588" t="s">
        <v>458</v>
      </c>
      <c r="I3" s="629" t="s">
        <v>547</v>
      </c>
      <c r="J3" s="618" t="s">
        <v>174</v>
      </c>
      <c r="K3" s="626" t="s">
        <v>175</v>
      </c>
      <c r="L3" s="628"/>
      <c r="M3" s="631" t="s">
        <v>176</v>
      </c>
      <c r="N3" s="588" t="s">
        <v>537</v>
      </c>
      <c r="O3" s="588" t="s">
        <v>22</v>
      </c>
      <c r="P3" s="616" t="s">
        <v>177</v>
      </c>
      <c r="Q3" s="617"/>
      <c r="R3" s="617"/>
      <c r="S3" s="617"/>
      <c r="T3" s="617"/>
      <c r="U3" s="617"/>
      <c r="V3" s="617"/>
      <c r="W3" s="618"/>
    </row>
    <row r="4" spans="1:59" s="133" customFormat="1" ht="15" customHeight="1">
      <c r="A4" s="589"/>
      <c r="B4" s="589"/>
      <c r="C4" s="589"/>
      <c r="D4" s="589"/>
      <c r="E4" s="614"/>
      <c r="F4" s="614"/>
      <c r="G4" s="614"/>
      <c r="H4" s="589"/>
      <c r="I4" s="629"/>
      <c r="J4" s="630"/>
      <c r="K4" s="622" t="s">
        <v>168</v>
      </c>
      <c r="L4" s="588" t="s">
        <v>178</v>
      </c>
      <c r="M4" s="632"/>
      <c r="N4" s="589"/>
      <c r="O4" s="589"/>
      <c r="P4" s="619"/>
      <c r="Q4" s="620"/>
      <c r="R4" s="620"/>
      <c r="S4" s="620"/>
      <c r="T4" s="620"/>
      <c r="U4" s="620"/>
      <c r="V4" s="620"/>
      <c r="W4" s="621"/>
    </row>
    <row r="5" spans="1:59" s="36" customFormat="1" ht="27.6" customHeight="1">
      <c r="A5" s="589"/>
      <c r="B5" s="589"/>
      <c r="C5" s="589"/>
      <c r="D5" s="589"/>
      <c r="E5" s="614"/>
      <c r="F5" s="614"/>
      <c r="G5" s="614"/>
      <c r="H5" s="589"/>
      <c r="I5" s="629"/>
      <c r="J5" s="630"/>
      <c r="K5" s="623"/>
      <c r="L5" s="589"/>
      <c r="M5" s="632"/>
      <c r="N5" s="589"/>
      <c r="O5" s="589"/>
      <c r="P5" s="625" t="s">
        <v>459</v>
      </c>
      <c r="Q5" s="625"/>
      <c r="R5" s="625"/>
      <c r="S5" s="625"/>
      <c r="T5" s="626" t="s">
        <v>200</v>
      </c>
      <c r="U5" s="627"/>
      <c r="V5" s="627"/>
      <c r="W5" s="628"/>
    </row>
    <row r="6" spans="1:59" s="36" customFormat="1" ht="47.25">
      <c r="A6" s="590"/>
      <c r="B6" s="590"/>
      <c r="C6" s="590"/>
      <c r="D6" s="590"/>
      <c r="E6" s="615"/>
      <c r="F6" s="615"/>
      <c r="G6" s="615"/>
      <c r="H6" s="590"/>
      <c r="I6" s="629"/>
      <c r="J6" s="621"/>
      <c r="K6" s="624"/>
      <c r="L6" s="590"/>
      <c r="M6" s="633"/>
      <c r="N6" s="590"/>
      <c r="O6" s="590"/>
      <c r="P6" s="387" t="s">
        <v>179</v>
      </c>
      <c r="Q6" s="32" t="s">
        <v>460</v>
      </c>
      <c r="R6" s="33" t="s">
        <v>180</v>
      </c>
      <c r="S6" s="314" t="s">
        <v>181</v>
      </c>
      <c r="T6" s="33" t="s">
        <v>179</v>
      </c>
      <c r="U6" s="32" t="s">
        <v>460</v>
      </c>
      <c r="V6" s="33" t="s">
        <v>180</v>
      </c>
      <c r="W6" s="33" t="s">
        <v>181</v>
      </c>
    </row>
    <row r="7" spans="1:59" s="181" customFormat="1">
      <c r="A7" s="181">
        <v>1</v>
      </c>
      <c r="B7" s="181">
        <v>2</v>
      </c>
      <c r="C7" s="181">
        <v>3</v>
      </c>
      <c r="D7" s="181">
        <v>4</v>
      </c>
      <c r="E7" s="180">
        <v>5</v>
      </c>
      <c r="F7" s="108">
        <v>6</v>
      </c>
      <c r="G7" s="182">
        <v>7</v>
      </c>
      <c r="H7" s="31">
        <v>8</v>
      </c>
      <c r="I7" s="31"/>
      <c r="J7" s="31"/>
      <c r="K7" s="53">
        <v>9</v>
      </c>
      <c r="L7" s="387">
        <v>10</v>
      </c>
      <c r="M7" s="53">
        <v>11</v>
      </c>
      <c r="N7" s="32">
        <v>12</v>
      </c>
      <c r="O7" s="32"/>
      <c r="P7" s="387">
        <v>13</v>
      </c>
      <c r="Q7" s="32">
        <v>14</v>
      </c>
      <c r="R7" s="32">
        <v>15</v>
      </c>
      <c r="S7" s="53">
        <v>16</v>
      </c>
      <c r="T7" s="32">
        <v>17</v>
      </c>
      <c r="U7" s="32">
        <v>18</v>
      </c>
      <c r="V7" s="32">
        <v>19</v>
      </c>
      <c r="W7" s="32">
        <v>20</v>
      </c>
    </row>
    <row r="8" spans="1:59" s="181" customFormat="1" ht="72" customHeight="1">
      <c r="A8" s="11" t="s">
        <v>527</v>
      </c>
      <c r="B8" s="11" t="s">
        <v>528</v>
      </c>
      <c r="C8" s="11" t="s">
        <v>529</v>
      </c>
      <c r="D8" s="11" t="s">
        <v>530</v>
      </c>
      <c r="E8" s="180"/>
      <c r="F8" s="108"/>
      <c r="G8" s="297"/>
      <c r="H8" s="286"/>
      <c r="I8" s="286"/>
      <c r="J8" s="286"/>
      <c r="K8" s="53" t="s">
        <v>24</v>
      </c>
      <c r="L8" s="395" t="s">
        <v>214</v>
      </c>
      <c r="M8" s="53" t="s">
        <v>828</v>
      </c>
      <c r="N8" s="32" t="s">
        <v>538</v>
      </c>
      <c r="O8" s="32" t="s">
        <v>829</v>
      </c>
      <c r="P8" s="187" t="s">
        <v>830</v>
      </c>
      <c r="Q8" s="32" t="s">
        <v>831</v>
      </c>
      <c r="R8" s="32" t="s">
        <v>531</v>
      </c>
      <c r="S8" s="53" t="s">
        <v>532</v>
      </c>
      <c r="T8" s="32" t="s">
        <v>830</v>
      </c>
      <c r="U8" s="32" t="s">
        <v>831</v>
      </c>
      <c r="V8" s="32" t="s">
        <v>531</v>
      </c>
      <c r="W8" s="32" t="s">
        <v>532</v>
      </c>
    </row>
    <row r="9" spans="1:59" ht="23.25" customHeight="1">
      <c r="A9" s="591">
        <v>0.85</v>
      </c>
      <c r="B9" s="634"/>
      <c r="C9" s="635"/>
      <c r="D9" s="636"/>
      <c r="E9" s="183" t="s">
        <v>182</v>
      </c>
      <c r="F9" s="637" t="s">
        <v>232</v>
      </c>
      <c r="G9" s="638"/>
      <c r="H9" s="638"/>
      <c r="I9" s="638"/>
      <c r="J9" s="638"/>
      <c r="K9" s="638"/>
      <c r="L9" s="638"/>
      <c r="M9" s="639"/>
      <c r="N9" s="54"/>
      <c r="O9" s="54"/>
      <c r="P9" s="50"/>
      <c r="Q9" s="50"/>
      <c r="R9" s="184"/>
      <c r="S9" s="315"/>
      <c r="T9" s="184"/>
      <c r="U9" s="184"/>
      <c r="V9" s="184"/>
      <c r="W9" s="184"/>
    </row>
    <row r="10" spans="1:59" s="185" customFormat="1" ht="24.6" customHeight="1">
      <c r="A10" s="592"/>
      <c r="B10" s="593">
        <v>0.44</v>
      </c>
      <c r="E10" s="186" t="s">
        <v>183</v>
      </c>
      <c r="F10" s="425" t="s">
        <v>233</v>
      </c>
      <c r="G10" s="426"/>
      <c r="H10" s="426"/>
      <c r="I10" s="426"/>
      <c r="J10" s="426"/>
      <c r="K10" s="426"/>
      <c r="L10" s="426"/>
      <c r="M10" s="427"/>
      <c r="N10" s="281"/>
      <c r="O10" s="281"/>
      <c r="P10" s="187"/>
      <c r="Q10" s="282"/>
      <c r="R10" s="283"/>
      <c r="S10" s="316">
        <f>SUM(S12:S28)</f>
        <v>37.4</v>
      </c>
      <c r="T10" s="282"/>
      <c r="U10" s="282"/>
      <c r="V10" s="283"/>
      <c r="W10" s="283"/>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row>
    <row r="11" spans="1:59" s="192" customFormat="1" ht="21" customHeight="1">
      <c r="A11" s="592"/>
      <c r="B11" s="594"/>
      <c r="C11" s="428">
        <v>0.31</v>
      </c>
      <c r="D11" s="189"/>
      <c r="E11" s="190" t="s">
        <v>212</v>
      </c>
      <c r="F11" s="429" t="s">
        <v>234</v>
      </c>
      <c r="G11" s="430"/>
      <c r="H11" s="430"/>
      <c r="I11" s="430"/>
      <c r="J11" s="430"/>
      <c r="K11" s="430"/>
      <c r="L11" s="430"/>
      <c r="M11" s="431"/>
      <c r="N11" s="34"/>
      <c r="O11" s="34"/>
      <c r="P11" s="187"/>
      <c r="Q11" s="187"/>
      <c r="R11" s="188"/>
      <c r="S11" s="317"/>
      <c r="T11" s="187"/>
      <c r="U11" s="187"/>
      <c r="V11" s="188"/>
      <c r="W11" s="188"/>
      <c r="X11" s="191"/>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row>
    <row r="12" spans="1:59" s="36" customFormat="1" ht="37.5" customHeight="1">
      <c r="A12" s="592"/>
      <c r="B12" s="594"/>
      <c r="C12" s="432"/>
      <c r="D12" s="308">
        <v>0.5</v>
      </c>
      <c r="E12" s="433" t="s">
        <v>13</v>
      </c>
      <c r="F12" s="270" t="s">
        <v>452</v>
      </c>
      <c r="G12" s="111" t="s">
        <v>549</v>
      </c>
      <c r="H12" s="422" t="s">
        <v>41</v>
      </c>
      <c r="I12" s="111" t="s">
        <v>550</v>
      </c>
      <c r="J12" s="403" t="s">
        <v>551</v>
      </c>
      <c r="K12" s="412" t="s">
        <v>453</v>
      </c>
      <c r="L12" s="480">
        <v>1511.52</v>
      </c>
      <c r="M12" s="412" t="s">
        <v>28</v>
      </c>
      <c r="N12" s="193">
        <v>0.5</v>
      </c>
      <c r="O12" s="310">
        <f>$A$9*$B$10*$C$11*$D$12*N12</f>
        <v>2.8985E-2</v>
      </c>
      <c r="P12" s="388"/>
      <c r="Q12" s="263"/>
      <c r="R12" s="195">
        <v>100</v>
      </c>
      <c r="S12" s="318">
        <f>R12*O12</f>
        <v>2.8984999999999999</v>
      </c>
      <c r="T12" s="420"/>
      <c r="U12" s="420"/>
      <c r="V12" s="33"/>
      <c r="W12" s="33"/>
    </row>
    <row r="13" spans="1:59" s="36" customFormat="1" ht="22.5" customHeight="1">
      <c r="A13" s="592"/>
      <c r="B13" s="594"/>
      <c r="C13" s="432"/>
      <c r="D13" s="312"/>
      <c r="E13" s="434"/>
      <c r="F13" s="435"/>
      <c r="G13" s="408" t="s">
        <v>552</v>
      </c>
      <c r="H13" s="422" t="s">
        <v>202</v>
      </c>
      <c r="I13" s="408" t="s">
        <v>553</v>
      </c>
      <c r="J13" s="422" t="s">
        <v>508</v>
      </c>
      <c r="K13" s="407" t="s">
        <v>540</v>
      </c>
      <c r="L13" s="481">
        <v>77.16</v>
      </c>
      <c r="M13" s="412" t="s">
        <v>28</v>
      </c>
      <c r="N13" s="197">
        <v>0.5</v>
      </c>
      <c r="O13" s="310">
        <f>$A$9*$B$10*$C$11*$D$12*N13</f>
        <v>2.8985E-2</v>
      </c>
      <c r="P13" s="389"/>
      <c r="Q13" s="263"/>
      <c r="R13" s="195">
        <v>100</v>
      </c>
      <c r="S13" s="318">
        <f>R13*O13</f>
        <v>2.8984999999999999</v>
      </c>
      <c r="T13" s="411"/>
      <c r="U13" s="411"/>
      <c r="V13" s="109"/>
      <c r="W13" s="109"/>
    </row>
    <row r="14" spans="1:59" s="36" customFormat="1" ht="29.25" customHeight="1">
      <c r="A14" s="592"/>
      <c r="B14" s="594"/>
      <c r="C14" s="432"/>
      <c r="D14" s="308">
        <v>0.5</v>
      </c>
      <c r="E14" s="433" t="s">
        <v>14</v>
      </c>
      <c r="F14" s="270" t="s">
        <v>40</v>
      </c>
      <c r="G14" s="111" t="s">
        <v>554</v>
      </c>
      <c r="H14" s="106" t="s">
        <v>39</v>
      </c>
      <c r="I14" s="111" t="s">
        <v>555</v>
      </c>
      <c r="J14" s="106" t="s">
        <v>39</v>
      </c>
      <c r="K14" s="55" t="s">
        <v>26</v>
      </c>
      <c r="L14" s="30">
        <v>99.7</v>
      </c>
      <c r="M14" s="412" t="s">
        <v>474</v>
      </c>
      <c r="N14" s="193">
        <v>0.5</v>
      </c>
      <c r="O14" s="310">
        <f>$A$9*$B$10*$C$11*$D$14*N14</f>
        <v>2.8985E-2</v>
      </c>
      <c r="P14" s="226"/>
      <c r="Q14" s="263"/>
      <c r="R14" s="119">
        <v>100</v>
      </c>
      <c r="S14" s="318">
        <f t="shared" ref="S14:S28" si="0">R14*O14</f>
        <v>2.8984999999999999</v>
      </c>
      <c r="T14" s="420"/>
      <c r="U14" s="420"/>
      <c r="V14" s="33"/>
      <c r="W14" s="33"/>
    </row>
    <row r="15" spans="1:59" s="36" customFormat="1" ht="48.75" customHeight="1">
      <c r="A15" s="592"/>
      <c r="B15" s="594"/>
      <c r="C15" s="436"/>
      <c r="D15" s="312"/>
      <c r="E15" s="434"/>
      <c r="F15" s="435"/>
      <c r="G15" s="409" t="s">
        <v>556</v>
      </c>
      <c r="H15" s="106" t="s">
        <v>52</v>
      </c>
      <c r="I15" s="409" t="s">
        <v>557</v>
      </c>
      <c r="J15" s="106" t="s">
        <v>52</v>
      </c>
      <c r="K15" s="205" t="s">
        <v>461</v>
      </c>
      <c r="L15" s="482">
        <v>200</v>
      </c>
      <c r="M15" s="111" t="s">
        <v>28</v>
      </c>
      <c r="N15" s="193">
        <v>0.5</v>
      </c>
      <c r="O15" s="310">
        <f>$A$9*$B$10*$C$11*$D$14*N15</f>
        <v>2.8985E-2</v>
      </c>
      <c r="P15" s="226"/>
      <c r="Q15" s="261"/>
      <c r="R15" s="262">
        <v>100</v>
      </c>
      <c r="S15" s="318">
        <f t="shared" si="0"/>
        <v>2.8984999999999999</v>
      </c>
      <c r="T15" s="420"/>
      <c r="U15" s="420"/>
      <c r="V15" s="33"/>
      <c r="W15" s="33"/>
    </row>
    <row r="16" spans="1:59">
      <c r="A16" s="592"/>
      <c r="B16" s="594"/>
      <c r="C16" s="199"/>
      <c r="D16" s="192"/>
      <c r="E16" s="190" t="s">
        <v>59</v>
      </c>
      <c r="F16" s="429" t="s">
        <v>454</v>
      </c>
      <c r="G16" s="430"/>
      <c r="H16" s="430"/>
      <c r="I16" s="430"/>
      <c r="J16" s="430"/>
      <c r="K16" s="430"/>
      <c r="L16" s="430"/>
      <c r="M16" s="431"/>
      <c r="N16" s="56"/>
      <c r="O16" s="311"/>
      <c r="P16" s="187"/>
      <c r="Q16" s="187"/>
      <c r="R16" s="188"/>
      <c r="S16" s="319"/>
      <c r="T16" s="187"/>
      <c r="U16" s="187"/>
      <c r="V16" s="188"/>
      <c r="W16" s="200"/>
    </row>
    <row r="17" spans="1:60" s="206" customFormat="1" ht="14.25" hidden="1" customHeight="1">
      <c r="A17" s="592"/>
      <c r="B17" s="594"/>
      <c r="C17" s="201"/>
      <c r="D17" s="415">
        <v>1</v>
      </c>
      <c r="E17" s="202" t="s">
        <v>15</v>
      </c>
      <c r="F17" s="37" t="s">
        <v>44</v>
      </c>
      <c r="G17" s="203" t="s">
        <v>558</v>
      </c>
      <c r="H17" s="37" t="s">
        <v>44</v>
      </c>
      <c r="I17" s="203" t="s">
        <v>559</v>
      </c>
      <c r="J17" s="37" t="s">
        <v>462</v>
      </c>
      <c r="K17" s="204" t="s">
        <v>463</v>
      </c>
      <c r="L17" s="396"/>
      <c r="M17" s="204" t="s">
        <v>172</v>
      </c>
      <c r="N17" s="205">
        <v>1</v>
      </c>
      <c r="O17" s="310">
        <f>$A$9*$B$10*$C$17*$D$17*N17</f>
        <v>0</v>
      </c>
      <c r="P17" s="390">
        <v>0</v>
      </c>
      <c r="Q17" s="263">
        <v>10</v>
      </c>
      <c r="R17" s="195">
        <f>100-(L17-P17)*Q17</f>
        <v>100</v>
      </c>
      <c r="S17" s="318">
        <f t="shared" si="0"/>
        <v>0</v>
      </c>
      <c r="T17" s="8"/>
      <c r="U17" s="103"/>
      <c r="V17" s="264"/>
      <c r="W17" s="39"/>
    </row>
    <row r="18" spans="1:60" ht="15.75" customHeight="1">
      <c r="A18" s="592"/>
      <c r="B18" s="594"/>
      <c r="C18" s="428">
        <v>0.62</v>
      </c>
      <c r="D18" s="207"/>
      <c r="E18" s="208" t="s">
        <v>201</v>
      </c>
      <c r="F18" s="429" t="s">
        <v>169</v>
      </c>
      <c r="G18" s="430"/>
      <c r="H18" s="430"/>
      <c r="I18" s="429" t="s">
        <v>169</v>
      </c>
      <c r="J18" s="430"/>
      <c r="K18" s="430"/>
      <c r="L18" s="484"/>
      <c r="M18" s="209"/>
      <c r="N18" s="34"/>
      <c r="O18" s="311"/>
      <c r="P18" s="210"/>
      <c r="Q18" s="210"/>
      <c r="R18" s="211"/>
      <c r="S18" s="319"/>
      <c r="T18" s="210"/>
      <c r="U18" s="210"/>
      <c r="V18" s="211"/>
      <c r="W18" s="212"/>
    </row>
    <row r="19" spans="1:60" s="120" customFormat="1" ht="37.700000000000003" customHeight="1">
      <c r="A19" s="592"/>
      <c r="B19" s="594"/>
      <c r="C19" s="432"/>
      <c r="D19" s="308">
        <v>0.13</v>
      </c>
      <c r="E19" s="433" t="s">
        <v>1</v>
      </c>
      <c r="F19" s="437" t="s">
        <v>2</v>
      </c>
      <c r="G19" s="111" t="s">
        <v>560</v>
      </c>
      <c r="H19" s="106" t="s">
        <v>9</v>
      </c>
      <c r="I19" s="111" t="s">
        <v>561</v>
      </c>
      <c r="J19" s="106" t="s">
        <v>9</v>
      </c>
      <c r="K19" s="81" t="s">
        <v>464</v>
      </c>
      <c r="L19" s="482">
        <v>208.07</v>
      </c>
      <c r="M19" s="412" t="s">
        <v>172</v>
      </c>
      <c r="N19" s="193">
        <v>1</v>
      </c>
      <c r="O19" s="310">
        <f>$A$9*$B$10*$C$18*$D$19*N19</f>
        <v>3.0144400000000002E-2</v>
      </c>
      <c r="P19" s="391"/>
      <c r="Q19" s="265"/>
      <c r="R19" s="263">
        <v>100</v>
      </c>
      <c r="S19" s="318">
        <f t="shared" si="0"/>
        <v>3.01444</v>
      </c>
      <c r="T19" s="420"/>
      <c r="U19" s="420"/>
      <c r="V19" s="40"/>
      <c r="W19" s="39"/>
      <c r="X19" s="275"/>
      <c r="Y19" s="275"/>
      <c r="Z19" s="275"/>
      <c r="AA19" s="275"/>
      <c r="AB19" s="275"/>
      <c r="AC19" s="275"/>
      <c r="AD19" s="275"/>
      <c r="AE19" s="275"/>
      <c r="AF19" s="275"/>
      <c r="AG19" s="275"/>
      <c r="AH19" s="275"/>
      <c r="AI19" s="275"/>
      <c r="AJ19" s="275"/>
      <c r="AK19" s="275"/>
      <c r="AL19" s="275"/>
      <c r="AM19" s="275"/>
      <c r="AN19" s="275"/>
      <c r="AO19" s="275"/>
      <c r="AP19" s="275"/>
      <c r="AQ19" s="275"/>
      <c r="AR19" s="275"/>
      <c r="AS19" s="275"/>
      <c r="AT19" s="275"/>
      <c r="AU19" s="275"/>
      <c r="AV19" s="275"/>
      <c r="AW19" s="275"/>
      <c r="AX19" s="275"/>
      <c r="AY19" s="275"/>
      <c r="AZ19" s="275"/>
      <c r="BA19" s="275"/>
      <c r="BB19" s="275"/>
      <c r="BC19" s="275"/>
      <c r="BD19" s="275"/>
      <c r="BE19" s="275"/>
      <c r="BF19" s="275"/>
      <c r="BG19" s="275"/>
      <c r="BH19" s="274"/>
    </row>
    <row r="20" spans="1:60" s="120" customFormat="1" ht="45.6" customHeight="1">
      <c r="A20" s="592"/>
      <c r="B20" s="594"/>
      <c r="C20" s="432"/>
      <c r="D20" s="308">
        <v>0.25</v>
      </c>
      <c r="E20" s="433" t="s">
        <v>3</v>
      </c>
      <c r="F20" s="437" t="s">
        <v>4</v>
      </c>
      <c r="G20" s="111" t="s">
        <v>565</v>
      </c>
      <c r="H20" s="106" t="s">
        <v>167</v>
      </c>
      <c r="I20" s="111" t="s">
        <v>566</v>
      </c>
      <c r="J20" s="106" t="s">
        <v>167</v>
      </c>
      <c r="K20" s="111" t="s">
        <v>26</v>
      </c>
      <c r="L20" s="482">
        <v>3.43</v>
      </c>
      <c r="M20" s="412" t="s">
        <v>28</v>
      </c>
      <c r="N20" s="193">
        <v>0.5</v>
      </c>
      <c r="O20" s="310">
        <f>$A$9*$B$10*$C$18*$D$20*N20</f>
        <v>2.8985E-2</v>
      </c>
      <c r="P20" s="391"/>
      <c r="Q20" s="8"/>
      <c r="R20" s="195">
        <v>100</v>
      </c>
      <c r="S20" s="318">
        <f t="shared" si="0"/>
        <v>2.8984999999999999</v>
      </c>
      <c r="T20" s="420"/>
      <c r="U20" s="420"/>
      <c r="V20" s="40"/>
      <c r="W20" s="39"/>
      <c r="X20" s="275"/>
      <c r="Y20" s="275"/>
      <c r="Z20" s="275"/>
      <c r="AA20" s="275"/>
      <c r="AB20" s="275"/>
      <c r="AC20" s="275"/>
      <c r="AD20" s="275"/>
      <c r="AE20" s="275"/>
      <c r="AF20" s="275"/>
      <c r="AG20" s="275"/>
      <c r="AH20" s="275"/>
      <c r="AI20" s="275"/>
      <c r="AJ20" s="275"/>
      <c r="AK20" s="275"/>
      <c r="AL20" s="275"/>
      <c r="AM20" s="275"/>
      <c r="AN20" s="275"/>
      <c r="AO20" s="275"/>
      <c r="AP20" s="275"/>
      <c r="AQ20" s="275"/>
      <c r="AR20" s="275"/>
      <c r="AS20" s="275"/>
      <c r="AT20" s="275"/>
      <c r="AU20" s="275"/>
      <c r="AV20" s="275"/>
      <c r="AW20" s="275"/>
      <c r="AX20" s="275"/>
      <c r="AY20" s="275"/>
      <c r="AZ20" s="275"/>
      <c r="BA20" s="275"/>
      <c r="BB20" s="275"/>
      <c r="BC20" s="275"/>
      <c r="BD20" s="275"/>
      <c r="BE20" s="275"/>
      <c r="BF20" s="275"/>
      <c r="BG20" s="275"/>
      <c r="BH20" s="274"/>
    </row>
    <row r="21" spans="1:60" s="120" customFormat="1" ht="36" customHeight="1">
      <c r="A21" s="592"/>
      <c r="B21" s="594"/>
      <c r="C21" s="432"/>
      <c r="D21" s="312"/>
      <c r="E21" s="434"/>
      <c r="F21" s="441"/>
      <c r="G21" s="111" t="s">
        <v>567</v>
      </c>
      <c r="H21" s="106" t="s">
        <v>51</v>
      </c>
      <c r="I21" s="111" t="s">
        <v>568</v>
      </c>
      <c r="J21" s="106" t="s">
        <v>509</v>
      </c>
      <c r="K21" s="111" t="s">
        <v>510</v>
      </c>
      <c r="L21" s="482">
        <v>1800</v>
      </c>
      <c r="M21" s="412" t="s">
        <v>172</v>
      </c>
      <c r="N21" s="193">
        <v>0.5</v>
      </c>
      <c r="O21" s="310">
        <f>$A$9*$B$10*$C$18*$D$20*N21</f>
        <v>2.8985E-2</v>
      </c>
      <c r="P21" s="391"/>
      <c r="Q21" s="8"/>
      <c r="R21" s="195">
        <v>100</v>
      </c>
      <c r="S21" s="318">
        <f t="shared" si="0"/>
        <v>2.8984999999999999</v>
      </c>
      <c r="T21" s="420"/>
      <c r="U21" s="420"/>
      <c r="V21" s="266"/>
      <c r="W21" s="39"/>
      <c r="X21" s="275"/>
      <c r="Y21" s="275"/>
      <c r="Z21" s="275"/>
      <c r="AA21" s="275"/>
      <c r="AB21" s="275"/>
      <c r="AC21" s="275"/>
      <c r="AD21" s="275"/>
      <c r="AE21" s="275"/>
      <c r="AF21" s="275"/>
      <c r="AG21" s="275"/>
      <c r="AH21" s="275"/>
      <c r="AI21" s="275"/>
      <c r="AJ21" s="275"/>
      <c r="AK21" s="275"/>
      <c r="AL21" s="275"/>
      <c r="AM21" s="275"/>
      <c r="AN21" s="275"/>
      <c r="AO21" s="275"/>
      <c r="AP21" s="275"/>
      <c r="AQ21" s="275"/>
      <c r="AR21" s="275"/>
      <c r="AS21" s="275"/>
      <c r="AT21" s="275"/>
      <c r="AU21" s="275"/>
      <c r="AV21" s="275"/>
      <c r="AW21" s="275"/>
      <c r="AX21" s="275"/>
      <c r="AY21" s="275"/>
      <c r="AZ21" s="275"/>
      <c r="BA21" s="275"/>
      <c r="BB21" s="275"/>
      <c r="BC21" s="275"/>
      <c r="BD21" s="275"/>
      <c r="BE21" s="275"/>
      <c r="BF21" s="275"/>
      <c r="BG21" s="275"/>
      <c r="BH21" s="274"/>
    </row>
    <row r="22" spans="1:60" s="120" customFormat="1" ht="35.25" customHeight="1">
      <c r="A22" s="592"/>
      <c r="B22" s="594"/>
      <c r="C22" s="432"/>
      <c r="D22" s="308">
        <v>0.37</v>
      </c>
      <c r="E22" s="433" t="s">
        <v>12</v>
      </c>
      <c r="F22" s="437" t="s">
        <v>6</v>
      </c>
      <c r="G22" s="407" t="s">
        <v>569</v>
      </c>
      <c r="H22" s="106" t="s">
        <v>841</v>
      </c>
      <c r="I22" s="407" t="s">
        <v>570</v>
      </c>
      <c r="J22" s="106" t="s">
        <v>841</v>
      </c>
      <c r="K22" s="111" t="s">
        <v>254</v>
      </c>
      <c r="L22" s="482">
        <v>7</v>
      </c>
      <c r="M22" s="412" t="s">
        <v>172</v>
      </c>
      <c r="N22" s="193">
        <v>0.33</v>
      </c>
      <c r="O22" s="310">
        <f>$A$9*$B$10*$C$18*$D$22*N22</f>
        <v>2.8312548E-2</v>
      </c>
      <c r="P22" s="391"/>
      <c r="Q22" s="8"/>
      <c r="R22" s="195">
        <v>100</v>
      </c>
      <c r="S22" s="318">
        <f>R22*O22</f>
        <v>2.8312548</v>
      </c>
      <c r="T22" s="420"/>
      <c r="U22" s="420"/>
      <c r="V22" s="40"/>
      <c r="W22" s="39"/>
      <c r="X22" s="275"/>
      <c r="Y22" s="275"/>
      <c r="Z22" s="275"/>
      <c r="AA22" s="275"/>
      <c r="AB22" s="275"/>
      <c r="AC22" s="275"/>
      <c r="AD22" s="275"/>
      <c r="AE22" s="275"/>
      <c r="AF22" s="275"/>
      <c r="AG22" s="275"/>
      <c r="AH22" s="275"/>
      <c r="AI22" s="275"/>
      <c r="AJ22" s="275"/>
      <c r="AK22" s="275"/>
      <c r="AL22" s="275"/>
      <c r="AM22" s="275"/>
      <c r="AN22" s="275"/>
      <c r="AO22" s="275"/>
      <c r="AP22" s="275"/>
      <c r="AQ22" s="275"/>
      <c r="AR22" s="275"/>
      <c r="AS22" s="275"/>
      <c r="AT22" s="275"/>
      <c r="AU22" s="275"/>
      <c r="AV22" s="275"/>
      <c r="AW22" s="275"/>
      <c r="AX22" s="275"/>
      <c r="AY22" s="275"/>
      <c r="AZ22" s="275"/>
      <c r="BA22" s="275"/>
      <c r="BB22" s="275"/>
      <c r="BC22" s="275"/>
      <c r="BD22" s="275"/>
      <c r="BE22" s="275"/>
      <c r="BF22" s="275"/>
      <c r="BG22" s="275"/>
      <c r="BH22" s="274"/>
    </row>
    <row r="23" spans="1:60" s="120" customFormat="1" ht="63" customHeight="1">
      <c r="A23" s="592"/>
      <c r="B23" s="594"/>
      <c r="C23" s="432"/>
      <c r="D23" s="438"/>
      <c r="E23" s="439"/>
      <c r="F23" s="440"/>
      <c r="G23" s="442" t="s">
        <v>572</v>
      </c>
      <c r="H23" s="443" t="s">
        <v>50</v>
      </c>
      <c r="I23" s="404" t="s">
        <v>573</v>
      </c>
      <c r="J23" s="106" t="s">
        <v>842</v>
      </c>
      <c r="K23" s="111" t="s">
        <v>254</v>
      </c>
      <c r="L23" s="482">
        <v>3</v>
      </c>
      <c r="M23" s="412" t="s">
        <v>172</v>
      </c>
      <c r="N23" s="193">
        <v>0.33</v>
      </c>
      <c r="O23" s="310">
        <f>$A$9*$B$10*$C$18*$D$22*N23</f>
        <v>2.8312548E-2</v>
      </c>
      <c r="P23" s="391"/>
      <c r="Q23" s="8"/>
      <c r="R23" s="195">
        <v>100</v>
      </c>
      <c r="S23" s="318">
        <f t="shared" si="0"/>
        <v>2.8312548</v>
      </c>
      <c r="T23" s="420"/>
      <c r="U23" s="420"/>
      <c r="V23" s="40"/>
      <c r="W23" s="39"/>
      <c r="X23" s="275"/>
      <c r="Y23" s="275"/>
      <c r="Z23" s="275"/>
      <c r="AA23" s="275"/>
      <c r="AB23" s="275"/>
      <c r="AC23" s="275"/>
      <c r="AD23" s="275"/>
      <c r="AE23" s="275"/>
      <c r="AF23" s="275"/>
      <c r="AG23" s="275"/>
      <c r="AH23" s="275"/>
      <c r="AI23" s="275"/>
      <c r="AJ23" s="275"/>
      <c r="AK23" s="275"/>
      <c r="AL23" s="275"/>
      <c r="AM23" s="275"/>
      <c r="AN23" s="275"/>
      <c r="AO23" s="275"/>
      <c r="AP23" s="275"/>
      <c r="AQ23" s="275"/>
      <c r="AR23" s="275"/>
      <c r="AS23" s="275"/>
      <c r="AT23" s="275"/>
      <c r="AU23" s="275"/>
      <c r="AV23" s="275"/>
      <c r="AW23" s="275"/>
      <c r="AX23" s="275"/>
      <c r="AY23" s="275"/>
      <c r="AZ23" s="275"/>
      <c r="BA23" s="275"/>
      <c r="BB23" s="275"/>
      <c r="BC23" s="275"/>
      <c r="BD23" s="275"/>
      <c r="BE23" s="275"/>
      <c r="BF23" s="275"/>
      <c r="BG23" s="275"/>
      <c r="BH23" s="274"/>
    </row>
    <row r="24" spans="1:60" s="120" customFormat="1" ht="55.5" customHeight="1">
      <c r="A24" s="592"/>
      <c r="B24" s="594"/>
      <c r="C24" s="432"/>
      <c r="D24" s="438"/>
      <c r="E24" s="439"/>
      <c r="F24" s="440"/>
      <c r="G24" s="444"/>
      <c r="H24" s="445"/>
      <c r="I24" s="404" t="s">
        <v>843</v>
      </c>
      <c r="J24" s="106" t="s">
        <v>844</v>
      </c>
      <c r="K24" s="111" t="s">
        <v>254</v>
      </c>
      <c r="L24" s="482">
        <v>5</v>
      </c>
      <c r="M24" s="412" t="s">
        <v>172</v>
      </c>
      <c r="N24" s="193">
        <v>0.34</v>
      </c>
      <c r="O24" s="310">
        <f>$A$9*$B$10*$C$18*$D$22*N24</f>
        <v>2.9170504000000003E-2</v>
      </c>
      <c r="P24" s="391"/>
      <c r="Q24" s="8"/>
      <c r="R24" s="195">
        <v>100</v>
      </c>
      <c r="S24" s="318">
        <f t="shared" si="0"/>
        <v>2.9170504000000004</v>
      </c>
      <c r="T24" s="420"/>
      <c r="U24" s="420"/>
      <c r="V24" s="40"/>
      <c r="W24" s="39"/>
      <c r="X24" s="275"/>
      <c r="Y24" s="275"/>
      <c r="Z24" s="275"/>
      <c r="AA24" s="275"/>
      <c r="AB24" s="275"/>
      <c r="AC24" s="275"/>
      <c r="AD24" s="275"/>
      <c r="AE24" s="275"/>
      <c r="AF24" s="275"/>
      <c r="AG24" s="275"/>
      <c r="AH24" s="275"/>
      <c r="AI24" s="275"/>
      <c r="AJ24" s="275"/>
      <c r="AK24" s="275"/>
      <c r="AL24" s="275"/>
      <c r="AM24" s="275"/>
      <c r="AN24" s="275"/>
      <c r="AO24" s="275"/>
      <c r="AP24" s="275"/>
      <c r="AQ24" s="275"/>
      <c r="AR24" s="275"/>
      <c r="AS24" s="275"/>
      <c r="AT24" s="275"/>
      <c r="AU24" s="275"/>
      <c r="AV24" s="275"/>
      <c r="AW24" s="275"/>
      <c r="AX24" s="275"/>
      <c r="AY24" s="275"/>
      <c r="AZ24" s="275"/>
      <c r="BA24" s="275"/>
      <c r="BB24" s="275"/>
      <c r="BC24" s="275"/>
      <c r="BD24" s="275"/>
      <c r="BE24" s="275"/>
      <c r="BF24" s="275"/>
      <c r="BG24" s="275"/>
      <c r="BH24" s="274"/>
    </row>
    <row r="25" spans="1:60" s="120" customFormat="1" ht="32.25" customHeight="1">
      <c r="A25" s="592"/>
      <c r="B25" s="594"/>
      <c r="C25" s="432"/>
      <c r="D25" s="308">
        <v>0.25</v>
      </c>
      <c r="E25" s="433" t="s">
        <v>7</v>
      </c>
      <c r="F25" s="446" t="s">
        <v>36</v>
      </c>
      <c r="G25" s="270" t="s">
        <v>576</v>
      </c>
      <c r="H25" s="422" t="s">
        <v>37</v>
      </c>
      <c r="I25" s="270" t="s">
        <v>577</v>
      </c>
      <c r="J25" s="422" t="s">
        <v>544</v>
      </c>
      <c r="K25" s="111" t="s">
        <v>465</v>
      </c>
      <c r="L25" s="483">
        <v>0</v>
      </c>
      <c r="M25" s="412" t="s">
        <v>172</v>
      </c>
      <c r="N25" s="193">
        <v>0.5</v>
      </c>
      <c r="O25" s="310">
        <f>$A$9*$B$10*$C$18*$D$25*N25</f>
        <v>2.8985E-2</v>
      </c>
      <c r="P25" s="226"/>
      <c r="Q25" s="8"/>
      <c r="R25" s="195">
        <v>100</v>
      </c>
      <c r="S25" s="318">
        <f t="shared" si="0"/>
        <v>2.8984999999999999</v>
      </c>
      <c r="T25" s="420"/>
      <c r="U25" s="420"/>
      <c r="V25" s="40"/>
      <c r="W25" s="39"/>
      <c r="X25" s="275"/>
      <c r="Y25" s="275"/>
      <c r="Z25" s="275"/>
      <c r="AA25" s="275"/>
      <c r="AB25" s="275"/>
      <c r="AC25" s="275"/>
      <c r="AD25" s="275"/>
      <c r="AE25" s="275"/>
      <c r="AF25" s="275"/>
      <c r="AG25" s="275"/>
      <c r="AH25" s="275"/>
      <c r="AI25" s="275"/>
      <c r="AJ25" s="275"/>
      <c r="AK25" s="275"/>
      <c r="AL25" s="275"/>
      <c r="AM25" s="275"/>
      <c r="AN25" s="275"/>
      <c r="AO25" s="275"/>
      <c r="AP25" s="275"/>
      <c r="AQ25" s="275"/>
      <c r="AR25" s="275"/>
      <c r="AS25" s="275"/>
      <c r="AT25" s="275"/>
      <c r="AU25" s="275"/>
      <c r="AV25" s="275"/>
      <c r="AW25" s="275"/>
      <c r="AX25" s="275"/>
      <c r="AY25" s="275"/>
      <c r="AZ25" s="275"/>
      <c r="BA25" s="275"/>
      <c r="BB25" s="275"/>
      <c r="BC25" s="275"/>
      <c r="BD25" s="275"/>
      <c r="BE25" s="275"/>
      <c r="BF25" s="275"/>
      <c r="BG25" s="275"/>
      <c r="BH25" s="274"/>
    </row>
    <row r="26" spans="1:60" s="120" customFormat="1" ht="57.95" customHeight="1">
      <c r="A26" s="592"/>
      <c r="B26" s="594"/>
      <c r="C26" s="436"/>
      <c r="D26" s="312"/>
      <c r="E26" s="434"/>
      <c r="F26" s="448"/>
      <c r="G26" s="111" t="s">
        <v>580</v>
      </c>
      <c r="H26" s="106" t="s">
        <v>38</v>
      </c>
      <c r="I26" s="111" t="s">
        <v>581</v>
      </c>
      <c r="J26" s="106" t="s">
        <v>38</v>
      </c>
      <c r="K26" s="419" t="s">
        <v>171</v>
      </c>
      <c r="L26" s="482">
        <v>0</v>
      </c>
      <c r="M26" s="412" t="s">
        <v>172</v>
      </c>
      <c r="N26" s="193">
        <v>0.5</v>
      </c>
      <c r="O26" s="310">
        <f>$A$9*$B$10*$C$18*$D$25*N26</f>
        <v>2.8985E-2</v>
      </c>
      <c r="P26" s="226"/>
      <c r="Q26" s="8"/>
      <c r="R26" s="195">
        <f>100-(P26-L26)*Q26</f>
        <v>100</v>
      </c>
      <c r="S26" s="318">
        <f t="shared" si="0"/>
        <v>2.8984999999999999</v>
      </c>
      <c r="T26" s="420"/>
      <c r="U26" s="420"/>
      <c r="V26" s="40"/>
      <c r="W26" s="39"/>
      <c r="X26" s="275"/>
      <c r="Y26" s="275"/>
      <c r="Z26" s="275"/>
      <c r="AA26" s="275"/>
      <c r="AB26" s="275"/>
      <c r="AC26" s="275"/>
      <c r="AD26" s="275"/>
      <c r="AE26" s="275"/>
      <c r="AF26" s="275"/>
      <c r="AG26" s="275"/>
      <c r="AH26" s="275"/>
      <c r="AI26" s="275"/>
      <c r="AJ26" s="275"/>
      <c r="AK26" s="275"/>
      <c r="AL26" s="275"/>
      <c r="AM26" s="275"/>
      <c r="AN26" s="275"/>
      <c r="AO26" s="275"/>
      <c r="AP26" s="275"/>
      <c r="AQ26" s="275"/>
      <c r="AR26" s="275"/>
      <c r="AS26" s="275"/>
      <c r="AT26" s="275"/>
      <c r="AU26" s="275"/>
      <c r="AV26" s="275"/>
      <c r="AW26" s="275"/>
      <c r="AX26" s="275"/>
      <c r="AY26" s="275"/>
      <c r="AZ26" s="275"/>
      <c r="BA26" s="275"/>
      <c r="BB26" s="275"/>
      <c r="BC26" s="275"/>
      <c r="BD26" s="275"/>
      <c r="BE26" s="275"/>
      <c r="BF26" s="275"/>
      <c r="BG26" s="275"/>
      <c r="BH26" s="274"/>
    </row>
    <row r="27" spans="1:60" ht="15.75" customHeight="1">
      <c r="A27" s="592"/>
      <c r="B27" s="594"/>
      <c r="C27" s="428">
        <v>7.0000000000000007E-2</v>
      </c>
      <c r="D27" s="189"/>
      <c r="E27" s="213" t="s">
        <v>213</v>
      </c>
      <c r="F27" s="429" t="s">
        <v>170</v>
      </c>
      <c r="G27" s="430"/>
      <c r="H27" s="430"/>
      <c r="I27" s="430"/>
      <c r="J27" s="430"/>
      <c r="K27" s="430"/>
      <c r="L27" s="482">
        <v>0</v>
      </c>
      <c r="M27" s="431"/>
      <c r="N27" s="214"/>
      <c r="O27" s="311"/>
      <c r="P27" s="187"/>
      <c r="Q27" s="187"/>
      <c r="R27" s="215"/>
      <c r="S27" s="319"/>
      <c r="T27" s="187"/>
      <c r="U27" s="187"/>
      <c r="V27" s="215"/>
      <c r="W27" s="216"/>
    </row>
    <row r="28" spans="1:60" s="218" customFormat="1" ht="36" customHeight="1">
      <c r="A28" s="592"/>
      <c r="B28" s="595"/>
      <c r="C28" s="436"/>
      <c r="D28" s="312">
        <v>1</v>
      </c>
      <c r="E28" s="434"/>
      <c r="F28" s="449"/>
      <c r="G28" s="203" t="s">
        <v>583</v>
      </c>
      <c r="H28" s="106" t="s">
        <v>35</v>
      </c>
      <c r="I28" s="203" t="s">
        <v>584</v>
      </c>
      <c r="J28" s="106" t="s">
        <v>35</v>
      </c>
      <c r="K28" s="28" t="s">
        <v>240</v>
      </c>
      <c r="L28" s="41">
        <v>48</v>
      </c>
      <c r="M28" s="412" t="s">
        <v>474</v>
      </c>
      <c r="N28" s="217">
        <v>1</v>
      </c>
      <c r="O28" s="310">
        <f>$A$9*$B$10*$C$27*$D$28*N28</f>
        <v>2.6180000000000002E-2</v>
      </c>
      <c r="P28" s="241"/>
      <c r="Q28" s="42"/>
      <c r="R28" s="195">
        <v>100</v>
      </c>
      <c r="S28" s="318">
        <f t="shared" si="0"/>
        <v>2.6180000000000003</v>
      </c>
      <c r="T28" s="42"/>
      <c r="U28" s="42"/>
      <c r="V28" s="40"/>
      <c r="W28" s="39"/>
    </row>
    <row r="29" spans="1:60" s="218" customFormat="1" ht="15.95" customHeight="1">
      <c r="A29" s="592"/>
      <c r="E29" s="57"/>
      <c r="F29" s="57"/>
      <c r="G29" s="202"/>
      <c r="H29" s="219"/>
      <c r="I29" s="219"/>
      <c r="J29" s="219"/>
      <c r="K29" s="220"/>
      <c r="L29" s="485"/>
      <c r="M29" s="221"/>
      <c r="N29" s="222"/>
      <c r="O29" s="310"/>
      <c r="P29" s="392"/>
      <c r="Q29" s="223"/>
      <c r="R29" s="43"/>
      <c r="S29" s="320"/>
      <c r="T29" s="223"/>
      <c r="U29" s="223"/>
      <c r="V29" s="43"/>
      <c r="W29" s="44"/>
    </row>
    <row r="30" spans="1:60" ht="20.25" customHeight="1">
      <c r="A30" s="592"/>
      <c r="B30" s="593">
        <v>0.44</v>
      </c>
      <c r="C30" s="224"/>
      <c r="D30" s="224"/>
      <c r="E30" s="224" t="s">
        <v>185</v>
      </c>
      <c r="F30" s="450" t="s">
        <v>186</v>
      </c>
      <c r="G30" s="451"/>
      <c r="H30" s="451"/>
      <c r="I30" s="451"/>
      <c r="J30" s="451"/>
      <c r="K30" s="451"/>
      <c r="L30" s="451"/>
      <c r="M30" s="452"/>
      <c r="N30" s="276"/>
      <c r="O30" s="327"/>
      <c r="P30" s="226"/>
      <c r="Q30" s="277"/>
      <c r="R30" s="278"/>
      <c r="S30" s="316">
        <f>SUM(S33:S151)</f>
        <v>37.400000000000006</v>
      </c>
      <c r="T30" s="277"/>
      <c r="U30" s="277"/>
      <c r="V30" s="279"/>
      <c r="W30" s="280"/>
    </row>
    <row r="31" spans="1:60" s="133" customFormat="1" ht="14.25" hidden="1" customHeight="1">
      <c r="A31" s="592"/>
      <c r="B31" s="594"/>
      <c r="C31" s="201"/>
      <c r="D31" s="415">
        <v>0</v>
      </c>
      <c r="E31" s="407" t="s">
        <v>57</v>
      </c>
      <c r="F31" s="16" t="s">
        <v>58</v>
      </c>
      <c r="G31" s="407" t="s">
        <v>230</v>
      </c>
      <c r="H31" s="16" t="s">
        <v>455</v>
      </c>
      <c r="I31" s="16"/>
      <c r="J31" s="16"/>
      <c r="K31" s="106" t="s">
        <v>171</v>
      </c>
      <c r="L31" s="397">
        <v>0</v>
      </c>
      <c r="M31" s="106" t="s">
        <v>184</v>
      </c>
      <c r="N31" s="194">
        <v>0</v>
      </c>
      <c r="O31" s="311"/>
      <c r="P31" s="241">
        <v>0</v>
      </c>
      <c r="Q31" s="106"/>
      <c r="R31" s="195">
        <f>100-(P31-L31)*10</f>
        <v>100</v>
      </c>
      <c r="S31" s="318" t="e">
        <f>$A$9*$B$30*#REF!*$D$31*N31*R31</f>
        <v>#REF!</v>
      </c>
      <c r="T31" s="46"/>
      <c r="U31" s="46"/>
      <c r="V31" s="43"/>
      <c r="W31" s="45"/>
    </row>
    <row r="32" spans="1:60" s="133" customFormat="1" ht="21" customHeight="1">
      <c r="A32" s="592"/>
      <c r="B32" s="594"/>
      <c r="C32" s="453">
        <v>0.1</v>
      </c>
      <c r="D32" s="230"/>
      <c r="E32" s="230" t="s">
        <v>214</v>
      </c>
      <c r="F32" s="454" t="s">
        <v>187</v>
      </c>
      <c r="G32" s="455"/>
      <c r="H32" s="455"/>
      <c r="I32" s="455"/>
      <c r="J32" s="455"/>
      <c r="K32" s="455"/>
      <c r="L32" s="455"/>
      <c r="M32" s="456"/>
      <c r="N32" s="231"/>
      <c r="O32" s="311"/>
      <c r="P32" s="232"/>
      <c r="Q32" s="232"/>
      <c r="R32" s="233"/>
      <c r="S32" s="319"/>
      <c r="T32" s="234"/>
      <c r="U32" s="234"/>
      <c r="V32" s="227"/>
      <c r="W32" s="228"/>
    </row>
    <row r="33" spans="1:23" s="36" customFormat="1" ht="30">
      <c r="A33" s="592"/>
      <c r="B33" s="594"/>
      <c r="C33" s="457"/>
      <c r="D33" s="358">
        <v>0</v>
      </c>
      <c r="E33" s="418" t="s">
        <v>103</v>
      </c>
      <c r="F33" s="421" t="s">
        <v>247</v>
      </c>
      <c r="G33" s="418" t="s">
        <v>593</v>
      </c>
      <c r="H33" s="421" t="s">
        <v>247</v>
      </c>
      <c r="I33" s="359" t="s">
        <v>594</v>
      </c>
      <c r="J33" s="380" t="s">
        <v>467</v>
      </c>
      <c r="K33" s="361" t="s">
        <v>171</v>
      </c>
      <c r="L33" s="397">
        <v>0</v>
      </c>
      <c r="M33" s="360" t="s">
        <v>474</v>
      </c>
      <c r="N33" s="289">
        <v>1</v>
      </c>
      <c r="O33" s="362">
        <f>$A$9*$B$30*$C$32*$D$33*N33</f>
        <v>0</v>
      </c>
      <c r="P33" s="241"/>
      <c r="Q33" s="361"/>
      <c r="R33" s="290">
        <f t="shared" ref="R33:R46" si="1">100-(P33-L33)*Q33</f>
        <v>100</v>
      </c>
      <c r="S33" s="363">
        <f>R33*O33</f>
        <v>0</v>
      </c>
      <c r="T33" s="364"/>
      <c r="U33" s="364"/>
      <c r="V33" s="365"/>
      <c r="W33" s="366"/>
    </row>
    <row r="34" spans="1:23" s="36" customFormat="1" ht="39" customHeight="1">
      <c r="A34" s="592"/>
      <c r="B34" s="594"/>
      <c r="C34" s="457"/>
      <c r="D34" s="308">
        <v>0.5</v>
      </c>
      <c r="E34" s="270" t="s">
        <v>104</v>
      </c>
      <c r="F34" s="422" t="s">
        <v>105</v>
      </c>
      <c r="G34" s="270" t="s">
        <v>603</v>
      </c>
      <c r="H34" s="422" t="s">
        <v>105</v>
      </c>
      <c r="I34" s="270" t="s">
        <v>604</v>
      </c>
      <c r="J34" s="422" t="s">
        <v>468</v>
      </c>
      <c r="K34" s="419" t="s">
        <v>171</v>
      </c>
      <c r="L34" s="397">
        <v>0</v>
      </c>
      <c r="M34" s="367" t="s">
        <v>172</v>
      </c>
      <c r="N34" s="194">
        <v>1</v>
      </c>
      <c r="O34" s="310">
        <f>$A$9*$B$30*$C$32*$D$34*N34</f>
        <v>1.8700000000000001E-2</v>
      </c>
      <c r="P34" s="241"/>
      <c r="Q34" s="419"/>
      <c r="R34" s="195">
        <f t="shared" si="1"/>
        <v>100</v>
      </c>
      <c r="S34" s="318">
        <f t="shared" ref="S34:S97" si="2">R34*O34</f>
        <v>1.87</v>
      </c>
      <c r="T34" s="46"/>
      <c r="U34" s="46"/>
      <c r="V34" s="43"/>
      <c r="W34" s="45"/>
    </row>
    <row r="35" spans="1:23" s="36" customFormat="1" ht="14.25" hidden="1" customHeight="1">
      <c r="A35" s="592"/>
      <c r="B35" s="594"/>
      <c r="C35" s="457"/>
      <c r="D35" s="438"/>
      <c r="E35" s="447"/>
      <c r="F35" s="423"/>
      <c r="G35" s="447"/>
      <c r="H35" s="423"/>
      <c r="I35" s="447"/>
      <c r="J35" s="423"/>
      <c r="K35" s="419" t="s">
        <v>171</v>
      </c>
      <c r="L35" s="397">
        <v>0</v>
      </c>
      <c r="M35" s="419" t="s">
        <v>172</v>
      </c>
      <c r="N35" s="194">
        <v>0</v>
      </c>
      <c r="O35" s="310"/>
      <c r="P35" s="241"/>
      <c r="Q35" s="419"/>
      <c r="R35" s="195">
        <f t="shared" si="1"/>
        <v>100</v>
      </c>
      <c r="S35" s="318">
        <f t="shared" si="2"/>
        <v>0</v>
      </c>
      <c r="T35" s="46"/>
      <c r="U35" s="46"/>
      <c r="V35" s="43"/>
      <c r="W35" s="45"/>
    </row>
    <row r="36" spans="1:23" s="36" customFormat="1" ht="14.25" hidden="1" customHeight="1">
      <c r="A36" s="592"/>
      <c r="B36" s="594"/>
      <c r="C36" s="457"/>
      <c r="D36" s="438"/>
      <c r="E36" s="447"/>
      <c r="F36" s="423"/>
      <c r="G36" s="447"/>
      <c r="H36" s="423"/>
      <c r="I36" s="447"/>
      <c r="J36" s="423"/>
      <c r="K36" s="419" t="s">
        <v>171</v>
      </c>
      <c r="L36" s="397">
        <v>0</v>
      </c>
      <c r="M36" s="419" t="s">
        <v>172</v>
      </c>
      <c r="N36" s="194">
        <v>0</v>
      </c>
      <c r="O36" s="310"/>
      <c r="P36" s="241"/>
      <c r="Q36" s="419"/>
      <c r="R36" s="195">
        <f t="shared" si="1"/>
        <v>100</v>
      </c>
      <c r="S36" s="318">
        <f t="shared" si="2"/>
        <v>0</v>
      </c>
      <c r="T36" s="46"/>
      <c r="U36" s="46"/>
      <c r="V36" s="43"/>
      <c r="W36" s="45"/>
    </row>
    <row r="37" spans="1:23" s="36" customFormat="1" ht="14.25" hidden="1" customHeight="1">
      <c r="A37" s="592"/>
      <c r="B37" s="594"/>
      <c r="C37" s="457"/>
      <c r="D37" s="312"/>
      <c r="E37" s="435"/>
      <c r="F37" s="424"/>
      <c r="G37" s="435"/>
      <c r="H37" s="424"/>
      <c r="I37" s="435"/>
      <c r="J37" s="424"/>
      <c r="K37" s="419" t="s">
        <v>171</v>
      </c>
      <c r="L37" s="397">
        <v>0</v>
      </c>
      <c r="M37" s="419" t="s">
        <v>172</v>
      </c>
      <c r="N37" s="194">
        <v>0</v>
      </c>
      <c r="O37" s="310"/>
      <c r="P37" s="241"/>
      <c r="Q37" s="419"/>
      <c r="R37" s="195">
        <f t="shared" si="1"/>
        <v>100</v>
      </c>
      <c r="S37" s="318">
        <f t="shared" si="2"/>
        <v>0</v>
      </c>
      <c r="T37" s="46"/>
      <c r="U37" s="46"/>
      <c r="V37" s="43"/>
      <c r="W37" s="45"/>
    </row>
    <row r="38" spans="1:23" s="36" customFormat="1" ht="14.25" hidden="1" customHeight="1">
      <c r="A38" s="592"/>
      <c r="B38" s="594"/>
      <c r="C38" s="457"/>
      <c r="D38" s="308"/>
      <c r="E38" s="270"/>
      <c r="F38" s="422"/>
      <c r="G38" s="270"/>
      <c r="H38" s="422"/>
      <c r="I38" s="270"/>
      <c r="J38" s="422"/>
      <c r="K38" s="419" t="s">
        <v>171</v>
      </c>
      <c r="L38" s="397">
        <v>0</v>
      </c>
      <c r="M38" s="419" t="s">
        <v>172</v>
      </c>
      <c r="N38" s="194"/>
      <c r="O38" s="310"/>
      <c r="P38" s="241"/>
      <c r="Q38" s="419"/>
      <c r="R38" s="195">
        <f t="shared" si="1"/>
        <v>100</v>
      </c>
      <c r="S38" s="318">
        <f t="shared" si="2"/>
        <v>0</v>
      </c>
      <c r="T38" s="46"/>
      <c r="U38" s="46"/>
      <c r="V38" s="43"/>
      <c r="W38" s="45"/>
    </row>
    <row r="39" spans="1:23" s="36" customFormat="1" ht="14.25" hidden="1" customHeight="1">
      <c r="A39" s="592"/>
      <c r="B39" s="594"/>
      <c r="C39" s="457"/>
      <c r="D39" s="312"/>
      <c r="E39" s="435"/>
      <c r="F39" s="424"/>
      <c r="G39" s="435"/>
      <c r="H39" s="424"/>
      <c r="I39" s="435"/>
      <c r="J39" s="424"/>
      <c r="K39" s="419" t="s">
        <v>171</v>
      </c>
      <c r="L39" s="397">
        <v>0</v>
      </c>
      <c r="M39" s="419" t="s">
        <v>172</v>
      </c>
      <c r="N39" s="194"/>
      <c r="O39" s="310"/>
      <c r="P39" s="241"/>
      <c r="Q39" s="419"/>
      <c r="R39" s="195">
        <f t="shared" si="1"/>
        <v>100</v>
      </c>
      <c r="S39" s="318">
        <f t="shared" si="2"/>
        <v>0</v>
      </c>
      <c r="T39" s="46"/>
      <c r="U39" s="46"/>
      <c r="V39" s="43"/>
      <c r="W39" s="45"/>
    </row>
    <row r="40" spans="1:23" s="36" customFormat="1" ht="14.25" hidden="1" customHeight="1">
      <c r="A40" s="592"/>
      <c r="B40" s="594"/>
      <c r="C40" s="457"/>
      <c r="D40" s="308"/>
      <c r="E40" s="270" t="s">
        <v>62</v>
      </c>
      <c r="F40" s="422" t="s">
        <v>63</v>
      </c>
      <c r="G40" s="270" t="s">
        <v>611</v>
      </c>
      <c r="H40" s="422" t="s">
        <v>469</v>
      </c>
      <c r="I40" s="270" t="s">
        <v>612</v>
      </c>
      <c r="J40" s="422" t="s">
        <v>469</v>
      </c>
      <c r="K40" s="419" t="s">
        <v>171</v>
      </c>
      <c r="L40" s="397">
        <v>0</v>
      </c>
      <c r="M40" s="419" t="s">
        <v>172</v>
      </c>
      <c r="N40" s="194">
        <v>1</v>
      </c>
      <c r="O40" s="310">
        <f>$A$9*$B$30*$C$32*$D$40*N40</f>
        <v>0</v>
      </c>
      <c r="P40" s="241"/>
      <c r="Q40" s="419"/>
      <c r="R40" s="195">
        <f t="shared" si="1"/>
        <v>100</v>
      </c>
      <c r="S40" s="318">
        <f t="shared" si="2"/>
        <v>0</v>
      </c>
      <c r="T40" s="46"/>
      <c r="U40" s="46"/>
      <c r="V40" s="43"/>
      <c r="W40" s="45"/>
    </row>
    <row r="41" spans="1:23" s="36" customFormat="1" ht="14.25" hidden="1" customHeight="1">
      <c r="A41" s="592"/>
      <c r="B41" s="594"/>
      <c r="C41" s="457"/>
      <c r="D41" s="438"/>
      <c r="E41" s="447"/>
      <c r="F41" s="423"/>
      <c r="G41" s="447"/>
      <c r="H41" s="423"/>
      <c r="I41" s="447"/>
      <c r="J41" s="423"/>
      <c r="K41" s="419" t="s">
        <v>171</v>
      </c>
      <c r="L41" s="397">
        <v>0</v>
      </c>
      <c r="M41" s="419" t="s">
        <v>172</v>
      </c>
      <c r="N41" s="194">
        <v>0</v>
      </c>
      <c r="O41" s="310">
        <f>$A$9*$B$30*$C$32*$D$40*J41*N41</f>
        <v>0</v>
      </c>
      <c r="P41" s="241"/>
      <c r="Q41" s="419"/>
      <c r="R41" s="195">
        <f t="shared" si="1"/>
        <v>100</v>
      </c>
      <c r="S41" s="318">
        <f t="shared" si="2"/>
        <v>0</v>
      </c>
      <c r="T41" s="46"/>
      <c r="U41" s="46"/>
      <c r="V41" s="43"/>
      <c r="W41" s="45"/>
    </row>
    <row r="42" spans="1:23" s="36" customFormat="1" ht="14.25" hidden="1" customHeight="1">
      <c r="A42" s="592"/>
      <c r="B42" s="594"/>
      <c r="C42" s="457"/>
      <c r="D42" s="312"/>
      <c r="E42" s="435"/>
      <c r="F42" s="424"/>
      <c r="G42" s="435"/>
      <c r="H42" s="424"/>
      <c r="I42" s="435"/>
      <c r="J42" s="424"/>
      <c r="K42" s="419" t="s">
        <v>171</v>
      </c>
      <c r="L42" s="397">
        <v>0</v>
      </c>
      <c r="M42" s="419" t="s">
        <v>172</v>
      </c>
      <c r="N42" s="194">
        <v>0</v>
      </c>
      <c r="O42" s="310">
        <f>$A$9*$B$30*$C$32*$D$40*J42*N42</f>
        <v>0</v>
      </c>
      <c r="P42" s="241"/>
      <c r="Q42" s="419"/>
      <c r="R42" s="195">
        <f t="shared" si="1"/>
        <v>100</v>
      </c>
      <c r="S42" s="318">
        <f t="shared" si="2"/>
        <v>0</v>
      </c>
      <c r="T42" s="46"/>
      <c r="U42" s="46"/>
      <c r="V42" s="43"/>
      <c r="W42" s="45"/>
    </row>
    <row r="43" spans="1:23" s="36" customFormat="1" ht="14.25" hidden="1" customHeight="1">
      <c r="A43" s="592"/>
      <c r="B43" s="594"/>
      <c r="C43" s="457"/>
      <c r="D43" s="308"/>
      <c r="E43" s="270" t="s">
        <v>64</v>
      </c>
      <c r="F43" s="422" t="s">
        <v>65</v>
      </c>
      <c r="G43" s="270" t="s">
        <v>613</v>
      </c>
      <c r="H43" s="422" t="s">
        <v>470</v>
      </c>
      <c r="I43" s="270" t="s">
        <v>614</v>
      </c>
      <c r="J43" s="422" t="s">
        <v>470</v>
      </c>
      <c r="K43" s="419" t="s">
        <v>171</v>
      </c>
      <c r="L43" s="397">
        <v>0</v>
      </c>
      <c r="M43" s="419" t="s">
        <v>172</v>
      </c>
      <c r="N43" s="194">
        <v>1</v>
      </c>
      <c r="O43" s="310">
        <f>$A$9*$B$30*$C$32*$D$43*N43</f>
        <v>0</v>
      </c>
      <c r="P43" s="241"/>
      <c r="Q43" s="419"/>
      <c r="R43" s="195">
        <f t="shared" si="1"/>
        <v>100</v>
      </c>
      <c r="S43" s="318">
        <f t="shared" si="2"/>
        <v>0</v>
      </c>
      <c r="T43" s="46"/>
      <c r="U43" s="46"/>
      <c r="V43" s="43"/>
      <c r="W43" s="45"/>
    </row>
    <row r="44" spans="1:23" s="36" customFormat="1" ht="14.25" hidden="1" customHeight="1">
      <c r="A44" s="592"/>
      <c r="B44" s="594"/>
      <c r="C44" s="457"/>
      <c r="D44" s="438"/>
      <c r="E44" s="447"/>
      <c r="F44" s="423"/>
      <c r="G44" s="447"/>
      <c r="H44" s="423"/>
      <c r="I44" s="447"/>
      <c r="J44" s="423"/>
      <c r="K44" s="419" t="s">
        <v>171</v>
      </c>
      <c r="L44" s="397">
        <v>0</v>
      </c>
      <c r="M44" s="419" t="s">
        <v>172</v>
      </c>
      <c r="N44" s="194">
        <v>0</v>
      </c>
      <c r="O44" s="310">
        <f>$A$9*$B$30*$C$32*$D$43*J44*N44</f>
        <v>0</v>
      </c>
      <c r="P44" s="241"/>
      <c r="Q44" s="419"/>
      <c r="R44" s="195">
        <f t="shared" si="1"/>
        <v>100</v>
      </c>
      <c r="S44" s="318">
        <f t="shared" si="2"/>
        <v>0</v>
      </c>
      <c r="T44" s="46"/>
      <c r="U44" s="46"/>
      <c r="V44" s="43"/>
      <c r="W44" s="45"/>
    </row>
    <row r="45" spans="1:23" s="36" customFormat="1" ht="14.25" hidden="1" customHeight="1">
      <c r="A45" s="592"/>
      <c r="B45" s="594"/>
      <c r="C45" s="457"/>
      <c r="D45" s="312"/>
      <c r="E45" s="435"/>
      <c r="F45" s="424"/>
      <c r="G45" s="435"/>
      <c r="H45" s="424"/>
      <c r="I45" s="435"/>
      <c r="J45" s="424"/>
      <c r="K45" s="419" t="s">
        <v>171</v>
      </c>
      <c r="L45" s="397">
        <v>0</v>
      </c>
      <c r="M45" s="419" t="s">
        <v>172</v>
      </c>
      <c r="N45" s="194">
        <v>0</v>
      </c>
      <c r="O45" s="310">
        <f>$A$9*$B$30*$C$32*$D$43*J45*N45</f>
        <v>0</v>
      </c>
      <c r="P45" s="241"/>
      <c r="Q45" s="419"/>
      <c r="R45" s="195">
        <f t="shared" si="1"/>
        <v>100</v>
      </c>
      <c r="S45" s="318">
        <f t="shared" si="2"/>
        <v>0</v>
      </c>
      <c r="T45" s="46"/>
      <c r="U45" s="46"/>
      <c r="V45" s="43"/>
      <c r="W45" s="45"/>
    </row>
    <row r="46" spans="1:23" s="36" customFormat="1" ht="45" customHeight="1">
      <c r="A46" s="592"/>
      <c r="B46" s="594"/>
      <c r="C46" s="457"/>
      <c r="D46" s="308">
        <v>0.5</v>
      </c>
      <c r="E46" s="270" t="s">
        <v>106</v>
      </c>
      <c r="F46" s="422" t="s">
        <v>107</v>
      </c>
      <c r="G46" s="270" t="s">
        <v>615</v>
      </c>
      <c r="H46" s="422" t="s">
        <v>269</v>
      </c>
      <c r="I46" s="270" t="s">
        <v>616</v>
      </c>
      <c r="J46" s="422" t="s">
        <v>471</v>
      </c>
      <c r="K46" s="419" t="s">
        <v>171</v>
      </c>
      <c r="L46" s="397">
        <v>0</v>
      </c>
      <c r="M46" s="419" t="s">
        <v>172</v>
      </c>
      <c r="N46" s="194">
        <v>1</v>
      </c>
      <c r="O46" s="310">
        <f>$A$9*$B$30*$C$32*$D$46*N46</f>
        <v>1.8700000000000001E-2</v>
      </c>
      <c r="P46" s="241"/>
      <c r="Q46" s="419"/>
      <c r="R46" s="195">
        <f t="shared" si="1"/>
        <v>100</v>
      </c>
      <c r="S46" s="318">
        <f t="shared" si="2"/>
        <v>1.87</v>
      </c>
      <c r="T46" s="46"/>
      <c r="U46" s="46"/>
      <c r="V46" s="43"/>
      <c r="W46" s="45"/>
    </row>
    <row r="47" spans="1:23" s="36" customFormat="1" ht="14.25" hidden="1" customHeight="1">
      <c r="A47" s="592"/>
      <c r="B47" s="594"/>
      <c r="C47" s="458"/>
      <c r="D47" s="312"/>
      <c r="E47" s="435"/>
      <c r="F47" s="424"/>
      <c r="G47" s="435"/>
      <c r="H47" s="424"/>
      <c r="I47" s="435"/>
      <c r="J47" s="424"/>
      <c r="K47" s="419" t="s">
        <v>171</v>
      </c>
      <c r="L47" s="397">
        <v>0</v>
      </c>
      <c r="M47" s="419" t="s">
        <v>184</v>
      </c>
      <c r="N47" s="194">
        <v>0</v>
      </c>
      <c r="O47" s="310"/>
      <c r="P47" s="241"/>
      <c r="Q47" s="106"/>
      <c r="R47" s="195">
        <f>100-(P47-L47)*10</f>
        <v>100</v>
      </c>
      <c r="S47" s="318">
        <f t="shared" si="2"/>
        <v>0</v>
      </c>
      <c r="T47" s="46"/>
      <c r="U47" s="46"/>
      <c r="V47" s="43"/>
      <c r="W47" s="45"/>
    </row>
    <row r="48" spans="1:23" s="36" customFormat="1" ht="24" customHeight="1">
      <c r="A48" s="592"/>
      <c r="B48" s="594"/>
      <c r="C48" s="453">
        <v>0.08</v>
      </c>
      <c r="D48" s="192"/>
      <c r="E48" s="208" t="s">
        <v>221</v>
      </c>
      <c r="F48" s="454" t="s">
        <v>66</v>
      </c>
      <c r="G48" s="455"/>
      <c r="H48" s="455"/>
      <c r="I48" s="455"/>
      <c r="J48" s="455"/>
      <c r="K48" s="455"/>
      <c r="L48" s="455"/>
      <c r="M48" s="456"/>
      <c r="N48" s="225"/>
      <c r="O48" s="311"/>
      <c r="P48" s="232"/>
      <c r="Q48" s="232"/>
      <c r="R48" s="232"/>
      <c r="S48" s="319"/>
      <c r="T48" s="234"/>
      <c r="U48" s="234"/>
      <c r="V48" s="227"/>
      <c r="W48" s="228"/>
    </row>
    <row r="49" spans="1:23" s="36" customFormat="1" ht="54.75" customHeight="1">
      <c r="A49" s="592"/>
      <c r="B49" s="594"/>
      <c r="C49" s="457"/>
      <c r="D49" s="273">
        <v>0.33</v>
      </c>
      <c r="E49" s="113" t="s">
        <v>108</v>
      </c>
      <c r="F49" s="114" t="s">
        <v>109</v>
      </c>
      <c r="G49" s="307" t="s">
        <v>617</v>
      </c>
      <c r="H49" s="114" t="s">
        <v>270</v>
      </c>
      <c r="I49" s="307" t="s">
        <v>618</v>
      </c>
      <c r="J49" s="165" t="s">
        <v>486</v>
      </c>
      <c r="K49" s="419" t="s">
        <v>171</v>
      </c>
      <c r="L49" s="397">
        <v>0</v>
      </c>
      <c r="M49" s="412" t="s">
        <v>28</v>
      </c>
      <c r="N49" s="194">
        <v>1</v>
      </c>
      <c r="O49" s="310">
        <f>$A$9*$B$30*$C$48*$D$49*N49</f>
        <v>9.8736000000000015E-3</v>
      </c>
      <c r="P49" s="241"/>
      <c r="Q49" s="419"/>
      <c r="R49" s="195">
        <f>100-(P49-L49)*Q49</f>
        <v>100</v>
      </c>
      <c r="S49" s="318">
        <f t="shared" si="2"/>
        <v>0.98736000000000013</v>
      </c>
      <c r="T49" s="46"/>
      <c r="U49" s="46"/>
      <c r="V49" s="43"/>
      <c r="W49" s="45"/>
    </row>
    <row r="50" spans="1:23" s="36" customFormat="1" ht="55.5" customHeight="1">
      <c r="A50" s="592"/>
      <c r="B50" s="594"/>
      <c r="C50" s="457"/>
      <c r="D50" s="273">
        <v>0.33</v>
      </c>
      <c r="E50" s="113" t="s">
        <v>110</v>
      </c>
      <c r="F50" s="114" t="s">
        <v>111</v>
      </c>
      <c r="G50" s="307" t="s">
        <v>619</v>
      </c>
      <c r="H50" s="114" t="s">
        <v>271</v>
      </c>
      <c r="I50" s="307" t="s">
        <v>620</v>
      </c>
      <c r="J50" s="165" t="s">
        <v>487</v>
      </c>
      <c r="K50" s="419" t="s">
        <v>171</v>
      </c>
      <c r="L50" s="397">
        <v>0</v>
      </c>
      <c r="M50" s="412" t="s">
        <v>28</v>
      </c>
      <c r="N50" s="194">
        <v>1</v>
      </c>
      <c r="O50" s="310">
        <f>$A$9*$B$30*$C$48*$D$50*N50</f>
        <v>9.8736000000000015E-3</v>
      </c>
      <c r="P50" s="241"/>
      <c r="Q50" s="419"/>
      <c r="R50" s="195">
        <f>100-(P50-L50)*Q50</f>
        <v>100</v>
      </c>
      <c r="S50" s="318">
        <f t="shared" si="2"/>
        <v>0.98736000000000013</v>
      </c>
      <c r="T50" s="46"/>
      <c r="U50" s="46"/>
      <c r="V50" s="43"/>
      <c r="W50" s="45"/>
    </row>
    <row r="51" spans="1:23" s="36" customFormat="1" ht="52.7" customHeight="1">
      <c r="A51" s="592"/>
      <c r="B51" s="594"/>
      <c r="C51" s="458"/>
      <c r="D51" s="273">
        <v>0.34</v>
      </c>
      <c r="E51" s="270" t="s">
        <v>112</v>
      </c>
      <c r="F51" s="269" t="s">
        <v>113</v>
      </c>
      <c r="G51" s="416" t="s">
        <v>621</v>
      </c>
      <c r="H51" s="269" t="s">
        <v>456</v>
      </c>
      <c r="I51" s="416" t="s">
        <v>622</v>
      </c>
      <c r="J51" s="405" t="s">
        <v>456</v>
      </c>
      <c r="K51" s="367" t="s">
        <v>857</v>
      </c>
      <c r="L51" s="398"/>
      <c r="M51" s="419" t="s">
        <v>172</v>
      </c>
      <c r="N51" s="194">
        <v>1</v>
      </c>
      <c r="O51" s="310">
        <f>$A$9*$B$30*$C$48*$D$51*N51</f>
        <v>1.0172800000000001E-2</v>
      </c>
      <c r="P51" s="393"/>
      <c r="Q51" s="419"/>
      <c r="R51" s="195">
        <v>100</v>
      </c>
      <c r="S51" s="318">
        <f t="shared" si="2"/>
        <v>1.0172800000000002</v>
      </c>
      <c r="T51" s="46"/>
      <c r="U51" s="46"/>
      <c r="V51" s="43"/>
      <c r="W51" s="45"/>
    </row>
    <row r="52" spans="1:23" s="60" customFormat="1" ht="24" customHeight="1">
      <c r="A52" s="592"/>
      <c r="B52" s="594"/>
      <c r="C52" s="453">
        <v>0.11</v>
      </c>
      <c r="D52" s="236"/>
      <c r="E52" s="208" t="s">
        <v>222</v>
      </c>
      <c r="F52" s="459" t="s">
        <v>67</v>
      </c>
      <c r="G52" s="460"/>
      <c r="H52" s="460"/>
      <c r="I52" s="460"/>
      <c r="J52" s="460"/>
      <c r="K52" s="460"/>
      <c r="L52" s="460"/>
      <c r="M52" s="461"/>
      <c r="N52" s="225"/>
      <c r="O52" s="311"/>
      <c r="P52" s="116"/>
      <c r="Q52" s="116"/>
      <c r="R52" s="116"/>
      <c r="S52" s="319"/>
      <c r="T52" s="237"/>
      <c r="U52" s="237"/>
      <c r="V52" s="238"/>
      <c r="W52" s="239"/>
    </row>
    <row r="53" spans="1:23" s="36" customFormat="1" ht="32.25" customHeight="1">
      <c r="A53" s="592"/>
      <c r="B53" s="594"/>
      <c r="C53" s="457"/>
      <c r="D53" s="308">
        <v>0.2</v>
      </c>
      <c r="E53" s="270" t="s">
        <v>114</v>
      </c>
      <c r="F53" s="422" t="s">
        <v>115</v>
      </c>
      <c r="G53" s="270" t="s">
        <v>623</v>
      </c>
      <c r="H53" s="422" t="s">
        <v>115</v>
      </c>
      <c r="I53" s="270" t="s">
        <v>624</v>
      </c>
      <c r="J53" s="422" t="s">
        <v>472</v>
      </c>
      <c r="K53" s="419" t="s">
        <v>171</v>
      </c>
      <c r="L53" s="397">
        <v>0</v>
      </c>
      <c r="M53" s="412" t="s">
        <v>474</v>
      </c>
      <c r="N53" s="194">
        <v>1</v>
      </c>
      <c r="O53" s="310">
        <f>$A$9*$B$30*$C$52*$D$53*N53</f>
        <v>8.2280000000000009E-3</v>
      </c>
      <c r="P53" s="241"/>
      <c r="Q53" s="419"/>
      <c r="R53" s="195">
        <f t="shared" ref="R53:R67" si="3">100-(P53-L53)*Q53</f>
        <v>100</v>
      </c>
      <c r="S53" s="318">
        <f t="shared" si="2"/>
        <v>0.82280000000000009</v>
      </c>
      <c r="T53" s="46"/>
      <c r="U53" s="46"/>
      <c r="V53" s="43"/>
      <c r="W53" s="45"/>
    </row>
    <row r="54" spans="1:23" s="36" customFormat="1" ht="14.25" hidden="1" customHeight="1">
      <c r="A54" s="592"/>
      <c r="B54" s="594"/>
      <c r="C54" s="457"/>
      <c r="D54" s="438"/>
      <c r="E54" s="447"/>
      <c r="F54" s="423"/>
      <c r="G54" s="447"/>
      <c r="H54" s="423"/>
      <c r="I54" s="447"/>
      <c r="J54" s="423"/>
      <c r="K54" s="419" t="s">
        <v>171</v>
      </c>
      <c r="L54" s="397">
        <v>0</v>
      </c>
      <c r="M54" s="412" t="s">
        <v>474</v>
      </c>
      <c r="N54" s="194">
        <v>0</v>
      </c>
      <c r="O54" s="310">
        <f>$A$9*$B$30*$C$52*$D$53*J54*N54</f>
        <v>0</v>
      </c>
      <c r="P54" s="241"/>
      <c r="Q54" s="419"/>
      <c r="R54" s="195">
        <f t="shared" si="3"/>
        <v>100</v>
      </c>
      <c r="S54" s="318">
        <f t="shared" si="2"/>
        <v>0</v>
      </c>
      <c r="T54" s="46"/>
      <c r="U54" s="46"/>
      <c r="V54" s="43"/>
      <c r="W54" s="45"/>
    </row>
    <row r="55" spans="1:23" s="36" customFormat="1" ht="14.25" hidden="1" customHeight="1">
      <c r="A55" s="592"/>
      <c r="B55" s="594"/>
      <c r="C55" s="457"/>
      <c r="D55" s="438"/>
      <c r="E55" s="447"/>
      <c r="F55" s="423"/>
      <c r="G55" s="447"/>
      <c r="H55" s="423"/>
      <c r="I55" s="447"/>
      <c r="J55" s="423"/>
      <c r="K55" s="419" t="s">
        <v>171</v>
      </c>
      <c r="L55" s="397">
        <v>0</v>
      </c>
      <c r="M55" s="412" t="s">
        <v>474</v>
      </c>
      <c r="N55" s="194">
        <v>0</v>
      </c>
      <c r="O55" s="310">
        <f>$A$9*$B$30*$C$52*$D$53*J55*N55</f>
        <v>0</v>
      </c>
      <c r="P55" s="241"/>
      <c r="Q55" s="419"/>
      <c r="R55" s="195">
        <f t="shared" si="3"/>
        <v>100</v>
      </c>
      <c r="S55" s="318">
        <f t="shared" si="2"/>
        <v>0</v>
      </c>
      <c r="T55" s="46"/>
      <c r="U55" s="46"/>
      <c r="V55" s="43"/>
      <c r="W55" s="45"/>
    </row>
    <row r="56" spans="1:23" s="36" customFormat="1" ht="14.25" hidden="1" customHeight="1">
      <c r="A56" s="592"/>
      <c r="B56" s="594"/>
      <c r="C56" s="457"/>
      <c r="D56" s="312"/>
      <c r="E56" s="435"/>
      <c r="F56" s="424"/>
      <c r="G56" s="435"/>
      <c r="H56" s="424"/>
      <c r="I56" s="435"/>
      <c r="J56" s="424"/>
      <c r="K56" s="419" t="s">
        <v>171</v>
      </c>
      <c r="L56" s="397">
        <v>0</v>
      </c>
      <c r="M56" s="412" t="s">
        <v>474</v>
      </c>
      <c r="N56" s="194">
        <v>0</v>
      </c>
      <c r="O56" s="310">
        <f>$A$9*$B$30*$C$52*$D$53*J56*N56</f>
        <v>0</v>
      </c>
      <c r="P56" s="241"/>
      <c r="Q56" s="419"/>
      <c r="R56" s="195">
        <f t="shared" si="3"/>
        <v>100</v>
      </c>
      <c r="S56" s="318">
        <f t="shared" si="2"/>
        <v>0</v>
      </c>
      <c r="T56" s="46"/>
      <c r="U56" s="46"/>
      <c r="V56" s="43"/>
      <c r="W56" s="45"/>
    </row>
    <row r="57" spans="1:23" s="36" customFormat="1" ht="33" customHeight="1">
      <c r="A57" s="592"/>
      <c r="B57" s="594"/>
      <c r="C57" s="457"/>
      <c r="D57" s="308">
        <v>0.2</v>
      </c>
      <c r="E57" s="270" t="s">
        <v>116</v>
      </c>
      <c r="F57" s="422" t="s">
        <v>117</v>
      </c>
      <c r="G57" s="270" t="s">
        <v>636</v>
      </c>
      <c r="H57" s="422" t="s">
        <v>117</v>
      </c>
      <c r="I57" s="270" t="s">
        <v>637</v>
      </c>
      <c r="J57" s="422" t="s">
        <v>473</v>
      </c>
      <c r="K57" s="419" t="s">
        <v>171</v>
      </c>
      <c r="L57" s="397">
        <v>0</v>
      </c>
      <c r="M57" s="412" t="s">
        <v>474</v>
      </c>
      <c r="N57" s="194">
        <v>1</v>
      </c>
      <c r="O57" s="310">
        <f>$A$9*$B$30*$C$52*$D$57*N57</f>
        <v>8.2280000000000009E-3</v>
      </c>
      <c r="P57" s="241"/>
      <c r="Q57" s="419"/>
      <c r="R57" s="195">
        <f t="shared" si="3"/>
        <v>100</v>
      </c>
      <c r="S57" s="318">
        <f t="shared" si="2"/>
        <v>0.82280000000000009</v>
      </c>
      <c r="T57" s="46"/>
      <c r="U57" s="46"/>
      <c r="V57" s="43"/>
      <c r="W57" s="45"/>
    </row>
    <row r="58" spans="1:23" s="36" customFormat="1" ht="14.25" hidden="1" customHeight="1">
      <c r="A58" s="592"/>
      <c r="B58" s="594"/>
      <c r="C58" s="457"/>
      <c r="D58" s="438"/>
      <c r="E58" s="447"/>
      <c r="F58" s="423"/>
      <c r="G58" s="447"/>
      <c r="H58" s="423"/>
      <c r="I58" s="447"/>
      <c r="J58" s="423"/>
      <c r="K58" s="419" t="s">
        <v>171</v>
      </c>
      <c r="L58" s="397">
        <v>0</v>
      </c>
      <c r="M58" s="412" t="s">
        <v>474</v>
      </c>
      <c r="N58" s="194">
        <v>0</v>
      </c>
      <c r="O58" s="310">
        <f>$A$9*$B$30*$C$52*$D$57*J58*N58</f>
        <v>0</v>
      </c>
      <c r="P58" s="241"/>
      <c r="Q58" s="419"/>
      <c r="R58" s="195">
        <f t="shared" si="3"/>
        <v>100</v>
      </c>
      <c r="S58" s="318">
        <f t="shared" si="2"/>
        <v>0</v>
      </c>
      <c r="T58" s="46"/>
      <c r="U58" s="46"/>
      <c r="V58" s="43"/>
      <c r="W58" s="45"/>
    </row>
    <row r="59" spans="1:23" s="36" customFormat="1" ht="14.25" hidden="1" customHeight="1">
      <c r="A59" s="592"/>
      <c r="B59" s="594"/>
      <c r="C59" s="457"/>
      <c r="D59" s="438"/>
      <c r="E59" s="447"/>
      <c r="F59" s="423"/>
      <c r="G59" s="447"/>
      <c r="H59" s="423"/>
      <c r="I59" s="447"/>
      <c r="J59" s="423"/>
      <c r="K59" s="419" t="s">
        <v>171</v>
      </c>
      <c r="L59" s="397">
        <v>0</v>
      </c>
      <c r="M59" s="412" t="s">
        <v>474</v>
      </c>
      <c r="N59" s="194">
        <v>0</v>
      </c>
      <c r="O59" s="310">
        <f>$A$9*$B$30*$C$52*$D$57*J59*N59</f>
        <v>0</v>
      </c>
      <c r="P59" s="241"/>
      <c r="Q59" s="419"/>
      <c r="R59" s="195">
        <f t="shared" si="3"/>
        <v>100</v>
      </c>
      <c r="S59" s="318">
        <f t="shared" si="2"/>
        <v>0</v>
      </c>
      <c r="T59" s="46"/>
      <c r="U59" s="46"/>
      <c r="V59" s="43"/>
      <c r="W59" s="45"/>
    </row>
    <row r="60" spans="1:23" s="36" customFormat="1" ht="14.25" hidden="1" customHeight="1">
      <c r="A60" s="592"/>
      <c r="B60" s="594"/>
      <c r="C60" s="457"/>
      <c r="D60" s="312"/>
      <c r="E60" s="435"/>
      <c r="F60" s="424"/>
      <c r="G60" s="435"/>
      <c r="H60" s="424"/>
      <c r="I60" s="435"/>
      <c r="J60" s="424"/>
      <c r="K60" s="419" t="s">
        <v>171</v>
      </c>
      <c r="L60" s="397">
        <v>0</v>
      </c>
      <c r="M60" s="412" t="s">
        <v>474</v>
      </c>
      <c r="N60" s="194">
        <v>0</v>
      </c>
      <c r="O60" s="310">
        <f>$A$9*$B$30*$C$52*$D$57*J60*N60</f>
        <v>0</v>
      </c>
      <c r="P60" s="241"/>
      <c r="Q60" s="419"/>
      <c r="R60" s="195">
        <f t="shared" si="3"/>
        <v>100</v>
      </c>
      <c r="S60" s="318">
        <f t="shared" si="2"/>
        <v>0</v>
      </c>
      <c r="T60" s="46"/>
      <c r="U60" s="46"/>
      <c r="V60" s="43"/>
      <c r="W60" s="45"/>
    </row>
    <row r="61" spans="1:23" s="36" customFormat="1" ht="60" customHeight="1">
      <c r="A61" s="592"/>
      <c r="B61" s="594"/>
      <c r="C61" s="457"/>
      <c r="D61" s="308">
        <v>0.2</v>
      </c>
      <c r="E61" s="270" t="s">
        <v>118</v>
      </c>
      <c r="F61" s="422" t="s">
        <v>119</v>
      </c>
      <c r="G61" s="270" t="s">
        <v>645</v>
      </c>
      <c r="H61" s="422" t="s">
        <v>119</v>
      </c>
      <c r="I61" s="270" t="s">
        <v>646</v>
      </c>
      <c r="J61" s="422" t="s">
        <v>475</v>
      </c>
      <c r="K61" s="419" t="s">
        <v>171</v>
      </c>
      <c r="L61" s="397">
        <v>0</v>
      </c>
      <c r="M61" s="412" t="s">
        <v>474</v>
      </c>
      <c r="N61" s="194">
        <v>1</v>
      </c>
      <c r="O61" s="310">
        <f>$A$9*$B$30*$C$52*$D$61*N61</f>
        <v>8.2280000000000009E-3</v>
      </c>
      <c r="P61" s="241"/>
      <c r="Q61" s="419"/>
      <c r="R61" s="195">
        <f t="shared" si="3"/>
        <v>100</v>
      </c>
      <c r="S61" s="318">
        <f t="shared" si="2"/>
        <v>0.82280000000000009</v>
      </c>
      <c r="T61" s="46"/>
      <c r="U61" s="46"/>
      <c r="V61" s="43"/>
      <c r="W61" s="45"/>
    </row>
    <row r="62" spans="1:23" s="36" customFormat="1" ht="14.25" hidden="1" customHeight="1">
      <c r="A62" s="592"/>
      <c r="B62" s="594"/>
      <c r="C62" s="457"/>
      <c r="D62" s="438"/>
      <c r="E62" s="447"/>
      <c r="F62" s="423"/>
      <c r="G62" s="447"/>
      <c r="H62" s="423"/>
      <c r="I62" s="447"/>
      <c r="J62" s="423"/>
      <c r="K62" s="106" t="s">
        <v>171</v>
      </c>
      <c r="L62" s="397">
        <v>0</v>
      </c>
      <c r="M62" s="412" t="s">
        <v>474</v>
      </c>
      <c r="N62" s="194">
        <v>0</v>
      </c>
      <c r="O62" s="310">
        <f>$A$9*$B$30*$C$52*$D$61*J62*N62</f>
        <v>0</v>
      </c>
      <c r="P62" s="241"/>
      <c r="Q62" s="419"/>
      <c r="R62" s="195">
        <f t="shared" si="3"/>
        <v>100</v>
      </c>
      <c r="S62" s="318">
        <f t="shared" si="2"/>
        <v>0</v>
      </c>
      <c r="T62" s="46"/>
      <c r="U62" s="46"/>
      <c r="V62" s="43"/>
      <c r="W62" s="45"/>
    </row>
    <row r="63" spans="1:23" s="36" customFormat="1" ht="14.25" hidden="1" customHeight="1">
      <c r="A63" s="592"/>
      <c r="B63" s="594"/>
      <c r="C63" s="457"/>
      <c r="D63" s="312"/>
      <c r="E63" s="435"/>
      <c r="F63" s="424"/>
      <c r="G63" s="435"/>
      <c r="H63" s="424"/>
      <c r="I63" s="435"/>
      <c r="J63" s="424"/>
      <c r="K63" s="106" t="s">
        <v>171</v>
      </c>
      <c r="L63" s="397">
        <v>0</v>
      </c>
      <c r="M63" s="412" t="s">
        <v>474</v>
      </c>
      <c r="N63" s="194">
        <v>0</v>
      </c>
      <c r="O63" s="310">
        <f>$A$9*$B$30*$C$52*$D$61*J63*N63</f>
        <v>0</v>
      </c>
      <c r="P63" s="241"/>
      <c r="Q63" s="419"/>
      <c r="R63" s="195">
        <f t="shared" si="3"/>
        <v>100</v>
      </c>
      <c r="S63" s="318">
        <f t="shared" si="2"/>
        <v>0</v>
      </c>
      <c r="T63" s="46"/>
      <c r="U63" s="46"/>
      <c r="V63" s="43"/>
      <c r="W63" s="45"/>
    </row>
    <row r="64" spans="1:23" s="36" customFormat="1" ht="47.25" customHeight="1">
      <c r="A64" s="592"/>
      <c r="B64" s="594"/>
      <c r="C64" s="457"/>
      <c r="D64" s="308">
        <v>0.2</v>
      </c>
      <c r="E64" s="270" t="s">
        <v>120</v>
      </c>
      <c r="F64" s="422" t="s">
        <v>121</v>
      </c>
      <c r="G64" s="270" t="s">
        <v>656</v>
      </c>
      <c r="H64" s="422" t="s">
        <v>121</v>
      </c>
      <c r="I64" s="270" t="s">
        <v>657</v>
      </c>
      <c r="J64" s="422" t="s">
        <v>476</v>
      </c>
      <c r="K64" s="419" t="s">
        <v>171</v>
      </c>
      <c r="L64" s="397">
        <v>0</v>
      </c>
      <c r="M64" s="412" t="s">
        <v>474</v>
      </c>
      <c r="N64" s="194">
        <v>1</v>
      </c>
      <c r="O64" s="310">
        <f>$A$9*$B$30*$C$52*$D$64*N64</f>
        <v>8.2280000000000009E-3</v>
      </c>
      <c r="P64" s="241"/>
      <c r="Q64" s="419"/>
      <c r="R64" s="195">
        <f t="shared" si="3"/>
        <v>100</v>
      </c>
      <c r="S64" s="318">
        <f t="shared" si="2"/>
        <v>0.82280000000000009</v>
      </c>
      <c r="T64" s="46"/>
      <c r="U64" s="46"/>
      <c r="V64" s="43"/>
      <c r="W64" s="45"/>
    </row>
    <row r="65" spans="1:23" s="36" customFormat="1" ht="14.25" hidden="1" customHeight="1">
      <c r="A65" s="592"/>
      <c r="B65" s="594"/>
      <c r="C65" s="457"/>
      <c r="D65" s="438"/>
      <c r="E65" s="447"/>
      <c r="F65" s="423"/>
      <c r="G65" s="447"/>
      <c r="H65" s="423"/>
      <c r="I65" s="447"/>
      <c r="J65" s="423"/>
      <c r="K65" s="419" t="s">
        <v>171</v>
      </c>
      <c r="L65" s="397">
        <v>0</v>
      </c>
      <c r="M65" s="412" t="s">
        <v>474</v>
      </c>
      <c r="N65" s="194">
        <v>0</v>
      </c>
      <c r="O65" s="310">
        <f>$A$9*$B$30*$C$52*$D$64*J65*N65</f>
        <v>0</v>
      </c>
      <c r="P65" s="241"/>
      <c r="Q65" s="419"/>
      <c r="R65" s="195">
        <f t="shared" si="3"/>
        <v>100</v>
      </c>
      <c r="S65" s="318">
        <f t="shared" si="2"/>
        <v>0</v>
      </c>
      <c r="T65" s="46"/>
      <c r="U65" s="46"/>
      <c r="V65" s="43"/>
      <c r="W65" s="45"/>
    </row>
    <row r="66" spans="1:23" s="36" customFormat="1" ht="14.25" hidden="1" customHeight="1">
      <c r="A66" s="592"/>
      <c r="B66" s="594"/>
      <c r="C66" s="457"/>
      <c r="D66" s="312"/>
      <c r="E66" s="435"/>
      <c r="F66" s="424"/>
      <c r="G66" s="435"/>
      <c r="H66" s="424"/>
      <c r="I66" s="435"/>
      <c r="J66" s="424"/>
      <c r="K66" s="419" t="s">
        <v>171</v>
      </c>
      <c r="L66" s="397">
        <v>0</v>
      </c>
      <c r="M66" s="412" t="s">
        <v>474</v>
      </c>
      <c r="N66" s="194">
        <v>0</v>
      </c>
      <c r="O66" s="310">
        <f>$A$9*$B$30*$C$52*$D$64*J66*N66</f>
        <v>0</v>
      </c>
      <c r="P66" s="241"/>
      <c r="Q66" s="419"/>
      <c r="R66" s="195">
        <f t="shared" si="3"/>
        <v>100</v>
      </c>
      <c r="S66" s="318">
        <f t="shared" si="2"/>
        <v>0</v>
      </c>
      <c r="T66" s="46"/>
      <c r="U66" s="46"/>
      <c r="V66" s="43"/>
      <c r="W66" s="45"/>
    </row>
    <row r="67" spans="1:23" s="36" customFormat="1" ht="46.5" customHeight="1">
      <c r="A67" s="592"/>
      <c r="B67" s="594"/>
      <c r="C67" s="457"/>
      <c r="D67" s="308">
        <v>0.2</v>
      </c>
      <c r="E67" s="270" t="s">
        <v>122</v>
      </c>
      <c r="F67" s="422" t="s">
        <v>123</v>
      </c>
      <c r="G67" s="270" t="s">
        <v>659</v>
      </c>
      <c r="H67" s="422" t="s">
        <v>123</v>
      </c>
      <c r="I67" s="270" t="s">
        <v>660</v>
      </c>
      <c r="J67" s="422" t="s">
        <v>477</v>
      </c>
      <c r="K67" s="419" t="s">
        <v>171</v>
      </c>
      <c r="L67" s="397">
        <v>0</v>
      </c>
      <c r="M67" s="412" t="s">
        <v>474</v>
      </c>
      <c r="N67" s="194">
        <v>1</v>
      </c>
      <c r="O67" s="310">
        <f>$A$9*$B$30*$C$52*$D$67*N67</f>
        <v>8.2280000000000009E-3</v>
      </c>
      <c r="P67" s="241"/>
      <c r="Q67" s="419"/>
      <c r="R67" s="195">
        <f t="shared" si="3"/>
        <v>100</v>
      </c>
      <c r="S67" s="318">
        <f t="shared" si="2"/>
        <v>0.82280000000000009</v>
      </c>
      <c r="T67" s="46"/>
      <c r="U67" s="46"/>
      <c r="V67" s="43"/>
      <c r="W67" s="45"/>
    </row>
    <row r="68" spans="1:23" s="36" customFormat="1" ht="14.25" hidden="1" customHeight="1">
      <c r="A68" s="592"/>
      <c r="B68" s="594"/>
      <c r="C68" s="457"/>
      <c r="D68" s="438"/>
      <c r="E68" s="447"/>
      <c r="F68" s="423"/>
      <c r="G68" s="447"/>
      <c r="H68" s="423"/>
      <c r="I68" s="447"/>
      <c r="J68" s="423"/>
      <c r="K68" s="106" t="s">
        <v>171</v>
      </c>
      <c r="L68" s="397">
        <v>0</v>
      </c>
      <c r="M68" s="240" t="s">
        <v>28</v>
      </c>
      <c r="N68" s="194">
        <v>0</v>
      </c>
      <c r="O68" s="310"/>
      <c r="P68" s="241"/>
      <c r="Q68" s="106"/>
      <c r="R68" s="195">
        <f>100-(P68-L68)*10</f>
        <v>100</v>
      </c>
      <c r="S68" s="318">
        <f t="shared" si="2"/>
        <v>0</v>
      </c>
      <c r="T68" s="46"/>
      <c r="U68" s="46"/>
      <c r="V68" s="43"/>
      <c r="W68" s="45"/>
    </row>
    <row r="69" spans="1:23" s="36" customFormat="1" ht="14.25" hidden="1" customHeight="1">
      <c r="A69" s="592"/>
      <c r="B69" s="594"/>
      <c r="C69" s="457"/>
      <c r="D69" s="438"/>
      <c r="E69" s="447"/>
      <c r="F69" s="423"/>
      <c r="G69" s="447"/>
      <c r="H69" s="423"/>
      <c r="I69" s="447"/>
      <c r="J69" s="423"/>
      <c r="K69" s="106" t="s">
        <v>171</v>
      </c>
      <c r="L69" s="397">
        <v>0</v>
      </c>
      <c r="M69" s="240" t="s">
        <v>28</v>
      </c>
      <c r="N69" s="194">
        <v>0</v>
      </c>
      <c r="O69" s="310"/>
      <c r="P69" s="241"/>
      <c r="Q69" s="106"/>
      <c r="R69" s="195">
        <f>100-(P69-L69)*10</f>
        <v>100</v>
      </c>
      <c r="S69" s="318">
        <f t="shared" si="2"/>
        <v>0</v>
      </c>
      <c r="T69" s="46"/>
      <c r="U69" s="46"/>
      <c r="V69" s="43"/>
      <c r="W69" s="45"/>
    </row>
    <row r="70" spans="1:23" s="36" customFormat="1" ht="14.25" hidden="1" customHeight="1">
      <c r="A70" s="592"/>
      <c r="B70" s="594"/>
      <c r="C70" s="458"/>
      <c r="D70" s="312"/>
      <c r="E70" s="435"/>
      <c r="F70" s="424"/>
      <c r="G70" s="435"/>
      <c r="H70" s="424"/>
      <c r="I70" s="435"/>
      <c r="J70" s="424"/>
      <c r="K70" s="106" t="s">
        <v>171</v>
      </c>
      <c r="L70" s="397">
        <v>0</v>
      </c>
      <c r="M70" s="240" t="s">
        <v>28</v>
      </c>
      <c r="N70" s="194">
        <v>0</v>
      </c>
      <c r="O70" s="310"/>
      <c r="P70" s="241"/>
      <c r="Q70" s="106"/>
      <c r="R70" s="195">
        <f>100-(P70-L70)*10</f>
        <v>100</v>
      </c>
      <c r="S70" s="318">
        <f t="shared" si="2"/>
        <v>0</v>
      </c>
      <c r="T70" s="46"/>
      <c r="U70" s="46"/>
      <c r="V70" s="43"/>
      <c r="W70" s="45"/>
    </row>
    <row r="71" spans="1:23" s="36" customFormat="1" ht="21.95" customHeight="1">
      <c r="A71" s="592"/>
      <c r="B71" s="594"/>
      <c r="C71" s="453">
        <v>0.09</v>
      </c>
      <c r="D71" s="192"/>
      <c r="E71" s="208" t="s">
        <v>223</v>
      </c>
      <c r="F71" s="454" t="s">
        <v>68</v>
      </c>
      <c r="G71" s="455"/>
      <c r="H71" s="455"/>
      <c r="I71" s="455"/>
      <c r="J71" s="455"/>
      <c r="K71" s="455"/>
      <c r="L71" s="455"/>
      <c r="M71" s="456"/>
      <c r="N71" s="225"/>
      <c r="O71" s="311"/>
      <c r="P71" s="232"/>
      <c r="Q71" s="232"/>
      <c r="R71" s="232"/>
      <c r="S71" s="319"/>
      <c r="T71" s="234"/>
      <c r="U71" s="234"/>
      <c r="V71" s="227"/>
      <c r="W71" s="228"/>
    </row>
    <row r="72" spans="1:23" s="36" customFormat="1" ht="84" customHeight="1">
      <c r="A72" s="592"/>
      <c r="B72" s="594"/>
      <c r="C72" s="457"/>
      <c r="D72" s="308">
        <v>0.25</v>
      </c>
      <c r="E72" s="270" t="s">
        <v>124</v>
      </c>
      <c r="F72" s="422" t="s">
        <v>125</v>
      </c>
      <c r="G72" s="270" t="s">
        <v>662</v>
      </c>
      <c r="H72" s="422" t="s">
        <v>125</v>
      </c>
      <c r="I72" s="270" t="s">
        <v>663</v>
      </c>
      <c r="J72" s="422" t="s">
        <v>478</v>
      </c>
      <c r="K72" s="419" t="s">
        <v>171</v>
      </c>
      <c r="L72" s="397">
        <v>0</v>
      </c>
      <c r="M72" s="412" t="s">
        <v>474</v>
      </c>
      <c r="N72" s="194">
        <v>1</v>
      </c>
      <c r="O72" s="310">
        <f>$A$9*$B$30*$C$71*$D$72*N72</f>
        <v>8.4149999999999989E-3</v>
      </c>
      <c r="P72" s="241"/>
      <c r="Q72" s="419"/>
      <c r="R72" s="195">
        <f t="shared" ref="R72:R78" si="4">100-(P72-L72)*Q72</f>
        <v>100</v>
      </c>
      <c r="S72" s="318">
        <f t="shared" si="2"/>
        <v>0.84149999999999991</v>
      </c>
      <c r="T72" s="46"/>
      <c r="U72" s="46"/>
      <c r="V72" s="43"/>
      <c r="W72" s="45"/>
    </row>
    <row r="73" spans="1:23" s="36" customFormat="1" ht="14.25" hidden="1" customHeight="1">
      <c r="A73" s="592"/>
      <c r="B73" s="594"/>
      <c r="C73" s="457"/>
      <c r="D73" s="438"/>
      <c r="E73" s="447"/>
      <c r="F73" s="423"/>
      <c r="G73" s="447"/>
      <c r="H73" s="423"/>
      <c r="I73" s="447"/>
      <c r="J73" s="423"/>
      <c r="K73" s="419" t="s">
        <v>171</v>
      </c>
      <c r="L73" s="397">
        <v>0</v>
      </c>
      <c r="M73" s="412" t="s">
        <v>474</v>
      </c>
      <c r="N73" s="194">
        <v>0</v>
      </c>
      <c r="O73" s="310">
        <f>$A$9*$B$30*$C$71*$D$72*J73*N73</f>
        <v>0</v>
      </c>
      <c r="P73" s="241"/>
      <c r="Q73" s="419"/>
      <c r="R73" s="195">
        <f t="shared" si="4"/>
        <v>100</v>
      </c>
      <c r="S73" s="318">
        <f t="shared" si="2"/>
        <v>0</v>
      </c>
      <c r="T73" s="46"/>
      <c r="U73" s="46"/>
      <c r="V73" s="43"/>
      <c r="W73" s="45"/>
    </row>
    <row r="74" spans="1:23" s="36" customFormat="1" ht="14.25" hidden="1" customHeight="1">
      <c r="A74" s="592"/>
      <c r="B74" s="594"/>
      <c r="C74" s="457"/>
      <c r="D74" s="438"/>
      <c r="E74" s="447"/>
      <c r="F74" s="423"/>
      <c r="G74" s="447"/>
      <c r="H74" s="423"/>
      <c r="I74" s="447"/>
      <c r="J74" s="423"/>
      <c r="K74" s="419" t="s">
        <v>171</v>
      </c>
      <c r="L74" s="397">
        <v>0</v>
      </c>
      <c r="M74" s="412" t="s">
        <v>474</v>
      </c>
      <c r="N74" s="194">
        <v>0</v>
      </c>
      <c r="O74" s="310">
        <f>$A$9*$B$30*$C$71*$D$72*J74*N74</f>
        <v>0</v>
      </c>
      <c r="P74" s="241"/>
      <c r="Q74" s="419"/>
      <c r="R74" s="195">
        <f t="shared" si="4"/>
        <v>100</v>
      </c>
      <c r="S74" s="318">
        <f t="shared" si="2"/>
        <v>0</v>
      </c>
      <c r="T74" s="46"/>
      <c r="U74" s="46"/>
      <c r="V74" s="43"/>
      <c r="W74" s="45"/>
    </row>
    <row r="75" spans="1:23" s="36" customFormat="1" ht="14.25" hidden="1" customHeight="1">
      <c r="A75" s="592"/>
      <c r="B75" s="594"/>
      <c r="C75" s="457"/>
      <c r="D75" s="312"/>
      <c r="E75" s="435"/>
      <c r="F75" s="424"/>
      <c r="G75" s="435"/>
      <c r="H75" s="424"/>
      <c r="I75" s="435"/>
      <c r="J75" s="424"/>
      <c r="K75" s="419" t="s">
        <v>171</v>
      </c>
      <c r="L75" s="397">
        <v>0</v>
      </c>
      <c r="M75" s="412" t="s">
        <v>474</v>
      </c>
      <c r="N75" s="194">
        <v>0</v>
      </c>
      <c r="O75" s="310">
        <f>$A$9*$B$30*$C$71*$D$72*J75*N75</f>
        <v>0</v>
      </c>
      <c r="P75" s="241"/>
      <c r="Q75" s="419"/>
      <c r="R75" s="195">
        <f t="shared" si="4"/>
        <v>100</v>
      </c>
      <c r="S75" s="318">
        <f t="shared" si="2"/>
        <v>0</v>
      </c>
      <c r="T75" s="46"/>
      <c r="U75" s="46"/>
      <c r="V75" s="43"/>
      <c r="W75" s="45"/>
    </row>
    <row r="76" spans="1:23" s="36" customFormat="1" ht="93" customHeight="1">
      <c r="A76" s="592"/>
      <c r="B76" s="594"/>
      <c r="C76" s="457"/>
      <c r="D76" s="415">
        <v>0.25</v>
      </c>
      <c r="E76" s="111" t="s">
        <v>126</v>
      </c>
      <c r="F76" s="106" t="s">
        <v>127</v>
      </c>
      <c r="G76" s="111" t="s">
        <v>667</v>
      </c>
      <c r="H76" s="106" t="s">
        <v>127</v>
      </c>
      <c r="I76" s="111" t="s">
        <v>668</v>
      </c>
      <c r="J76" s="106" t="s">
        <v>489</v>
      </c>
      <c r="K76" s="419" t="s">
        <v>171</v>
      </c>
      <c r="L76" s="397">
        <v>0</v>
      </c>
      <c r="M76" s="412" t="s">
        <v>474</v>
      </c>
      <c r="N76" s="194">
        <v>1</v>
      </c>
      <c r="O76" s="310">
        <f>$A$9*$B$30*$C$71*$D$76*N76</f>
        <v>8.4149999999999989E-3</v>
      </c>
      <c r="P76" s="241"/>
      <c r="Q76" s="419"/>
      <c r="R76" s="195">
        <f>100-(P76-L76)*Q76</f>
        <v>100</v>
      </c>
      <c r="S76" s="318">
        <f t="shared" si="2"/>
        <v>0.84149999999999991</v>
      </c>
      <c r="T76" s="46"/>
      <c r="U76" s="46"/>
      <c r="V76" s="43"/>
      <c r="W76" s="45"/>
    </row>
    <row r="77" spans="1:23" s="36" customFormat="1" ht="45" customHeight="1">
      <c r="A77" s="592"/>
      <c r="B77" s="594"/>
      <c r="C77" s="457"/>
      <c r="D77" s="415">
        <v>0.25</v>
      </c>
      <c r="E77" s="111" t="s">
        <v>128</v>
      </c>
      <c r="F77" s="271" t="s">
        <v>129</v>
      </c>
      <c r="G77" s="111" t="s">
        <v>673</v>
      </c>
      <c r="H77" s="272" t="s">
        <v>129</v>
      </c>
      <c r="I77" s="111" t="s">
        <v>674</v>
      </c>
      <c r="J77" s="272" t="s">
        <v>488</v>
      </c>
      <c r="K77" s="419" t="s">
        <v>171</v>
      </c>
      <c r="L77" s="397">
        <v>0</v>
      </c>
      <c r="M77" s="412" t="s">
        <v>474</v>
      </c>
      <c r="N77" s="194">
        <v>1</v>
      </c>
      <c r="O77" s="310">
        <f>$A$9*$B$30*$C$71*$D$76*N77</f>
        <v>8.4149999999999989E-3</v>
      </c>
      <c r="P77" s="241"/>
      <c r="Q77" s="419"/>
      <c r="R77" s="195">
        <f t="shared" si="4"/>
        <v>100</v>
      </c>
      <c r="S77" s="318">
        <f t="shared" si="2"/>
        <v>0.84149999999999991</v>
      </c>
      <c r="T77" s="46"/>
      <c r="U77" s="46"/>
      <c r="V77" s="43"/>
      <c r="W77" s="45"/>
    </row>
    <row r="78" spans="1:23" s="36" customFormat="1" ht="47.25">
      <c r="A78" s="592"/>
      <c r="B78" s="594"/>
      <c r="C78" s="458"/>
      <c r="D78" s="415">
        <v>0.25</v>
      </c>
      <c r="E78" s="111" t="s">
        <v>130</v>
      </c>
      <c r="F78" s="16" t="s">
        <v>131</v>
      </c>
      <c r="G78" s="111" t="s">
        <v>682</v>
      </c>
      <c r="H78" s="16" t="s">
        <v>131</v>
      </c>
      <c r="I78" s="111" t="s">
        <v>683</v>
      </c>
      <c r="J78" s="16" t="s">
        <v>511</v>
      </c>
      <c r="K78" s="419" t="s">
        <v>171</v>
      </c>
      <c r="L78" s="397">
        <v>0</v>
      </c>
      <c r="M78" s="412" t="s">
        <v>474</v>
      </c>
      <c r="N78" s="194">
        <v>1</v>
      </c>
      <c r="O78" s="310">
        <f>$A$9*$B$30*$C$71*$D$76*N78</f>
        <v>8.4149999999999989E-3</v>
      </c>
      <c r="P78" s="241"/>
      <c r="Q78" s="419"/>
      <c r="R78" s="195">
        <f t="shared" si="4"/>
        <v>100</v>
      </c>
      <c r="S78" s="318">
        <f t="shared" si="2"/>
        <v>0.84149999999999991</v>
      </c>
      <c r="T78" s="46"/>
      <c r="U78" s="46"/>
      <c r="V78" s="43"/>
      <c r="W78" s="45"/>
    </row>
    <row r="79" spans="1:23" s="36" customFormat="1" ht="27" customHeight="1">
      <c r="A79" s="592"/>
      <c r="B79" s="594"/>
      <c r="C79" s="453">
        <v>7.0000000000000007E-2</v>
      </c>
      <c r="D79" s="192"/>
      <c r="E79" s="208" t="s">
        <v>224</v>
      </c>
      <c r="F79" s="454" t="s">
        <v>69</v>
      </c>
      <c r="G79" s="455"/>
      <c r="H79" s="455"/>
      <c r="I79" s="455"/>
      <c r="J79" s="455"/>
      <c r="K79" s="455"/>
      <c r="L79" s="455"/>
      <c r="M79" s="456"/>
      <c r="N79" s="225"/>
      <c r="O79" s="311"/>
      <c r="P79" s="232"/>
      <c r="Q79" s="232"/>
      <c r="R79" s="232"/>
      <c r="S79" s="319"/>
      <c r="T79" s="234"/>
      <c r="U79" s="234"/>
      <c r="V79" s="227"/>
      <c r="W79" s="228"/>
    </row>
    <row r="80" spans="1:23" s="36" customFormat="1" ht="37.5" customHeight="1">
      <c r="A80" s="592"/>
      <c r="B80" s="594"/>
      <c r="C80" s="457"/>
      <c r="D80" s="308">
        <v>0.4</v>
      </c>
      <c r="E80" s="270" t="s">
        <v>132</v>
      </c>
      <c r="F80" s="437" t="s">
        <v>133</v>
      </c>
      <c r="G80" s="270" t="s">
        <v>684</v>
      </c>
      <c r="H80" s="437" t="s">
        <v>133</v>
      </c>
      <c r="I80" s="270" t="s">
        <v>685</v>
      </c>
      <c r="J80" s="437" t="s">
        <v>490</v>
      </c>
      <c r="K80" s="419" t="s">
        <v>171</v>
      </c>
      <c r="L80" s="397">
        <v>0</v>
      </c>
      <c r="M80" s="419" t="s">
        <v>172</v>
      </c>
      <c r="N80" s="194">
        <v>1</v>
      </c>
      <c r="O80" s="310">
        <f>$A$9*$B$30*$C$79*$D$80*N80</f>
        <v>1.0472000000000002E-2</v>
      </c>
      <c r="P80" s="241"/>
      <c r="Q80" s="419"/>
      <c r="R80" s="195">
        <f t="shared" ref="R80:R91" si="5">100-(P80-L80)*Q80</f>
        <v>100</v>
      </c>
      <c r="S80" s="318">
        <f t="shared" si="2"/>
        <v>1.0472000000000001</v>
      </c>
      <c r="T80" s="46"/>
      <c r="U80" s="46"/>
      <c r="V80" s="43"/>
      <c r="W80" s="45"/>
    </row>
    <row r="81" spans="1:23" s="36" customFormat="1" ht="14.25" hidden="1" customHeight="1">
      <c r="A81" s="592"/>
      <c r="B81" s="594"/>
      <c r="C81" s="457"/>
      <c r="D81" s="438"/>
      <c r="E81" s="447"/>
      <c r="F81" s="440"/>
      <c r="G81" s="447"/>
      <c r="H81" s="440"/>
      <c r="I81" s="447"/>
      <c r="J81" s="440"/>
      <c r="K81" s="419" t="s">
        <v>171</v>
      </c>
      <c r="L81" s="397">
        <v>0</v>
      </c>
      <c r="M81" s="419" t="s">
        <v>172</v>
      </c>
      <c r="N81" s="194">
        <v>0</v>
      </c>
      <c r="O81" s="310">
        <f>$A$9*$B$30*$C$79*$D$80*J81*N81</f>
        <v>0</v>
      </c>
      <c r="P81" s="241"/>
      <c r="Q81" s="419"/>
      <c r="R81" s="195">
        <f t="shared" si="5"/>
        <v>100</v>
      </c>
      <c r="S81" s="318">
        <f t="shared" si="2"/>
        <v>0</v>
      </c>
      <c r="T81" s="46"/>
      <c r="U81" s="46"/>
      <c r="V81" s="43"/>
      <c r="W81" s="45"/>
    </row>
    <row r="82" spans="1:23" s="36" customFormat="1" ht="14.25" hidden="1" customHeight="1">
      <c r="A82" s="592"/>
      <c r="B82" s="594"/>
      <c r="C82" s="457"/>
      <c r="D82" s="438"/>
      <c r="E82" s="447"/>
      <c r="F82" s="440"/>
      <c r="G82" s="447"/>
      <c r="H82" s="440"/>
      <c r="I82" s="447"/>
      <c r="J82" s="440"/>
      <c r="K82" s="419" t="s">
        <v>171</v>
      </c>
      <c r="L82" s="397">
        <v>0</v>
      </c>
      <c r="M82" s="419" t="s">
        <v>172</v>
      </c>
      <c r="N82" s="194">
        <v>0</v>
      </c>
      <c r="O82" s="310">
        <f>$A$9*$B$30*$C$79*$D$80*J82*N82</f>
        <v>0</v>
      </c>
      <c r="P82" s="241"/>
      <c r="Q82" s="419"/>
      <c r="R82" s="195">
        <f t="shared" si="5"/>
        <v>100</v>
      </c>
      <c r="S82" s="318">
        <f t="shared" si="2"/>
        <v>0</v>
      </c>
      <c r="T82" s="46"/>
      <c r="U82" s="46"/>
      <c r="V82" s="43"/>
      <c r="W82" s="45"/>
    </row>
    <row r="83" spans="1:23" s="36" customFormat="1" ht="14.25" hidden="1" customHeight="1">
      <c r="A83" s="592"/>
      <c r="B83" s="594"/>
      <c r="C83" s="457"/>
      <c r="D83" s="438"/>
      <c r="E83" s="447"/>
      <c r="F83" s="440"/>
      <c r="G83" s="447"/>
      <c r="H83" s="440"/>
      <c r="I83" s="447"/>
      <c r="J83" s="440"/>
      <c r="K83" s="419" t="s">
        <v>171</v>
      </c>
      <c r="L83" s="397">
        <v>0</v>
      </c>
      <c r="M83" s="419" t="s">
        <v>172</v>
      </c>
      <c r="N83" s="194">
        <v>0</v>
      </c>
      <c r="O83" s="310">
        <f>$A$9*$B$30*$C$79*$D$80*J83*N83</f>
        <v>0</v>
      </c>
      <c r="P83" s="241"/>
      <c r="Q83" s="419"/>
      <c r="R83" s="195">
        <f t="shared" si="5"/>
        <v>100</v>
      </c>
      <c r="S83" s="318">
        <f t="shared" si="2"/>
        <v>0</v>
      </c>
      <c r="T83" s="46"/>
      <c r="U83" s="46"/>
      <c r="V83" s="43"/>
      <c r="W83" s="45"/>
    </row>
    <row r="84" spans="1:23" s="36" customFormat="1" ht="14.25" hidden="1" customHeight="1">
      <c r="A84" s="592"/>
      <c r="B84" s="594"/>
      <c r="C84" s="457"/>
      <c r="D84" s="438"/>
      <c r="E84" s="447"/>
      <c r="F84" s="440"/>
      <c r="G84" s="447"/>
      <c r="H84" s="440"/>
      <c r="I84" s="447"/>
      <c r="J84" s="440"/>
      <c r="K84" s="419" t="s">
        <v>171</v>
      </c>
      <c r="L84" s="397">
        <v>0</v>
      </c>
      <c r="M84" s="419" t="s">
        <v>172</v>
      </c>
      <c r="N84" s="194">
        <v>0</v>
      </c>
      <c r="O84" s="310">
        <f>$A$9*$B$30*$C$79*$D$80*J84*N84</f>
        <v>0</v>
      </c>
      <c r="P84" s="241"/>
      <c r="Q84" s="419"/>
      <c r="R84" s="195">
        <f t="shared" si="5"/>
        <v>100</v>
      </c>
      <c r="S84" s="318">
        <f t="shared" si="2"/>
        <v>0</v>
      </c>
      <c r="T84" s="46"/>
      <c r="U84" s="46"/>
      <c r="V84" s="43"/>
      <c r="W84" s="45"/>
    </row>
    <row r="85" spans="1:23" s="36" customFormat="1" ht="14.25" hidden="1" customHeight="1">
      <c r="A85" s="592"/>
      <c r="B85" s="594"/>
      <c r="C85" s="457"/>
      <c r="D85" s="312"/>
      <c r="E85" s="435"/>
      <c r="F85" s="441"/>
      <c r="G85" s="435"/>
      <c r="H85" s="441"/>
      <c r="I85" s="435"/>
      <c r="J85" s="441"/>
      <c r="K85" s="419" t="s">
        <v>171</v>
      </c>
      <c r="L85" s="397">
        <v>0</v>
      </c>
      <c r="M85" s="419" t="s">
        <v>172</v>
      </c>
      <c r="N85" s="194">
        <v>0</v>
      </c>
      <c r="O85" s="310">
        <f>$A$9*$B$30*$C$79*$D$80*J85*N85</f>
        <v>0</v>
      </c>
      <c r="P85" s="241"/>
      <c r="Q85" s="419"/>
      <c r="R85" s="195">
        <f t="shared" si="5"/>
        <v>100</v>
      </c>
      <c r="S85" s="318">
        <f t="shared" si="2"/>
        <v>0</v>
      </c>
      <c r="T85" s="46"/>
      <c r="U85" s="46"/>
      <c r="V85" s="43"/>
      <c r="W85" s="45"/>
    </row>
    <row r="86" spans="1:23" s="36" customFormat="1" ht="37.5" customHeight="1">
      <c r="A86" s="592"/>
      <c r="B86" s="594"/>
      <c r="C86" s="457"/>
      <c r="D86" s="308">
        <v>0.3</v>
      </c>
      <c r="E86" s="270" t="s">
        <v>134</v>
      </c>
      <c r="F86" s="422" t="s">
        <v>135</v>
      </c>
      <c r="G86" s="270" t="s">
        <v>701</v>
      </c>
      <c r="H86" s="422" t="s">
        <v>135</v>
      </c>
      <c r="I86" s="270" t="s">
        <v>702</v>
      </c>
      <c r="J86" s="422" t="s">
        <v>479</v>
      </c>
      <c r="K86" s="419" t="s">
        <v>171</v>
      </c>
      <c r="L86" s="397">
        <v>0</v>
      </c>
      <c r="M86" s="419" t="s">
        <v>172</v>
      </c>
      <c r="N86" s="194">
        <v>1</v>
      </c>
      <c r="O86" s="310">
        <f>$A$9*$B$30*$C$79*$D$86*N86</f>
        <v>7.8539999999999999E-3</v>
      </c>
      <c r="P86" s="241"/>
      <c r="Q86" s="419"/>
      <c r="R86" s="195">
        <f t="shared" si="5"/>
        <v>100</v>
      </c>
      <c r="S86" s="318">
        <f t="shared" si="2"/>
        <v>0.78539999999999999</v>
      </c>
      <c r="T86" s="46"/>
      <c r="U86" s="46"/>
      <c r="V86" s="43"/>
      <c r="W86" s="45"/>
    </row>
    <row r="87" spans="1:23" s="36" customFormat="1" ht="14.25" hidden="1" customHeight="1">
      <c r="A87" s="592"/>
      <c r="B87" s="594"/>
      <c r="C87" s="457"/>
      <c r="D87" s="312"/>
      <c r="E87" s="435"/>
      <c r="F87" s="424"/>
      <c r="G87" s="435"/>
      <c r="H87" s="424"/>
      <c r="I87" s="435"/>
      <c r="J87" s="424"/>
      <c r="K87" s="419" t="s">
        <v>171</v>
      </c>
      <c r="L87" s="397">
        <v>0</v>
      </c>
      <c r="M87" s="419" t="s">
        <v>172</v>
      </c>
      <c r="N87" s="194">
        <v>0</v>
      </c>
      <c r="O87" s="310">
        <f>$A$9*$B$30*$C$79*$D$86*J87*N87</f>
        <v>0</v>
      </c>
      <c r="P87" s="241"/>
      <c r="Q87" s="419"/>
      <c r="R87" s="195">
        <f t="shared" si="5"/>
        <v>100</v>
      </c>
      <c r="S87" s="318">
        <f t="shared" si="2"/>
        <v>0</v>
      </c>
      <c r="T87" s="46"/>
      <c r="U87" s="46"/>
      <c r="V87" s="43"/>
      <c r="W87" s="45"/>
    </row>
    <row r="88" spans="1:23" s="36" customFormat="1" ht="63.75" customHeight="1">
      <c r="A88" s="592"/>
      <c r="B88" s="594"/>
      <c r="C88" s="457"/>
      <c r="D88" s="308">
        <v>0.3</v>
      </c>
      <c r="E88" s="270" t="s">
        <v>136</v>
      </c>
      <c r="F88" s="422" t="s">
        <v>137</v>
      </c>
      <c r="G88" s="270" t="s">
        <v>709</v>
      </c>
      <c r="H88" s="422" t="s">
        <v>137</v>
      </c>
      <c r="I88" s="270" t="s">
        <v>710</v>
      </c>
      <c r="J88" s="422" t="s">
        <v>512</v>
      </c>
      <c r="K88" s="367" t="s">
        <v>858</v>
      </c>
      <c r="L88" s="399">
        <v>3</v>
      </c>
      <c r="M88" s="419" t="s">
        <v>172</v>
      </c>
      <c r="N88" s="194">
        <v>1</v>
      </c>
      <c r="O88" s="310">
        <f>$A$9*$B$30*$C$79*$D$88*N88</f>
        <v>7.8539999999999999E-3</v>
      </c>
      <c r="P88" s="241"/>
      <c r="Q88" s="419"/>
      <c r="R88" s="195">
        <f t="shared" si="5"/>
        <v>100</v>
      </c>
      <c r="S88" s="318">
        <f t="shared" si="2"/>
        <v>0.78539999999999999</v>
      </c>
      <c r="T88" s="46"/>
      <c r="U88" s="46"/>
      <c r="V88" s="43"/>
      <c r="W88" s="45"/>
    </row>
    <row r="89" spans="1:23" s="36" customFormat="1" ht="14.25" hidden="1" customHeight="1">
      <c r="A89" s="592"/>
      <c r="B89" s="594"/>
      <c r="C89" s="457"/>
      <c r="D89" s="438"/>
      <c r="E89" s="447"/>
      <c r="F89" s="423"/>
      <c r="G89" s="447"/>
      <c r="H89" s="423"/>
      <c r="I89" s="447"/>
      <c r="J89" s="423"/>
      <c r="K89" s="419" t="s">
        <v>171</v>
      </c>
      <c r="L89" s="397">
        <v>0</v>
      </c>
      <c r="M89" s="419" t="s">
        <v>172</v>
      </c>
      <c r="N89" s="194">
        <v>0</v>
      </c>
      <c r="O89" s="310"/>
      <c r="P89" s="241"/>
      <c r="Q89" s="419"/>
      <c r="R89" s="195">
        <f t="shared" si="5"/>
        <v>100</v>
      </c>
      <c r="S89" s="318">
        <f t="shared" si="2"/>
        <v>0</v>
      </c>
      <c r="T89" s="46"/>
      <c r="U89" s="46"/>
      <c r="V89" s="43"/>
      <c r="W89" s="45"/>
    </row>
    <row r="90" spans="1:23" s="36" customFormat="1" ht="14.25" hidden="1" customHeight="1">
      <c r="A90" s="592"/>
      <c r="B90" s="594"/>
      <c r="C90" s="457"/>
      <c r="D90" s="312"/>
      <c r="E90" s="435"/>
      <c r="F90" s="424"/>
      <c r="G90" s="435"/>
      <c r="H90" s="424"/>
      <c r="I90" s="435"/>
      <c r="J90" s="424"/>
      <c r="K90" s="419" t="s">
        <v>171</v>
      </c>
      <c r="L90" s="397">
        <v>0</v>
      </c>
      <c r="M90" s="419" t="s">
        <v>172</v>
      </c>
      <c r="N90" s="194">
        <v>0</v>
      </c>
      <c r="O90" s="310"/>
      <c r="P90" s="241"/>
      <c r="Q90" s="419"/>
      <c r="R90" s="195">
        <f t="shared" si="5"/>
        <v>100</v>
      </c>
      <c r="S90" s="318">
        <f t="shared" si="2"/>
        <v>0</v>
      </c>
      <c r="T90" s="46"/>
      <c r="U90" s="46"/>
      <c r="V90" s="43"/>
      <c r="W90" s="45"/>
    </row>
    <row r="91" spans="1:23" s="287" customFormat="1" ht="14.25" hidden="1" customHeight="1">
      <c r="A91" s="592"/>
      <c r="B91" s="594"/>
      <c r="C91" s="457"/>
      <c r="D91" s="308">
        <v>0</v>
      </c>
      <c r="E91" s="462" t="s">
        <v>138</v>
      </c>
      <c r="F91" s="463" t="s">
        <v>139</v>
      </c>
      <c r="G91" s="462" t="s">
        <v>138</v>
      </c>
      <c r="H91" s="463" t="s">
        <v>139</v>
      </c>
      <c r="I91" s="462" t="s">
        <v>138</v>
      </c>
      <c r="J91" s="463" t="s">
        <v>480</v>
      </c>
      <c r="K91" s="288" t="s">
        <v>171</v>
      </c>
      <c r="L91" s="397">
        <v>0</v>
      </c>
      <c r="M91" s="288" t="s">
        <v>172</v>
      </c>
      <c r="N91" s="289"/>
      <c r="O91" s="310"/>
      <c r="P91" s="241"/>
      <c r="Q91" s="288"/>
      <c r="R91" s="290">
        <f t="shared" si="5"/>
        <v>100</v>
      </c>
      <c r="S91" s="318">
        <f t="shared" si="2"/>
        <v>0</v>
      </c>
      <c r="T91" s="291"/>
      <c r="U91" s="291"/>
      <c r="V91" s="292"/>
      <c r="W91" s="293"/>
    </row>
    <row r="92" spans="1:23" s="36" customFormat="1" ht="14.25" hidden="1" customHeight="1">
      <c r="A92" s="592"/>
      <c r="B92" s="594"/>
      <c r="C92" s="457"/>
      <c r="D92" s="438"/>
      <c r="E92" s="464"/>
      <c r="F92" s="465"/>
      <c r="G92" s="464"/>
      <c r="H92" s="465"/>
      <c r="I92" s="464"/>
      <c r="J92" s="465"/>
      <c r="K92" s="288" t="s">
        <v>171</v>
      </c>
      <c r="L92" s="397">
        <v>0</v>
      </c>
      <c r="M92" s="288" t="s">
        <v>28</v>
      </c>
      <c r="N92" s="289">
        <v>0</v>
      </c>
      <c r="O92" s="310"/>
      <c r="P92" s="241"/>
      <c r="Q92" s="294"/>
      <c r="R92" s="290">
        <f>100-(P92-L92)*10</f>
        <v>100</v>
      </c>
      <c r="S92" s="318">
        <f t="shared" si="2"/>
        <v>0</v>
      </c>
      <c r="T92" s="291"/>
      <c r="U92" s="291"/>
      <c r="V92" s="292"/>
      <c r="W92" s="293"/>
    </row>
    <row r="93" spans="1:23" s="36" customFormat="1" ht="14.25" hidden="1" customHeight="1">
      <c r="A93" s="592"/>
      <c r="B93" s="594"/>
      <c r="C93" s="457"/>
      <c r="D93" s="438"/>
      <c r="E93" s="464"/>
      <c r="F93" s="465"/>
      <c r="G93" s="464"/>
      <c r="H93" s="465"/>
      <c r="I93" s="464"/>
      <c r="J93" s="465"/>
      <c r="K93" s="288" t="s">
        <v>171</v>
      </c>
      <c r="L93" s="397">
        <v>0</v>
      </c>
      <c r="M93" s="288" t="s">
        <v>28</v>
      </c>
      <c r="N93" s="289">
        <v>0</v>
      </c>
      <c r="O93" s="310"/>
      <c r="P93" s="241"/>
      <c r="Q93" s="294"/>
      <c r="R93" s="290">
        <f>100-(P93-L93)*10</f>
        <v>100</v>
      </c>
      <c r="S93" s="318">
        <f t="shared" si="2"/>
        <v>0</v>
      </c>
      <c r="T93" s="291"/>
      <c r="U93" s="291"/>
      <c r="V93" s="292"/>
      <c r="W93" s="293"/>
    </row>
    <row r="94" spans="1:23" s="36" customFormat="1" ht="14.25" hidden="1" customHeight="1">
      <c r="A94" s="592"/>
      <c r="B94" s="594"/>
      <c r="C94" s="457"/>
      <c r="D94" s="438"/>
      <c r="E94" s="464"/>
      <c r="F94" s="465"/>
      <c r="G94" s="464"/>
      <c r="H94" s="465"/>
      <c r="I94" s="464"/>
      <c r="J94" s="465"/>
      <c r="K94" s="288" t="s">
        <v>171</v>
      </c>
      <c r="L94" s="397">
        <v>0</v>
      </c>
      <c r="M94" s="288" t="s">
        <v>28</v>
      </c>
      <c r="N94" s="289">
        <v>0</v>
      </c>
      <c r="O94" s="310"/>
      <c r="P94" s="241"/>
      <c r="Q94" s="294"/>
      <c r="R94" s="290">
        <f>100-(P94-L94)*10</f>
        <v>100</v>
      </c>
      <c r="S94" s="318">
        <f t="shared" si="2"/>
        <v>0</v>
      </c>
      <c r="T94" s="291"/>
      <c r="U94" s="291"/>
      <c r="V94" s="292"/>
      <c r="W94" s="293"/>
    </row>
    <row r="95" spans="1:23" s="36" customFormat="1" ht="14.25" hidden="1" customHeight="1">
      <c r="A95" s="592"/>
      <c r="B95" s="594"/>
      <c r="C95" s="458"/>
      <c r="D95" s="312"/>
      <c r="E95" s="466"/>
      <c r="F95" s="467"/>
      <c r="G95" s="466"/>
      <c r="H95" s="467"/>
      <c r="I95" s="466"/>
      <c r="J95" s="467"/>
      <c r="K95" s="288" t="s">
        <v>171</v>
      </c>
      <c r="L95" s="397">
        <v>0</v>
      </c>
      <c r="M95" s="288" t="s">
        <v>28</v>
      </c>
      <c r="N95" s="289">
        <v>0</v>
      </c>
      <c r="O95" s="310"/>
      <c r="P95" s="241"/>
      <c r="Q95" s="294"/>
      <c r="R95" s="290">
        <f>100-(P95-L95)*10</f>
        <v>100</v>
      </c>
      <c r="S95" s="318">
        <f t="shared" si="2"/>
        <v>0</v>
      </c>
      <c r="T95" s="291"/>
      <c r="U95" s="291"/>
      <c r="V95" s="292"/>
      <c r="W95" s="293"/>
    </row>
    <row r="96" spans="1:23" s="60" customFormat="1" ht="18.95" customHeight="1">
      <c r="A96" s="592"/>
      <c r="B96" s="594"/>
      <c r="C96" s="453">
        <v>0.12</v>
      </c>
      <c r="D96" s="236"/>
      <c r="E96" s="208" t="s">
        <v>215</v>
      </c>
      <c r="F96" s="454" t="s">
        <v>188</v>
      </c>
      <c r="G96" s="455"/>
      <c r="H96" s="455"/>
      <c r="I96" s="455"/>
      <c r="J96" s="455"/>
      <c r="K96" s="455"/>
      <c r="L96" s="455"/>
      <c r="M96" s="456"/>
      <c r="N96" s="225"/>
      <c r="O96" s="311"/>
      <c r="P96" s="116"/>
      <c r="Q96" s="116"/>
      <c r="R96" s="116"/>
      <c r="S96" s="319"/>
      <c r="T96" s="237"/>
      <c r="U96" s="237"/>
      <c r="V96" s="238"/>
      <c r="W96" s="239"/>
    </row>
    <row r="97" spans="1:23" s="36" customFormat="1" ht="42.75" customHeight="1">
      <c r="A97" s="592"/>
      <c r="B97" s="594"/>
      <c r="C97" s="457"/>
      <c r="D97" s="308">
        <v>0.2</v>
      </c>
      <c r="E97" s="270" t="s">
        <v>140</v>
      </c>
      <c r="F97" s="422" t="s">
        <v>141</v>
      </c>
      <c r="G97" s="270" t="s">
        <v>351</v>
      </c>
      <c r="H97" s="422" t="s">
        <v>141</v>
      </c>
      <c r="I97" s="270" t="s">
        <v>717</v>
      </c>
      <c r="J97" s="422" t="s">
        <v>481</v>
      </c>
      <c r="K97" s="419" t="s">
        <v>171</v>
      </c>
      <c r="L97" s="397">
        <v>0</v>
      </c>
      <c r="M97" s="419" t="s">
        <v>172</v>
      </c>
      <c r="N97" s="194">
        <v>1</v>
      </c>
      <c r="O97" s="310">
        <f>$A$9*$B$30*$C$96*$D$97*N97</f>
        <v>8.9759999999999996E-3</v>
      </c>
      <c r="P97" s="241"/>
      <c r="Q97" s="419"/>
      <c r="R97" s="195">
        <f t="shared" ref="R97:R111" si="6">100-(P97-L97)*Q97</f>
        <v>100</v>
      </c>
      <c r="S97" s="318">
        <f t="shared" si="2"/>
        <v>0.89759999999999995</v>
      </c>
      <c r="T97" s="46"/>
      <c r="U97" s="46"/>
      <c r="V97" s="43"/>
      <c r="W97" s="45"/>
    </row>
    <row r="98" spans="1:23" s="36" customFormat="1" ht="14.25" hidden="1" customHeight="1">
      <c r="A98" s="592"/>
      <c r="B98" s="594"/>
      <c r="C98" s="457"/>
      <c r="D98" s="438"/>
      <c r="E98" s="447"/>
      <c r="F98" s="423"/>
      <c r="G98" s="447"/>
      <c r="H98" s="423"/>
      <c r="I98" s="447"/>
      <c r="J98" s="423"/>
      <c r="K98" s="419" t="s">
        <v>171</v>
      </c>
      <c r="L98" s="397">
        <v>0</v>
      </c>
      <c r="M98" s="419" t="s">
        <v>172</v>
      </c>
      <c r="N98" s="194">
        <v>0</v>
      </c>
      <c r="O98" s="310">
        <f>$A$9*$B$30*$C$96*$D$97*J98*N98</f>
        <v>0</v>
      </c>
      <c r="P98" s="241"/>
      <c r="Q98" s="419"/>
      <c r="R98" s="195">
        <f t="shared" si="6"/>
        <v>100</v>
      </c>
      <c r="S98" s="318">
        <f t="shared" ref="S98:S151" si="7">R98*O98</f>
        <v>0</v>
      </c>
      <c r="T98" s="46"/>
      <c r="U98" s="46"/>
      <c r="V98" s="43"/>
      <c r="W98" s="45"/>
    </row>
    <row r="99" spans="1:23" s="36" customFormat="1" ht="14.25" hidden="1" customHeight="1">
      <c r="A99" s="592"/>
      <c r="B99" s="594"/>
      <c r="C99" s="457"/>
      <c r="D99" s="438"/>
      <c r="E99" s="447"/>
      <c r="F99" s="423"/>
      <c r="G99" s="447"/>
      <c r="H99" s="423"/>
      <c r="I99" s="447"/>
      <c r="J99" s="423"/>
      <c r="K99" s="419" t="s">
        <v>171</v>
      </c>
      <c r="L99" s="397">
        <v>0</v>
      </c>
      <c r="M99" s="419" t="s">
        <v>172</v>
      </c>
      <c r="N99" s="194">
        <v>0</v>
      </c>
      <c r="O99" s="310">
        <f>$A$9*$B$30*$C$96*$D$97*J99*N99</f>
        <v>0</v>
      </c>
      <c r="P99" s="241"/>
      <c r="Q99" s="419"/>
      <c r="R99" s="195">
        <f t="shared" si="6"/>
        <v>100</v>
      </c>
      <c r="S99" s="318">
        <f t="shared" si="7"/>
        <v>0</v>
      </c>
      <c r="T99" s="46"/>
      <c r="U99" s="46"/>
      <c r="V99" s="43"/>
      <c r="W99" s="45"/>
    </row>
    <row r="100" spans="1:23" s="36" customFormat="1" ht="14.25" hidden="1" customHeight="1">
      <c r="A100" s="592"/>
      <c r="B100" s="594"/>
      <c r="C100" s="457"/>
      <c r="D100" s="438"/>
      <c r="E100" s="447"/>
      <c r="F100" s="423"/>
      <c r="G100" s="447"/>
      <c r="H100" s="423"/>
      <c r="I100" s="447"/>
      <c r="J100" s="423"/>
      <c r="K100" s="419" t="s">
        <v>171</v>
      </c>
      <c r="L100" s="397">
        <v>0</v>
      </c>
      <c r="M100" s="419" t="s">
        <v>172</v>
      </c>
      <c r="N100" s="194">
        <v>0</v>
      </c>
      <c r="O100" s="310">
        <f>$A$9*$B$30*$C$96*$D$97*J100*N100</f>
        <v>0</v>
      </c>
      <c r="P100" s="241"/>
      <c r="Q100" s="419"/>
      <c r="R100" s="195">
        <f t="shared" si="6"/>
        <v>100</v>
      </c>
      <c r="S100" s="318">
        <f t="shared" si="7"/>
        <v>0</v>
      </c>
      <c r="T100" s="46"/>
      <c r="U100" s="46"/>
      <c r="V100" s="43"/>
      <c r="W100" s="45"/>
    </row>
    <row r="101" spans="1:23" s="36" customFormat="1" ht="14.25" hidden="1" customHeight="1">
      <c r="A101" s="592"/>
      <c r="B101" s="594"/>
      <c r="C101" s="457"/>
      <c r="D101" s="312"/>
      <c r="E101" s="435"/>
      <c r="F101" s="424"/>
      <c r="G101" s="435"/>
      <c r="H101" s="424"/>
      <c r="I101" s="435"/>
      <c r="J101" s="424"/>
      <c r="K101" s="419" t="s">
        <v>171</v>
      </c>
      <c r="L101" s="397">
        <v>0</v>
      </c>
      <c r="M101" s="419" t="s">
        <v>172</v>
      </c>
      <c r="N101" s="194">
        <v>0</v>
      </c>
      <c r="O101" s="310">
        <f>$A$9*$B$30*$C$96*$D$97*J101*N101</f>
        <v>0</v>
      </c>
      <c r="P101" s="241"/>
      <c r="Q101" s="419"/>
      <c r="R101" s="195">
        <f t="shared" si="6"/>
        <v>100</v>
      </c>
      <c r="S101" s="318">
        <f t="shared" si="7"/>
        <v>0</v>
      </c>
      <c r="T101" s="46"/>
      <c r="U101" s="46"/>
      <c r="V101" s="43"/>
      <c r="W101" s="45"/>
    </row>
    <row r="102" spans="1:23" s="36" customFormat="1" ht="66.75" customHeight="1">
      <c r="A102" s="592"/>
      <c r="B102" s="594"/>
      <c r="C102" s="457"/>
      <c r="D102" s="415">
        <v>0.2</v>
      </c>
      <c r="E102" s="111" t="s">
        <v>71</v>
      </c>
      <c r="F102" s="419" t="s">
        <v>72</v>
      </c>
      <c r="G102" s="111" t="s">
        <v>753</v>
      </c>
      <c r="H102" s="419" t="s">
        <v>72</v>
      </c>
      <c r="I102" s="111" t="s">
        <v>754</v>
      </c>
      <c r="J102" s="106" t="s">
        <v>526</v>
      </c>
      <c r="K102" s="419" t="s">
        <v>171</v>
      </c>
      <c r="L102" s="397">
        <v>0</v>
      </c>
      <c r="M102" s="419" t="s">
        <v>172</v>
      </c>
      <c r="N102" s="194">
        <v>1</v>
      </c>
      <c r="O102" s="310">
        <f>$A$9*$B$30*$C$96*$D$102*N102</f>
        <v>8.9759999999999996E-3</v>
      </c>
      <c r="P102" s="241"/>
      <c r="Q102" s="419"/>
      <c r="R102" s="195">
        <f t="shared" si="6"/>
        <v>100</v>
      </c>
      <c r="S102" s="318">
        <f t="shared" si="7"/>
        <v>0.89759999999999995</v>
      </c>
      <c r="T102" s="46"/>
      <c r="U102" s="46"/>
      <c r="V102" s="43"/>
      <c r="W102" s="45"/>
    </row>
    <row r="103" spans="1:23" s="36" customFormat="1" ht="52.5" customHeight="1">
      <c r="A103" s="592"/>
      <c r="B103" s="594"/>
      <c r="C103" s="457"/>
      <c r="D103" s="308">
        <v>0.2</v>
      </c>
      <c r="E103" s="270" t="s">
        <v>142</v>
      </c>
      <c r="F103" s="422" t="s">
        <v>143</v>
      </c>
      <c r="G103" s="270" t="s">
        <v>757</v>
      </c>
      <c r="H103" s="422" t="s">
        <v>143</v>
      </c>
      <c r="I103" s="270" t="s">
        <v>758</v>
      </c>
      <c r="J103" s="422" t="s">
        <v>503</v>
      </c>
      <c r="K103" s="419" t="s">
        <v>171</v>
      </c>
      <c r="L103" s="397">
        <v>0</v>
      </c>
      <c r="M103" s="419" t="s">
        <v>172</v>
      </c>
      <c r="N103" s="194">
        <v>1</v>
      </c>
      <c r="O103" s="310">
        <f>$A$9*$B$30*$C$96*$D$103*N103</f>
        <v>8.9759999999999996E-3</v>
      </c>
      <c r="P103" s="241"/>
      <c r="Q103" s="419"/>
      <c r="R103" s="195">
        <f t="shared" si="6"/>
        <v>100</v>
      </c>
      <c r="S103" s="318">
        <f t="shared" si="7"/>
        <v>0.89759999999999995</v>
      </c>
      <c r="T103" s="46"/>
      <c r="U103" s="46"/>
      <c r="V103" s="43"/>
      <c r="W103" s="45"/>
    </row>
    <row r="104" spans="1:23" s="36" customFormat="1" ht="14.25" hidden="1" customHeight="1">
      <c r="A104" s="592"/>
      <c r="B104" s="594"/>
      <c r="C104" s="457"/>
      <c r="D104" s="438"/>
      <c r="E104" s="447"/>
      <c r="F104" s="423"/>
      <c r="G104" s="447"/>
      <c r="H104" s="423"/>
      <c r="I104" s="447"/>
      <c r="J104" s="423"/>
      <c r="K104" s="419" t="s">
        <v>171</v>
      </c>
      <c r="L104" s="397">
        <v>0</v>
      </c>
      <c r="M104" s="419" t="s">
        <v>172</v>
      </c>
      <c r="N104" s="194">
        <v>0</v>
      </c>
      <c r="O104" s="310">
        <f>$A$9*$B$30*$C$96*$D$103*J104*N104</f>
        <v>0</v>
      </c>
      <c r="P104" s="241"/>
      <c r="Q104" s="419"/>
      <c r="R104" s="195">
        <f t="shared" si="6"/>
        <v>100</v>
      </c>
      <c r="S104" s="318">
        <f t="shared" si="7"/>
        <v>0</v>
      </c>
      <c r="T104" s="46"/>
      <c r="U104" s="46"/>
      <c r="V104" s="43"/>
      <c r="W104" s="45"/>
    </row>
    <row r="105" spans="1:23" s="36" customFormat="1" ht="14.25" hidden="1" customHeight="1">
      <c r="A105" s="592"/>
      <c r="B105" s="594"/>
      <c r="C105" s="457"/>
      <c r="D105" s="438"/>
      <c r="E105" s="447"/>
      <c r="F105" s="423"/>
      <c r="G105" s="447"/>
      <c r="H105" s="423"/>
      <c r="I105" s="447"/>
      <c r="J105" s="423"/>
      <c r="K105" s="419" t="s">
        <v>171</v>
      </c>
      <c r="L105" s="397">
        <v>0</v>
      </c>
      <c r="M105" s="419" t="s">
        <v>172</v>
      </c>
      <c r="N105" s="194">
        <v>0</v>
      </c>
      <c r="O105" s="310">
        <f>$A$9*$B$30*$C$96*$D$103*J105*N105</f>
        <v>0</v>
      </c>
      <c r="P105" s="241"/>
      <c r="Q105" s="419"/>
      <c r="R105" s="195">
        <f t="shared" si="6"/>
        <v>100</v>
      </c>
      <c r="S105" s="318">
        <f t="shared" si="7"/>
        <v>0</v>
      </c>
      <c r="T105" s="46"/>
      <c r="U105" s="46"/>
      <c r="V105" s="43"/>
      <c r="W105" s="45"/>
    </row>
    <row r="106" spans="1:23" s="36" customFormat="1" ht="14.25" hidden="1" customHeight="1">
      <c r="A106" s="592"/>
      <c r="B106" s="594"/>
      <c r="C106" s="457"/>
      <c r="D106" s="312"/>
      <c r="E106" s="435"/>
      <c r="F106" s="424"/>
      <c r="G106" s="435"/>
      <c r="H106" s="424"/>
      <c r="I106" s="435"/>
      <c r="J106" s="424"/>
      <c r="K106" s="419" t="s">
        <v>171</v>
      </c>
      <c r="L106" s="397">
        <v>0</v>
      </c>
      <c r="M106" s="419" t="s">
        <v>172</v>
      </c>
      <c r="N106" s="194">
        <v>0</v>
      </c>
      <c r="O106" s="310">
        <f>$A$9*$B$30*$C$96*$D$103*J106*N106</f>
        <v>0</v>
      </c>
      <c r="P106" s="241"/>
      <c r="Q106" s="419"/>
      <c r="R106" s="195">
        <f t="shared" si="6"/>
        <v>100</v>
      </c>
      <c r="S106" s="318">
        <f t="shared" si="7"/>
        <v>0</v>
      </c>
      <c r="T106" s="46"/>
      <c r="U106" s="46"/>
      <c r="V106" s="43"/>
      <c r="W106" s="45"/>
    </row>
    <row r="107" spans="1:23" s="36" customFormat="1" ht="47.25" customHeight="1">
      <c r="A107" s="592"/>
      <c r="B107" s="594"/>
      <c r="C107" s="457"/>
      <c r="D107" s="308">
        <v>0.2</v>
      </c>
      <c r="E107" s="270" t="s">
        <v>144</v>
      </c>
      <c r="F107" s="422" t="s">
        <v>145</v>
      </c>
      <c r="G107" s="270" t="s">
        <v>769</v>
      </c>
      <c r="H107" s="422" t="s">
        <v>145</v>
      </c>
      <c r="I107" s="270" t="s">
        <v>770</v>
      </c>
      <c r="J107" s="422" t="s">
        <v>145</v>
      </c>
      <c r="K107" s="419" t="s">
        <v>171</v>
      </c>
      <c r="L107" s="397">
        <v>0</v>
      </c>
      <c r="M107" s="419" t="s">
        <v>172</v>
      </c>
      <c r="N107" s="194">
        <v>1</v>
      </c>
      <c r="O107" s="310">
        <f>$A$9*$B$30*$C$96*$D$107*N107</f>
        <v>8.9759999999999996E-3</v>
      </c>
      <c r="P107" s="241"/>
      <c r="Q107" s="419"/>
      <c r="R107" s="195">
        <f t="shared" si="6"/>
        <v>100</v>
      </c>
      <c r="S107" s="318">
        <f t="shared" si="7"/>
        <v>0.89759999999999995</v>
      </c>
      <c r="T107" s="46"/>
      <c r="U107" s="46"/>
      <c r="V107" s="43"/>
      <c r="W107" s="45"/>
    </row>
    <row r="108" spans="1:23" s="36" customFormat="1" ht="14.25" hidden="1" customHeight="1">
      <c r="A108" s="592"/>
      <c r="B108" s="594"/>
      <c r="C108" s="457"/>
      <c r="D108" s="438"/>
      <c r="E108" s="447"/>
      <c r="F108" s="423"/>
      <c r="G108" s="447"/>
      <c r="H108" s="423"/>
      <c r="I108" s="447"/>
      <c r="J108" s="423"/>
      <c r="K108" s="419" t="s">
        <v>171</v>
      </c>
      <c r="L108" s="397">
        <v>0</v>
      </c>
      <c r="M108" s="419" t="s">
        <v>173</v>
      </c>
      <c r="N108" s="194">
        <v>0</v>
      </c>
      <c r="O108" s="310">
        <f>$A$9*$B$30*$C$96*$D$107*J108*N108</f>
        <v>0</v>
      </c>
      <c r="P108" s="241"/>
      <c r="Q108" s="419"/>
      <c r="R108" s="195">
        <f t="shared" si="6"/>
        <v>100</v>
      </c>
      <c r="S108" s="318">
        <f t="shared" si="7"/>
        <v>0</v>
      </c>
      <c r="T108" s="46"/>
      <c r="U108" s="46"/>
      <c r="V108" s="43"/>
      <c r="W108" s="45"/>
    </row>
    <row r="109" spans="1:23" s="36" customFormat="1" ht="14.25" hidden="1" customHeight="1">
      <c r="A109" s="592"/>
      <c r="B109" s="594"/>
      <c r="C109" s="457"/>
      <c r="D109" s="438"/>
      <c r="E109" s="447"/>
      <c r="F109" s="423"/>
      <c r="G109" s="447"/>
      <c r="H109" s="423"/>
      <c r="I109" s="447"/>
      <c r="J109" s="423"/>
      <c r="K109" s="419" t="s">
        <v>171</v>
      </c>
      <c r="L109" s="397">
        <v>0</v>
      </c>
      <c r="M109" s="419" t="s">
        <v>184</v>
      </c>
      <c r="N109" s="194">
        <v>0</v>
      </c>
      <c r="O109" s="310">
        <f>$A$9*$B$30*$C$96*$D$107*J109*N109</f>
        <v>0</v>
      </c>
      <c r="P109" s="241"/>
      <c r="Q109" s="419"/>
      <c r="R109" s="195">
        <f t="shared" si="6"/>
        <v>100</v>
      </c>
      <c r="S109" s="318">
        <f t="shared" si="7"/>
        <v>0</v>
      </c>
      <c r="T109" s="46"/>
      <c r="U109" s="46"/>
      <c r="V109" s="43"/>
      <c r="W109" s="45"/>
    </row>
    <row r="110" spans="1:23" s="36" customFormat="1" ht="14.25" hidden="1" customHeight="1">
      <c r="A110" s="592"/>
      <c r="B110" s="594"/>
      <c r="C110" s="457"/>
      <c r="D110" s="312"/>
      <c r="E110" s="435"/>
      <c r="F110" s="424"/>
      <c r="G110" s="435"/>
      <c r="H110" s="424"/>
      <c r="I110" s="435"/>
      <c r="J110" s="424"/>
      <c r="K110" s="419" t="s">
        <v>171</v>
      </c>
      <c r="L110" s="397">
        <v>0</v>
      </c>
      <c r="M110" s="419" t="s">
        <v>173</v>
      </c>
      <c r="N110" s="194">
        <v>0</v>
      </c>
      <c r="O110" s="310">
        <f>$A$9*$B$30*$C$96*$D$107*J110*N110</f>
        <v>0</v>
      </c>
      <c r="P110" s="241"/>
      <c r="Q110" s="419"/>
      <c r="R110" s="195">
        <f t="shared" si="6"/>
        <v>100</v>
      </c>
      <c r="S110" s="318">
        <f t="shared" si="7"/>
        <v>0</v>
      </c>
      <c r="T110" s="46"/>
      <c r="U110" s="46"/>
      <c r="V110" s="43"/>
      <c r="W110" s="45"/>
    </row>
    <row r="111" spans="1:23" s="36" customFormat="1" ht="45" customHeight="1">
      <c r="A111" s="592"/>
      <c r="B111" s="594"/>
      <c r="C111" s="457"/>
      <c r="D111" s="308">
        <v>0.2</v>
      </c>
      <c r="E111" s="270" t="s">
        <v>146</v>
      </c>
      <c r="F111" s="422" t="s">
        <v>147</v>
      </c>
      <c r="G111" s="270" t="s">
        <v>778</v>
      </c>
      <c r="H111" s="422" t="s">
        <v>147</v>
      </c>
      <c r="I111" s="270" t="s">
        <v>779</v>
      </c>
      <c r="J111" s="422" t="s">
        <v>491</v>
      </c>
      <c r="K111" s="419" t="s">
        <v>171</v>
      </c>
      <c r="L111" s="397">
        <v>0</v>
      </c>
      <c r="M111" s="419" t="s">
        <v>172</v>
      </c>
      <c r="N111" s="194">
        <v>1</v>
      </c>
      <c r="O111" s="310">
        <f>$A$9*$B$30*$C$96*$D$111*N111</f>
        <v>8.9759999999999996E-3</v>
      </c>
      <c r="P111" s="241"/>
      <c r="Q111" s="419"/>
      <c r="R111" s="195">
        <f t="shared" si="6"/>
        <v>100</v>
      </c>
      <c r="S111" s="318">
        <f t="shared" si="7"/>
        <v>0.89759999999999995</v>
      </c>
      <c r="T111" s="46"/>
      <c r="U111" s="46"/>
      <c r="V111" s="43"/>
      <c r="W111" s="45"/>
    </row>
    <row r="112" spans="1:23" s="36" customFormat="1" ht="14.25" hidden="1" customHeight="1">
      <c r="A112" s="592"/>
      <c r="B112" s="594"/>
      <c r="C112" s="458"/>
      <c r="D112" s="312"/>
      <c r="E112" s="435"/>
      <c r="F112" s="424"/>
      <c r="G112" s="435"/>
      <c r="H112" s="424"/>
      <c r="I112" s="435"/>
      <c r="J112" s="424"/>
      <c r="K112" s="106" t="s">
        <v>171</v>
      </c>
      <c r="L112" s="397">
        <v>0</v>
      </c>
      <c r="M112" s="106" t="s">
        <v>28</v>
      </c>
      <c r="N112" s="194">
        <v>0</v>
      </c>
      <c r="O112" s="310"/>
      <c r="P112" s="241"/>
      <c r="Q112" s="106"/>
      <c r="R112" s="195">
        <f>100-(P112-L112)*10</f>
        <v>100</v>
      </c>
      <c r="S112" s="318">
        <f t="shared" si="7"/>
        <v>0</v>
      </c>
      <c r="T112" s="46"/>
      <c r="U112" s="46"/>
      <c r="V112" s="43"/>
      <c r="W112" s="45"/>
    </row>
    <row r="113" spans="1:23" s="60" customFormat="1" ht="15.75" customHeight="1">
      <c r="A113" s="592"/>
      <c r="B113" s="594"/>
      <c r="C113" s="453">
        <v>0.05</v>
      </c>
      <c r="D113" s="236"/>
      <c r="E113" s="208" t="s">
        <v>225</v>
      </c>
      <c r="F113" s="454" t="s">
        <v>203</v>
      </c>
      <c r="G113" s="455"/>
      <c r="H113" s="455"/>
      <c r="I113" s="455"/>
      <c r="J113" s="455"/>
      <c r="K113" s="455"/>
      <c r="L113" s="455"/>
      <c r="M113" s="456"/>
      <c r="N113" s="225"/>
      <c r="O113" s="311"/>
      <c r="P113" s="241"/>
      <c r="Q113" s="116"/>
      <c r="R113" s="116"/>
      <c r="S113" s="319"/>
      <c r="T113" s="237"/>
      <c r="U113" s="237"/>
      <c r="V113" s="238"/>
      <c r="W113" s="239"/>
    </row>
    <row r="114" spans="1:23" s="36" customFormat="1" ht="54" customHeight="1">
      <c r="A114" s="592"/>
      <c r="B114" s="594"/>
      <c r="C114" s="457"/>
      <c r="D114" s="415">
        <v>0</v>
      </c>
      <c r="E114" s="418" t="s">
        <v>148</v>
      </c>
      <c r="F114" s="368" t="s">
        <v>149</v>
      </c>
      <c r="G114" s="418" t="s">
        <v>781</v>
      </c>
      <c r="H114" s="368" t="s">
        <v>149</v>
      </c>
      <c r="I114" s="359" t="s">
        <v>782</v>
      </c>
      <c r="J114" s="369" t="s">
        <v>417</v>
      </c>
      <c r="K114" s="361" t="s">
        <v>171</v>
      </c>
      <c r="L114" s="397">
        <v>0</v>
      </c>
      <c r="M114" s="361" t="s">
        <v>172</v>
      </c>
      <c r="N114" s="289">
        <v>1</v>
      </c>
      <c r="O114" s="362">
        <f>$A$9*$B$30*$C$113*$D$114*N114</f>
        <v>0</v>
      </c>
      <c r="P114" s="241"/>
      <c r="Q114" s="361"/>
      <c r="R114" s="290">
        <f>100-(P114-L114)*Q114</f>
        <v>100</v>
      </c>
      <c r="S114" s="363">
        <f t="shared" si="7"/>
        <v>0</v>
      </c>
      <c r="T114" s="364"/>
      <c r="U114" s="364"/>
      <c r="V114" s="365"/>
      <c r="W114" s="366"/>
    </row>
    <row r="115" spans="1:23" s="36" customFormat="1" ht="41.25" customHeight="1">
      <c r="A115" s="592"/>
      <c r="B115" s="594"/>
      <c r="C115" s="458"/>
      <c r="D115" s="415">
        <v>1</v>
      </c>
      <c r="E115" s="111" t="s">
        <v>150</v>
      </c>
      <c r="F115" s="419" t="s">
        <v>210</v>
      </c>
      <c r="G115" s="111" t="s">
        <v>783</v>
      </c>
      <c r="H115" s="419" t="s">
        <v>210</v>
      </c>
      <c r="I115" s="111" t="s">
        <v>784</v>
      </c>
      <c r="J115" s="240" t="s">
        <v>513</v>
      </c>
      <c r="K115" s="419" t="s">
        <v>171</v>
      </c>
      <c r="L115" s="397">
        <v>0</v>
      </c>
      <c r="M115" s="419" t="s">
        <v>172</v>
      </c>
      <c r="N115" s="194">
        <v>1</v>
      </c>
      <c r="O115" s="310">
        <f>$A$9*$B$30*$C$113*$D$115*N115</f>
        <v>1.8700000000000001E-2</v>
      </c>
      <c r="P115" s="241"/>
      <c r="Q115" s="419"/>
      <c r="R115" s="195">
        <f>100-(P115-L115)*Q115</f>
        <v>100</v>
      </c>
      <c r="S115" s="318">
        <f t="shared" si="7"/>
        <v>1.87</v>
      </c>
      <c r="T115" s="46"/>
      <c r="U115" s="46"/>
      <c r="V115" s="43"/>
      <c r="W115" s="45"/>
    </row>
    <row r="116" spans="1:23" s="36" customFormat="1" ht="15.75" customHeight="1">
      <c r="A116" s="592"/>
      <c r="B116" s="594"/>
      <c r="C116" s="453">
        <v>0.05</v>
      </c>
      <c r="D116" s="192"/>
      <c r="E116" s="208" t="s">
        <v>226</v>
      </c>
      <c r="F116" s="454" t="s">
        <v>204</v>
      </c>
      <c r="G116" s="455"/>
      <c r="H116" s="455"/>
      <c r="I116" s="455"/>
      <c r="J116" s="455"/>
      <c r="K116" s="455"/>
      <c r="L116" s="455"/>
      <c r="M116" s="456"/>
      <c r="N116" s="231"/>
      <c r="O116" s="311"/>
      <c r="P116" s="241"/>
      <c r="Q116" s="232"/>
      <c r="R116" s="232"/>
      <c r="S116" s="319"/>
      <c r="T116" s="234"/>
      <c r="U116" s="234"/>
      <c r="V116" s="227"/>
      <c r="W116" s="228"/>
    </row>
    <row r="117" spans="1:23" s="36" customFormat="1" ht="37.5" customHeight="1">
      <c r="A117" s="592"/>
      <c r="B117" s="594"/>
      <c r="C117" s="457"/>
      <c r="D117" s="308">
        <v>0.5</v>
      </c>
      <c r="E117" s="270" t="s">
        <v>151</v>
      </c>
      <c r="F117" s="422" t="s">
        <v>152</v>
      </c>
      <c r="G117" s="270" t="s">
        <v>787</v>
      </c>
      <c r="H117" s="422" t="s">
        <v>152</v>
      </c>
      <c r="I117" s="270" t="s">
        <v>788</v>
      </c>
      <c r="J117" s="422" t="s">
        <v>504</v>
      </c>
      <c r="K117" s="419" t="s">
        <v>171</v>
      </c>
      <c r="L117" s="397">
        <v>0</v>
      </c>
      <c r="M117" s="419" t="s">
        <v>172</v>
      </c>
      <c r="N117" s="194">
        <v>1</v>
      </c>
      <c r="O117" s="310">
        <f>$A$9*$B$30*$C$116*$D$117*N117</f>
        <v>9.3500000000000007E-3</v>
      </c>
      <c r="P117" s="241"/>
      <c r="Q117" s="419"/>
      <c r="R117" s="195">
        <f>100-(P117-L117)*Q117</f>
        <v>100</v>
      </c>
      <c r="S117" s="318">
        <f t="shared" si="7"/>
        <v>0.93500000000000005</v>
      </c>
      <c r="T117" s="46"/>
      <c r="U117" s="46"/>
      <c r="V117" s="43"/>
      <c r="W117" s="45"/>
    </row>
    <row r="118" spans="1:23" s="36" customFormat="1" ht="14.25" hidden="1" customHeight="1">
      <c r="A118" s="592"/>
      <c r="B118" s="594"/>
      <c r="C118" s="457"/>
      <c r="D118" s="312"/>
      <c r="E118" s="435"/>
      <c r="F118" s="424"/>
      <c r="G118" s="435"/>
      <c r="H118" s="424"/>
      <c r="I118" s="435"/>
      <c r="J118" s="424"/>
      <c r="K118" s="419" t="s">
        <v>171</v>
      </c>
      <c r="L118" s="397">
        <v>0</v>
      </c>
      <c r="M118" s="419" t="s">
        <v>172</v>
      </c>
      <c r="N118" s="194">
        <v>0</v>
      </c>
      <c r="O118" s="310">
        <f>$A$9*$B$30*$C$116*$D$117*J118*N118</f>
        <v>0</v>
      </c>
      <c r="P118" s="241"/>
      <c r="Q118" s="419"/>
      <c r="R118" s="195">
        <f>100-(P118-L118)*Q118</f>
        <v>100</v>
      </c>
      <c r="S118" s="318">
        <f t="shared" si="7"/>
        <v>0</v>
      </c>
      <c r="T118" s="46"/>
      <c r="U118" s="46"/>
      <c r="V118" s="43"/>
      <c r="W118" s="45"/>
    </row>
    <row r="119" spans="1:23" s="36" customFormat="1" ht="36" customHeight="1">
      <c r="A119" s="592"/>
      <c r="B119" s="594"/>
      <c r="C119" s="458"/>
      <c r="D119" s="415">
        <v>0.5</v>
      </c>
      <c r="E119" s="111" t="s">
        <v>153</v>
      </c>
      <c r="F119" s="406" t="s">
        <v>211</v>
      </c>
      <c r="G119" s="111" t="s">
        <v>790</v>
      </c>
      <c r="H119" s="406" t="s">
        <v>211</v>
      </c>
      <c r="I119" s="111" t="s">
        <v>791</v>
      </c>
      <c r="J119" s="240" t="s">
        <v>513</v>
      </c>
      <c r="K119" s="419" t="s">
        <v>171</v>
      </c>
      <c r="L119" s="397">
        <v>0</v>
      </c>
      <c r="M119" s="419" t="s">
        <v>172</v>
      </c>
      <c r="N119" s="194">
        <v>1</v>
      </c>
      <c r="O119" s="310">
        <f>$A$9*$B$30*$C$116*$D$119*N119</f>
        <v>9.3500000000000007E-3</v>
      </c>
      <c r="P119" s="241"/>
      <c r="Q119" s="419"/>
      <c r="R119" s="195">
        <f>100-(P119-L119)*Q119</f>
        <v>100</v>
      </c>
      <c r="S119" s="318">
        <f t="shared" si="7"/>
        <v>0.93500000000000005</v>
      </c>
      <c r="T119" s="46"/>
      <c r="U119" s="46"/>
      <c r="V119" s="43"/>
      <c r="W119" s="45"/>
    </row>
    <row r="120" spans="1:23" s="36" customFormat="1" ht="15.75" customHeight="1">
      <c r="A120" s="592"/>
      <c r="B120" s="594"/>
      <c r="C120" s="453">
        <v>0.03</v>
      </c>
      <c r="D120" s="192"/>
      <c r="E120" s="208" t="s">
        <v>227</v>
      </c>
      <c r="F120" s="454" t="s">
        <v>228</v>
      </c>
      <c r="G120" s="455"/>
      <c r="H120" s="455"/>
      <c r="I120" s="455"/>
      <c r="J120" s="455"/>
      <c r="K120" s="455"/>
      <c r="L120" s="455"/>
      <c r="M120" s="456"/>
      <c r="N120" s="225"/>
      <c r="O120" s="311"/>
      <c r="P120" s="232"/>
      <c r="Q120" s="232"/>
      <c r="R120" s="232"/>
      <c r="S120" s="319"/>
      <c r="T120" s="234"/>
      <c r="U120" s="234"/>
      <c r="V120" s="227"/>
      <c r="W120" s="228"/>
    </row>
    <row r="121" spans="1:23" s="36" customFormat="1" ht="41.25" customHeight="1">
      <c r="A121" s="592"/>
      <c r="B121" s="594"/>
      <c r="C121" s="458"/>
      <c r="D121" s="415">
        <v>1</v>
      </c>
      <c r="E121" s="111" t="s">
        <v>154</v>
      </c>
      <c r="F121" s="419" t="s">
        <v>425</v>
      </c>
      <c r="G121" s="111" t="s">
        <v>793</v>
      </c>
      <c r="H121" s="419" t="s">
        <v>425</v>
      </c>
      <c r="I121" s="111" t="s">
        <v>794</v>
      </c>
      <c r="J121" s="419" t="s">
        <v>425</v>
      </c>
      <c r="K121" s="419" t="s">
        <v>171</v>
      </c>
      <c r="L121" s="397">
        <v>0</v>
      </c>
      <c r="M121" s="419" t="s">
        <v>172</v>
      </c>
      <c r="N121" s="194">
        <v>1</v>
      </c>
      <c r="O121" s="310">
        <f>$A$9*$B$30*$C$120*$D$121*N121</f>
        <v>1.1219999999999999E-2</v>
      </c>
      <c r="P121" s="241"/>
      <c r="Q121" s="419"/>
      <c r="R121" s="195">
        <f>100-(P121-L121)*Q121</f>
        <v>100</v>
      </c>
      <c r="S121" s="318">
        <f t="shared" si="7"/>
        <v>1.1219999999999999</v>
      </c>
      <c r="T121" s="46"/>
      <c r="U121" s="46"/>
      <c r="V121" s="43"/>
      <c r="W121" s="45"/>
    </row>
    <row r="122" spans="1:23" s="36" customFormat="1" ht="23.25" customHeight="1">
      <c r="A122" s="592"/>
      <c r="B122" s="594"/>
      <c r="C122" s="453">
        <v>7.0000000000000007E-2</v>
      </c>
      <c r="D122" s="192"/>
      <c r="E122" s="208" t="s">
        <v>216</v>
      </c>
      <c r="F122" s="454" t="s">
        <v>76</v>
      </c>
      <c r="G122" s="455"/>
      <c r="H122" s="455"/>
      <c r="I122" s="455"/>
      <c r="J122" s="455"/>
      <c r="K122" s="455"/>
      <c r="L122" s="455"/>
      <c r="M122" s="456"/>
      <c r="N122" s="225"/>
      <c r="O122" s="311"/>
      <c r="P122" s="232"/>
      <c r="Q122" s="232"/>
      <c r="R122" s="232"/>
      <c r="S122" s="319"/>
      <c r="T122" s="234"/>
      <c r="U122" s="234"/>
      <c r="V122" s="227"/>
      <c r="W122" s="228"/>
    </row>
    <row r="123" spans="1:23" s="36" customFormat="1" ht="30">
      <c r="A123" s="592"/>
      <c r="B123" s="594"/>
      <c r="C123" s="457"/>
      <c r="D123" s="415">
        <v>0.35</v>
      </c>
      <c r="E123" s="111" t="s">
        <v>77</v>
      </c>
      <c r="F123" s="419" t="s">
        <v>78</v>
      </c>
      <c r="G123" s="111" t="s">
        <v>795</v>
      </c>
      <c r="H123" s="419" t="s">
        <v>78</v>
      </c>
      <c r="I123" s="111" t="s">
        <v>796</v>
      </c>
      <c r="J123" s="419" t="s">
        <v>500</v>
      </c>
      <c r="K123" s="419" t="s">
        <v>171</v>
      </c>
      <c r="L123" s="397">
        <v>0</v>
      </c>
      <c r="M123" s="419" t="s">
        <v>172</v>
      </c>
      <c r="N123" s="194">
        <v>1</v>
      </c>
      <c r="O123" s="310">
        <f>$A$9*$B$30*$C$122*$D$123*N123</f>
        <v>9.1629999999999993E-3</v>
      </c>
      <c r="P123" s="241"/>
      <c r="Q123" s="419"/>
      <c r="R123" s="195">
        <f>100-(P123-L123)*Q123</f>
        <v>100</v>
      </c>
      <c r="S123" s="318">
        <f t="shared" si="7"/>
        <v>0.91629999999999989</v>
      </c>
      <c r="T123" s="46"/>
      <c r="U123" s="46"/>
      <c r="V123" s="43"/>
      <c r="W123" s="45"/>
    </row>
    <row r="124" spans="1:23" s="36" customFormat="1" ht="45">
      <c r="A124" s="592"/>
      <c r="B124" s="594"/>
      <c r="C124" s="457"/>
      <c r="D124" s="308">
        <v>0.65</v>
      </c>
      <c r="E124" s="270" t="s">
        <v>79</v>
      </c>
      <c r="F124" s="422" t="s">
        <v>80</v>
      </c>
      <c r="G124" s="270" t="s">
        <v>514</v>
      </c>
      <c r="H124" s="422" t="s">
        <v>80</v>
      </c>
      <c r="I124" s="407" t="s">
        <v>515</v>
      </c>
      <c r="J124" s="422" t="s">
        <v>517</v>
      </c>
      <c r="K124" s="419" t="s">
        <v>171</v>
      </c>
      <c r="L124" s="397">
        <v>0</v>
      </c>
      <c r="M124" s="419" t="s">
        <v>172</v>
      </c>
      <c r="N124" s="194">
        <v>0.5</v>
      </c>
      <c r="O124" s="310">
        <f>$A$9*$B$30*$C$122*$D$124*N124</f>
        <v>8.5085000000000004E-3</v>
      </c>
      <c r="P124" s="241"/>
      <c r="Q124" s="419"/>
      <c r="R124" s="195">
        <f>100-(P124-L124)*Q124</f>
        <v>100</v>
      </c>
      <c r="S124" s="318">
        <f>R124*O124</f>
        <v>0.85085</v>
      </c>
      <c r="T124" s="46"/>
      <c r="U124" s="46"/>
      <c r="V124" s="43"/>
      <c r="W124" s="45"/>
    </row>
    <row r="125" spans="1:23" s="36" customFormat="1" ht="39.75" customHeight="1">
      <c r="A125" s="592"/>
      <c r="B125" s="594"/>
      <c r="C125" s="457"/>
      <c r="D125" s="438"/>
      <c r="E125" s="447"/>
      <c r="F125" s="423"/>
      <c r="G125" s="447"/>
      <c r="H125" s="423"/>
      <c r="I125" s="270" t="s">
        <v>516</v>
      </c>
      <c r="J125" s="422" t="s">
        <v>859</v>
      </c>
      <c r="K125" s="419" t="s">
        <v>171</v>
      </c>
      <c r="L125" s="397">
        <v>0</v>
      </c>
      <c r="M125" s="419" t="s">
        <v>172</v>
      </c>
      <c r="N125" s="194">
        <v>0.5</v>
      </c>
      <c r="O125" s="310">
        <f>$A$9*$B$30*$C$122*$D$124*N125</f>
        <v>8.5085000000000004E-3</v>
      </c>
      <c r="P125" s="241"/>
      <c r="Q125" s="419"/>
      <c r="R125" s="195">
        <f>100-(P125-L125)*Q125</f>
        <v>100</v>
      </c>
      <c r="S125" s="318">
        <f t="shared" si="7"/>
        <v>0.85085</v>
      </c>
      <c r="T125" s="46"/>
      <c r="U125" s="46"/>
      <c r="V125" s="43"/>
      <c r="W125" s="45"/>
    </row>
    <row r="126" spans="1:23" s="36" customFormat="1" ht="14.25" hidden="1" customHeight="1">
      <c r="A126" s="592"/>
      <c r="B126" s="594"/>
      <c r="C126" s="457"/>
      <c r="D126" s="438"/>
      <c r="E126" s="447"/>
      <c r="F126" s="423"/>
      <c r="G126" s="447"/>
      <c r="H126" s="423"/>
      <c r="I126" s="447"/>
      <c r="J126" s="423"/>
      <c r="K126" s="106" t="s">
        <v>171</v>
      </c>
      <c r="L126" s="397">
        <v>0</v>
      </c>
      <c r="M126" s="106" t="s">
        <v>28</v>
      </c>
      <c r="N126" s="194">
        <v>0</v>
      </c>
      <c r="O126" s="310"/>
      <c r="P126" s="241"/>
      <c r="Q126" s="106"/>
      <c r="R126" s="195">
        <f>100-(P126-L126)*10</f>
        <v>100</v>
      </c>
      <c r="S126" s="318">
        <f t="shared" si="7"/>
        <v>0</v>
      </c>
      <c r="T126" s="46"/>
      <c r="U126" s="46"/>
      <c r="V126" s="43"/>
      <c r="W126" s="45"/>
    </row>
    <row r="127" spans="1:23" s="36" customFormat="1" ht="14.25" hidden="1" customHeight="1">
      <c r="A127" s="592"/>
      <c r="B127" s="594"/>
      <c r="C127" s="458"/>
      <c r="D127" s="312"/>
      <c r="E127" s="435"/>
      <c r="F127" s="424"/>
      <c r="G127" s="435"/>
      <c r="H127" s="424"/>
      <c r="I127" s="435"/>
      <c r="J127" s="424"/>
      <c r="K127" s="106" t="s">
        <v>171</v>
      </c>
      <c r="L127" s="397">
        <v>0</v>
      </c>
      <c r="M127" s="106" t="s">
        <v>28</v>
      </c>
      <c r="N127" s="194">
        <v>0</v>
      </c>
      <c r="O127" s="310"/>
      <c r="P127" s="241"/>
      <c r="Q127" s="106"/>
      <c r="R127" s="195">
        <f>100-(P127-L127)*10</f>
        <v>100</v>
      </c>
      <c r="S127" s="318">
        <f t="shared" si="7"/>
        <v>0</v>
      </c>
      <c r="T127" s="46"/>
      <c r="U127" s="46"/>
      <c r="V127" s="43"/>
      <c r="W127" s="45"/>
    </row>
    <row r="128" spans="1:23" s="36" customFormat="1" ht="21.6" customHeight="1">
      <c r="A128" s="592"/>
      <c r="B128" s="594"/>
      <c r="C128" s="453">
        <v>7.0000000000000007E-2</v>
      </c>
      <c r="D128" s="192"/>
      <c r="E128" s="208" t="s">
        <v>217</v>
      </c>
      <c r="F128" s="459" t="s">
        <v>189</v>
      </c>
      <c r="G128" s="460"/>
      <c r="H128" s="460"/>
      <c r="I128" s="460"/>
      <c r="J128" s="460"/>
      <c r="K128" s="460"/>
      <c r="L128" s="460"/>
      <c r="M128" s="461"/>
      <c r="N128" s="225"/>
      <c r="O128" s="311"/>
      <c r="P128" s="232"/>
      <c r="Q128" s="232"/>
      <c r="R128" s="232"/>
      <c r="S128" s="319"/>
      <c r="T128" s="234"/>
      <c r="U128" s="234"/>
      <c r="V128" s="227"/>
      <c r="W128" s="228"/>
    </row>
    <row r="129" spans="1:23" s="36" customFormat="1" ht="14.25" hidden="1" customHeight="1">
      <c r="A129" s="592"/>
      <c r="B129" s="594"/>
      <c r="C129" s="457"/>
      <c r="D129" s="438">
        <v>0.4</v>
      </c>
      <c r="E129" s="270" t="s">
        <v>82</v>
      </c>
      <c r="F129" s="422" t="s">
        <v>83</v>
      </c>
      <c r="G129" s="270" t="s">
        <v>799</v>
      </c>
      <c r="H129" s="422" t="s">
        <v>83</v>
      </c>
      <c r="I129" s="270" t="s">
        <v>800</v>
      </c>
      <c r="J129" s="422" t="s">
        <v>518</v>
      </c>
      <c r="K129" s="106" t="s">
        <v>171</v>
      </c>
      <c r="L129" s="397">
        <v>0</v>
      </c>
      <c r="M129" s="419" t="s">
        <v>172</v>
      </c>
      <c r="N129" s="194"/>
      <c r="O129" s="310">
        <f>$A$9*$B$30*$C$128*$D$129*N129</f>
        <v>0</v>
      </c>
      <c r="P129" s="241"/>
      <c r="Q129" s="419"/>
      <c r="R129" s="195">
        <f>100-(P129-L129)*Q129</f>
        <v>100</v>
      </c>
      <c r="S129" s="318">
        <f t="shared" si="7"/>
        <v>0</v>
      </c>
      <c r="T129" s="46"/>
      <c r="U129" s="46"/>
      <c r="V129" s="43"/>
      <c r="W129" s="45"/>
    </row>
    <row r="130" spans="1:23" s="36" customFormat="1" ht="14.25" hidden="1" customHeight="1">
      <c r="A130" s="592"/>
      <c r="B130" s="594"/>
      <c r="C130" s="457"/>
      <c r="D130" s="438"/>
      <c r="E130" s="447"/>
      <c r="F130" s="423"/>
      <c r="G130" s="447"/>
      <c r="H130" s="423"/>
      <c r="I130" s="270" t="s">
        <v>801</v>
      </c>
      <c r="J130" s="424"/>
      <c r="K130" s="106" t="s">
        <v>171</v>
      </c>
      <c r="L130" s="397">
        <v>0</v>
      </c>
      <c r="M130" s="419" t="s">
        <v>172</v>
      </c>
      <c r="N130" s="194">
        <v>0</v>
      </c>
      <c r="O130" s="310">
        <f>$A$9*$B$30*$C$128*$D$129*J130*N130</f>
        <v>0</v>
      </c>
      <c r="P130" s="241"/>
      <c r="Q130" s="419"/>
      <c r="R130" s="195">
        <f>100-(P130-L130)*Q130</f>
        <v>100</v>
      </c>
      <c r="S130" s="318">
        <f t="shared" si="7"/>
        <v>0</v>
      </c>
      <c r="T130" s="46"/>
      <c r="U130" s="46"/>
      <c r="V130" s="43"/>
      <c r="W130" s="45"/>
    </row>
    <row r="131" spans="1:23" s="36" customFormat="1" ht="49.5" customHeight="1">
      <c r="A131" s="592"/>
      <c r="B131" s="594"/>
      <c r="C131" s="457"/>
      <c r="D131" s="312"/>
      <c r="E131" s="435"/>
      <c r="F131" s="424"/>
      <c r="G131" s="435"/>
      <c r="H131" s="424"/>
      <c r="I131" s="270" t="s">
        <v>801</v>
      </c>
      <c r="J131" s="422" t="s">
        <v>520</v>
      </c>
      <c r="K131" s="419" t="s">
        <v>171</v>
      </c>
      <c r="L131" s="397">
        <v>0</v>
      </c>
      <c r="M131" s="419" t="s">
        <v>172</v>
      </c>
      <c r="N131" s="194">
        <v>1</v>
      </c>
      <c r="O131" s="310">
        <f>$A$9*$B$30*$C$128*$D$129*N131</f>
        <v>1.0472000000000002E-2</v>
      </c>
      <c r="P131" s="241"/>
      <c r="Q131" s="419"/>
      <c r="R131" s="195">
        <f>100-(P131-L131)*Q131</f>
        <v>100</v>
      </c>
      <c r="S131" s="318">
        <f t="shared" si="7"/>
        <v>1.0472000000000001</v>
      </c>
      <c r="T131" s="46"/>
      <c r="U131" s="46"/>
      <c r="V131" s="43"/>
      <c r="W131" s="45"/>
    </row>
    <row r="132" spans="1:23" s="36" customFormat="1" ht="30">
      <c r="A132" s="592"/>
      <c r="B132" s="594"/>
      <c r="C132" s="457"/>
      <c r="D132" s="415">
        <v>0.3</v>
      </c>
      <c r="E132" s="111" t="s">
        <v>155</v>
      </c>
      <c r="F132" s="106" t="s">
        <v>156</v>
      </c>
      <c r="G132" s="111" t="s">
        <v>804</v>
      </c>
      <c r="H132" s="240" t="s">
        <v>156</v>
      </c>
      <c r="I132" s="111" t="s">
        <v>805</v>
      </c>
      <c r="J132" s="106" t="s">
        <v>519</v>
      </c>
      <c r="K132" s="419" t="s">
        <v>171</v>
      </c>
      <c r="L132" s="397">
        <v>0</v>
      </c>
      <c r="M132" s="419" t="s">
        <v>172</v>
      </c>
      <c r="N132" s="194">
        <v>1</v>
      </c>
      <c r="O132" s="310">
        <f>$A$9*$B$30*$C$128*$D$132*N132</f>
        <v>7.8539999999999999E-3</v>
      </c>
      <c r="P132" s="241"/>
      <c r="Q132" s="419"/>
      <c r="R132" s="195">
        <f>100-(P132-L132)*Q132</f>
        <v>100</v>
      </c>
      <c r="S132" s="318">
        <f t="shared" si="7"/>
        <v>0.78539999999999999</v>
      </c>
      <c r="T132" s="46"/>
      <c r="U132" s="46"/>
      <c r="V132" s="43"/>
      <c r="W132" s="45"/>
    </row>
    <row r="133" spans="1:23" s="36" customFormat="1" ht="39" customHeight="1">
      <c r="A133" s="592"/>
      <c r="B133" s="594"/>
      <c r="C133" s="457"/>
      <c r="D133" s="308">
        <v>0.3</v>
      </c>
      <c r="E133" s="270" t="s">
        <v>238</v>
      </c>
      <c r="F133" s="422" t="s">
        <v>157</v>
      </c>
      <c r="G133" s="270" t="s">
        <v>806</v>
      </c>
      <c r="H133" s="422" t="s">
        <v>157</v>
      </c>
      <c r="I133" s="270" t="s">
        <v>807</v>
      </c>
      <c r="J133" s="422" t="s">
        <v>492</v>
      </c>
      <c r="K133" s="419" t="s">
        <v>171</v>
      </c>
      <c r="L133" s="397">
        <v>0</v>
      </c>
      <c r="M133" s="419" t="s">
        <v>172</v>
      </c>
      <c r="N133" s="194">
        <v>1</v>
      </c>
      <c r="O133" s="310">
        <f>$A$9*$B$30*$C$128*$D$133*N133</f>
        <v>7.8539999999999999E-3</v>
      </c>
      <c r="P133" s="241"/>
      <c r="Q133" s="419"/>
      <c r="R133" s="195">
        <f>100-(P133-L133)*Q133</f>
        <v>100</v>
      </c>
      <c r="S133" s="318">
        <f t="shared" si="7"/>
        <v>0.78539999999999999</v>
      </c>
      <c r="T133" s="46"/>
      <c r="U133" s="46"/>
      <c r="V133" s="43"/>
      <c r="W133" s="45"/>
    </row>
    <row r="134" spans="1:23" s="36" customFormat="1" ht="14.25" hidden="1" customHeight="1">
      <c r="A134" s="592"/>
      <c r="B134" s="594"/>
      <c r="C134" s="457"/>
      <c r="D134" s="438"/>
      <c r="E134" s="447"/>
      <c r="F134" s="423"/>
      <c r="G134" s="447"/>
      <c r="H134" s="423"/>
      <c r="I134" s="447"/>
      <c r="J134" s="423"/>
      <c r="K134" s="106" t="s">
        <v>171</v>
      </c>
      <c r="L134" s="397">
        <v>0</v>
      </c>
      <c r="M134" s="106" t="s">
        <v>28</v>
      </c>
      <c r="N134" s="194">
        <v>0</v>
      </c>
      <c r="O134" s="310"/>
      <c r="P134" s="241"/>
      <c r="Q134" s="106"/>
      <c r="R134" s="195">
        <f>100-(P134-L134)*10</f>
        <v>100</v>
      </c>
      <c r="S134" s="318">
        <f t="shared" si="7"/>
        <v>0</v>
      </c>
      <c r="T134" s="46"/>
      <c r="U134" s="46"/>
      <c r="V134" s="43"/>
      <c r="W134" s="45"/>
    </row>
    <row r="135" spans="1:23" s="36" customFormat="1" ht="14.25" hidden="1" customHeight="1">
      <c r="A135" s="592"/>
      <c r="B135" s="594"/>
      <c r="C135" s="457"/>
      <c r="D135" s="438"/>
      <c r="E135" s="447"/>
      <c r="F135" s="423"/>
      <c r="G135" s="447"/>
      <c r="H135" s="423"/>
      <c r="I135" s="447"/>
      <c r="J135" s="423"/>
      <c r="K135" s="106" t="s">
        <v>171</v>
      </c>
      <c r="L135" s="397">
        <v>0</v>
      </c>
      <c r="M135" s="106" t="s">
        <v>28</v>
      </c>
      <c r="N135" s="194">
        <v>0</v>
      </c>
      <c r="O135" s="310"/>
      <c r="P135" s="241"/>
      <c r="Q135" s="106"/>
      <c r="R135" s="195">
        <f>100-(P135-L135)*10</f>
        <v>100</v>
      </c>
      <c r="S135" s="318">
        <f t="shared" si="7"/>
        <v>0</v>
      </c>
      <c r="T135" s="46"/>
      <c r="U135" s="46"/>
      <c r="V135" s="43"/>
      <c r="W135" s="45"/>
    </row>
    <row r="136" spans="1:23" s="36" customFormat="1" ht="14.25" hidden="1" customHeight="1">
      <c r="A136" s="592"/>
      <c r="B136" s="594"/>
      <c r="C136" s="458"/>
      <c r="D136" s="312"/>
      <c r="E136" s="435"/>
      <c r="F136" s="424"/>
      <c r="G136" s="435"/>
      <c r="H136" s="424"/>
      <c r="I136" s="435"/>
      <c r="J136" s="424"/>
      <c r="K136" s="106" t="s">
        <v>171</v>
      </c>
      <c r="L136" s="397">
        <v>0</v>
      </c>
      <c r="M136" s="106" t="s">
        <v>28</v>
      </c>
      <c r="N136" s="194">
        <v>0</v>
      </c>
      <c r="O136" s="310"/>
      <c r="P136" s="241"/>
      <c r="Q136" s="106"/>
      <c r="R136" s="195">
        <f>100-(P136-L136)*10</f>
        <v>100</v>
      </c>
      <c r="S136" s="318">
        <f t="shared" si="7"/>
        <v>0</v>
      </c>
      <c r="T136" s="46"/>
      <c r="U136" s="46"/>
      <c r="V136" s="43"/>
      <c r="W136" s="45"/>
    </row>
    <row r="137" spans="1:23" s="60" customFormat="1" ht="21.95" customHeight="1">
      <c r="A137" s="592"/>
      <c r="B137" s="594"/>
      <c r="C137" s="453">
        <v>0.02</v>
      </c>
      <c r="D137" s="236"/>
      <c r="E137" s="208" t="s">
        <v>229</v>
      </c>
      <c r="F137" s="459" t="s">
        <v>84</v>
      </c>
      <c r="G137" s="460"/>
      <c r="H137" s="460"/>
      <c r="I137" s="460"/>
      <c r="J137" s="460"/>
      <c r="K137" s="460"/>
      <c r="L137" s="460"/>
      <c r="M137" s="461"/>
      <c r="N137" s="229"/>
      <c r="O137" s="311"/>
      <c r="P137" s="116"/>
      <c r="Q137" s="116"/>
      <c r="R137" s="116"/>
      <c r="S137" s="319"/>
      <c r="T137" s="237"/>
      <c r="U137" s="237"/>
      <c r="V137" s="238"/>
      <c r="W137" s="239"/>
    </row>
    <row r="138" spans="1:23" s="60" customFormat="1" ht="61.5" customHeight="1">
      <c r="A138" s="592"/>
      <c r="B138" s="594"/>
      <c r="C138" s="457"/>
      <c r="D138" s="415">
        <v>1</v>
      </c>
      <c r="E138" s="418" t="s">
        <v>158</v>
      </c>
      <c r="F138" s="106" t="s">
        <v>159</v>
      </c>
      <c r="G138" s="418" t="s">
        <v>810</v>
      </c>
      <c r="H138" s="106" t="s">
        <v>159</v>
      </c>
      <c r="I138" s="418" t="s">
        <v>811</v>
      </c>
      <c r="J138" s="106" t="s">
        <v>496</v>
      </c>
      <c r="K138" s="419" t="s">
        <v>171</v>
      </c>
      <c r="L138" s="397">
        <v>0</v>
      </c>
      <c r="M138" s="419" t="s">
        <v>172</v>
      </c>
      <c r="N138" s="194">
        <v>1</v>
      </c>
      <c r="O138" s="310">
        <f>$A$9*$B$30*$C$137*$D$138*N138</f>
        <v>7.4800000000000005E-3</v>
      </c>
      <c r="P138" s="241"/>
      <c r="Q138" s="419"/>
      <c r="R138" s="195">
        <f>100-(P138-L138)*Q138</f>
        <v>100</v>
      </c>
      <c r="S138" s="318">
        <f t="shared" si="7"/>
        <v>0.748</v>
      </c>
      <c r="T138" s="48"/>
      <c r="U138" s="48"/>
      <c r="V138" s="58"/>
      <c r="W138" s="59"/>
    </row>
    <row r="139" spans="1:23" s="378" customFormat="1" ht="51.75" hidden="1" customHeight="1">
      <c r="A139" s="592"/>
      <c r="B139" s="594"/>
      <c r="C139" s="457"/>
      <c r="D139" s="356">
        <v>0</v>
      </c>
      <c r="E139" s="355" t="s">
        <v>160</v>
      </c>
      <c r="F139" s="370" t="s">
        <v>161</v>
      </c>
      <c r="G139" s="355" t="s">
        <v>812</v>
      </c>
      <c r="H139" s="370" t="s">
        <v>161</v>
      </c>
      <c r="I139" s="355" t="s">
        <v>813</v>
      </c>
      <c r="J139" s="370" t="s">
        <v>493</v>
      </c>
      <c r="K139" s="357" t="s">
        <v>171</v>
      </c>
      <c r="L139" s="398">
        <v>0</v>
      </c>
      <c r="M139" s="357" t="s">
        <v>172</v>
      </c>
      <c r="N139" s="371">
        <v>1</v>
      </c>
      <c r="O139" s="372">
        <f>$A$9*$B$30*$C$137*$D$139*N139</f>
        <v>0</v>
      </c>
      <c r="P139" s="393"/>
      <c r="Q139" s="357">
        <v>10</v>
      </c>
      <c r="R139" s="373">
        <f>100-(P139-L139)*Q139</f>
        <v>100</v>
      </c>
      <c r="S139" s="374">
        <f t="shared" si="7"/>
        <v>0</v>
      </c>
      <c r="T139" s="375"/>
      <c r="U139" s="375"/>
      <c r="V139" s="376"/>
      <c r="W139" s="377"/>
    </row>
    <row r="140" spans="1:23" s="36" customFormat="1" ht="14.25" hidden="1" customHeight="1">
      <c r="A140" s="592"/>
      <c r="B140" s="594"/>
      <c r="C140" s="458"/>
      <c r="D140" s="415"/>
      <c r="E140" s="418" t="s">
        <v>85</v>
      </c>
      <c r="F140" s="106" t="s">
        <v>86</v>
      </c>
      <c r="G140" s="418" t="s">
        <v>814</v>
      </c>
      <c r="H140" s="106" t="s">
        <v>86</v>
      </c>
      <c r="I140" s="418" t="s">
        <v>542</v>
      </c>
      <c r="J140" s="106" t="s">
        <v>521</v>
      </c>
      <c r="K140" s="106" t="s">
        <v>171</v>
      </c>
      <c r="L140" s="397">
        <v>0</v>
      </c>
      <c r="M140" s="419" t="s">
        <v>172</v>
      </c>
      <c r="N140" s="194">
        <v>1</v>
      </c>
      <c r="O140" s="310">
        <f>$A$9*$B$30*$C$137*$D$140*N140</f>
        <v>0</v>
      </c>
      <c r="P140" s="241"/>
      <c r="Q140" s="419">
        <v>10</v>
      </c>
      <c r="R140" s="195">
        <f>100-(P140-L140)*Q140</f>
        <v>100</v>
      </c>
      <c r="S140" s="318">
        <f t="shared" si="7"/>
        <v>0</v>
      </c>
      <c r="T140" s="46"/>
      <c r="U140" s="46"/>
      <c r="V140" s="43"/>
      <c r="W140" s="45"/>
    </row>
    <row r="141" spans="1:23" s="36" customFormat="1" ht="25.7" customHeight="1">
      <c r="A141" s="592"/>
      <c r="B141" s="594"/>
      <c r="C141" s="453">
        <v>7.0000000000000007E-2</v>
      </c>
      <c r="D141" s="192"/>
      <c r="E141" s="208" t="s">
        <v>218</v>
      </c>
      <c r="F141" s="468" t="s">
        <v>190</v>
      </c>
      <c r="G141" s="469"/>
      <c r="H141" s="469"/>
      <c r="I141" s="469"/>
      <c r="J141" s="469"/>
      <c r="K141" s="469"/>
      <c r="L141" s="469"/>
      <c r="M141" s="470"/>
      <c r="N141" s="242"/>
      <c r="O141" s="311"/>
      <c r="P141" s="237"/>
      <c r="Q141" s="237"/>
      <c r="R141" s="238"/>
      <c r="S141" s="319"/>
      <c r="T141" s="234"/>
      <c r="U141" s="234"/>
      <c r="V141" s="227"/>
      <c r="W141" s="228"/>
    </row>
    <row r="142" spans="1:23" s="36" customFormat="1" ht="33.6" customHeight="1">
      <c r="A142" s="592"/>
      <c r="B142" s="594"/>
      <c r="C142" s="457"/>
      <c r="D142" s="415">
        <v>0.4</v>
      </c>
      <c r="E142" s="11" t="s">
        <v>162</v>
      </c>
      <c r="F142" s="106" t="s">
        <v>845</v>
      </c>
      <c r="G142" s="11" t="s">
        <v>815</v>
      </c>
      <c r="H142" s="106" t="s">
        <v>845</v>
      </c>
      <c r="I142" s="309" t="s">
        <v>816</v>
      </c>
      <c r="J142" s="106" t="s">
        <v>847</v>
      </c>
      <c r="K142" s="367" t="s">
        <v>860</v>
      </c>
      <c r="L142" s="397">
        <v>1139</v>
      </c>
      <c r="M142" s="419" t="s">
        <v>172</v>
      </c>
      <c r="N142" s="194">
        <v>1</v>
      </c>
      <c r="O142" s="310">
        <f>$A$9*$B$30*$C$141*$D$142*N142</f>
        <v>1.0472000000000002E-2</v>
      </c>
      <c r="P142" s="241"/>
      <c r="Q142" s="419"/>
      <c r="R142" s="195">
        <f>100-(P142-L142)*Q142</f>
        <v>100</v>
      </c>
      <c r="S142" s="262">
        <f>R142*O142</f>
        <v>1.0472000000000001</v>
      </c>
      <c r="T142" s="46"/>
      <c r="U142" s="46"/>
      <c r="V142" s="43"/>
      <c r="W142" s="45"/>
    </row>
    <row r="143" spans="1:23" s="36" customFormat="1" ht="36" customHeight="1">
      <c r="A143" s="592"/>
      <c r="B143" s="594"/>
      <c r="C143" s="457"/>
      <c r="D143" s="415">
        <v>0.3</v>
      </c>
      <c r="E143" s="11" t="s">
        <v>163</v>
      </c>
      <c r="F143" s="106" t="s">
        <v>164</v>
      </c>
      <c r="G143" s="11" t="s">
        <v>817</v>
      </c>
      <c r="H143" s="106" t="s">
        <v>164</v>
      </c>
      <c r="I143" s="309" t="s">
        <v>818</v>
      </c>
      <c r="J143" s="106" t="s">
        <v>494</v>
      </c>
      <c r="K143" s="419" t="s">
        <v>171</v>
      </c>
      <c r="L143" s="397">
        <v>0</v>
      </c>
      <c r="M143" s="419" t="s">
        <v>172</v>
      </c>
      <c r="N143" s="194">
        <v>1</v>
      </c>
      <c r="O143" s="310">
        <f>$A$9*$B$30*$C$141*$D$143*N143</f>
        <v>7.8539999999999999E-3</v>
      </c>
      <c r="P143" s="241"/>
      <c r="Q143" s="419"/>
      <c r="R143" s="195">
        <f>100-(P143-L143)*Q143</f>
        <v>100</v>
      </c>
      <c r="S143" s="318">
        <f t="shared" si="7"/>
        <v>0.78539999999999999</v>
      </c>
      <c r="T143" s="46"/>
      <c r="U143" s="46"/>
      <c r="V143" s="43"/>
      <c r="W143" s="45"/>
    </row>
    <row r="144" spans="1:23" s="36" customFormat="1" ht="30">
      <c r="A144" s="592"/>
      <c r="B144" s="594"/>
      <c r="C144" s="458"/>
      <c r="D144" s="415">
        <v>0.3</v>
      </c>
      <c r="E144" s="11" t="s">
        <v>165</v>
      </c>
      <c r="F144" s="106" t="s">
        <v>166</v>
      </c>
      <c r="G144" s="11" t="s">
        <v>819</v>
      </c>
      <c r="H144" s="106" t="s">
        <v>166</v>
      </c>
      <c r="I144" s="309" t="s">
        <v>820</v>
      </c>
      <c r="J144" s="106" t="s">
        <v>495</v>
      </c>
      <c r="K144" s="419" t="s">
        <v>171</v>
      </c>
      <c r="L144" s="397">
        <v>0</v>
      </c>
      <c r="M144" s="419" t="s">
        <v>172</v>
      </c>
      <c r="N144" s="194">
        <v>1</v>
      </c>
      <c r="O144" s="310">
        <f>$A$9*$B$30*$C$141*$D$144*N144</f>
        <v>7.8539999999999999E-3</v>
      </c>
      <c r="P144" s="241"/>
      <c r="Q144" s="419"/>
      <c r="R144" s="195">
        <f>100-(P144-L144)*Q144</f>
        <v>100</v>
      </c>
      <c r="S144" s="318">
        <f t="shared" si="7"/>
        <v>0.78539999999999999</v>
      </c>
      <c r="T144" s="46"/>
      <c r="U144" s="46"/>
      <c r="V144" s="43"/>
      <c r="W144" s="45"/>
    </row>
    <row r="145" spans="1:23" s="36" customFormat="1" ht="24.6" customHeight="1">
      <c r="A145" s="592"/>
      <c r="B145" s="594"/>
      <c r="C145" s="453">
        <v>7.0000000000000007E-2</v>
      </c>
      <c r="D145" s="192"/>
      <c r="E145" s="230" t="s">
        <v>219</v>
      </c>
      <c r="F145" s="459" t="s">
        <v>191</v>
      </c>
      <c r="G145" s="460"/>
      <c r="H145" s="460"/>
      <c r="I145" s="460"/>
      <c r="J145" s="460"/>
      <c r="K145" s="460"/>
      <c r="L145" s="460"/>
      <c r="M145" s="461"/>
      <c r="N145" s="242"/>
      <c r="O145" s="311"/>
      <c r="P145" s="234"/>
      <c r="Q145" s="234"/>
      <c r="R145" s="227"/>
      <c r="S145" s="319"/>
      <c r="T145" s="234"/>
      <c r="U145" s="234"/>
      <c r="V145" s="227"/>
      <c r="W145" s="228"/>
    </row>
    <row r="146" spans="1:23" s="36" customFormat="1" ht="66.75" customHeight="1">
      <c r="A146" s="592"/>
      <c r="B146" s="594"/>
      <c r="C146" s="457"/>
      <c r="D146" s="308">
        <v>0.5</v>
      </c>
      <c r="E146" s="422" t="s">
        <v>89</v>
      </c>
      <c r="F146" s="422" t="s">
        <v>90</v>
      </c>
      <c r="G146" s="422" t="s">
        <v>821</v>
      </c>
      <c r="H146" s="422" t="s">
        <v>507</v>
      </c>
      <c r="I146" s="422" t="s">
        <v>822</v>
      </c>
      <c r="J146" s="422" t="s">
        <v>522</v>
      </c>
      <c r="K146" s="350" t="s">
        <v>524</v>
      </c>
      <c r="L146" s="397">
        <v>0</v>
      </c>
      <c r="M146" s="61" t="s">
        <v>172</v>
      </c>
      <c r="N146" s="194">
        <v>1</v>
      </c>
      <c r="O146" s="310">
        <f>$A$9*$B$30*$C$145*$D$146*N146</f>
        <v>1.3090000000000001E-2</v>
      </c>
      <c r="P146" s="241"/>
      <c r="Q146" s="419"/>
      <c r="R146" s="195">
        <f>100-(P146-L146)*Q146</f>
        <v>100</v>
      </c>
      <c r="S146" s="318">
        <f t="shared" si="7"/>
        <v>1.3090000000000002</v>
      </c>
      <c r="T146" s="46"/>
      <c r="U146" s="46"/>
      <c r="V146" s="43"/>
      <c r="W146" s="45"/>
    </row>
    <row r="147" spans="1:23" s="36" customFormat="1" ht="14.25" hidden="1" customHeight="1">
      <c r="A147" s="592"/>
      <c r="B147" s="594"/>
      <c r="C147" s="457"/>
      <c r="D147" s="312"/>
      <c r="E147" s="424"/>
      <c r="F147" s="424"/>
      <c r="G147" s="424"/>
      <c r="H147" s="424"/>
      <c r="I147" s="424"/>
      <c r="J147" s="424"/>
      <c r="K147" s="350" t="s">
        <v>171</v>
      </c>
      <c r="L147" s="397">
        <v>0</v>
      </c>
      <c r="M147" s="61" t="s">
        <v>172</v>
      </c>
      <c r="N147" s="194">
        <v>0</v>
      </c>
      <c r="O147" s="310">
        <f>$A$9*$B$30*$C$145*$D$146*J147*N147</f>
        <v>0</v>
      </c>
      <c r="P147" s="241"/>
      <c r="Q147" s="419"/>
      <c r="R147" s="195">
        <f>100-(P147-L147)*Q147</f>
        <v>100</v>
      </c>
      <c r="S147" s="318">
        <f t="shared" si="7"/>
        <v>0</v>
      </c>
      <c r="T147" s="46"/>
      <c r="U147" s="46"/>
      <c r="V147" s="43"/>
      <c r="W147" s="45"/>
    </row>
    <row r="148" spans="1:23" s="36" customFormat="1" ht="41.25" customHeight="1">
      <c r="A148" s="592"/>
      <c r="B148" s="594"/>
      <c r="C148" s="457"/>
      <c r="D148" s="308">
        <v>0.5</v>
      </c>
      <c r="E148" s="422" t="s">
        <v>91</v>
      </c>
      <c r="F148" s="422" t="s">
        <v>92</v>
      </c>
      <c r="G148" s="422" t="s">
        <v>823</v>
      </c>
      <c r="H148" s="422" t="s">
        <v>506</v>
      </c>
      <c r="I148" s="422" t="s">
        <v>824</v>
      </c>
      <c r="J148" s="422" t="s">
        <v>523</v>
      </c>
      <c r="K148" s="245" t="s">
        <v>525</v>
      </c>
      <c r="L148" s="398" t="s">
        <v>861</v>
      </c>
      <c r="M148" s="61" t="s">
        <v>172</v>
      </c>
      <c r="N148" s="194">
        <v>1</v>
      </c>
      <c r="O148" s="310">
        <f>$A$9*$B$30*$C$145*$D$148*N148</f>
        <v>1.3090000000000001E-2</v>
      </c>
      <c r="P148" s="241"/>
      <c r="Q148" s="419"/>
      <c r="R148" s="195">
        <v>100</v>
      </c>
      <c r="S148" s="318">
        <f t="shared" si="7"/>
        <v>1.3090000000000002</v>
      </c>
      <c r="T148" s="46"/>
      <c r="U148" s="46"/>
      <c r="V148" s="43"/>
      <c r="W148" s="45"/>
    </row>
    <row r="149" spans="1:23" s="36" customFormat="1" ht="14.25" hidden="1" customHeight="1">
      <c r="A149" s="592"/>
      <c r="B149" s="594"/>
      <c r="C149" s="458"/>
      <c r="D149" s="312"/>
      <c r="E149" s="424"/>
      <c r="F149" s="424"/>
      <c r="G149" s="424"/>
      <c r="H149" s="424"/>
      <c r="I149" s="424"/>
      <c r="J149" s="424"/>
      <c r="K149" s="245" t="s">
        <v>525</v>
      </c>
      <c r="L149" s="397">
        <v>0</v>
      </c>
      <c r="M149" s="61" t="s">
        <v>28</v>
      </c>
      <c r="N149" s="194">
        <v>0</v>
      </c>
      <c r="O149" s="310">
        <f>$A$9*$B$30*$C$145*$D$148*J149*N149</f>
        <v>0</v>
      </c>
      <c r="P149" s="241">
        <v>0</v>
      </c>
      <c r="Q149" s="46"/>
      <c r="R149" s="195">
        <f>100-(P149-L149)*10</f>
        <v>100</v>
      </c>
      <c r="S149" s="318">
        <f t="shared" si="7"/>
        <v>0</v>
      </c>
      <c r="T149" s="46"/>
      <c r="U149" s="46"/>
      <c r="V149" s="43"/>
      <c r="W149" s="45"/>
    </row>
    <row r="150" spans="1:23" s="36" customFormat="1" ht="21" hidden="1" customHeight="1">
      <c r="A150" s="592"/>
      <c r="B150" s="594"/>
      <c r="C150" s="453">
        <v>0</v>
      </c>
      <c r="D150" s="192"/>
      <c r="E150" s="208" t="s">
        <v>220</v>
      </c>
      <c r="F150" s="471" t="s">
        <v>192</v>
      </c>
      <c r="G150" s="472"/>
      <c r="H150" s="472"/>
      <c r="I150" s="472"/>
      <c r="J150" s="472"/>
      <c r="K150" s="472"/>
      <c r="L150" s="472"/>
      <c r="M150" s="473"/>
      <c r="N150" s="242"/>
      <c r="O150" s="311"/>
      <c r="P150" s="234"/>
      <c r="Q150" s="234"/>
      <c r="R150" s="227"/>
      <c r="S150" s="319"/>
      <c r="T150" s="234"/>
      <c r="U150" s="234"/>
      <c r="V150" s="227"/>
      <c r="W150" s="228"/>
    </row>
    <row r="151" spans="1:23" s="36" customFormat="1" ht="42" hidden="1" customHeight="1">
      <c r="A151" s="592"/>
      <c r="B151" s="595"/>
      <c r="C151" s="458"/>
      <c r="D151" s="415">
        <v>1</v>
      </c>
      <c r="E151" s="419" t="s">
        <v>94</v>
      </c>
      <c r="F151" s="106" t="s">
        <v>95</v>
      </c>
      <c r="G151" s="419" t="s">
        <v>826</v>
      </c>
      <c r="H151" s="106" t="s">
        <v>482</v>
      </c>
      <c r="I151" s="296" t="s">
        <v>827</v>
      </c>
      <c r="J151" s="240" t="s">
        <v>850</v>
      </c>
      <c r="K151" s="379" t="s">
        <v>525</v>
      </c>
      <c r="L151" s="397">
        <v>100</v>
      </c>
      <c r="M151" s="61" t="s">
        <v>172</v>
      </c>
      <c r="N151" s="194">
        <v>1</v>
      </c>
      <c r="O151" s="310">
        <f>$A$9*$B$30*$C$150*$D$151*N151</f>
        <v>0</v>
      </c>
      <c r="P151" s="393">
        <v>100</v>
      </c>
      <c r="Q151" s="419"/>
      <c r="R151" s="195">
        <f>100-(P151-L151)*Q151</f>
        <v>100</v>
      </c>
      <c r="S151" s="318">
        <f t="shared" si="7"/>
        <v>0</v>
      </c>
      <c r="T151" s="46"/>
      <c r="U151" s="46"/>
      <c r="V151" s="43"/>
      <c r="W151" s="45"/>
    </row>
    <row r="152" spans="1:23" s="36" customFormat="1" ht="21.75" customHeight="1">
      <c r="A152" s="592"/>
      <c r="B152" s="345"/>
      <c r="C152" s="345"/>
      <c r="D152" s="345"/>
      <c r="E152" s="347"/>
      <c r="F152" s="272"/>
      <c r="G152" s="337"/>
      <c r="H152" s="272"/>
      <c r="I152" s="296"/>
      <c r="J152" s="346"/>
      <c r="K152" s="245"/>
      <c r="L152" s="400"/>
      <c r="M152" s="62"/>
      <c r="N152" s="295"/>
      <c r="O152" s="310"/>
      <c r="P152" s="241"/>
      <c r="Q152" s="419"/>
      <c r="R152" s="195"/>
      <c r="S152" s="318"/>
      <c r="T152" s="46"/>
      <c r="U152" s="46"/>
      <c r="V152" s="43"/>
      <c r="W152" s="45"/>
    </row>
    <row r="153" spans="1:23" s="36" customFormat="1" ht="21" customHeight="1">
      <c r="A153" s="592"/>
      <c r="B153" s="593">
        <v>0.12</v>
      </c>
      <c r="C153" s="343"/>
      <c r="D153" s="115"/>
      <c r="E153" s="282" t="s">
        <v>849</v>
      </c>
      <c r="F153" s="474" t="s">
        <v>848</v>
      </c>
      <c r="G153" s="475"/>
      <c r="H153" s="475"/>
      <c r="I153" s="475"/>
      <c r="J153" s="475"/>
      <c r="K153" s="475"/>
      <c r="L153" s="475"/>
      <c r="M153" s="476"/>
      <c r="N153" s="338"/>
      <c r="O153" s="339"/>
      <c r="P153" s="241"/>
      <c r="Q153" s="340"/>
      <c r="R153" s="341"/>
      <c r="S153" s="344">
        <f>SUM(S154:S162)</f>
        <v>10.199999999999999</v>
      </c>
      <c r="T153" s="342"/>
      <c r="U153" s="342"/>
      <c r="V153" s="279"/>
      <c r="W153" s="280"/>
    </row>
    <row r="154" spans="1:23" s="36" customFormat="1" ht="84" customHeight="1">
      <c r="A154" s="592"/>
      <c r="B154" s="594"/>
      <c r="C154" s="110">
        <v>0.1</v>
      </c>
      <c r="D154" s="415">
        <v>1</v>
      </c>
      <c r="E154" s="202" t="s">
        <v>15</v>
      </c>
      <c r="F154" s="410" t="s">
        <v>44</v>
      </c>
      <c r="G154" s="410" t="s">
        <v>558</v>
      </c>
      <c r="H154" s="410" t="s">
        <v>44</v>
      </c>
      <c r="I154" s="410" t="s">
        <v>559</v>
      </c>
      <c r="J154" s="422" t="s">
        <v>462</v>
      </c>
      <c r="K154" s="419" t="s">
        <v>171</v>
      </c>
      <c r="L154" s="396">
        <v>0</v>
      </c>
      <c r="M154" s="204" t="s">
        <v>172</v>
      </c>
      <c r="N154" s="205">
        <v>1</v>
      </c>
      <c r="O154" s="310">
        <f>$A$9*$B$153*$C$154*$D$154*N154</f>
        <v>1.0200000000000001E-2</v>
      </c>
      <c r="P154" s="390"/>
      <c r="Q154" s="263"/>
      <c r="R154" s="195">
        <f>100-(L154-P154)*Q154</f>
        <v>100</v>
      </c>
      <c r="S154" s="196">
        <f>R154*O154</f>
        <v>1.02</v>
      </c>
      <c r="T154" s="8"/>
      <c r="U154" s="103"/>
      <c r="V154" s="264"/>
      <c r="W154" s="39"/>
    </row>
    <row r="155" spans="1:23" s="36" customFormat="1" ht="44.25" customHeight="1">
      <c r="A155" s="592"/>
      <c r="B155" s="594"/>
      <c r="C155" s="110">
        <v>7.0000000000000007E-2</v>
      </c>
      <c r="D155" s="413">
        <v>1</v>
      </c>
      <c r="E155" s="407" t="s">
        <v>62</v>
      </c>
      <c r="F155" s="412" t="s">
        <v>63</v>
      </c>
      <c r="G155" s="407" t="s">
        <v>611</v>
      </c>
      <c r="H155" s="412" t="s">
        <v>498</v>
      </c>
      <c r="I155" s="407" t="s">
        <v>612</v>
      </c>
      <c r="J155" s="422" t="s">
        <v>545</v>
      </c>
      <c r="K155" s="419" t="s">
        <v>171</v>
      </c>
      <c r="L155" s="397">
        <v>0</v>
      </c>
      <c r="M155" s="412" t="s">
        <v>172</v>
      </c>
      <c r="N155" s="194">
        <v>1</v>
      </c>
      <c r="O155" s="310">
        <f>$A$9*$B$153*$C$155*$D$155*N155</f>
        <v>7.1400000000000005E-3</v>
      </c>
      <c r="P155" s="241"/>
      <c r="Q155" s="419"/>
      <c r="R155" s="195">
        <f t="shared" ref="R155:R161" si="8">100-(P155-L155)*Q155</f>
        <v>100</v>
      </c>
      <c r="S155" s="196">
        <f t="shared" ref="S155:S162" si="9">R155*O155</f>
        <v>0.71400000000000008</v>
      </c>
      <c r="T155" s="46"/>
      <c r="U155" s="46"/>
      <c r="V155" s="43"/>
      <c r="W155" s="45"/>
    </row>
    <row r="156" spans="1:23" s="36" customFormat="1" ht="49.5" customHeight="1">
      <c r="A156" s="592"/>
      <c r="B156" s="594"/>
      <c r="C156" s="110">
        <v>7.0000000000000007E-2</v>
      </c>
      <c r="D156" s="415">
        <v>1</v>
      </c>
      <c r="E156" s="407" t="s">
        <v>64</v>
      </c>
      <c r="F156" s="412" t="s">
        <v>65</v>
      </c>
      <c r="G156" s="407" t="s">
        <v>613</v>
      </c>
      <c r="H156" s="412" t="s">
        <v>502</v>
      </c>
      <c r="I156" s="407" t="s">
        <v>614</v>
      </c>
      <c r="J156" s="422" t="s">
        <v>499</v>
      </c>
      <c r="K156" s="419" t="s">
        <v>171</v>
      </c>
      <c r="L156" s="397">
        <v>0</v>
      </c>
      <c r="M156" s="412" t="s">
        <v>172</v>
      </c>
      <c r="N156" s="194">
        <v>1</v>
      </c>
      <c r="O156" s="310">
        <f>$A$9*$B$153*$C$156*$D$156*N156</f>
        <v>7.1400000000000005E-3</v>
      </c>
      <c r="P156" s="241"/>
      <c r="Q156" s="419"/>
      <c r="R156" s="195">
        <f t="shared" si="8"/>
        <v>100</v>
      </c>
      <c r="S156" s="196">
        <f t="shared" si="9"/>
        <v>0.71400000000000008</v>
      </c>
      <c r="T156" s="46"/>
      <c r="U156" s="46"/>
      <c r="V156" s="43"/>
      <c r="W156" s="45"/>
    </row>
    <row r="157" spans="1:23" s="36" customFormat="1" ht="39" customHeight="1">
      <c r="A157" s="592"/>
      <c r="B157" s="594"/>
      <c r="C157" s="110">
        <v>0.1</v>
      </c>
      <c r="D157" s="414">
        <v>1</v>
      </c>
      <c r="E157" s="407" t="s">
        <v>82</v>
      </c>
      <c r="F157" s="417" t="s">
        <v>83</v>
      </c>
      <c r="G157" s="407" t="s">
        <v>799</v>
      </c>
      <c r="H157" s="417" t="s">
        <v>83</v>
      </c>
      <c r="I157" s="407" t="s">
        <v>800</v>
      </c>
      <c r="J157" s="381" t="s">
        <v>501</v>
      </c>
      <c r="K157" s="419" t="s">
        <v>171</v>
      </c>
      <c r="L157" s="397">
        <v>0</v>
      </c>
      <c r="M157" s="419" t="s">
        <v>172</v>
      </c>
      <c r="N157" s="194">
        <v>1</v>
      </c>
      <c r="O157" s="310">
        <f>$A$9*$B$153*$C$157*$D$157*N157</f>
        <v>1.0200000000000001E-2</v>
      </c>
      <c r="P157" s="241"/>
      <c r="Q157" s="419"/>
      <c r="R157" s="195">
        <f t="shared" si="8"/>
        <v>100</v>
      </c>
      <c r="S157" s="196">
        <f t="shared" si="9"/>
        <v>1.02</v>
      </c>
      <c r="T157" s="46"/>
      <c r="U157" s="46"/>
      <c r="V157" s="43"/>
      <c r="W157" s="45"/>
    </row>
    <row r="158" spans="1:23" s="36" customFormat="1" ht="60">
      <c r="A158" s="592"/>
      <c r="B158" s="594"/>
      <c r="C158" s="453">
        <v>0.2</v>
      </c>
      <c r="D158" s="477">
        <v>1</v>
      </c>
      <c r="E158" s="446" t="s">
        <v>85</v>
      </c>
      <c r="F158" s="381" t="s">
        <v>86</v>
      </c>
      <c r="G158" s="478" t="s">
        <v>814</v>
      </c>
      <c r="H158" s="106" t="s">
        <v>86</v>
      </c>
      <c r="I158" s="328" t="s">
        <v>542</v>
      </c>
      <c r="J158" s="382" t="s">
        <v>862</v>
      </c>
      <c r="K158" s="383" t="s">
        <v>863</v>
      </c>
      <c r="L158" s="397"/>
      <c r="M158" s="419" t="s">
        <v>172</v>
      </c>
      <c r="N158" s="194">
        <v>0.5</v>
      </c>
      <c r="O158" s="310">
        <f>$A$9*$B$153*$C$158*$D$158*N158</f>
        <v>1.0200000000000001E-2</v>
      </c>
      <c r="P158" s="241"/>
      <c r="Q158" s="419"/>
      <c r="R158" s="195">
        <f t="shared" si="8"/>
        <v>100</v>
      </c>
      <c r="S158" s="196">
        <f t="shared" si="9"/>
        <v>1.02</v>
      </c>
      <c r="T158" s="46"/>
      <c r="U158" s="46"/>
      <c r="V158" s="43"/>
      <c r="W158" s="45"/>
    </row>
    <row r="159" spans="1:23" s="36" customFormat="1" ht="38.25" customHeight="1">
      <c r="A159" s="592"/>
      <c r="B159" s="594"/>
      <c r="C159" s="458"/>
      <c r="D159" s="477"/>
      <c r="E159" s="448"/>
      <c r="F159" s="479"/>
      <c r="G159" s="478"/>
      <c r="H159" s="106"/>
      <c r="I159" s="300" t="s">
        <v>541</v>
      </c>
      <c r="J159" s="381" t="s">
        <v>442</v>
      </c>
      <c r="K159" s="419" t="s">
        <v>171</v>
      </c>
      <c r="L159" s="397">
        <v>0</v>
      </c>
      <c r="M159" s="419" t="s">
        <v>172</v>
      </c>
      <c r="N159" s="295">
        <v>0.5</v>
      </c>
      <c r="O159" s="310">
        <f>$A$9*$B$153*$C$158*$D$158*N159</f>
        <v>1.0200000000000001E-2</v>
      </c>
      <c r="P159" s="241"/>
      <c r="Q159" s="419"/>
      <c r="R159" s="195">
        <f t="shared" si="8"/>
        <v>100</v>
      </c>
      <c r="S159" s="196">
        <f t="shared" si="9"/>
        <v>1.02</v>
      </c>
      <c r="T159" s="46"/>
      <c r="U159" s="46"/>
      <c r="V159" s="43"/>
      <c r="W159" s="45"/>
    </row>
    <row r="160" spans="1:23" s="36" customFormat="1" ht="63.75" customHeight="1">
      <c r="A160" s="592"/>
      <c r="B160" s="594"/>
      <c r="C160" s="110">
        <v>0.2</v>
      </c>
      <c r="D160" s="413">
        <v>1</v>
      </c>
      <c r="E160" s="412" t="s">
        <v>89</v>
      </c>
      <c r="F160" s="412" t="s">
        <v>90</v>
      </c>
      <c r="G160" s="412" t="s">
        <v>821</v>
      </c>
      <c r="H160" s="412" t="s">
        <v>507</v>
      </c>
      <c r="I160" s="353" t="s">
        <v>543</v>
      </c>
      <c r="J160" s="385" t="s">
        <v>446</v>
      </c>
      <c r="K160" s="384" t="s">
        <v>864</v>
      </c>
      <c r="L160" s="398">
        <v>1</v>
      </c>
      <c r="M160" s="61" t="s">
        <v>172</v>
      </c>
      <c r="N160" s="194">
        <v>1</v>
      </c>
      <c r="O160" s="310">
        <f>$A$9*$B$153*$C$160*$D$160*N160</f>
        <v>2.0400000000000001E-2</v>
      </c>
      <c r="P160" s="241"/>
      <c r="Q160" s="419"/>
      <c r="R160" s="195">
        <v>100</v>
      </c>
      <c r="S160" s="196">
        <f t="shared" si="9"/>
        <v>2.04</v>
      </c>
      <c r="T160" s="46"/>
      <c r="U160" s="46"/>
      <c r="V160" s="43"/>
      <c r="W160" s="45"/>
    </row>
    <row r="161" spans="1:24" s="36" customFormat="1" ht="49.5" customHeight="1">
      <c r="A161" s="592"/>
      <c r="B161" s="594"/>
      <c r="C161" s="110">
        <v>0.18</v>
      </c>
      <c r="D161" s="335">
        <v>1</v>
      </c>
      <c r="E161" s="136" t="s">
        <v>91</v>
      </c>
      <c r="F161" s="136" t="s">
        <v>92</v>
      </c>
      <c r="G161" s="136" t="s">
        <v>823</v>
      </c>
      <c r="H161" s="136" t="s">
        <v>506</v>
      </c>
      <c r="I161" s="353" t="s">
        <v>825</v>
      </c>
      <c r="J161" s="385" t="s">
        <v>448</v>
      </c>
      <c r="K161" s="384" t="s">
        <v>864</v>
      </c>
      <c r="L161" s="398">
        <v>1</v>
      </c>
      <c r="M161" s="61" t="s">
        <v>172</v>
      </c>
      <c r="N161" s="194">
        <v>1</v>
      </c>
      <c r="O161" s="310">
        <f>$A$9*$B$153*$C$161*$D$161*N161</f>
        <v>1.8359999999999998E-2</v>
      </c>
      <c r="P161" s="241"/>
      <c r="Q161" s="235"/>
      <c r="R161" s="195">
        <f t="shared" si="8"/>
        <v>100</v>
      </c>
      <c r="S161" s="196">
        <f t="shared" si="9"/>
        <v>1.8359999999999999</v>
      </c>
      <c r="T161" s="46"/>
      <c r="U161" s="46"/>
      <c r="V161" s="43"/>
      <c r="W161" s="45"/>
    </row>
    <row r="162" spans="1:24" s="36" customFormat="1" ht="40.5" customHeight="1">
      <c r="A162" s="592"/>
      <c r="B162" s="595"/>
      <c r="C162" s="110">
        <v>0.08</v>
      </c>
      <c r="D162" s="336">
        <v>1</v>
      </c>
      <c r="E162" s="235" t="s">
        <v>94</v>
      </c>
      <c r="F162" s="106" t="s">
        <v>95</v>
      </c>
      <c r="G162" s="235" t="s">
        <v>826</v>
      </c>
      <c r="H162" s="106" t="s">
        <v>482</v>
      </c>
      <c r="I162" s="235" t="s">
        <v>827</v>
      </c>
      <c r="J162" s="106" t="s">
        <v>505</v>
      </c>
      <c r="K162" s="350" t="s">
        <v>525</v>
      </c>
      <c r="L162" s="397"/>
      <c r="M162" s="61" t="s">
        <v>172</v>
      </c>
      <c r="N162" s="194">
        <v>1</v>
      </c>
      <c r="O162" s="310">
        <f>$A$9*$B$153*$C$162*$D$162*N162</f>
        <v>8.1599999999999989E-3</v>
      </c>
      <c r="P162" s="241"/>
      <c r="Q162" s="235"/>
      <c r="R162" s="195">
        <v>100</v>
      </c>
      <c r="S162" s="196">
        <f t="shared" si="9"/>
        <v>0.81599999999999984</v>
      </c>
      <c r="T162" s="46"/>
      <c r="U162" s="46"/>
      <c r="V162" s="43"/>
      <c r="W162" s="45"/>
    </row>
    <row r="163" spans="1:24" s="36" customFormat="1">
      <c r="D163" s="275"/>
      <c r="E163" s="63"/>
      <c r="F163" s="63"/>
      <c r="G163" s="244"/>
      <c r="H163" s="49"/>
      <c r="I163" s="49"/>
      <c r="J163" s="49"/>
      <c r="K163" s="245"/>
      <c r="L163" s="400"/>
      <c r="M163" s="62"/>
      <c r="N163" s="246"/>
      <c r="O163" s="310"/>
      <c r="P163" s="234"/>
      <c r="Q163" s="46"/>
      <c r="R163" s="43"/>
      <c r="S163" s="321"/>
      <c r="T163" s="46"/>
      <c r="U163" s="46"/>
      <c r="V163" s="43"/>
      <c r="W163" s="45"/>
    </row>
    <row r="164" spans="1:24" s="36" customFormat="1" ht="21" customHeight="1">
      <c r="A164" s="646"/>
      <c r="B164" s="646"/>
      <c r="C164" s="646"/>
      <c r="D164" s="647"/>
      <c r="E164" s="348" t="s">
        <v>193</v>
      </c>
      <c r="F164" s="648" t="s">
        <v>194</v>
      </c>
      <c r="G164" s="638"/>
      <c r="H164" s="638"/>
      <c r="I164" s="638"/>
      <c r="J164" s="638"/>
      <c r="K164" s="638"/>
      <c r="L164" s="638"/>
      <c r="M164" s="639"/>
      <c r="N164" s="247"/>
      <c r="O164" s="313"/>
      <c r="P164" s="234"/>
      <c r="Q164" s="248"/>
      <c r="R164" s="267"/>
      <c r="S164" s="322">
        <f>SUM(S165:S169)</f>
        <v>15</v>
      </c>
      <c r="T164" s="268"/>
      <c r="U164" s="248"/>
      <c r="V164" s="250"/>
      <c r="W164" s="249"/>
    </row>
    <row r="165" spans="1:24" s="36" customFormat="1" ht="42.75" customHeight="1">
      <c r="A165" s="640">
        <v>0.15</v>
      </c>
      <c r="B165" s="115">
        <v>0.5</v>
      </c>
      <c r="C165" s="110">
        <v>1</v>
      </c>
      <c r="D165" s="112">
        <v>1</v>
      </c>
      <c r="E165" s="137" t="s">
        <v>833</v>
      </c>
      <c r="F165" s="106" t="s">
        <v>195</v>
      </c>
      <c r="G165" s="137" t="s">
        <v>836</v>
      </c>
      <c r="H165" s="106" t="s">
        <v>195</v>
      </c>
      <c r="I165" s="137" t="s">
        <v>838</v>
      </c>
      <c r="J165" s="106" t="s">
        <v>195</v>
      </c>
      <c r="K165" s="243"/>
      <c r="L165" s="397"/>
      <c r="M165" s="61" t="s">
        <v>172</v>
      </c>
      <c r="N165" s="194">
        <v>1</v>
      </c>
      <c r="O165" s="310">
        <f>$A$165*$B$165*$C$165*$D$165*N165</f>
        <v>7.4999999999999997E-2</v>
      </c>
      <c r="P165" s="241"/>
      <c r="Q165" s="46"/>
      <c r="R165" s="195">
        <f>100-(P165-L165)*10</f>
        <v>100</v>
      </c>
      <c r="S165" s="318">
        <f>$A$165*$B$165*$C$165*$D$165*N165*R165</f>
        <v>7.5</v>
      </c>
      <c r="T165" s="46"/>
      <c r="U165" s="46"/>
      <c r="V165" s="43"/>
      <c r="W165" s="45"/>
    </row>
    <row r="166" spans="1:24" s="36" customFormat="1" ht="41.25" customHeight="1">
      <c r="A166" s="641"/>
      <c r="B166" s="115">
        <v>0.5</v>
      </c>
      <c r="C166" s="110">
        <v>1</v>
      </c>
      <c r="D166" s="112">
        <v>1</v>
      </c>
      <c r="E166" s="198" t="s">
        <v>834</v>
      </c>
      <c r="F166" s="106" t="s">
        <v>196</v>
      </c>
      <c r="G166" s="198" t="s">
        <v>832</v>
      </c>
      <c r="H166" s="106" t="s">
        <v>196</v>
      </c>
      <c r="I166" s="198" t="s">
        <v>839</v>
      </c>
      <c r="J166" s="106" t="s">
        <v>196</v>
      </c>
      <c r="K166" s="243"/>
      <c r="L166" s="397"/>
      <c r="M166" s="61" t="s">
        <v>172</v>
      </c>
      <c r="N166" s="194">
        <v>1</v>
      </c>
      <c r="O166" s="310">
        <f>$A$165*$B$166*$C$166*$D$166*N166</f>
        <v>7.4999999999999997E-2</v>
      </c>
      <c r="P166" s="241"/>
      <c r="Q166" s="46"/>
      <c r="R166" s="195">
        <f>100-(P166-L166)*10</f>
        <v>100</v>
      </c>
      <c r="S166" s="318">
        <f>$A$165*$B$166*$C$166*$D$166*N166*R166</f>
        <v>7.5</v>
      </c>
      <c r="T166" s="46"/>
      <c r="U166" s="46"/>
      <c r="V166" s="43"/>
      <c r="W166" s="45"/>
    </row>
    <row r="167" spans="1:24" s="36" customFormat="1" ht="18.600000000000001" customHeight="1">
      <c r="E167" s="251" t="s">
        <v>59</v>
      </c>
      <c r="F167" s="642" t="s">
        <v>197</v>
      </c>
      <c r="G167" s="643"/>
      <c r="H167" s="643"/>
      <c r="I167" s="643"/>
      <c r="J167" s="643"/>
      <c r="K167" s="643"/>
      <c r="L167" s="643"/>
      <c r="M167" s="644"/>
      <c r="N167" s="247"/>
      <c r="O167" s="247"/>
      <c r="P167" s="234"/>
      <c r="Q167" s="248"/>
      <c r="R167" s="250"/>
      <c r="S167" s="323"/>
      <c r="T167" s="248"/>
      <c r="U167" s="248"/>
      <c r="V167" s="250"/>
      <c r="W167" s="252"/>
    </row>
    <row r="168" spans="1:24" s="36" customFormat="1" ht="62.25" customHeight="1">
      <c r="E168" s="137" t="s">
        <v>15</v>
      </c>
      <c r="F168" s="121" t="s">
        <v>483</v>
      </c>
      <c r="G168" s="137" t="s">
        <v>558</v>
      </c>
      <c r="H168" s="121" t="s">
        <v>483</v>
      </c>
      <c r="I168" s="137" t="s">
        <v>559</v>
      </c>
      <c r="J168" s="121" t="s">
        <v>483</v>
      </c>
      <c r="K168" s="243" t="s">
        <v>856</v>
      </c>
      <c r="L168" s="397">
        <v>0</v>
      </c>
      <c r="M168" s="61" t="s">
        <v>172</v>
      </c>
      <c r="N168" s="194">
        <v>1</v>
      </c>
      <c r="O168" s="194"/>
      <c r="P168" s="241"/>
      <c r="Q168" s="46"/>
      <c r="R168" s="41">
        <v>0</v>
      </c>
      <c r="S168" s="324">
        <v>0</v>
      </c>
      <c r="T168" s="46"/>
      <c r="U168" s="46"/>
      <c r="V168" s="121"/>
      <c r="W168" s="51"/>
    </row>
    <row r="169" spans="1:24" s="36" customFormat="1" ht="62.25" customHeight="1">
      <c r="E169" s="198" t="s">
        <v>835</v>
      </c>
      <c r="F169" s="121" t="s">
        <v>484</v>
      </c>
      <c r="G169" s="198" t="s">
        <v>837</v>
      </c>
      <c r="H169" s="121" t="s">
        <v>484</v>
      </c>
      <c r="I169" s="198" t="s">
        <v>840</v>
      </c>
      <c r="J169" s="121" t="s">
        <v>484</v>
      </c>
      <c r="K169" s="350" t="s">
        <v>856</v>
      </c>
      <c r="L169" s="397">
        <v>0</v>
      </c>
      <c r="M169" s="61" t="s">
        <v>172</v>
      </c>
      <c r="N169" s="194">
        <v>1</v>
      </c>
      <c r="O169" s="194"/>
      <c r="P169" s="241"/>
      <c r="Q169" s="46"/>
      <c r="R169" s="41">
        <v>0</v>
      </c>
      <c r="S169" s="324">
        <v>0</v>
      </c>
      <c r="T169" s="46"/>
      <c r="U169" s="46"/>
      <c r="V169" s="121"/>
      <c r="W169" s="51"/>
    </row>
    <row r="170" spans="1:24" s="253" customFormat="1" ht="36.950000000000003" customHeight="1">
      <c r="E170" s="652" t="s">
        <v>198</v>
      </c>
      <c r="F170" s="653"/>
      <c r="G170" s="653"/>
      <c r="H170" s="653"/>
      <c r="I170" s="653"/>
      <c r="J170" s="653"/>
      <c r="K170" s="653"/>
      <c r="L170" s="653"/>
      <c r="M170" s="653"/>
      <c r="N170" s="653"/>
      <c r="O170" s="653"/>
      <c r="P170" s="653"/>
      <c r="Q170" s="653"/>
      <c r="R170" s="654"/>
      <c r="S170" s="386">
        <f>SUM(S10+S30+S153+S164)</f>
        <v>100.00000000000001</v>
      </c>
      <c r="T170" s="254"/>
      <c r="U170" s="254"/>
      <c r="V170" s="255"/>
      <c r="W170" s="256"/>
    </row>
    <row r="171" spans="1:24">
      <c r="E171" s="649" t="s">
        <v>485</v>
      </c>
      <c r="F171" s="650"/>
      <c r="G171" s="650"/>
      <c r="H171" s="650"/>
      <c r="I171" s="650"/>
      <c r="J171" s="650"/>
      <c r="K171" s="650"/>
      <c r="L171" s="650"/>
      <c r="M171" s="650"/>
      <c r="N171" s="650"/>
      <c r="O171" s="650"/>
      <c r="P171" s="650"/>
      <c r="Q171" s="650"/>
      <c r="R171" s="651"/>
      <c r="S171" s="325" t="str">
        <f>IF(S170&gt;105,"A",IF(AND(S170&gt;100,S170&lt;=105),"B",IF(AND(S170&gt;=95,S170&lt;=100),"C",IF(AND(S170&gt;=90,S170&lt;95),"D",IF(S170&lt;90,"E",0)))))</f>
        <v>C</v>
      </c>
      <c r="T171" s="284"/>
      <c r="U171" s="284"/>
      <c r="V171" s="284"/>
      <c r="W171" s="284"/>
    </row>
    <row r="172" spans="1:24" ht="17.25" customHeight="1">
      <c r="E172" s="63"/>
      <c r="F172" s="63"/>
      <c r="G172" s="257"/>
      <c r="H172" s="135"/>
      <c r="I172" s="135"/>
      <c r="J172" s="135"/>
      <c r="K172" s="29"/>
      <c r="L172" s="402"/>
      <c r="M172" s="64"/>
      <c r="N172" s="258"/>
      <c r="O172" s="258"/>
      <c r="P172" s="131"/>
      <c r="Q172" s="131"/>
      <c r="R172" s="132"/>
    </row>
    <row r="173" spans="1:24" s="67" customFormat="1">
      <c r="E173" s="52"/>
      <c r="F173" s="52"/>
      <c r="G173" s="52"/>
      <c r="H173" s="105" t="s">
        <v>205</v>
      </c>
      <c r="I173" s="105"/>
      <c r="J173" s="105"/>
      <c r="K173" s="66"/>
      <c r="L173" s="60"/>
      <c r="N173" s="645" t="s">
        <v>206</v>
      </c>
      <c r="O173" s="645"/>
      <c r="P173" s="645"/>
      <c r="Q173" s="645"/>
      <c r="R173" s="645"/>
      <c r="S173" s="645"/>
      <c r="T173" s="645"/>
      <c r="U173" s="104"/>
      <c r="V173" s="60"/>
      <c r="W173" s="60"/>
      <c r="X173" s="60"/>
    </row>
    <row r="174" spans="1:24">
      <c r="E174" s="63"/>
      <c r="F174" s="63"/>
      <c r="G174" s="257"/>
      <c r="H174" s="135"/>
      <c r="I174" s="135"/>
      <c r="J174" s="135"/>
      <c r="K174" s="29"/>
      <c r="L174" s="402"/>
      <c r="M174" s="64"/>
      <c r="N174" s="258"/>
      <c r="O174" s="258"/>
      <c r="P174" s="131"/>
      <c r="Q174" s="131"/>
      <c r="R174" s="132"/>
    </row>
    <row r="175" spans="1:24">
      <c r="E175" s="63"/>
      <c r="F175" s="63"/>
      <c r="G175" s="257"/>
      <c r="H175" s="135"/>
      <c r="I175" s="135"/>
      <c r="J175" s="135"/>
      <c r="K175" s="29"/>
      <c r="L175" s="402"/>
      <c r="M175" s="64"/>
      <c r="N175" s="258"/>
      <c r="O175" s="258"/>
      <c r="P175" s="131"/>
      <c r="Q175" s="131"/>
      <c r="R175" s="132"/>
    </row>
    <row r="176" spans="1:24">
      <c r="L176" s="36"/>
      <c r="P176" s="133"/>
    </row>
    <row r="177" spans="12:16">
      <c r="L177" s="36"/>
      <c r="P177" s="133"/>
    </row>
    <row r="178" spans="12:16">
      <c r="L178" s="36"/>
      <c r="P178" s="133"/>
    </row>
    <row r="179" spans="12:16">
      <c r="L179" s="36"/>
      <c r="P179" s="133"/>
    </row>
    <row r="180" spans="12:16">
      <c r="L180" s="36"/>
      <c r="P180" s="133"/>
    </row>
    <row r="181" spans="12:16">
      <c r="L181" s="36"/>
      <c r="P181" s="133"/>
    </row>
    <row r="182" spans="12:16">
      <c r="L182" s="36"/>
      <c r="P182" s="133"/>
    </row>
    <row r="183" spans="12:16">
      <c r="L183" s="36"/>
      <c r="P183" s="133"/>
    </row>
    <row r="184" spans="12:16">
      <c r="L184" s="36"/>
      <c r="P184" s="133"/>
    </row>
    <row r="185" spans="12:16">
      <c r="L185" s="36"/>
      <c r="P185" s="133"/>
    </row>
    <row r="186" spans="12:16">
      <c r="L186" s="36"/>
      <c r="P186" s="133"/>
    </row>
    <row r="187" spans="12:16">
      <c r="L187" s="36"/>
      <c r="P187" s="133"/>
    </row>
    <row r="188" spans="12:16">
      <c r="L188" s="36"/>
      <c r="P188" s="133"/>
    </row>
    <row r="189" spans="12:16">
      <c r="L189" s="36"/>
      <c r="P189" s="133"/>
    </row>
    <row r="190" spans="12:16">
      <c r="L190" s="36"/>
      <c r="P190" s="133"/>
    </row>
    <row r="191" spans="12:16">
      <c r="L191" s="36"/>
      <c r="P191" s="133"/>
    </row>
    <row r="192" spans="12:16">
      <c r="L192" s="36"/>
      <c r="P192" s="133"/>
    </row>
    <row r="193" spans="12:16">
      <c r="L193" s="36"/>
      <c r="P193" s="133"/>
    </row>
    <row r="194" spans="12:16">
      <c r="L194" s="36"/>
      <c r="P194" s="133"/>
    </row>
    <row r="195" spans="12:16">
      <c r="L195" s="36"/>
      <c r="P195" s="133"/>
    </row>
    <row r="196" spans="12:16">
      <c r="L196" s="36"/>
      <c r="P196" s="133"/>
    </row>
    <row r="197" spans="12:16">
      <c r="L197" s="36"/>
      <c r="P197" s="133"/>
    </row>
    <row r="198" spans="12:16">
      <c r="L198" s="36"/>
      <c r="P198" s="133"/>
    </row>
    <row r="199" spans="12:16">
      <c r="L199" s="36"/>
      <c r="P199" s="133"/>
    </row>
    <row r="200" spans="12:16">
      <c r="L200" s="36"/>
      <c r="P200" s="133"/>
    </row>
    <row r="201" spans="12:16">
      <c r="L201" s="36"/>
      <c r="P201" s="133"/>
    </row>
    <row r="202" spans="12:16">
      <c r="L202" s="36"/>
      <c r="P202" s="133"/>
    </row>
    <row r="203" spans="12:16">
      <c r="L203" s="36"/>
      <c r="P203" s="133"/>
    </row>
    <row r="204" spans="12:16">
      <c r="L204" s="36"/>
      <c r="P204" s="133"/>
    </row>
    <row r="205" spans="12:16">
      <c r="L205" s="36"/>
      <c r="P205" s="133"/>
    </row>
    <row r="206" spans="12:16">
      <c r="L206" s="36"/>
      <c r="P206" s="133"/>
    </row>
    <row r="207" spans="12:16">
      <c r="L207" s="36"/>
      <c r="P207" s="133"/>
    </row>
    <row r="208" spans="12:16">
      <c r="L208" s="36"/>
      <c r="P208" s="133"/>
    </row>
    <row r="209" spans="12:16">
      <c r="L209" s="36"/>
      <c r="P209" s="133"/>
    </row>
    <row r="210" spans="12:16">
      <c r="L210" s="36"/>
      <c r="P210" s="133"/>
    </row>
    <row r="211" spans="12:16">
      <c r="L211" s="36"/>
      <c r="P211" s="133"/>
    </row>
    <row r="212" spans="12:16">
      <c r="L212" s="36"/>
      <c r="P212" s="133"/>
    </row>
    <row r="213" spans="12:16">
      <c r="L213" s="36"/>
      <c r="P213" s="133"/>
    </row>
    <row r="214" spans="12:16">
      <c r="L214" s="36"/>
      <c r="P214" s="133"/>
    </row>
    <row r="215" spans="12:16">
      <c r="L215" s="36"/>
      <c r="P215" s="133"/>
    </row>
    <row r="216" spans="12:16">
      <c r="L216" s="36"/>
      <c r="P216" s="133"/>
    </row>
    <row r="217" spans="12:16">
      <c r="L217" s="36"/>
      <c r="P217" s="133"/>
    </row>
    <row r="218" spans="12:16">
      <c r="L218" s="36"/>
      <c r="P218" s="133"/>
    </row>
    <row r="219" spans="12:16">
      <c r="L219" s="36"/>
      <c r="P219" s="133"/>
    </row>
    <row r="220" spans="12:16">
      <c r="L220" s="36"/>
      <c r="P220" s="133"/>
    </row>
    <row r="221" spans="12:16">
      <c r="L221" s="36"/>
      <c r="P221" s="133"/>
    </row>
    <row r="222" spans="12:16">
      <c r="L222" s="36"/>
      <c r="P222" s="133"/>
    </row>
    <row r="223" spans="12:16">
      <c r="L223" s="36"/>
      <c r="P223" s="133"/>
    </row>
    <row r="224" spans="12:16">
      <c r="L224" s="36"/>
      <c r="P224" s="133"/>
    </row>
    <row r="225" spans="12:16">
      <c r="L225" s="36"/>
      <c r="P225" s="133"/>
    </row>
    <row r="226" spans="12:16">
      <c r="L226" s="36"/>
      <c r="P226" s="133"/>
    </row>
    <row r="227" spans="12:16">
      <c r="L227" s="36"/>
      <c r="P227" s="133"/>
    </row>
    <row r="228" spans="12:16">
      <c r="L228" s="36"/>
      <c r="P228" s="133"/>
    </row>
    <row r="229" spans="12:16">
      <c r="L229" s="36"/>
      <c r="P229" s="133"/>
    </row>
    <row r="230" spans="12:16">
      <c r="L230" s="36"/>
      <c r="P230" s="133"/>
    </row>
    <row r="231" spans="12:16">
      <c r="L231" s="36"/>
      <c r="P231" s="133"/>
    </row>
    <row r="232" spans="12:16">
      <c r="L232" s="36"/>
      <c r="P232" s="133"/>
    </row>
    <row r="233" spans="12:16">
      <c r="L233" s="36"/>
      <c r="P233" s="133"/>
    </row>
    <row r="234" spans="12:16">
      <c r="L234" s="36"/>
      <c r="P234" s="133"/>
    </row>
    <row r="235" spans="12:16">
      <c r="L235" s="36"/>
      <c r="P235" s="133"/>
    </row>
    <row r="236" spans="12:16">
      <c r="L236" s="36"/>
      <c r="P236" s="133"/>
    </row>
    <row r="237" spans="12:16">
      <c r="L237" s="36"/>
      <c r="P237" s="133"/>
    </row>
    <row r="238" spans="12:16">
      <c r="L238" s="36"/>
      <c r="P238" s="133"/>
    </row>
    <row r="239" spans="12:16">
      <c r="L239" s="36"/>
      <c r="P239" s="133"/>
    </row>
    <row r="240" spans="12:16">
      <c r="L240" s="36"/>
      <c r="P240" s="133"/>
    </row>
    <row r="241" spans="12:16">
      <c r="L241" s="36"/>
      <c r="P241" s="133"/>
    </row>
    <row r="242" spans="12:16">
      <c r="L242" s="36"/>
      <c r="P242" s="133"/>
    </row>
    <row r="243" spans="12:16">
      <c r="L243" s="36"/>
      <c r="P243" s="133"/>
    </row>
    <row r="244" spans="12:16">
      <c r="L244" s="36"/>
      <c r="P244" s="133"/>
    </row>
    <row r="245" spans="12:16">
      <c r="L245" s="36"/>
      <c r="P245" s="133"/>
    </row>
    <row r="246" spans="12:16">
      <c r="L246" s="36"/>
      <c r="P246" s="133"/>
    </row>
    <row r="247" spans="12:16">
      <c r="L247" s="36"/>
      <c r="P247" s="133"/>
    </row>
    <row r="248" spans="12:16">
      <c r="L248" s="36"/>
      <c r="P248" s="133"/>
    </row>
    <row r="249" spans="12:16">
      <c r="L249" s="36"/>
      <c r="P249" s="133"/>
    </row>
    <row r="250" spans="12:16">
      <c r="L250" s="36"/>
      <c r="P250" s="133"/>
    </row>
    <row r="251" spans="12:16">
      <c r="L251" s="36"/>
      <c r="P251" s="133"/>
    </row>
    <row r="252" spans="12:16">
      <c r="L252" s="36"/>
      <c r="P252" s="133"/>
    </row>
    <row r="253" spans="12:16">
      <c r="L253" s="36"/>
      <c r="P253" s="133"/>
    </row>
    <row r="254" spans="12:16">
      <c r="L254" s="36"/>
      <c r="P254" s="133"/>
    </row>
    <row r="255" spans="12:16">
      <c r="L255" s="36"/>
      <c r="P255" s="133"/>
    </row>
    <row r="256" spans="12:16">
      <c r="L256" s="36"/>
      <c r="P256" s="133"/>
    </row>
    <row r="257" spans="12:16">
      <c r="L257" s="36"/>
      <c r="P257" s="133"/>
    </row>
    <row r="258" spans="12:16">
      <c r="L258" s="36"/>
      <c r="P258" s="133"/>
    </row>
    <row r="259" spans="12:16">
      <c r="L259" s="36"/>
      <c r="P259" s="133"/>
    </row>
    <row r="260" spans="12:16">
      <c r="L260" s="36"/>
      <c r="P260" s="133"/>
    </row>
    <row r="261" spans="12:16">
      <c r="L261" s="36"/>
      <c r="P261" s="133"/>
    </row>
    <row r="262" spans="12:16">
      <c r="L262" s="36"/>
      <c r="P262" s="133"/>
    </row>
    <row r="263" spans="12:16">
      <c r="L263" s="36"/>
      <c r="P263" s="133"/>
    </row>
    <row r="264" spans="12:16">
      <c r="L264" s="36"/>
      <c r="P264" s="133"/>
    </row>
    <row r="265" spans="12:16">
      <c r="L265" s="36"/>
      <c r="P265" s="133"/>
    </row>
    <row r="266" spans="12:16">
      <c r="L266" s="36"/>
      <c r="P266" s="133"/>
    </row>
    <row r="267" spans="12:16">
      <c r="L267" s="36"/>
      <c r="P267" s="133"/>
    </row>
    <row r="268" spans="12:16">
      <c r="L268" s="36"/>
      <c r="P268" s="133"/>
    </row>
    <row r="269" spans="12:16">
      <c r="L269" s="36"/>
      <c r="P269" s="133"/>
    </row>
    <row r="270" spans="12:16">
      <c r="L270" s="36"/>
      <c r="P270" s="133"/>
    </row>
    <row r="271" spans="12:16">
      <c r="L271" s="36"/>
      <c r="P271" s="133"/>
    </row>
    <row r="272" spans="12:16">
      <c r="L272" s="36"/>
      <c r="P272" s="133"/>
    </row>
    <row r="273" spans="12:16">
      <c r="L273" s="36"/>
      <c r="P273" s="133"/>
    </row>
    <row r="274" spans="12:16">
      <c r="L274" s="36"/>
      <c r="P274" s="133"/>
    </row>
    <row r="275" spans="12:16">
      <c r="L275" s="36"/>
      <c r="P275" s="133"/>
    </row>
    <row r="276" spans="12:16">
      <c r="L276" s="36"/>
      <c r="P276" s="133"/>
    </row>
    <row r="277" spans="12:16">
      <c r="L277" s="36"/>
      <c r="P277" s="133"/>
    </row>
    <row r="278" spans="12:16">
      <c r="L278" s="36"/>
      <c r="P278" s="133"/>
    </row>
    <row r="279" spans="12:16">
      <c r="L279" s="36"/>
      <c r="P279" s="133"/>
    </row>
    <row r="280" spans="12:16">
      <c r="L280" s="36"/>
      <c r="P280" s="133"/>
    </row>
    <row r="281" spans="12:16">
      <c r="L281" s="36"/>
      <c r="P281" s="133"/>
    </row>
    <row r="282" spans="12:16">
      <c r="L282" s="36"/>
      <c r="P282" s="133"/>
    </row>
    <row r="283" spans="12:16">
      <c r="L283" s="36"/>
      <c r="P283" s="133"/>
    </row>
    <row r="284" spans="12:16">
      <c r="L284" s="36"/>
      <c r="P284" s="133"/>
    </row>
    <row r="285" spans="12:16">
      <c r="L285" s="36"/>
      <c r="P285" s="133"/>
    </row>
    <row r="286" spans="12:16">
      <c r="L286" s="36"/>
      <c r="P286" s="133"/>
    </row>
    <row r="287" spans="12:16">
      <c r="L287" s="36"/>
      <c r="P287" s="133"/>
    </row>
    <row r="288" spans="12:16">
      <c r="L288" s="36"/>
      <c r="P288" s="133"/>
    </row>
    <row r="289" spans="12:16">
      <c r="L289" s="36"/>
      <c r="P289" s="133"/>
    </row>
    <row r="290" spans="12:16">
      <c r="L290" s="36"/>
      <c r="P290" s="133"/>
    </row>
    <row r="291" spans="12:16">
      <c r="L291" s="36"/>
      <c r="P291" s="133"/>
    </row>
    <row r="292" spans="12:16">
      <c r="L292" s="36"/>
      <c r="P292" s="133"/>
    </row>
    <row r="293" spans="12:16">
      <c r="L293" s="36"/>
      <c r="P293" s="133"/>
    </row>
    <row r="294" spans="12:16">
      <c r="L294" s="36"/>
      <c r="P294" s="133"/>
    </row>
    <row r="295" spans="12:16">
      <c r="L295" s="36"/>
      <c r="P295" s="133"/>
    </row>
    <row r="296" spans="12:16">
      <c r="L296" s="36"/>
      <c r="P296" s="133"/>
    </row>
    <row r="297" spans="12:16">
      <c r="L297" s="36"/>
      <c r="P297" s="133"/>
    </row>
    <row r="298" spans="12:16">
      <c r="L298" s="36"/>
      <c r="P298" s="133"/>
    </row>
    <row r="299" spans="12:16">
      <c r="L299" s="36"/>
      <c r="P299" s="133"/>
    </row>
    <row r="300" spans="12:16">
      <c r="L300" s="36"/>
      <c r="P300" s="133"/>
    </row>
    <row r="301" spans="12:16">
      <c r="L301" s="36"/>
      <c r="P301" s="133"/>
    </row>
    <row r="302" spans="12:16">
      <c r="L302" s="36"/>
      <c r="P302" s="133"/>
    </row>
    <row r="303" spans="12:16">
      <c r="L303" s="36"/>
      <c r="P303" s="133"/>
    </row>
    <row r="304" spans="12:16">
      <c r="L304" s="36"/>
      <c r="P304" s="133"/>
    </row>
    <row r="305" spans="12:16">
      <c r="L305" s="36"/>
      <c r="P305" s="133"/>
    </row>
    <row r="306" spans="12:16">
      <c r="L306" s="36"/>
      <c r="P306" s="133"/>
    </row>
    <row r="307" spans="12:16">
      <c r="L307" s="36"/>
      <c r="P307" s="133"/>
    </row>
    <row r="308" spans="12:16">
      <c r="L308" s="36"/>
      <c r="P308" s="133"/>
    </row>
    <row r="309" spans="12:16">
      <c r="L309" s="36"/>
      <c r="P309" s="133"/>
    </row>
    <row r="310" spans="12:16">
      <c r="L310" s="36"/>
      <c r="P310" s="133"/>
    </row>
    <row r="311" spans="12:16">
      <c r="L311" s="36"/>
      <c r="P311" s="133"/>
    </row>
    <row r="312" spans="12:16">
      <c r="L312" s="36"/>
      <c r="P312" s="133"/>
    </row>
    <row r="313" spans="12:16">
      <c r="L313" s="36"/>
      <c r="P313" s="133"/>
    </row>
    <row r="314" spans="12:16">
      <c r="L314" s="36"/>
      <c r="P314" s="133"/>
    </row>
    <row r="315" spans="12:16">
      <c r="L315" s="36"/>
      <c r="P315" s="133"/>
    </row>
    <row r="316" spans="12:16">
      <c r="L316" s="36"/>
      <c r="P316" s="133"/>
    </row>
    <row r="317" spans="12:16">
      <c r="L317" s="36"/>
      <c r="P317" s="133"/>
    </row>
    <row r="318" spans="12:16">
      <c r="L318" s="36"/>
      <c r="P318" s="133"/>
    </row>
    <row r="319" spans="12:16">
      <c r="L319" s="36"/>
      <c r="P319" s="133"/>
    </row>
    <row r="320" spans="12:16">
      <c r="L320" s="36"/>
      <c r="P320" s="133"/>
    </row>
    <row r="321" spans="12:16">
      <c r="L321" s="36"/>
      <c r="P321" s="133"/>
    </row>
    <row r="322" spans="12:16">
      <c r="L322" s="36"/>
      <c r="P322" s="133"/>
    </row>
    <row r="323" spans="12:16">
      <c r="L323" s="36"/>
      <c r="P323" s="133"/>
    </row>
    <row r="324" spans="12:16">
      <c r="L324" s="36"/>
      <c r="P324" s="133"/>
    </row>
    <row r="325" spans="12:16">
      <c r="L325" s="36"/>
      <c r="P325" s="133"/>
    </row>
    <row r="326" spans="12:16">
      <c r="L326" s="36"/>
      <c r="P326" s="133"/>
    </row>
    <row r="327" spans="12:16">
      <c r="L327" s="36"/>
      <c r="P327" s="133"/>
    </row>
    <row r="328" spans="12:16">
      <c r="L328" s="36"/>
      <c r="P328" s="133"/>
    </row>
    <row r="329" spans="12:16">
      <c r="L329" s="36"/>
      <c r="P329" s="133"/>
    </row>
    <row r="330" spans="12:16">
      <c r="L330" s="36"/>
      <c r="P330" s="133"/>
    </row>
    <row r="331" spans="12:16">
      <c r="L331" s="36"/>
      <c r="P331" s="133"/>
    </row>
    <row r="332" spans="12:16">
      <c r="L332" s="36"/>
      <c r="P332" s="133"/>
    </row>
    <row r="333" spans="12:16">
      <c r="L333" s="36"/>
      <c r="P333" s="133"/>
    </row>
    <row r="334" spans="12:16">
      <c r="L334" s="36"/>
      <c r="P334" s="133"/>
    </row>
    <row r="335" spans="12:16">
      <c r="L335" s="36"/>
      <c r="P335" s="133"/>
    </row>
    <row r="336" spans="12:16">
      <c r="L336" s="36"/>
      <c r="P336" s="133"/>
    </row>
    <row r="337" spans="12:16">
      <c r="L337" s="36"/>
      <c r="P337" s="133"/>
    </row>
    <row r="338" spans="12:16">
      <c r="L338" s="36"/>
      <c r="P338" s="133"/>
    </row>
    <row r="339" spans="12:16">
      <c r="L339" s="36"/>
      <c r="P339" s="133"/>
    </row>
    <row r="340" spans="12:16">
      <c r="L340" s="36"/>
      <c r="P340" s="133"/>
    </row>
    <row r="341" spans="12:16">
      <c r="L341" s="36"/>
      <c r="P341" s="133"/>
    </row>
    <row r="342" spans="12:16">
      <c r="L342" s="36"/>
      <c r="P342" s="133"/>
    </row>
    <row r="343" spans="12:16">
      <c r="L343" s="36"/>
      <c r="P343" s="133"/>
    </row>
    <row r="344" spans="12:16">
      <c r="L344" s="36"/>
      <c r="P344" s="133"/>
    </row>
    <row r="345" spans="12:16">
      <c r="L345" s="36"/>
      <c r="P345" s="133"/>
    </row>
    <row r="346" spans="12:16">
      <c r="L346" s="36"/>
      <c r="P346" s="133"/>
    </row>
    <row r="347" spans="12:16">
      <c r="L347" s="36"/>
      <c r="P347" s="133"/>
    </row>
    <row r="348" spans="12:16">
      <c r="L348" s="36"/>
      <c r="P348" s="133"/>
    </row>
    <row r="349" spans="12:16">
      <c r="L349" s="36"/>
      <c r="P349" s="133"/>
    </row>
    <row r="350" spans="12:16">
      <c r="L350" s="36"/>
      <c r="P350" s="133"/>
    </row>
    <row r="351" spans="12:16">
      <c r="L351" s="36"/>
      <c r="P351" s="133"/>
    </row>
    <row r="352" spans="12:16">
      <c r="L352" s="36"/>
      <c r="P352" s="133"/>
    </row>
    <row r="353" spans="12:16">
      <c r="L353" s="36"/>
      <c r="P353" s="133"/>
    </row>
    <row r="354" spans="12:16">
      <c r="L354" s="36"/>
      <c r="P354" s="133"/>
    </row>
    <row r="355" spans="12:16">
      <c r="L355" s="36"/>
      <c r="P355" s="133"/>
    </row>
    <row r="356" spans="12:16">
      <c r="L356" s="36"/>
      <c r="P356" s="133"/>
    </row>
    <row r="357" spans="12:16">
      <c r="L357" s="36"/>
      <c r="P357" s="133"/>
    </row>
    <row r="358" spans="12:16">
      <c r="L358" s="36"/>
      <c r="P358" s="133"/>
    </row>
    <row r="359" spans="12:16">
      <c r="L359" s="36"/>
      <c r="P359" s="133"/>
    </row>
    <row r="360" spans="12:16">
      <c r="L360" s="36"/>
      <c r="P360" s="133"/>
    </row>
    <row r="361" spans="12:16">
      <c r="L361" s="36"/>
      <c r="P361" s="133"/>
    </row>
    <row r="362" spans="12:16">
      <c r="L362" s="36"/>
      <c r="P362" s="133"/>
    </row>
    <row r="363" spans="12:16">
      <c r="L363" s="36"/>
      <c r="P363" s="133"/>
    </row>
    <row r="364" spans="12:16">
      <c r="L364" s="36"/>
      <c r="P364" s="133"/>
    </row>
    <row r="365" spans="12:16">
      <c r="L365" s="36"/>
      <c r="P365" s="133"/>
    </row>
    <row r="366" spans="12:16">
      <c r="L366" s="36"/>
      <c r="P366" s="133"/>
    </row>
    <row r="367" spans="12:16">
      <c r="L367" s="36"/>
      <c r="P367" s="133"/>
    </row>
    <row r="368" spans="12:16">
      <c r="L368" s="36"/>
      <c r="P368" s="133"/>
    </row>
    <row r="369" spans="12:16">
      <c r="L369" s="36"/>
      <c r="P369" s="133"/>
    </row>
    <row r="370" spans="12:16">
      <c r="L370" s="36"/>
      <c r="P370" s="133"/>
    </row>
    <row r="371" spans="12:16">
      <c r="L371" s="36"/>
      <c r="P371" s="133"/>
    </row>
    <row r="372" spans="12:16">
      <c r="L372" s="36"/>
      <c r="P372" s="133"/>
    </row>
    <row r="373" spans="12:16">
      <c r="L373" s="36"/>
      <c r="P373" s="133"/>
    </row>
    <row r="374" spans="12:16">
      <c r="L374" s="36"/>
      <c r="P374" s="133"/>
    </row>
    <row r="375" spans="12:16">
      <c r="L375" s="36"/>
      <c r="P375" s="133"/>
    </row>
    <row r="376" spans="12:16">
      <c r="L376" s="36"/>
      <c r="P376" s="133"/>
    </row>
    <row r="377" spans="12:16">
      <c r="L377" s="36"/>
      <c r="P377" s="133"/>
    </row>
    <row r="378" spans="12:16">
      <c r="L378" s="36"/>
      <c r="P378" s="133"/>
    </row>
    <row r="379" spans="12:16">
      <c r="L379" s="36"/>
      <c r="P379" s="133"/>
    </row>
    <row r="380" spans="12:16">
      <c r="L380" s="36"/>
      <c r="P380" s="133"/>
    </row>
    <row r="381" spans="12:16">
      <c r="L381" s="36"/>
      <c r="P381" s="133"/>
    </row>
    <row r="382" spans="12:16">
      <c r="L382" s="36"/>
      <c r="P382" s="133"/>
    </row>
    <row r="383" spans="12:16">
      <c r="L383" s="36"/>
      <c r="P383" s="133"/>
    </row>
    <row r="384" spans="12:16">
      <c r="L384" s="36"/>
      <c r="P384" s="133"/>
    </row>
    <row r="385" spans="12:16">
      <c r="L385" s="36"/>
      <c r="P385" s="133"/>
    </row>
    <row r="386" spans="12:16">
      <c r="L386" s="36"/>
      <c r="P386" s="133"/>
    </row>
    <row r="387" spans="12:16">
      <c r="L387" s="36"/>
      <c r="P387" s="133"/>
    </row>
    <row r="388" spans="12:16">
      <c r="L388" s="36"/>
      <c r="P388" s="133"/>
    </row>
    <row r="389" spans="12:16">
      <c r="L389" s="36"/>
      <c r="P389" s="133"/>
    </row>
    <row r="390" spans="12:16">
      <c r="L390" s="36"/>
      <c r="P390" s="133"/>
    </row>
    <row r="391" spans="12:16">
      <c r="L391" s="36"/>
      <c r="P391" s="133"/>
    </row>
    <row r="392" spans="12:16">
      <c r="L392" s="36"/>
      <c r="P392" s="133"/>
    </row>
    <row r="393" spans="12:16">
      <c r="L393" s="36"/>
      <c r="P393" s="133"/>
    </row>
    <row r="394" spans="12:16">
      <c r="L394" s="36"/>
    </row>
    <row r="395" spans="12:16">
      <c r="L395" s="36"/>
    </row>
    <row r="396" spans="12:16">
      <c r="L396" s="36"/>
    </row>
    <row r="397" spans="12:16">
      <c r="L397" s="36"/>
    </row>
    <row r="398" spans="12:16">
      <c r="L398" s="36"/>
    </row>
    <row r="399" spans="12:16">
      <c r="L399" s="36"/>
    </row>
  </sheetData>
  <mergeCells count="39">
    <mergeCell ref="F9:M9"/>
    <mergeCell ref="B10:B28"/>
    <mergeCell ref="A165:A166"/>
    <mergeCell ref="F167:M167"/>
    <mergeCell ref="N173:T173"/>
    <mergeCell ref="A164:D164"/>
    <mergeCell ref="F164:M164"/>
    <mergeCell ref="B30:B151"/>
    <mergeCell ref="E171:R171"/>
    <mergeCell ref="E170:R170"/>
    <mergeCell ref="T5:W5"/>
    <mergeCell ref="G3:G6"/>
    <mergeCell ref="H3:H6"/>
    <mergeCell ref="K3:L3"/>
    <mergeCell ref="I3:I6"/>
    <mergeCell ref="J3:J6"/>
    <mergeCell ref="M3:M6"/>
    <mergeCell ref="D3:D6"/>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A3:A6"/>
    <mergeCell ref="B3:B6"/>
    <mergeCell ref="C3:C6"/>
    <mergeCell ref="A9:A162"/>
    <mergeCell ref="B153:B162"/>
    <mergeCell ref="B9:D9"/>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vt:lpstr>
      <vt:lpstr>MTCN- DL </vt:lpstr>
      <vt:lpstr> KPI GIAM DOC</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2018-07-07T02:48:51Z</dcterms:modified>
</cp:coreProperties>
</file>