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5.ĐL YÊN BÌNH\BSC - KPI  DL YEN BINH 30.06.2018 - Đã sửa\BSC - KPI ĐL YÊN BÌNH da sua\"/>
    </mc:Choice>
  </mc:AlternateContent>
  <xr:revisionPtr revIDLastSave="0" documentId="13_ncr:1_{5157EDC4-BE1D-4CD5-8E09-2FD53FA3254B}" xr6:coauthVersionLast="34" xr6:coauthVersionMax="34" xr10:uidLastSave="{00000000-0000-0000-0000-000000000000}"/>
  <bookViews>
    <workbookView xWindow="0" yWindow="0" windowWidth="19200" windowHeight="11385" activeTab="2" xr2:uid="{00000000-000D-0000-FFFF-FFFF00000000}"/>
  </bookViews>
  <sheets>
    <sheet name="BSC DL" sheetId="34" r:id="rId1"/>
    <sheet name="MTCN- DL " sheetId="36" r:id="rId2"/>
    <sheet name=" KPI PGĐ KD" sheetId="30" r:id="rId3"/>
  </sheets>
  <externalReferences>
    <externalReference r:id="rId4"/>
  </externalReference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localSheetId="1" hidden="1">#REF!</definedName>
    <definedName name="sdfs" hidden="1">#REF!</definedName>
    <definedName name="SFF" localSheetId="2"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L23" i="30" l="1"/>
  <c r="L15" i="30"/>
  <c r="L13" i="30"/>
  <c r="L12" i="30"/>
  <c r="R102" i="30" l="1"/>
  <c r="O102" i="30"/>
  <c r="O101" i="30"/>
  <c r="O100" i="30"/>
  <c r="O99" i="30"/>
  <c r="O98" i="30"/>
  <c r="O97" i="30"/>
  <c r="O96" i="30"/>
  <c r="O95" i="30"/>
  <c r="O94" i="30"/>
  <c r="R101" i="30"/>
  <c r="R100" i="30"/>
  <c r="S100" i="30" s="1"/>
  <c r="R99" i="30"/>
  <c r="S99" i="30" s="1"/>
  <c r="R98" i="30"/>
  <c r="S98" i="30" s="1"/>
  <c r="R97" i="30"/>
  <c r="R96" i="30"/>
  <c r="S96" i="30" s="1"/>
  <c r="R95" i="30"/>
  <c r="S95" i="30" s="1"/>
  <c r="R94" i="30"/>
  <c r="S94" i="30" s="1"/>
  <c r="R26" i="30"/>
  <c r="O26" i="30"/>
  <c r="B27" i="34"/>
  <c r="E26" i="34"/>
  <c r="K25" i="34"/>
  <c r="E24" i="34"/>
  <c r="K23" i="34"/>
  <c r="K22" i="34"/>
  <c r="K21" i="34"/>
  <c r="K20" i="34"/>
  <c r="K19" i="34"/>
  <c r="K18" i="34"/>
  <c r="K17" i="34"/>
  <c r="K16" i="34"/>
  <c r="K15" i="34"/>
  <c r="K14" i="34"/>
  <c r="K13" i="34"/>
  <c r="E12" i="34"/>
  <c r="K11" i="34"/>
  <c r="E10" i="34"/>
  <c r="K9" i="34"/>
  <c r="K8" i="34"/>
  <c r="K7" i="34"/>
  <c r="K6" i="34"/>
  <c r="K26" i="34"/>
  <c r="O106" i="30"/>
  <c r="O105" i="30"/>
  <c r="O91" i="30"/>
  <c r="R87" i="30"/>
  <c r="O87" i="30"/>
  <c r="O88" i="30"/>
  <c r="O86" i="30"/>
  <c r="O85" i="30"/>
  <c r="O83" i="30"/>
  <c r="O81" i="30"/>
  <c r="R79" i="30"/>
  <c r="O79" i="30"/>
  <c r="S79" i="30" s="1"/>
  <c r="O78" i="30"/>
  <c r="O77" i="30"/>
  <c r="O68" i="30"/>
  <c r="O63" i="30"/>
  <c r="O89" i="30"/>
  <c r="O74" i="30"/>
  <c r="O73" i="30"/>
  <c r="O72" i="30"/>
  <c r="O69" i="30"/>
  <c r="O66" i="30"/>
  <c r="O65" i="30"/>
  <c r="O61" i="30"/>
  <c r="O60" i="30"/>
  <c r="O58" i="30"/>
  <c r="O56" i="30"/>
  <c r="O53" i="30"/>
  <c r="O50" i="30"/>
  <c r="O47" i="30"/>
  <c r="O46" i="30"/>
  <c r="O45" i="30"/>
  <c r="O44" i="30"/>
  <c r="O55" i="30"/>
  <c r="O54" i="30"/>
  <c r="O52" i="30"/>
  <c r="O51" i="30"/>
  <c r="O49" i="30"/>
  <c r="O48" i="30"/>
  <c r="O42" i="30"/>
  <c r="O41" i="30"/>
  <c r="O40" i="30"/>
  <c r="O39" i="30"/>
  <c r="O38" i="30"/>
  <c r="O37" i="30"/>
  <c r="O36" i="30"/>
  <c r="O29" i="30"/>
  <c r="O15" i="30"/>
  <c r="O12" i="30"/>
  <c r="O27" i="30"/>
  <c r="O25" i="30"/>
  <c r="O24" i="30"/>
  <c r="O23" i="30"/>
  <c r="O18" i="30"/>
  <c r="O13" i="30"/>
  <c r="R13" i="30"/>
  <c r="R106" i="30"/>
  <c r="S106" i="30" s="1"/>
  <c r="R105" i="30"/>
  <c r="S105" i="30" s="1"/>
  <c r="R91" i="30"/>
  <c r="S91" i="30" s="1"/>
  <c r="R89" i="30"/>
  <c r="R88" i="30"/>
  <c r="R86" i="30"/>
  <c r="R85" i="30"/>
  <c r="R83" i="30"/>
  <c r="R82" i="30"/>
  <c r="S82" i="30" s="1"/>
  <c r="R81" i="30"/>
  <c r="S81" i="30" s="1"/>
  <c r="R78" i="30"/>
  <c r="R77" i="30"/>
  <c r="R76" i="30"/>
  <c r="S76" i="30" s="1"/>
  <c r="R74" i="30"/>
  <c r="S74" i="30" s="1"/>
  <c r="R73" i="30"/>
  <c r="S73" i="30" s="1"/>
  <c r="R72" i="30"/>
  <c r="S72" i="30" s="1"/>
  <c r="R71" i="30"/>
  <c r="S71" i="30" s="1"/>
  <c r="R70" i="30"/>
  <c r="S70" i="30" s="1"/>
  <c r="R69" i="30"/>
  <c r="R68" i="30"/>
  <c r="R66" i="30"/>
  <c r="R65" i="30"/>
  <c r="R64" i="30"/>
  <c r="S64" i="30" s="1"/>
  <c r="R63" i="30"/>
  <c r="R61" i="30"/>
  <c r="R60" i="30"/>
  <c r="R58" i="30"/>
  <c r="R56" i="30"/>
  <c r="R55" i="30"/>
  <c r="R54" i="30"/>
  <c r="R53" i="30"/>
  <c r="R52" i="30"/>
  <c r="R51" i="30"/>
  <c r="S51" i="30" s="1"/>
  <c r="R50" i="30"/>
  <c r="R49" i="30"/>
  <c r="R48" i="30"/>
  <c r="R47" i="30"/>
  <c r="R46" i="30"/>
  <c r="R45" i="30"/>
  <c r="R44" i="30"/>
  <c r="R42" i="30"/>
  <c r="R41" i="30"/>
  <c r="R40" i="30"/>
  <c r="R39" i="30"/>
  <c r="R38" i="30"/>
  <c r="R37" i="30"/>
  <c r="R36" i="30"/>
  <c r="R32" i="30"/>
  <c r="S32" i="30" s="1"/>
  <c r="R29" i="30"/>
  <c r="S29" i="30" s="1"/>
  <c r="R28" i="30"/>
  <c r="R27" i="30"/>
  <c r="R25" i="30"/>
  <c r="Q24" i="30"/>
  <c r="R24" i="30" s="1"/>
  <c r="R23" i="30"/>
  <c r="R22" i="30"/>
  <c r="S22" i="30" s="1"/>
  <c r="R21" i="30"/>
  <c r="S21" i="30" s="1"/>
  <c r="R20" i="30"/>
  <c r="S20" i="30" s="1"/>
  <c r="R18" i="30"/>
  <c r="R16" i="30"/>
  <c r="S16" i="30" s="1"/>
  <c r="Q15" i="30"/>
  <c r="R15" i="30" s="1"/>
  <c r="R14" i="30"/>
  <c r="S14" i="30" s="1"/>
  <c r="Q14" i="30"/>
  <c r="Q12" i="30"/>
  <c r="R12" i="30" s="1"/>
  <c r="S12" i="30" s="1"/>
  <c r="S66" i="30"/>
  <c r="S69" i="30"/>
  <c r="S18" i="30"/>
  <c r="S61" i="30" l="1"/>
  <c r="S78" i="30"/>
  <c r="S26" i="30"/>
  <c r="S97" i="30"/>
  <c r="S24" i="30"/>
  <c r="S27" i="30"/>
  <c r="S45" i="30"/>
  <c r="S47" i="30"/>
  <c r="S49" i="30"/>
  <c r="S53" i="30"/>
  <c r="S55" i="30"/>
  <c r="S68" i="30"/>
  <c r="S83" i="30"/>
  <c r="S65" i="30"/>
  <c r="S60" i="30"/>
  <c r="S58" i="30"/>
  <c r="S44" i="30"/>
  <c r="S46" i="30"/>
  <c r="S54" i="30"/>
  <c r="S56" i="30"/>
  <c r="S36" i="30"/>
  <c r="S38" i="30"/>
  <c r="S40" i="30"/>
  <c r="S42" i="30"/>
  <c r="S15" i="30"/>
  <c r="S52" i="30"/>
  <c r="S63" i="30"/>
  <c r="S85" i="30"/>
  <c r="S89" i="30"/>
  <c r="S101" i="30"/>
  <c r="S23" i="30"/>
  <c r="S25" i="30"/>
  <c r="S37" i="30"/>
  <c r="S39" i="30"/>
  <c r="S41" i="30"/>
  <c r="S48" i="30"/>
  <c r="S50" i="30"/>
  <c r="S104" i="30"/>
  <c r="S88" i="30"/>
  <c r="S87" i="30"/>
  <c r="S86" i="30"/>
  <c r="S13" i="30"/>
  <c r="S102" i="30"/>
  <c r="S77" i="30"/>
  <c r="S10" i="30" l="1"/>
  <c r="S93" i="30"/>
  <c r="S34" i="30"/>
  <c r="S111" i="30" l="1"/>
  <c r="S112" i="3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DANGAN</author>
  </authors>
  <commentList>
    <comment ref="J46" authorId="0" shapeId="0" xr:uid="{00000000-0006-0000-0200-000001000000}">
      <text>
        <r>
          <rPr>
            <b/>
            <sz val="9"/>
            <color indexed="81"/>
            <rFont val="Tahoma"/>
            <family val="2"/>
          </rPr>
          <t>DANGAN:</t>
        </r>
        <r>
          <rPr>
            <sz val="9"/>
            <color indexed="81"/>
            <rFont val="Tahoma"/>
            <family val="2"/>
          </rPr>
          <t xml:space="preserve">
</t>
        </r>
      </text>
    </comment>
  </commentList>
</comments>
</file>

<file path=xl/sharedStrings.xml><?xml version="1.0" encoding="utf-8"?>
<sst xmlns="http://schemas.openxmlformats.org/spreadsheetml/2006/main" count="1862" uniqueCount="794">
  <si>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</si>
  <si>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</si>
  <si>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</si>
  <si>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</si>
  <si>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</si>
  <si>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</si>
  <si>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</si>
  <si>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</si>
  <si>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</si>
  <si>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</si>
  <si>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</si>
  <si>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</si>
  <si>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</si>
  <si>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</si>
  <si>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</si>
  <si>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</si>
  <si>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</si>
  <si>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</si>
  <si>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</si>
  <si>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</si>
  <si>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F42</t>
  </si>
  <si>
    <t>I11</t>
  </si>
  <si>
    <t>I12</t>
  </si>
  <si>
    <t>I13</t>
  </si>
  <si>
    <t>L2</t>
  </si>
  <si>
    <t>L21</t>
  </si>
  <si>
    <t>L22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</si>
  <si>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</si>
  <si>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</si>
  <si>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</si>
  <si>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</si>
  <si>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</si>
  <si>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</si>
  <si>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</si>
  <si>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</si>
  <si>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</si>
  <si>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</si>
  <si>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</si>
  <si>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</si>
  <si>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</si>
  <si>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</si>
  <si>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</si>
  <si>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</si>
  <si>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</si>
  <si>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</si>
  <si>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</si>
  <si>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</si>
  <si>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</si>
  <si>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</si>
  <si>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</si>
  <si>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</si>
  <si>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</si>
  <si>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</si>
  <si>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</si>
  <si>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</si>
  <si>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</si>
  <si>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</si>
  <si>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</si>
  <si>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</si>
  <si>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</si>
  <si>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</si>
  <si>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</si>
  <si>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</si>
  <si>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</si>
  <si>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</si>
  <si>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</si>
  <si>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</si>
  <si>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</si>
  <si>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</si>
  <si>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</si>
  <si>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</si>
  <si>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</si>
  <si>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</si>
  <si>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</si>
  <si>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</si>
  <si>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</si>
  <si>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</si>
  <si>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</si>
  <si>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</si>
  <si>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</si>
  <si>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</si>
  <si>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</si>
  <si>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</si>
  <si>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</si>
  <si>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</si>
  <si>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</si>
  <si>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</si>
  <si>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</si>
  <si>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</si>
  <si>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</si>
  <si>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</si>
  <si>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</si>
  <si>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</si>
  <si>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</si>
  <si>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</si>
  <si>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</si>
  <si>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</si>
  <si>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</si>
  <si>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</si>
  <si>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</si>
  <si>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</si>
  <si>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</si>
  <si>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</si>
  <si>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</si>
  <si>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</si>
  <si>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</si>
  <si>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</si>
  <si>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</si>
  <si>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</si>
  <si>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</si>
  <si>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</si>
  <si>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</si>
  <si>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</si>
  <si>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</si>
  <si>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</si>
  <si>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</si>
  <si>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</si>
  <si>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</si>
  <si>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</si>
  <si>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</si>
  <si>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</si>
  <si>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</si>
  <si>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</si>
  <si>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</si>
  <si>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</si>
  <si>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</si>
  <si>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</si>
  <si>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</si>
  <si>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</si>
  <si>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</si>
  <si>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</si>
  <si>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</si>
  <si>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</si>
  <si>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</si>
  <si>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</si>
  <si>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</si>
  <si>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</si>
  <si>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</si>
  <si>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</si>
  <si>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</si>
  <si>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</si>
  <si>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</si>
  <si>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</si>
  <si>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</si>
  <si>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</si>
  <si>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</si>
  <si>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</si>
  <si>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</si>
  <si>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</si>
  <si>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</si>
  <si>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</si>
  <si>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AT3</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</si>
  <si>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</si>
  <si>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</si>
  <si>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</si>
  <si>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</si>
  <si>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</si>
  <si>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</si>
  <si>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</si>
  <si>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</si>
  <si>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</si>
  <si>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</si>
  <si>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</si>
  <si>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</si>
  <si>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</si>
  <si>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</si>
  <si>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</si>
  <si>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</si>
  <si>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</si>
  <si>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</si>
  <si>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</si>
  <si>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</si>
  <si>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</si>
  <si>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</si>
  <si>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</si>
  <si>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</si>
  <si>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</si>
  <si>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</si>
  <si>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</si>
  <si>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</si>
  <si>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</si>
  <si>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KPI cá nhân</t>
  </si>
  <si>
    <t>Mục tiêu trong kỳ</t>
  </si>
  <si>
    <t xml:space="preserve">Tần suất </t>
  </si>
  <si>
    <t>Kết quả thực hiện</t>
  </si>
  <si>
    <t>Chỉ tiêu kế hoạch</t>
  </si>
  <si>
    <t>Kết quả</t>
  </si>
  <si>
    <t>Điểm chấm</t>
  </si>
  <si>
    <t>Điểm qui đổi</t>
  </si>
  <si>
    <t>A</t>
  </si>
  <si>
    <t>A.1</t>
  </si>
  <si>
    <t>A.2</t>
  </si>
  <si>
    <t>NHÓM KPI THEO MTCV</t>
  </si>
  <si>
    <t xml:space="preserve"> Lập kế hoạch SXKD</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</si>
  <si>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</si>
  <si>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</si>
  <si>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</si>
  <si>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</si>
  <si>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</si>
  <si>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</si>
  <si>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</si>
  <si>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</si>
  <si>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</si>
  <si>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</si>
  <si>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</si>
  <si>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</si>
  <si>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</si>
  <si>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</si>
  <si>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</si>
  <si>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</si>
  <si>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</si>
  <si>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</si>
  <si>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</si>
  <si>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</si>
  <si>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</si>
  <si>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</si>
  <si>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</si>
  <si>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</si>
  <si>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LD</t>
  </si>
  <si>
    <t>HC</t>
  </si>
  <si>
    <t>KS</t>
  </si>
  <si>
    <t>QT</t>
  </si>
  <si>
    <t>VH</t>
  </si>
  <si>
    <t>KD</t>
  </si>
  <si>
    <t>TC</t>
  </si>
  <si>
    <t>KT</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</si>
  <si>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</si>
  <si>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</si>
  <si>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</si>
  <si>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</si>
  <si>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</si>
  <si>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</si>
  <si>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</si>
  <si>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</si>
  <si>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</si>
  <si>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</si>
  <si>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</si>
  <si>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</si>
  <si>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</si>
  <si>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</si>
  <si>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</si>
  <si>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</si>
  <si>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</si>
  <si>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</si>
  <si>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</si>
  <si>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</si>
  <si>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</si>
  <si>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</si>
  <si>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</si>
  <si>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</si>
  <si>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</si>
  <si>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</si>
  <si>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</si>
  <si>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</si>
  <si>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</si>
  <si>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</si>
  <si>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</si>
  <si>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</si>
  <si>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</si>
  <si>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</si>
  <si>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</si>
  <si>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</si>
  <si>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</si>
  <si>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</si>
  <si>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</si>
  <si>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</si>
  <si>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</si>
  <si>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</si>
  <si>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</si>
  <si>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</si>
  <si>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</si>
  <si>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</si>
  <si>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</si>
  <si>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</si>
  <si>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</si>
  <si>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</si>
  <si>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</si>
  <si>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</si>
  <si>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</si>
  <si>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</si>
  <si>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</si>
  <si>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</si>
  <si>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</si>
  <si>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</si>
  <si>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</si>
  <si>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</si>
  <si>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</si>
  <si>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</si>
  <si>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</si>
  <si>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</si>
  <si>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</si>
  <si>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</si>
  <si>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</si>
  <si>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</si>
  <si>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</si>
  <si>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</si>
  <si>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</si>
  <si>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</si>
  <si>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</si>
  <si>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</si>
  <si>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</si>
  <si>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</si>
  <si>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</si>
  <si>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</si>
  <si>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</si>
  <si>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</si>
  <si>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</si>
  <si>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</si>
  <si>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</si>
  <si>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</si>
  <si>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</si>
  <si>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</si>
  <si>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</si>
  <si>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</si>
  <si>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</si>
  <si>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</si>
  <si>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</si>
  <si>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</si>
  <si>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</si>
  <si>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</si>
  <si>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</si>
  <si>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</si>
  <si>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</si>
  <si>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</si>
  <si>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</si>
  <si>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</si>
  <si>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</si>
  <si>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</si>
  <si>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</si>
  <si>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</si>
  <si>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</si>
  <si>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</si>
  <si>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</si>
  <si>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</si>
  <si>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</si>
  <si>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</si>
  <si>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</si>
  <si>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</si>
  <si>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</si>
  <si>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</si>
  <si>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</si>
  <si>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</si>
  <si>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</si>
  <si>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</si>
  <si>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</si>
  <si>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</si>
  <si>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</si>
  <si>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</si>
  <si>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</si>
  <si>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</si>
  <si>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</si>
  <si>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</si>
  <si>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</si>
  <si>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</si>
  <si>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</si>
  <si>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</si>
  <si>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</si>
  <si>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</si>
  <si>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AT1.3</t>
  </si>
  <si>
    <t>Lập và thực hiện kế hoạch PCCC</t>
  </si>
  <si>
    <t>AT1.4</t>
  </si>
  <si>
    <t>Lập, triển khai kế hoạch Huấn luyện và kiểm tra QTAT của Công ty và Điện lực</t>
  </si>
  <si>
    <t>Quản lý hành lang bảo vệ an toàn công trình điện</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</si>
  <si>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</si>
  <si>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</si>
  <si>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</si>
  <si>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</si>
  <si>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</si>
  <si>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</si>
  <si>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</si>
  <si>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</si>
  <si>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</si>
  <si>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</si>
  <si>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</si>
  <si>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Quản lý trang thiết bị, dụng cụ an toàn, BHLĐ</t>
  </si>
  <si>
    <t>Quản lý, bảo quản, sử dụng trang thiết bị, dụng cụ an toàn, BHLĐ theo quy định</t>
  </si>
  <si>
    <t>Quản lý trang thiết bị, dụng cụ an toàn có yêu cầu nghiêm ngặt về ATLĐ</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</si>
  <si>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</si>
  <si>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</si>
  <si>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</si>
  <si>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</si>
  <si>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</si>
  <si>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</si>
  <si>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</si>
  <si>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</si>
  <si>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</si>
  <si>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</si>
  <si>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</si>
  <si>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</si>
  <si>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</si>
  <si>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</si>
  <si>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</si>
  <si>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</si>
  <si>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</si>
  <si>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</si>
  <si>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</si>
  <si>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</si>
  <si>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</si>
  <si>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</si>
  <si>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</si>
  <si>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</si>
  <si>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</si>
  <si>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</si>
  <si>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</si>
  <si>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</si>
  <si>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</si>
  <si>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</si>
  <si>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</si>
  <si>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</si>
  <si>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</si>
  <si>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</si>
  <si>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</si>
  <si>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</si>
  <si>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</si>
  <si>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</si>
  <si>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</si>
  <si>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</si>
  <si>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</si>
  <si>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</si>
  <si>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</si>
  <si>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</si>
  <si>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</si>
  <si>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</si>
  <si>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</si>
  <si>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</si>
  <si>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</si>
  <si>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</si>
  <si>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 xml:space="preserve">Triển khai thực hiện CCHC của Công ty </t>
  </si>
  <si>
    <t xml:space="preserve">Triển khai thực hiện Quy chế dân chủ của Công ty </t>
  </si>
  <si>
    <t>Thámg</t>
  </si>
  <si>
    <t>Thực hiện công tác văn hóa doanh nghiệp</t>
  </si>
  <si>
    <t>Có sáng kiến kỹ thuật được công nhận</t>
  </si>
  <si>
    <t>Có cải tiến, hợp lý hóa sản xuất được công nhận</t>
  </si>
  <si>
    <t>Xếp loại</t>
  </si>
  <si>
    <t>Thực hiện Công tác lao động, tiền lương</t>
  </si>
  <si>
    <t>Chỉ đạo Công tác lưu trữ</t>
  </si>
  <si>
    <t>Chỉ đạo Quản lý, điều phối và sử dụng xe ô tô</t>
  </si>
  <si>
    <t>Thực hiện Công tác phòng chống tham nhũng</t>
  </si>
  <si>
    <t>Bộ phận: Phó Giám đốc</t>
  </si>
  <si>
    <t xml:space="preserve">Thực hiện CCHC của Công ty </t>
  </si>
  <si>
    <t xml:space="preserve">Tham gia Quy chế dân chủ của Công ty </t>
  </si>
  <si>
    <t>Triển khai Quản lý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</si>
  <si>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</si>
  <si>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</si>
  <si>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</si>
  <si>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Triển khai tiếp nhận và sử lý các thông tin trên phần mềm CRM thuộc lĩnh vực kinh doanh</t>
  </si>
  <si>
    <t xml:space="preserve">Tham gia Lập chương trình giảm tổn thất hàng năm và thực hiện các biện pháp GTTĐN </t>
  </si>
  <si>
    <t xml:space="preserve">Tham gia thực hiện công tác cán bộ theo phân cấp </t>
  </si>
  <si>
    <t>Thực hiện công tác soạn thảo, kiểm soát văn bản theo quy định</t>
  </si>
  <si>
    <t>Triển khai  thực hiện Quản lý, vận hành, sửa chữa hạ tầng mạng viễn thông, công nghệ thông tin</t>
  </si>
  <si>
    <t>Triển khai Quản lý vận hành, khắc phục lỗi các phần mềm được trang bị</t>
  </si>
  <si>
    <t>Tham gia thực hiện Công tác giải quyết khiếu nại, tố cáo</t>
  </si>
  <si>
    <t>PGĐ: 01</t>
  </si>
  <si>
    <t xml:space="preserve">Tham gia thực hiện Quy chế dân chủ của Công ty </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</si>
  <si>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</si>
  <si>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</si>
  <si>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</si>
  <si>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</si>
  <si>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</si>
  <si>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</si>
  <si>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</si>
  <si>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</si>
  <si>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</si>
  <si>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Giải quyết các kiến nghị, khiếu nại của khách hàng liên quan đến hệ thống đo đếm điện năng</t>
  </si>
  <si>
    <t>Triển khai công tác thu, nộp tiền điện theo đúng quy định.</t>
  </si>
  <si>
    <t>Lập kế hoạch triển khai duy trì áp dụng và cải tiến công cụ 5S trong toàn Điện lực</t>
  </si>
  <si>
    <t>Quí</t>
  </si>
  <si>
    <t>Thay công tơ định kỳ</t>
  </si>
  <si>
    <t>Cái</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</si>
  <si>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</si>
  <si>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</si>
  <si>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</si>
  <si>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</si>
  <si>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</si>
  <si>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</si>
  <si>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</si>
  <si>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</si>
  <si>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</si>
  <si>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</si>
  <si>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</si>
  <si>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</si>
  <si>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</si>
  <si>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</si>
  <si>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 xml:space="preserve">Tham gia  lập kế hoạch tổn thất điện năng của Điện lực theo quý, năm </t>
  </si>
  <si>
    <t>CN3.1.2</t>
  </si>
  <si>
    <t>CN3.1.1</t>
  </si>
  <si>
    <t>QT1.1.2</t>
  </si>
  <si>
    <t xml:space="preserve">Thực hiện kế hoạch CCHC của Công ty </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</si>
  <si>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</si>
  <si>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</si>
  <si>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</si>
  <si>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</si>
  <si>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</si>
  <si>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</si>
  <si>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</si>
  <si>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</si>
  <si>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</si>
  <si>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</si>
  <si>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</si>
  <si>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</si>
  <si>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</si>
  <si>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</si>
  <si>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</si>
  <si>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</si>
  <si>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</si>
  <si>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</si>
  <si>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</si>
  <si>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</si>
  <si>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</si>
  <si>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</si>
  <si>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</si>
  <si>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</si>
  <si>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</si>
  <si>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</si>
  <si>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</si>
  <si>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</si>
  <si>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</si>
  <si>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</si>
  <si>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</si>
  <si>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</si>
  <si>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</si>
  <si>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</si>
  <si>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</si>
  <si>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</si>
  <si>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</si>
  <si>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</si>
  <si>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</si>
  <si>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</si>
  <si>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</si>
  <si>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</si>
  <si>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</si>
  <si>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</si>
  <si>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</si>
  <si>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</si>
  <si>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</si>
  <si>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</si>
  <si>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</si>
  <si>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</si>
  <si>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</si>
  <si>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</si>
  <si>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</si>
  <si>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</si>
  <si>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</si>
  <si>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</si>
  <si>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</si>
  <si>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</si>
  <si>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</si>
  <si>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</si>
  <si>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</si>
  <si>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</si>
  <si>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</si>
  <si>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</si>
  <si>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</si>
  <si>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</si>
  <si>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</si>
  <si>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</si>
  <si>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</si>
  <si>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</si>
  <si>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</si>
  <si>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</si>
  <si>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</si>
  <si>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</si>
  <si>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</si>
  <si>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</si>
  <si>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</si>
  <si>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</si>
  <si>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</si>
  <si>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</si>
  <si>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</si>
  <si>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</si>
  <si>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</si>
  <si>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</si>
  <si>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</si>
  <si>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</si>
  <si>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</si>
  <si>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</si>
  <si>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</si>
  <si>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</si>
  <si>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</si>
  <si>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</si>
  <si>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</si>
  <si>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</si>
  <si>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</si>
  <si>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</si>
  <si>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</si>
  <si>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</si>
  <si>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</si>
  <si>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</si>
  <si>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</si>
  <si>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</si>
  <si>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</si>
  <si>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</si>
  <si>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</si>
  <si>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</si>
  <si>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</si>
  <si>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</si>
  <si>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</si>
  <si>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</si>
  <si>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</si>
  <si>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</si>
  <si>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</si>
  <si>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</si>
  <si>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</si>
  <si>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</si>
  <si>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</si>
  <si>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</si>
  <si>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</si>
  <si>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</si>
  <si>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</si>
  <si>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</si>
  <si>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</si>
  <si>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</si>
  <si>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</si>
  <si>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</si>
  <si>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</si>
  <si>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</si>
  <si>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</si>
  <si>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</si>
  <si>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</si>
  <si>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</si>
  <si>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</si>
  <si>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</si>
  <si>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</si>
  <si>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</si>
  <si>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</si>
  <si>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</si>
  <si>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</si>
  <si>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</si>
  <si>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</si>
  <si>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</si>
  <si>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</si>
  <si>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</si>
  <si>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</si>
  <si>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</si>
  <si>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</si>
  <si>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</si>
  <si>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</si>
  <si>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</si>
  <si>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</si>
  <si>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</si>
  <si>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</si>
  <si>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</si>
  <si>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</si>
  <si>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</si>
  <si>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</si>
  <si>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</si>
  <si>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</si>
  <si>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</si>
  <si>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</si>
  <si>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</si>
  <si>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</si>
  <si>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</si>
  <si>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</si>
  <si>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</si>
  <si>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</si>
  <si>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</si>
  <si>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</si>
  <si>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</si>
  <si>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</si>
  <si>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</si>
  <si>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</si>
  <si>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</si>
  <si>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</si>
  <si>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</si>
  <si>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</si>
  <si>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AT1.1.6</t>
  </si>
  <si>
    <t>AT1.1.7</t>
  </si>
  <si>
    <t>AT1.2.1</t>
  </si>
  <si>
    <t>AT1.3.1</t>
  </si>
  <si>
    <t>AT1.4.1</t>
  </si>
  <si>
    <t>AT1.5</t>
  </si>
  <si>
    <t>AT1.5.4</t>
  </si>
  <si>
    <t>AT1.5.6</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</si>
  <si>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</si>
  <si>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</si>
  <si>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</si>
  <si>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</si>
  <si>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</si>
  <si>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</si>
  <si>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</si>
  <si>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</si>
  <si>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</si>
  <si>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</si>
  <si>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</si>
  <si>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</si>
  <si>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</si>
  <si>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</si>
  <si>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AT3.2</t>
  </si>
  <si>
    <t>AT3.2.1</t>
  </si>
  <si>
    <t>AT3.3</t>
  </si>
  <si>
    <t>AT3.3.1</t>
  </si>
  <si>
    <t>AT4.1</t>
  </si>
  <si>
    <t>AT4.1.1</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</si>
  <si>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</si>
  <si>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</si>
  <si>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</si>
  <si>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</si>
  <si>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</si>
  <si>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</si>
  <si>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</si>
  <si>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</si>
  <si>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</si>
  <si>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</si>
  <si>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</si>
  <si>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</si>
  <si>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</si>
  <si>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</si>
  <si>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</si>
  <si>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</si>
  <si>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</si>
  <si>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</si>
  <si>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</si>
  <si>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</si>
  <si>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</si>
  <si>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</si>
  <si>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</si>
  <si>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</si>
  <si>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</si>
  <si>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</si>
  <si>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</si>
  <si>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</si>
  <si>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</si>
  <si>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</si>
  <si>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</si>
  <si>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</si>
  <si>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</si>
  <si>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</si>
  <si>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</si>
  <si>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</si>
  <si>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</si>
  <si>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</si>
  <si>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</si>
  <si>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</si>
  <si>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</si>
  <si>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</si>
  <si>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</si>
  <si>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</si>
  <si>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</si>
  <si>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</si>
  <si>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</si>
  <si>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</si>
  <si>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</si>
  <si>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</si>
  <si>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</si>
  <si>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</si>
  <si>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</si>
  <si>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</si>
  <si>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</si>
  <si>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 xml:space="preserve">Trọng số cấp 1 </t>
  </si>
  <si>
    <t xml:space="preserve">Trọng số cấp 4 </t>
  </si>
  <si>
    <t xml:space="preserve">Giá bán điện bình quân </t>
  </si>
  <si>
    <t>KH1.5.1</t>
  </si>
  <si>
    <t>KT4.1</t>
  </si>
  <si>
    <t xml:space="preserve">Trọng số chỉ tiêu  </t>
  </si>
  <si>
    <t>B1</t>
  </si>
  <si>
    <t>B2</t>
  </si>
  <si>
    <t>C2</t>
  </si>
  <si>
    <t>B1.1</t>
  </si>
  <si>
    <t>C2.1</t>
  </si>
  <si>
    <t>B1.1.1</t>
  </si>
  <si>
    <t>B2.1.1</t>
  </si>
  <si>
    <t>C2.1.1</t>
  </si>
  <si>
    <t>C3</t>
  </si>
  <si>
    <t>C3.1</t>
  </si>
  <si>
    <t>B2.1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</si>
  <si>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</si>
  <si>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</si>
  <si>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</si>
  <si>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</si>
  <si>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</si>
  <si>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</si>
  <si>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</si>
  <si>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Triển khai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</si>
  <si>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</si>
  <si>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</si>
  <si>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</si>
  <si>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</si>
  <si>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</si>
  <si>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</si>
  <si>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</si>
  <si>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</si>
  <si>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lượt kiểm tra</t>
  </si>
  <si>
    <t>Số lần kiểm tra nội bộ</t>
  </si>
  <si>
    <t>Ngày 12 tháng 06 năm 2018</t>
  </si>
  <si>
    <t>Điểm</t>
  </si>
  <si>
    <t>Lập và thực hiện kế hoạch PCCC theo qui định</t>
  </si>
  <si>
    <t>Lập, triển khai thực hiện kế hoạch huấn luyện và kiểm tra QTAT của Công ty, Điện lực</t>
  </si>
  <si>
    <t>Tổng hợp các điểm vi phạm và nguy cơ gây mất an toàn HLBVAT công trình điện, lưu trữ hồ sơ, báo cáo theo quy định</t>
  </si>
  <si>
    <t xml:space="preserve">Triển khai công tác quản lý HLBVATCTĐ </t>
  </si>
  <si>
    <t>Thực hiện công tác PCTT&amp;TKCN theo quy định</t>
  </si>
  <si>
    <t>HỆ THỐNG CHỈ TIÊU CỦA ĐIỆN LỰC YÊN BÌNH</t>
  </si>
  <si>
    <t>ĐIỆN LỰC YÊN BÌNH</t>
  </si>
  <si>
    <t>Phan Duy Nam</t>
  </si>
  <si>
    <t>MA TRẬN CHỨC NĂNG ĐIỆN LỰC YÊN BÌNH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</si>
</sst>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1">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sz val="9"/>
      <color indexed="81"/>
      <name val="Tahoma"/>
      <family val="2"/>
    </font>
    <font>
      <sz val="9"/>
      <color indexed="81"/>
      <name val="Tahoma"/>
      <family val="2"/>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i/>
      <sz val="12"/>
      <color rgb="FFC00000"/>
      <name val="Times New Roman"/>
      <family val="1"/>
    </font>
    <font>
      <sz val="12"/>
      <color rgb="FFC00000"/>
      <name val="Times New Roman"/>
      <family val="1"/>
    </font>
    <font>
      <sz val="12"/>
      <color rgb="FFFF0000"/>
      <name val="Times New Roman"/>
      <family val="1"/>
    </font>
    <font>
      <b/>
      <sz val="12"/>
      <color rgb="FFFF0000"/>
      <name val="Times New Roman"/>
      <family val="1"/>
    </font>
    <font>
      <sz val="11"/>
      <color rgb="FFFF0000"/>
      <name val="Times New Roman"/>
      <family val="1"/>
    </font>
    <font>
      <b/>
      <i/>
      <sz val="12"/>
      <color rgb="FFFF0000"/>
      <name val="Times New Roman"/>
      <family val="1"/>
    </font>
    <font>
      <sz val="11"/>
      <color rgb="FFFF0000"/>
      <name val="Times New Roman"/>
      <family val="1"/>
      <charset val="163"/>
    </font>
    <font>
      <i/>
      <sz val="12"/>
      <color rgb="FFFF0000"/>
      <name val="Times New Roman"/>
      <family val="1"/>
    </font>
    <font>
      <sz val="12"/>
      <color rgb="FFFF0000"/>
      <name val="Calibri"/>
      <family val="2"/>
      <scheme val="minor"/>
    </font>
  </fonts>
  <fills count="21">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241">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8" fillId="0" borderId="0" applyBorder="0" applyProtection="0"/>
    <xf numFmtId="171" fontId="3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8" fillId="0" borderId="0" applyBorder="0" applyProtection="0"/>
    <xf numFmtId="172" fontId="3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7" fillId="0" borderId="0"/>
    <xf numFmtId="0" fontId="13" fillId="0" borderId="0"/>
    <xf numFmtId="0" fontId="36" fillId="0" borderId="0"/>
    <xf numFmtId="0" fontId="14" fillId="0" borderId="0">
      <alignment vertical="center"/>
    </xf>
    <xf numFmtId="9" fontId="9" fillId="0" borderId="0" applyBorder="0" applyProtection="0"/>
    <xf numFmtId="9" fontId="18" fillId="0" borderId="0" applyBorder="0" applyProtection="0"/>
    <xf numFmtId="9" fontId="9" fillId="0" borderId="0" applyBorder="0" applyProtection="0"/>
    <xf numFmtId="9" fontId="2" fillId="0" borderId="0" applyBorder="0" applyProtection="0"/>
    <xf numFmtId="9" fontId="37"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8" fillId="0" borderId="0" applyBorder="0" applyProtection="0"/>
    <xf numFmtId="9" fontId="3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35"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7" fillId="0" borderId="0" applyNumberFormat="0" applyFill="0" applyBorder="0" applyAlignment="0" applyProtection="0"/>
    <xf numFmtId="0" fontId="5" fillId="0" borderId="0"/>
    <xf numFmtId="0" fontId="5" fillId="0" borderId="0"/>
    <xf numFmtId="0" fontId="5" fillId="0" borderId="0"/>
    <xf numFmtId="0" fontId="48" fillId="0" borderId="0"/>
    <xf numFmtId="0" fontId="49" fillId="0" borderId="0"/>
    <xf numFmtId="0" fontId="46" fillId="0" borderId="0"/>
    <xf numFmtId="0" fontId="46" fillId="0" borderId="0"/>
    <xf numFmtId="0" fontId="46" fillId="0" borderId="0"/>
    <xf numFmtId="0" fontId="8" fillId="0" borderId="0"/>
    <xf numFmtId="0" fontId="5" fillId="0" borderId="0"/>
    <xf numFmtId="0" fontId="50" fillId="0" borderId="0"/>
    <xf numFmtId="0" fontId="14" fillId="0" borderId="0">
      <alignment vertical="center"/>
    </xf>
    <xf numFmtId="0" fontId="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 fillId="0" borderId="0"/>
    <xf numFmtId="0" fontId="5" fillId="0" borderId="0"/>
    <xf numFmtId="0" fontId="5" fillId="0" borderId="0"/>
    <xf numFmtId="0" fontId="5" fillId="0" borderId="0"/>
    <xf numFmtId="0" fontId="8" fillId="0" borderId="0"/>
    <xf numFmtId="0" fontId="5"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1" fontId="2" fillId="0" borderId="0" applyBorder="0" applyProtection="0"/>
    <xf numFmtId="171"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48">
    <xf numFmtId="0" fontId="0" fillId="0" borderId="0" xfId="0"/>
    <xf numFmtId="2" fontId="16" fillId="0" borderId="3" xfId="133" applyNumberFormat="1" applyFont="1" applyFill="1" applyBorder="1" applyAlignment="1">
      <alignment horizontal="center" vertical="center" wrapText="1"/>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center" vertical="center"/>
    </xf>
    <xf numFmtId="0" fontId="19" fillId="2" borderId="3" xfId="0" applyNumberFormat="1"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0" xfId="0" applyFont="1" applyFill="1" applyAlignment="1">
      <alignment horizontal="justify" vertical="center"/>
    </xf>
    <xf numFmtId="0" fontId="20" fillId="0" borderId="3" xfId="0" applyFont="1" applyBorder="1" applyAlignment="1">
      <alignment horizontal="center" vertical="center"/>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20" fillId="0" borderId="3" xfId="0" applyFont="1" applyBorder="1" applyAlignment="1">
      <alignment horizontal="center" vertical="center" wrapText="1"/>
    </xf>
    <xf numFmtId="0" fontId="20" fillId="0" borderId="3" xfId="0" applyNumberFormat="1" applyFont="1" applyFill="1" applyBorder="1" applyAlignment="1">
      <alignment vertical="center" wrapText="1"/>
    </xf>
    <xf numFmtId="0" fontId="20" fillId="0" borderId="0" xfId="0" applyFont="1" applyAlignment="1">
      <alignment horizontal="center" vertical="center"/>
    </xf>
    <xf numFmtId="0" fontId="20" fillId="4" borderId="3" xfId="0" applyNumberFormat="1" applyFont="1" applyFill="1" applyBorder="1" applyAlignment="1">
      <alignment horizontal="center" vertical="center" wrapText="1"/>
    </xf>
    <xf numFmtId="0" fontId="20" fillId="0" borderId="3" xfId="0" applyFont="1" applyBorder="1" applyAlignment="1">
      <alignment horizontal="justify" vertical="center"/>
    </xf>
    <xf numFmtId="0" fontId="25" fillId="0" borderId="3" xfId="0" applyFont="1" applyBorder="1" applyAlignment="1">
      <alignment horizontal="center" vertical="center" wrapText="1"/>
    </xf>
    <xf numFmtId="0" fontId="25" fillId="0" borderId="3" xfId="0" applyFont="1" applyBorder="1" applyAlignment="1">
      <alignment horizontal="center" wrapText="1"/>
    </xf>
    <xf numFmtId="0" fontId="20" fillId="0" borderId="3" xfId="0" applyFont="1" applyFill="1" applyBorder="1" applyAlignment="1">
      <alignment wrapText="1"/>
    </xf>
    <xf numFmtId="0" fontId="20" fillId="0" borderId="3" xfId="0" applyFont="1" applyBorder="1" applyAlignment="1">
      <alignment vertical="center" wrapText="1"/>
    </xf>
    <xf numFmtId="0" fontId="20" fillId="0" borderId="3" xfId="0" applyFont="1" applyBorder="1" applyAlignment="1">
      <alignment wrapText="1"/>
    </xf>
    <xf numFmtId="0" fontId="20" fillId="0" borderId="3" xfId="0" applyFont="1" applyBorder="1" applyAlignment="1">
      <alignment horizontal="left" vertical="center" wrapText="1"/>
    </xf>
    <xf numFmtId="0" fontId="20" fillId="0" borderId="4" xfId="112" applyFont="1" applyFill="1" applyBorder="1" applyAlignment="1">
      <alignment horizontal="justify" vertical="center" wrapText="1"/>
    </xf>
    <xf numFmtId="0" fontId="27" fillId="0" borderId="0" xfId="0" applyFont="1"/>
    <xf numFmtId="0" fontId="27" fillId="4" borderId="3" xfId="128" applyFont="1" applyFill="1" applyBorder="1" applyAlignment="1">
      <alignment horizontal="center" vertical="center" wrapText="1"/>
    </xf>
    <xf numFmtId="0" fontId="27" fillId="4" borderId="0" xfId="128" applyFont="1" applyFill="1" applyBorder="1" applyAlignment="1">
      <alignment horizontal="center" vertical="center" wrapText="1"/>
    </xf>
    <xf numFmtId="0" fontId="20" fillId="0" borderId="3"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3" xfId="0" applyFont="1" applyFill="1" applyBorder="1" applyAlignment="1">
      <alignment horizontal="left" vertical="center" wrapText="1"/>
    </xf>
    <xf numFmtId="9" fontId="19" fillId="12" borderId="6" xfId="129" applyFont="1" applyFill="1" applyBorder="1" applyAlignment="1">
      <alignment horizontal="center" vertical="center" wrapText="1"/>
    </xf>
    <xf numFmtId="0" fontId="20" fillId="0" borderId="3" xfId="0" applyFont="1" applyFill="1" applyBorder="1" applyAlignment="1">
      <alignment horizontal="left" vertical="center" wrapText="1"/>
    </xf>
    <xf numFmtId="0" fontId="20" fillId="0" borderId="0" xfId="0" applyFont="1" applyFill="1"/>
    <xf numFmtId="0" fontId="20" fillId="4" borderId="3" xfId="89" applyFont="1" applyFill="1" applyBorder="1" applyAlignment="1">
      <alignment vertical="center" wrapText="1"/>
    </xf>
    <xf numFmtId="9" fontId="20" fillId="0" borderId="3" xfId="133" applyFont="1" applyFill="1" applyBorder="1" applyAlignment="1">
      <alignment horizontal="center" vertical="center" wrapText="1"/>
    </xf>
    <xf numFmtId="174" fontId="23" fillId="0" borderId="3" xfId="10" applyNumberFormat="1" applyFont="1" applyFill="1" applyBorder="1" applyAlignment="1" applyProtection="1">
      <alignment horizontal="center" vertical="center" wrapText="1"/>
    </xf>
    <xf numFmtId="9" fontId="23" fillId="0" borderId="3" xfId="140" applyFont="1" applyFill="1" applyBorder="1" applyAlignment="1" applyProtection="1">
      <alignment horizontal="center" vertical="center" wrapText="1"/>
    </xf>
    <xf numFmtId="0" fontId="20" fillId="4" borderId="3" xfId="128" applyFont="1" applyFill="1" applyBorder="1" applyAlignment="1">
      <alignment horizontal="center" vertical="center" wrapText="1"/>
    </xf>
    <xf numFmtId="0" fontId="20" fillId="0" borderId="3" xfId="128" applyFont="1" applyFill="1" applyBorder="1" applyAlignment="1">
      <alignment horizontal="center" vertical="center" wrapText="1"/>
    </xf>
    <xf numFmtId="9" fontId="29" fillId="0" borderId="3" xfId="140" applyFont="1" applyFill="1" applyBorder="1" applyAlignment="1" applyProtection="1">
      <alignment horizontal="center" vertical="center" wrapText="1"/>
    </xf>
    <xf numFmtId="174" fontId="19" fillId="0" borderId="3" xfId="0" applyNumberFormat="1" applyFont="1" applyFill="1" applyBorder="1"/>
    <xf numFmtId="174" fontId="29" fillId="0" borderId="3" xfId="10" applyNumberFormat="1" applyFont="1" applyFill="1" applyBorder="1" applyAlignment="1" applyProtection="1">
      <alignment horizontal="center" vertical="center" wrapText="1"/>
    </xf>
    <xf numFmtId="0" fontId="25"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vertical="center" wrapText="1"/>
    </xf>
    <xf numFmtId="0" fontId="19" fillId="13" borderId="3" xfId="0" applyFont="1" applyFill="1" applyBorder="1" applyAlignment="1">
      <alignment horizontal="center" vertical="center" wrapText="1"/>
    </xf>
    <xf numFmtId="174" fontId="31" fillId="0" borderId="3" xfId="10" applyNumberFormat="1" applyFont="1" applyFill="1" applyBorder="1" applyAlignment="1" applyProtection="1">
      <alignment horizontal="center" vertical="center" wrapText="1"/>
    </xf>
    <xf numFmtId="0" fontId="19" fillId="0" borderId="0" xfId="0" applyNumberFormat="1" applyFont="1" applyAlignment="1">
      <alignment horizontal="center"/>
    </xf>
    <xf numFmtId="0" fontId="26" fillId="0" borderId="3" xfId="0" applyFont="1" applyFill="1" applyBorder="1" applyAlignment="1">
      <alignment horizontal="center" vertical="center" wrapText="1"/>
    </xf>
    <xf numFmtId="9" fontId="19" fillId="13" borderId="7" xfId="0" applyNumberFormat="1" applyFont="1" applyFill="1" applyBorder="1" applyAlignment="1">
      <alignment horizontal="center" vertical="center" wrapText="1"/>
    </xf>
    <xf numFmtId="0" fontId="26" fillId="0" borderId="3" xfId="0" applyFont="1" applyFill="1" applyBorder="1" applyAlignment="1">
      <alignment vertical="center"/>
    </xf>
    <xf numFmtId="9" fontId="32" fillId="0" borderId="3" xfId="133" applyFont="1" applyFill="1" applyBorder="1" applyAlignment="1">
      <alignment horizontal="center" vertical="center" wrapText="1"/>
    </xf>
    <xf numFmtId="9" fontId="19" fillId="12" borderId="3" xfId="0" applyNumberFormat="1" applyFont="1" applyFill="1" applyBorder="1" applyAlignment="1">
      <alignment horizontal="center" vertical="center"/>
    </xf>
    <xf numFmtId="0" fontId="26" fillId="4" borderId="3" xfId="0" applyNumberFormat="1" applyFont="1" applyFill="1" applyBorder="1" applyAlignment="1">
      <alignment vertical="center" wrapText="1"/>
    </xf>
    <xf numFmtId="9" fontId="33" fillId="0" borderId="3" xfId="140" applyFont="1" applyFill="1" applyBorder="1" applyAlignment="1" applyProtection="1">
      <alignment horizontal="center" vertical="center" wrapText="1"/>
    </xf>
    <xf numFmtId="174" fontId="33" fillId="0" borderId="3" xfId="10" applyNumberFormat="1" applyFont="1" applyFill="1" applyBorder="1" applyAlignment="1" applyProtection="1">
      <alignment horizontal="center" vertical="center" wrapText="1"/>
    </xf>
    <xf numFmtId="0" fontId="19" fillId="0" borderId="0" xfId="0" applyFont="1" applyFill="1"/>
    <xf numFmtId="0" fontId="28" fillId="0" borderId="3"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6" fillId="0" borderId="0" xfId="0" applyFont="1" applyFill="1" applyBorder="1" applyAlignment="1">
      <alignment vertical="center"/>
    </xf>
    <xf numFmtId="0" fontId="28" fillId="4" borderId="0" xfId="0" applyFont="1" applyFill="1" applyBorder="1" applyAlignment="1">
      <alignment horizontal="center" vertical="center" wrapText="1"/>
    </xf>
    <xf numFmtId="0" fontId="26" fillId="0" borderId="0" xfId="0" applyNumberFormat="1" applyFont="1" applyAlignment="1"/>
    <xf numFmtId="0" fontId="19" fillId="0" borderId="0" xfId="0" applyFont="1" applyAlignment="1">
      <alignment horizontal="left"/>
    </xf>
    <xf numFmtId="0" fontId="19" fillId="0" borderId="0" xfId="0" applyFont="1"/>
    <xf numFmtId="0" fontId="20" fillId="0" borderId="0" xfId="112" applyFont="1" applyFill="1" applyAlignment="1">
      <alignment vertical="center"/>
    </xf>
    <xf numFmtId="0" fontId="19" fillId="7" borderId="3" xfId="83" applyFont="1" applyFill="1" applyBorder="1" applyAlignment="1">
      <alignment vertical="center"/>
    </xf>
    <xf numFmtId="0" fontId="19" fillId="7" borderId="3" xfId="83" applyFont="1" applyFill="1" applyBorder="1" applyAlignment="1">
      <alignment horizontal="left" vertical="center"/>
    </xf>
    <xf numFmtId="0" fontId="19" fillId="7" borderId="3" xfId="83" applyFont="1" applyFill="1" applyBorder="1" applyAlignment="1">
      <alignment horizontal="right" vertical="center"/>
    </xf>
    <xf numFmtId="0" fontId="19" fillId="7" borderId="3" xfId="83" applyFont="1" applyFill="1" applyBorder="1" applyAlignment="1">
      <alignment horizontal="left" vertical="center" wrapText="1"/>
    </xf>
    <xf numFmtId="168" fontId="19" fillId="7" borderId="3" xfId="133" applyNumberFormat="1" applyFont="1" applyFill="1" applyBorder="1" applyAlignment="1">
      <alignment horizontal="right" vertical="center"/>
    </xf>
    <xf numFmtId="0" fontId="19" fillId="0" borderId="3" xfId="112" applyFont="1" applyFill="1" applyBorder="1" applyAlignment="1">
      <alignment horizontal="center" vertical="center"/>
    </xf>
    <xf numFmtId="0" fontId="19" fillId="0" borderId="3" xfId="112" applyFont="1" applyFill="1" applyBorder="1" applyAlignment="1">
      <alignment horizontal="left" vertical="center"/>
    </xf>
    <xf numFmtId="0" fontId="19" fillId="0" borderId="3" xfId="112" applyFont="1" applyFill="1" applyBorder="1" applyAlignment="1">
      <alignment horizontal="right" vertical="center"/>
    </xf>
    <xf numFmtId="9" fontId="19" fillId="0" borderId="3" xfId="112" applyNumberFormat="1" applyFont="1" applyFill="1" applyBorder="1" applyAlignment="1">
      <alignment horizontal="center" vertical="center" textRotation="90"/>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168" fontId="20" fillId="0" borderId="3" xfId="133" applyNumberFormat="1" applyFont="1" applyFill="1" applyBorder="1" applyAlignment="1">
      <alignment horizontal="center" vertical="center" wrapText="1"/>
    </xf>
    <xf numFmtId="2" fontId="20" fillId="0" borderId="3" xfId="133" applyNumberFormat="1" applyFont="1" applyFill="1" applyBorder="1" applyAlignment="1">
      <alignment horizontal="center" vertical="center" wrapText="1"/>
    </xf>
    <xf numFmtId="0" fontId="20" fillId="0" borderId="3" xfId="22" applyNumberFormat="1" applyFont="1" applyFill="1" applyBorder="1" applyAlignment="1">
      <alignment horizontal="center" vertical="center" wrapText="1"/>
    </xf>
    <xf numFmtId="0" fontId="20" fillId="0" borderId="3" xfId="112" applyFont="1" applyFill="1" applyBorder="1" applyAlignment="1">
      <alignment vertical="center" wrapText="1"/>
    </xf>
    <xf numFmtId="9" fontId="20" fillId="0" borderId="4" xfId="112" applyNumberFormat="1" applyFont="1" applyFill="1" applyBorder="1" applyAlignment="1">
      <alignment horizontal="center" vertical="center" wrapText="1"/>
    </xf>
    <xf numFmtId="9" fontId="20" fillId="0" borderId="3" xfId="22" quotePrefix="1" applyNumberFormat="1" applyFont="1" applyFill="1" applyBorder="1" applyAlignment="1">
      <alignment horizontal="center" vertical="center" wrapText="1"/>
    </xf>
    <xf numFmtId="173" fontId="20" fillId="0" borderId="3" xfId="10" applyNumberFormat="1" applyFont="1" applyFill="1" applyBorder="1" applyAlignment="1">
      <alignment horizontal="center" vertical="center" wrapText="1"/>
    </xf>
    <xf numFmtId="0" fontId="21" fillId="8" borderId="3" xfId="112" applyFont="1" applyFill="1" applyBorder="1" applyAlignment="1">
      <alignment vertical="center" wrapText="1"/>
    </xf>
    <xf numFmtId="0" fontId="23" fillId="8" borderId="3" xfId="112" applyFont="1" applyFill="1" applyBorder="1" applyAlignment="1">
      <alignment horizontal="left" vertical="center" wrapText="1"/>
    </xf>
    <xf numFmtId="9" fontId="21" fillId="8" borderId="3" xfId="112" applyNumberFormat="1" applyFont="1" applyFill="1" applyBorder="1" applyAlignment="1">
      <alignment horizontal="center" vertical="center" wrapText="1"/>
    </xf>
    <xf numFmtId="0" fontId="21" fillId="8" borderId="3" xfId="112" applyFont="1" applyFill="1" applyBorder="1" applyAlignment="1">
      <alignment horizontal="left" vertical="center" wrapText="1"/>
    </xf>
    <xf numFmtId="168" fontId="21" fillId="8" borderId="3" xfId="112" applyNumberFormat="1" applyFont="1" applyFill="1" applyBorder="1" applyAlignment="1">
      <alignment horizontal="center" vertical="center" wrapText="1"/>
    </xf>
    <xf numFmtId="0" fontId="21" fillId="0" borderId="0" xfId="112" applyFont="1" applyFill="1" applyAlignment="1">
      <alignment vertical="center"/>
    </xf>
    <xf numFmtId="9" fontId="19" fillId="0" borderId="4" xfId="112" applyNumberFormat="1" applyFont="1" applyFill="1" applyBorder="1" applyAlignment="1">
      <alignment horizontal="center" vertical="center" textRotation="90"/>
    </xf>
    <xf numFmtId="9" fontId="21" fillId="8" borderId="3" xfId="133" applyFont="1" applyFill="1" applyBorder="1" applyAlignment="1">
      <alignment horizontal="center" vertical="center" wrapText="1"/>
    </xf>
    <xf numFmtId="0" fontId="21" fillId="0" borderId="0" xfId="112" applyFont="1" applyFill="1" applyAlignment="1">
      <alignment horizontal="center" vertical="center"/>
    </xf>
    <xf numFmtId="0" fontId="20" fillId="8" borderId="3" xfId="112" applyFont="1" applyFill="1" applyBorder="1" applyAlignment="1">
      <alignment horizontal="center" vertical="center" wrapText="1"/>
    </xf>
    <xf numFmtId="9" fontId="21" fillId="8" borderId="3" xfId="112" applyNumberFormat="1" applyFont="1" applyFill="1" applyBorder="1" applyAlignment="1">
      <alignment horizontal="center" vertical="center"/>
    </xf>
    <xf numFmtId="0" fontId="19" fillId="0" borderId="0" xfId="112" applyFont="1" applyFill="1" applyAlignment="1">
      <alignment vertical="center"/>
    </xf>
    <xf numFmtId="0" fontId="19" fillId="0" borderId="0" xfId="112" applyFont="1" applyFill="1" applyAlignment="1">
      <alignment horizontal="left" vertical="center"/>
    </xf>
    <xf numFmtId="0" fontId="20" fillId="0" borderId="0" xfId="112" applyFont="1" applyFill="1" applyAlignment="1">
      <alignment horizontal="right" vertical="center"/>
    </xf>
    <xf numFmtId="0" fontId="20" fillId="0" borderId="0" xfId="112" applyFont="1" applyFill="1" applyAlignment="1">
      <alignment horizontal="left" vertical="center" wrapText="1"/>
    </xf>
    <xf numFmtId="168" fontId="20" fillId="0" borderId="0" xfId="133" applyNumberFormat="1" applyFont="1" applyFill="1" applyAlignment="1">
      <alignment horizontal="right" vertical="center"/>
    </xf>
    <xf numFmtId="0" fontId="20" fillId="0" borderId="9" xfId="0" applyFont="1"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7" fillId="0" borderId="3" xfId="0" applyFont="1" applyFill="1" applyBorder="1" applyAlignment="1">
      <alignment vertical="center"/>
    </xf>
    <xf numFmtId="0" fontId="27" fillId="0" borderId="3" xfId="0" applyFont="1" applyFill="1" applyBorder="1" applyAlignment="1">
      <alignment vertical="center" wrapText="1"/>
    </xf>
    <xf numFmtId="0" fontId="20" fillId="0" borderId="4" xfId="112" applyFont="1" applyFill="1" applyBorder="1" applyAlignment="1">
      <alignment horizontal="center" vertical="center" wrapText="1"/>
    </xf>
    <xf numFmtId="0" fontId="26" fillId="0" borderId="10" xfId="0" applyNumberFormat="1" applyFont="1" applyFill="1" applyBorder="1" applyAlignment="1">
      <alignment vertical="center" wrapText="1"/>
    </xf>
    <xf numFmtId="0" fontId="26" fillId="0" borderId="2" xfId="0" applyFont="1" applyFill="1" applyBorder="1" applyAlignment="1">
      <alignment vertical="center"/>
    </xf>
    <xf numFmtId="0" fontId="19" fillId="0" borderId="4" xfId="0" applyFont="1" applyFill="1" applyBorder="1" applyAlignment="1">
      <alignment horizontal="left" vertical="center" wrapText="1"/>
    </xf>
    <xf numFmtId="9" fontId="19" fillId="12" borderId="3" xfId="0" applyNumberFormat="1" applyFont="1" applyFill="1" applyBorder="1" applyAlignment="1">
      <alignment horizontal="center" vertical="center" textRotation="90"/>
    </xf>
    <xf numFmtId="0" fontId="27" fillId="0" borderId="3" xfId="0" applyFont="1" applyFill="1" applyBorder="1" applyAlignment="1">
      <alignment horizontal="center" vertical="center"/>
    </xf>
    <xf numFmtId="0" fontId="20" fillId="15" borderId="3" xfId="0" applyNumberFormat="1" applyFont="1" applyFill="1" applyBorder="1" applyAlignment="1">
      <alignment horizontal="center" vertical="center" wrapText="1"/>
    </xf>
    <xf numFmtId="0" fontId="20" fillId="15" borderId="3" xfId="0" applyNumberFormat="1" applyFont="1" applyFill="1" applyBorder="1" applyAlignment="1">
      <alignment vertical="center" wrapText="1"/>
    </xf>
    <xf numFmtId="9" fontId="19" fillId="16" borderId="3" xfId="0" applyNumberFormat="1" applyFont="1" applyFill="1" applyBorder="1" applyAlignment="1">
      <alignment horizontal="center" vertical="center" textRotation="90"/>
    </xf>
    <xf numFmtId="0" fontId="26" fillId="12" borderId="3"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3" xfId="0" applyFont="1" applyFill="1" applyBorder="1"/>
    <xf numFmtId="0" fontId="25" fillId="0" borderId="3" xfId="0" applyFont="1" applyFill="1" applyBorder="1" applyAlignment="1">
      <alignment horizontal="left" vertical="center" wrapText="1"/>
    </xf>
    <xf numFmtId="0" fontId="20" fillId="0" borderId="0" xfId="0" applyFont="1"/>
    <xf numFmtId="0" fontId="20" fillId="0" borderId="3" xfId="112" applyFont="1" applyFill="1" applyBorder="1" applyAlignment="1">
      <alignment horizontal="center" vertical="center" wrapText="1"/>
    </xf>
    <xf numFmtId="9" fontId="20" fillId="0" borderId="4" xfId="112" quotePrefix="1" applyNumberFormat="1" applyFont="1" applyFill="1" applyBorder="1" applyAlignment="1">
      <alignment horizontal="center" vertical="center" wrapText="1"/>
    </xf>
    <xf numFmtId="9" fontId="20" fillId="10" borderId="11" xfId="112" applyNumberFormat="1" applyFont="1" applyFill="1" applyBorder="1" applyAlignment="1">
      <alignment horizontal="center" vertical="center" textRotation="90"/>
    </xf>
    <xf numFmtId="9" fontId="20" fillId="16" borderId="3" xfId="112" applyNumberFormat="1" applyFont="1" applyFill="1" applyBorder="1" applyAlignment="1">
      <alignment horizontal="center" vertical="center" wrapText="1"/>
    </xf>
    <xf numFmtId="0" fontId="20" fillId="16" borderId="3" xfId="112" applyFont="1" applyFill="1" applyBorder="1" applyAlignment="1">
      <alignment horizontal="justify" vertical="center" wrapText="1"/>
    </xf>
    <xf numFmtId="9" fontId="20" fillId="16" borderId="3" xfId="133" applyFont="1" applyFill="1" applyBorder="1" applyAlignment="1">
      <alignment horizontal="center" vertical="center" wrapText="1"/>
    </xf>
    <xf numFmtId="168" fontId="20" fillId="16" borderId="3" xfId="133"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20" fillId="0" borderId="0" xfId="0" applyFont="1" applyFill="1" applyAlignment="1">
      <alignment horizontal="center"/>
    </xf>
    <xf numFmtId="0" fontId="20" fillId="0" borderId="0" xfId="0" applyFont="1" applyFill="1" applyAlignment="1">
      <alignment horizontal="left"/>
    </xf>
    <xf numFmtId="0" fontId="25" fillId="4" borderId="0" xfId="0" applyFont="1" applyFill="1" applyBorder="1" applyAlignment="1">
      <alignment horizontal="left"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6" fillId="0" borderId="4" xfId="0" applyFont="1" applyFill="1" applyBorder="1" applyAlignment="1">
      <alignment horizontal="center" vertical="center"/>
    </xf>
    <xf numFmtId="0" fontId="26" fillId="0" borderId="11" xfId="0" applyFont="1" applyFill="1" applyBorder="1" applyAlignment="1">
      <alignment horizontal="center" vertical="center"/>
    </xf>
    <xf numFmtId="0" fontId="27" fillId="0" borderId="4" xfId="0" applyFont="1" applyFill="1" applyBorder="1" applyAlignment="1">
      <alignment horizontal="center" vertical="center"/>
    </xf>
    <xf numFmtId="0" fontId="19" fillId="10" borderId="11" xfId="83" applyFont="1" applyFill="1" applyBorder="1" applyAlignment="1">
      <alignment horizontal="left" vertical="center"/>
    </xf>
    <xf numFmtId="0" fontId="19" fillId="10" borderId="11" xfId="83" applyFont="1" applyFill="1" applyBorder="1" applyAlignment="1">
      <alignment horizontal="center" vertical="center"/>
    </xf>
    <xf numFmtId="0" fontId="19" fillId="10" borderId="12" xfId="112" applyFont="1" applyFill="1" applyBorder="1" applyAlignment="1">
      <alignment horizontal="center" vertical="center" textRotation="90"/>
    </xf>
    <xf numFmtId="9" fontId="19" fillId="16" borderId="13" xfId="112" applyNumberFormat="1" applyFont="1" applyFill="1" applyBorder="1" applyAlignment="1">
      <alignment horizontal="center" vertical="center" textRotation="90" wrapText="1"/>
    </xf>
    <xf numFmtId="0" fontId="20" fillId="16" borderId="4" xfId="112" applyFont="1" applyFill="1" applyBorder="1" applyAlignment="1">
      <alignment horizontal="justify" vertical="center" wrapText="1"/>
    </xf>
    <xf numFmtId="0" fontId="20" fillId="16" borderId="3" xfId="22" applyNumberFormat="1" applyFont="1" applyFill="1" applyBorder="1" applyAlignment="1">
      <alignment horizontal="center" vertical="center" wrapText="1"/>
    </xf>
    <xf numFmtId="0" fontId="20" fillId="16" borderId="3" xfId="112" applyFont="1" applyFill="1" applyBorder="1" applyAlignment="1">
      <alignment vertical="center" wrapText="1"/>
    </xf>
    <xf numFmtId="0" fontId="21" fillId="16" borderId="3" xfId="112" applyFont="1" applyFill="1" applyBorder="1" applyAlignment="1">
      <alignment horizontal="left" vertical="center" wrapText="1"/>
    </xf>
    <xf numFmtId="0" fontId="51" fillId="0" borderId="0" xfId="0" applyFont="1"/>
    <xf numFmtId="9" fontId="24" fillId="5" borderId="0" xfId="112" applyNumberFormat="1" applyFont="1" applyFill="1" applyAlignment="1">
      <alignment vertical="center"/>
    </xf>
    <xf numFmtId="9" fontId="20" fillId="0" borderId="0" xfId="133" applyFont="1" applyFill="1" applyAlignment="1">
      <alignment vertical="center"/>
    </xf>
    <xf numFmtId="0" fontId="20" fillId="0" borderId="0" xfId="0" applyFont="1" applyBorder="1" applyAlignment="1">
      <alignment horizontal="justify" vertical="center"/>
    </xf>
    <xf numFmtId="0" fontId="52"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4" borderId="3" xfId="0" applyNumberFormat="1" applyFont="1" applyFill="1" applyBorder="1" applyAlignment="1">
      <alignment horizontal="center" vertical="center" wrapText="1"/>
    </xf>
    <xf numFmtId="0" fontId="19" fillId="14" borderId="3" xfId="0" applyNumberFormat="1" applyFont="1" applyFill="1" applyBorder="1" applyAlignment="1">
      <alignment horizontal="center" vertical="center"/>
    </xf>
    <xf numFmtId="0" fontId="19" fillId="0" borderId="0" xfId="0" applyFont="1" applyFill="1" applyAlignment="1">
      <alignment horizontal="center" vertical="center"/>
    </xf>
    <xf numFmtId="0" fontId="20" fillId="2" borderId="3" xfId="0" applyNumberFormat="1" applyFont="1" applyFill="1" applyBorder="1" applyAlignment="1">
      <alignment horizontal="left" vertical="center" wrapText="1"/>
    </xf>
    <xf numFmtId="0" fontId="20"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20"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20" fillId="0" borderId="3" xfId="0" quotePrefix="1" applyFont="1" applyBorder="1" applyAlignment="1">
      <alignment horizontal="left" vertical="center" wrapText="1"/>
    </xf>
    <xf numFmtId="0" fontId="20" fillId="0" borderId="5" xfId="0" quotePrefix="1" applyFont="1" applyBorder="1" applyAlignment="1">
      <alignment horizontal="left" vertical="center" wrapText="1"/>
    </xf>
    <xf numFmtId="0" fontId="20" fillId="0" borderId="3" xfId="0" applyFont="1" applyBorder="1" applyAlignment="1">
      <alignment horizontal="justify" vertical="center" wrapText="1"/>
    </xf>
    <xf numFmtId="0" fontId="20" fillId="0" borderId="5" xfId="0" applyFont="1" applyBorder="1" applyAlignment="1">
      <alignment horizontal="left" vertical="center" wrapText="1"/>
    </xf>
    <xf numFmtId="0" fontId="20" fillId="15" borderId="3" xfId="0" applyNumberFormat="1" applyFont="1" applyFill="1" applyBorder="1" applyAlignment="1">
      <alignment horizontal="left" vertical="center" wrapText="1"/>
    </xf>
    <xf numFmtId="0" fontId="20" fillId="0" borderId="9" xfId="0" applyFont="1" applyBorder="1" applyAlignment="1">
      <alignment vertical="center" wrapText="1"/>
    </xf>
    <xf numFmtId="0" fontId="20"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20"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20" fillId="0" borderId="8" xfId="0" applyFont="1" applyBorder="1" applyAlignment="1">
      <alignment horizontal="center" vertical="center"/>
    </xf>
    <xf numFmtId="0" fontId="26" fillId="0" borderId="11" xfId="0" applyNumberFormat="1" applyFont="1" applyFill="1" applyBorder="1" applyAlignment="1">
      <alignment horizontal="center" vertical="center" wrapText="1"/>
    </xf>
    <xf numFmtId="0" fontId="20" fillId="0" borderId="0" xfId="0" applyFont="1" applyAlignment="1">
      <alignment horizontal="center"/>
    </xf>
    <xf numFmtId="0" fontId="26" fillId="0" borderId="10" xfId="0" applyNumberFormat="1" applyFont="1" applyFill="1" applyBorder="1" applyAlignment="1">
      <alignment horizontal="center" vertical="center" wrapText="1"/>
    </xf>
    <xf numFmtId="0" fontId="26" fillId="6" borderId="3" xfId="0" applyNumberFormat="1" applyFont="1" applyFill="1" applyBorder="1" applyAlignment="1">
      <alignment horizontal="center" vertical="center" wrapText="1"/>
    </xf>
    <xf numFmtId="0" fontId="19" fillId="13" borderId="3" xfId="0" applyFont="1" applyFill="1" applyBorder="1" applyAlignment="1">
      <alignment horizontal="left" vertical="center" wrapText="1"/>
    </xf>
    <xf numFmtId="0" fontId="20" fillId="8" borderId="0" xfId="0" applyFont="1" applyFill="1"/>
    <xf numFmtId="0" fontId="26" fillId="8" borderId="10" xfId="0" applyNumberFormat="1" applyFont="1" applyFill="1" applyBorder="1" applyAlignment="1">
      <alignment horizontal="center" vertical="center"/>
    </xf>
    <xf numFmtId="0" fontId="19" fillId="12" borderId="3" xfId="0" applyFont="1" applyFill="1" applyBorder="1" applyAlignment="1">
      <alignment horizontal="center" vertical="center" wrapText="1"/>
    </xf>
    <xf numFmtId="0" fontId="19" fillId="12" borderId="3" xfId="0" applyFont="1" applyFill="1" applyBorder="1" applyAlignment="1">
      <alignment horizontal="left" vertical="center" wrapText="1"/>
    </xf>
    <xf numFmtId="0" fontId="20" fillId="5" borderId="3" xfId="0" applyFont="1" applyFill="1" applyBorder="1"/>
    <xf numFmtId="0" fontId="26" fillId="5" borderId="5" xfId="0" applyFont="1" applyFill="1" applyBorder="1" applyAlignment="1">
      <alignment horizontal="center" vertical="center"/>
    </xf>
    <xf numFmtId="49" fontId="20" fillId="0" borderId="0" xfId="0" applyNumberFormat="1" applyFont="1" applyFill="1"/>
    <xf numFmtId="0" fontId="20" fillId="5" borderId="0" xfId="0" applyFont="1" applyFill="1"/>
    <xf numFmtId="0" fontId="27" fillId="0" borderId="4" xfId="0" applyFont="1" applyFill="1" applyBorder="1" applyAlignment="1">
      <alignment vertical="center" wrapText="1"/>
    </xf>
    <xf numFmtId="9" fontId="38" fillId="0" borderId="3" xfId="129" applyFont="1" applyFill="1" applyBorder="1" applyAlignment="1">
      <alignment horizontal="center" vertical="center" wrapText="1"/>
    </xf>
    <xf numFmtId="9" fontId="38" fillId="0" borderId="3" xfId="0" applyNumberFormat="1" applyFont="1" applyFill="1" applyBorder="1" applyAlignment="1">
      <alignment horizontal="center" vertical="center" wrapText="1"/>
    </xf>
    <xf numFmtId="0" fontId="38" fillId="0" borderId="3" xfId="0" applyNumberFormat="1" applyFont="1" applyFill="1" applyBorder="1" applyAlignment="1">
      <alignment horizontal="center" vertical="center" wrapText="1"/>
    </xf>
    <xf numFmtId="2" fontId="20" fillId="0" borderId="3" xfId="0" applyNumberFormat="1" applyFont="1" applyFill="1" applyBorder="1" applyAlignment="1">
      <alignment horizontal="center" vertical="center" wrapText="1"/>
    </xf>
    <xf numFmtId="9" fontId="38" fillId="0" borderId="4" xfId="129" applyFont="1" applyFill="1" applyBorder="1" applyAlignment="1">
      <alignment horizontal="center" vertical="center" wrapText="1"/>
    </xf>
    <xf numFmtId="9" fontId="19" fillId="9" borderId="11"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20" fillId="5" borderId="4" xfId="0" applyFont="1" applyFill="1" applyBorder="1"/>
    <xf numFmtId="10" fontId="20" fillId="12" borderId="3" xfId="0" applyNumberFormat="1" applyFont="1" applyFill="1" applyBorder="1"/>
    <xf numFmtId="9" fontId="19" fillId="5" borderId="11" xfId="0" applyNumberFormat="1" applyFont="1" applyFill="1" applyBorder="1" applyAlignment="1">
      <alignment horizontal="center" vertical="center" textRotation="90"/>
    </xf>
    <xf numFmtId="0" fontId="26" fillId="4" borderId="3" xfId="0" applyNumberFormat="1" applyFont="1" applyFill="1" applyBorder="1" applyAlignment="1">
      <alignment horizontal="center" vertical="center" wrapText="1"/>
    </xf>
    <xf numFmtId="0" fontId="27" fillId="4" borderId="3" xfId="0" applyNumberFormat="1" applyFont="1" applyFill="1" applyBorder="1" applyAlignment="1">
      <alignment horizontal="center" vertical="center" wrapText="1"/>
    </xf>
    <xf numFmtId="0" fontId="27" fillId="4" borderId="3" xfId="0" applyFont="1" applyFill="1" applyBorder="1" applyAlignment="1">
      <alignment horizontal="center" vertical="center" wrapText="1"/>
    </xf>
    <xf numFmtId="9" fontId="38" fillId="0" borderId="3" xfId="133" applyFont="1" applyFill="1" applyBorder="1" applyAlignment="1">
      <alignment horizontal="center" vertical="center" wrapText="1"/>
    </xf>
    <xf numFmtId="0" fontId="39" fillId="4" borderId="0" xfId="0" applyFont="1" applyFill="1"/>
    <xf numFmtId="0" fontId="20" fillId="5" borderId="5" xfId="0" applyFont="1" applyFill="1" applyBorder="1"/>
    <xf numFmtId="0" fontId="26" fillId="5" borderId="3" xfId="0" applyFont="1" applyFill="1" applyBorder="1" applyAlignment="1">
      <alignment horizontal="center" vertical="center"/>
    </xf>
    <xf numFmtId="0" fontId="26" fillId="5" borderId="13" xfId="0" applyFont="1" applyFill="1" applyBorder="1" applyAlignment="1">
      <alignment vertical="center"/>
    </xf>
    <xf numFmtId="0" fontId="19" fillId="12" borderId="4" xfId="0" applyFont="1" applyFill="1" applyBorder="1" applyAlignment="1">
      <alignment horizontal="center" vertical="center" wrapText="1"/>
    </xf>
    <xf numFmtId="9" fontId="23" fillId="12" borderId="4" xfId="140" applyFont="1" applyFill="1" applyBorder="1" applyAlignment="1" applyProtection="1">
      <alignment horizontal="center" vertical="center" wrapText="1"/>
    </xf>
    <xf numFmtId="174" fontId="23" fillId="12" borderId="4" xfId="10" applyNumberFormat="1" applyFont="1" applyFill="1" applyBorder="1" applyAlignment="1" applyProtection="1">
      <alignment horizontal="center" vertical="center" wrapText="1"/>
    </xf>
    <xf numFmtId="0" fontId="26" fillId="5" borderId="5" xfId="0" applyFont="1" applyFill="1" applyBorder="1" applyAlignment="1">
      <alignment vertical="center"/>
    </xf>
    <xf numFmtId="9" fontId="26" fillId="12" borderId="6" xfId="129" applyFont="1" applyFill="1" applyBorder="1" applyAlignment="1">
      <alignment horizontal="center" vertical="center" wrapText="1"/>
    </xf>
    <xf numFmtId="9" fontId="23" fillId="12" borderId="3" xfId="140" applyFont="1" applyFill="1" applyBorder="1" applyAlignment="1" applyProtection="1">
      <alignment horizontal="center" vertical="center" wrapText="1"/>
    </xf>
    <xf numFmtId="174" fontId="23" fillId="12" borderId="3" xfId="10" applyNumberFormat="1" applyFont="1" applyFill="1" applyBorder="1" applyAlignment="1" applyProtection="1">
      <alignment horizontal="center" vertical="center" wrapText="1"/>
    </xf>
    <xf numFmtId="9" fontId="38" fillId="0" borderId="6" xfId="129" applyFont="1" applyFill="1" applyBorder="1" applyAlignment="1">
      <alignment horizontal="center" vertical="center" wrapText="1"/>
    </xf>
    <xf numFmtId="0" fontId="40" fillId="0" borderId="0" xfId="0" applyFont="1"/>
    <xf numFmtId="0" fontId="39" fillId="4" borderId="3" xfId="0" applyNumberFormat="1" applyFont="1" applyFill="1" applyBorder="1" applyAlignment="1">
      <alignment vertical="center" wrapText="1"/>
    </xf>
    <xf numFmtId="0" fontId="41" fillId="4" borderId="3" xfId="0" applyNumberFormat="1" applyFont="1" applyFill="1" applyBorder="1" applyAlignment="1">
      <alignment vertical="center" wrapText="1"/>
    </xf>
    <xf numFmtId="0" fontId="41" fillId="4" borderId="8" xfId="0" applyNumberFormat="1" applyFont="1" applyFill="1" applyBorder="1" applyAlignment="1">
      <alignment vertical="center" wrapText="1"/>
    </xf>
    <xf numFmtId="9" fontId="42" fillId="0" borderId="6" xfId="129" applyFont="1" applyFill="1" applyBorder="1" applyAlignment="1">
      <alignment horizontal="center" vertical="center" wrapText="1"/>
    </xf>
    <xf numFmtId="0" fontId="39" fillId="0" borderId="3" xfId="128" applyFont="1" applyFill="1" applyBorder="1" applyAlignment="1">
      <alignment horizontal="center" vertical="center" wrapText="1"/>
    </xf>
    <xf numFmtId="0" fontId="26" fillId="8" borderId="5" xfId="0" applyFont="1" applyFill="1" applyBorder="1" applyAlignment="1">
      <alignment horizontal="center" vertical="center" wrapText="1"/>
    </xf>
    <xf numFmtId="9" fontId="26" fillId="12" borderId="3" xfId="0" applyNumberFormat="1" applyFont="1" applyFill="1" applyBorder="1" applyAlignment="1">
      <alignment horizontal="center" vertical="center" wrapText="1"/>
    </xf>
    <xf numFmtId="0" fontId="20" fillId="12" borderId="3" xfId="0" applyFont="1" applyFill="1" applyBorder="1" applyAlignment="1">
      <alignment horizontal="center" vertical="center" wrapText="1"/>
    </xf>
    <xf numFmtId="9" fontId="29" fillId="12" borderId="3" xfId="140" applyFont="1" applyFill="1" applyBorder="1" applyAlignment="1" applyProtection="1">
      <alignment horizontal="center" vertical="center" wrapText="1"/>
    </xf>
    <xf numFmtId="174" fontId="29" fillId="12" borderId="3" xfId="10" applyNumberFormat="1" applyFont="1" applyFill="1" applyBorder="1" applyAlignment="1" applyProtection="1">
      <alignment horizontal="center" vertical="center" wrapText="1"/>
    </xf>
    <xf numFmtId="9" fontId="26" fillId="12" borderId="6" xfId="0" applyNumberFormat="1" applyFont="1" applyFill="1" applyBorder="1" applyAlignment="1">
      <alignment horizontal="center" vertical="center" wrapText="1"/>
    </xf>
    <xf numFmtId="0" fontId="26" fillId="5" borderId="4" xfId="0" applyFont="1" applyFill="1" applyBorder="1" applyAlignment="1">
      <alignment horizontal="center" vertical="center"/>
    </xf>
    <xf numFmtId="9" fontId="38" fillId="12" borderId="3" xfId="0" applyNumberFormat="1" applyFont="1" applyFill="1" applyBorder="1" applyAlignment="1">
      <alignment horizontal="center" vertical="center" wrapText="1"/>
    </xf>
    <xf numFmtId="0" fontId="27" fillId="12" borderId="3" xfId="0" applyFont="1" applyFill="1" applyBorder="1" applyAlignment="1">
      <alignment vertical="center" wrapText="1"/>
    </xf>
    <xf numFmtId="0" fontId="38" fillId="12" borderId="3" xfId="0" applyNumberFormat="1" applyFont="1" applyFill="1" applyBorder="1" applyAlignment="1">
      <alignment horizontal="center" vertical="center" wrapText="1"/>
    </xf>
    <xf numFmtId="2" fontId="20" fillId="12" borderId="3" xfId="0" applyNumberFormat="1" applyFont="1" applyFill="1" applyBorder="1" applyAlignment="1">
      <alignment horizontal="center" vertical="center" wrapText="1"/>
    </xf>
    <xf numFmtId="0" fontId="25" fillId="12" borderId="3"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19" fillId="5" borderId="0" xfId="0" applyFont="1" applyFill="1"/>
    <xf numFmtId="0" fontId="30" fillId="12" borderId="3" xfId="0" applyFont="1" applyFill="1" applyBorder="1" applyAlignment="1">
      <alignment horizontal="center" vertical="center" wrapText="1"/>
    </xf>
    <xf numFmtId="9" fontId="33" fillId="12" borderId="3" xfId="140" applyFont="1" applyFill="1" applyBorder="1" applyAlignment="1" applyProtection="1">
      <alignment horizontal="center" vertical="center" wrapText="1"/>
    </xf>
    <xf numFmtId="174" fontId="33" fillId="12" borderId="3" xfId="10" applyNumberFormat="1" applyFont="1" applyFill="1" applyBorder="1" applyAlignment="1" applyProtection="1">
      <alignment horizontal="center" vertical="center" wrapText="1"/>
    </xf>
    <xf numFmtId="0" fontId="38" fillId="0" borderId="3" xfId="0" applyFont="1" applyFill="1" applyBorder="1" applyAlignment="1">
      <alignment horizontal="center" vertical="center"/>
    </xf>
    <xf numFmtId="9" fontId="42" fillId="12" borderId="6" xfId="129"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26" fillId="0" borderId="2" xfId="0" applyFont="1" applyFill="1" applyBorder="1" applyAlignment="1">
      <alignment horizontal="center" vertical="center"/>
    </xf>
    <xf numFmtId="0" fontId="27" fillId="0" borderId="2" xfId="128" applyFont="1" applyFill="1" applyBorder="1" applyAlignment="1">
      <alignment horizontal="center" vertical="center" wrapText="1"/>
    </xf>
    <xf numFmtId="10" fontId="42" fillId="0" borderId="6" xfId="129" applyNumberFormat="1" applyFont="1" applyFill="1" applyBorder="1" applyAlignment="1">
      <alignment horizontal="center" vertical="center" wrapText="1"/>
    </xf>
    <xf numFmtId="0" fontId="26" fillId="6" borderId="3" xfId="0" applyFont="1" applyFill="1" applyBorder="1" applyAlignment="1">
      <alignment horizontal="center" vertical="center" wrapText="1"/>
    </xf>
    <xf numFmtId="9" fontId="26" fillId="13" borderId="3" xfId="0" applyNumberFormat="1" applyFont="1" applyFill="1" applyBorder="1" applyAlignment="1">
      <alignment horizontal="center" vertical="center" wrapText="1"/>
    </xf>
    <xf numFmtId="0" fontId="25" fillId="13" borderId="3" xfId="0" applyFont="1" applyFill="1" applyBorder="1" applyAlignment="1">
      <alignment horizontal="center" vertical="center" wrapText="1"/>
    </xf>
    <xf numFmtId="174" fontId="19" fillId="13" borderId="3" xfId="0" applyNumberFormat="1" applyFont="1" applyFill="1" applyBorder="1"/>
    <xf numFmtId="9" fontId="29" fillId="13" borderId="3" xfId="140" applyFont="1" applyFill="1" applyBorder="1" applyAlignment="1" applyProtection="1">
      <alignment horizontal="center" vertical="center" wrapText="1"/>
    </xf>
    <xf numFmtId="0" fontId="26" fillId="6" borderId="9" xfId="0" applyFont="1" applyFill="1" applyBorder="1" applyAlignment="1">
      <alignment horizontal="center" vertical="center"/>
    </xf>
    <xf numFmtId="174" fontId="29" fillId="13" borderId="3" xfId="10" applyNumberFormat="1" applyFont="1" applyFill="1" applyBorder="1" applyAlignment="1" applyProtection="1">
      <alignment horizontal="center" vertical="center" wrapText="1"/>
    </xf>
    <xf numFmtId="0" fontId="25" fillId="4" borderId="5" xfId="0" applyFont="1" applyFill="1" applyBorder="1" applyAlignment="1">
      <alignment horizontal="left" vertical="center" wrapText="1"/>
    </xf>
    <xf numFmtId="0" fontId="30" fillId="0" borderId="0" xfId="0" applyFont="1" applyFill="1"/>
    <xf numFmtId="0" fontId="30" fillId="0" borderId="3" xfId="0" applyFont="1" applyFill="1" applyBorder="1" applyAlignment="1">
      <alignment horizontal="center" vertical="center"/>
    </xf>
    <xf numFmtId="0" fontId="30" fillId="0" borderId="3" xfId="0" applyFont="1" applyFill="1" applyBorder="1" applyAlignment="1">
      <alignment horizontal="left" vertical="center"/>
    </xf>
    <xf numFmtId="43" fontId="30" fillId="0" borderId="3" xfId="0" applyNumberFormat="1" applyFont="1" applyFill="1" applyBorder="1"/>
    <xf numFmtId="0" fontId="26" fillId="0" borderId="0" xfId="0" applyFont="1" applyFill="1" applyBorder="1" applyAlignment="1">
      <alignment horizontal="center" vertical="center"/>
    </xf>
    <xf numFmtId="9" fontId="19" fillId="0" borderId="0" xfId="0" applyNumberFormat="1" applyFont="1" applyFill="1" applyBorder="1" applyAlignment="1">
      <alignment horizontal="center" vertical="center" wrapText="1"/>
    </xf>
    <xf numFmtId="0" fontId="26" fillId="0" borderId="0" xfId="0" applyNumberFormat="1" applyFont="1" applyAlignment="1">
      <alignment horizontal="center"/>
    </xf>
    <xf numFmtId="0" fontId="20" fillId="0" borderId="0" xfId="0" applyFont="1" applyAlignment="1">
      <alignment horizontal="left"/>
    </xf>
    <xf numFmtId="1" fontId="38" fillId="0" borderId="3" xfId="129" applyNumberFormat="1" applyFont="1" applyFill="1" applyBorder="1" applyAlignment="1">
      <alignment horizontal="center" vertical="center" wrapText="1"/>
    </xf>
    <xf numFmtId="176" fontId="38" fillId="0" borderId="3" xfId="0" applyNumberFormat="1" applyFont="1" applyFill="1" applyBorder="1" applyAlignment="1">
      <alignment horizontal="center" vertical="center" wrapText="1"/>
    </xf>
    <xf numFmtId="1" fontId="38" fillId="0" borderId="3" xfId="0" applyNumberFormat="1" applyFont="1" applyFill="1" applyBorder="1" applyAlignment="1">
      <alignment horizontal="center" vertical="center" wrapText="1"/>
    </xf>
    <xf numFmtId="10" fontId="23" fillId="0" borderId="15" xfId="140" applyNumberFormat="1" applyFont="1" applyFill="1" applyBorder="1" applyAlignment="1" applyProtection="1">
      <alignment horizontal="center" vertical="center" wrapText="1"/>
    </xf>
    <xf numFmtId="1" fontId="20" fillId="0" borderId="3" xfId="0" applyNumberFormat="1" applyFont="1" applyFill="1" applyBorder="1" applyAlignment="1">
      <alignment horizontal="center" vertical="center" wrapText="1"/>
    </xf>
    <xf numFmtId="177" fontId="23" fillId="0" borderId="3" xfId="140" applyNumberFormat="1" applyFont="1" applyFill="1" applyBorder="1" applyAlignment="1" applyProtection="1">
      <alignment horizontal="center" vertical="center" wrapText="1"/>
    </xf>
    <xf numFmtId="0" fontId="38" fillId="0" borderId="3" xfId="0" applyFont="1" applyFill="1" applyBorder="1" applyAlignment="1">
      <alignment horizontal="center" vertical="center" wrapText="1"/>
    </xf>
    <xf numFmtId="0" fontId="27" fillId="0" borderId="2" xfId="0" applyFont="1" applyFill="1" applyBorder="1" applyAlignment="1">
      <alignment vertical="center" wrapText="1"/>
    </xf>
    <xf numFmtId="174" fontId="30" fillId="0" borderId="3" xfId="8" applyNumberFormat="1" applyFont="1" applyFill="1" applyBorder="1" applyAlignment="1">
      <alignment horizontal="center" vertical="center"/>
    </xf>
    <xf numFmtId="0" fontId="20" fillId="0" borderId="8" xfId="0" applyFont="1" applyFill="1" applyBorder="1"/>
    <xf numFmtId="0" fontId="20" fillId="0" borderId="0" xfId="0" applyFont="1" applyFill="1" applyBorder="1"/>
    <xf numFmtId="9" fontId="26" fillId="16" borderId="3" xfId="0" applyNumberFormat="1"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3" xfId="0" applyFont="1" applyFill="1" applyBorder="1" applyAlignment="1">
      <alignment horizontal="left" vertical="center" wrapText="1"/>
    </xf>
    <xf numFmtId="2" fontId="21" fillId="16" borderId="3" xfId="0" applyNumberFormat="1" applyFont="1" applyFill="1" applyBorder="1" applyAlignment="1">
      <alignment horizontal="center" vertical="center" wrapText="1"/>
    </xf>
    <xf numFmtId="9" fontId="29" fillId="16" borderId="3" xfId="140" applyFont="1" applyFill="1" applyBorder="1" applyAlignment="1" applyProtection="1">
      <alignment horizontal="center" vertical="center" wrapText="1"/>
    </xf>
    <xf numFmtId="174" fontId="29" fillId="16" borderId="3" xfId="10" applyNumberFormat="1" applyFont="1" applyFill="1" applyBorder="1" applyAlignment="1" applyProtection="1">
      <alignment horizontal="center" vertical="center" wrapText="1"/>
    </xf>
    <xf numFmtId="9" fontId="19" fillId="16" borderId="6" xfId="129"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175" fontId="30" fillId="18" borderId="3" xfId="0" applyNumberFormat="1" applyFont="1" applyFill="1" applyBorder="1" applyAlignment="1">
      <alignment horizontal="center" vertical="center"/>
    </xf>
    <xf numFmtId="0" fontId="20" fillId="18" borderId="3" xfId="0" applyFont="1" applyFill="1" applyBorder="1"/>
    <xf numFmtId="0" fontId="25" fillId="13" borderId="3" xfId="0" applyFont="1" applyFill="1" applyBorder="1" applyAlignment="1">
      <alignment horizontal="left" vertical="center" wrapText="1"/>
    </xf>
    <xf numFmtId="2" fontId="21" fillId="13" borderId="3" xfId="0" applyNumberFormat="1" applyFont="1" applyFill="1" applyBorder="1" applyAlignment="1">
      <alignment horizontal="center" vertical="center" wrapText="1"/>
    </xf>
    <xf numFmtId="9" fontId="19" fillId="14" borderId="3" xfId="0" applyNumberFormat="1" applyFont="1" applyFill="1" applyBorder="1" applyAlignment="1">
      <alignment horizontal="center" vertical="center" textRotation="90"/>
    </xf>
    <xf numFmtId="0" fontId="27" fillId="0" borderId="9" xfId="0" applyFont="1" applyFill="1" applyBorder="1" applyAlignment="1">
      <alignment vertical="center"/>
    </xf>
    <xf numFmtId="0" fontId="27" fillId="0" borderId="9" xfId="0" applyFont="1" applyFill="1" applyBorder="1" applyAlignment="1">
      <alignment vertical="center" wrapText="1"/>
    </xf>
    <xf numFmtId="0" fontId="27" fillId="0" borderId="11" xfId="0" applyFont="1" applyFill="1" applyBorder="1" applyAlignment="1">
      <alignment vertical="center"/>
    </xf>
    <xf numFmtId="0" fontId="27" fillId="0" borderId="11" xfId="0" applyFont="1" applyFill="1" applyBorder="1" applyAlignment="1">
      <alignment vertical="center" wrapText="1"/>
    </xf>
    <xf numFmtId="0" fontId="19" fillId="0" borderId="2" xfId="0" applyFont="1" applyFill="1" applyBorder="1" applyAlignment="1">
      <alignment horizontal="center" vertical="center" wrapText="1"/>
    </xf>
    <xf numFmtId="0" fontId="27" fillId="0" borderId="4" xfId="0" applyFont="1" applyFill="1" applyBorder="1" applyAlignment="1">
      <alignment horizontal="left" vertical="center" wrapText="1"/>
    </xf>
    <xf numFmtId="9" fontId="38" fillId="0" borderId="6" xfId="0" applyNumberFormat="1" applyFont="1" applyFill="1" applyBorder="1" applyAlignment="1">
      <alignment horizontal="center" vertical="center" wrapText="1"/>
    </xf>
    <xf numFmtId="0" fontId="26" fillId="0" borderId="12" xfId="0" applyNumberFormat="1" applyFont="1" applyFill="1" applyBorder="1" applyAlignment="1">
      <alignment horizontal="center" vertical="center" wrapText="1"/>
    </xf>
    <xf numFmtId="0" fontId="38" fillId="0" borderId="2" xfId="0" applyFont="1" applyFill="1" applyBorder="1" applyAlignment="1">
      <alignment horizontal="center" vertical="center"/>
    </xf>
    <xf numFmtId="0" fontId="20" fillId="18" borderId="3" xfId="112" applyFont="1" applyFill="1" applyBorder="1" applyAlignment="1">
      <alignment horizontal="justify" vertical="center" wrapText="1"/>
    </xf>
    <xf numFmtId="2" fontId="16" fillId="18" borderId="3" xfId="133" applyNumberFormat="1" applyFont="1" applyFill="1" applyBorder="1" applyAlignment="1">
      <alignment horizontal="center" vertical="center" wrapText="1"/>
    </xf>
    <xf numFmtId="0" fontId="20" fillId="15" borderId="3" xfId="112" applyFont="1" applyFill="1" applyBorder="1" applyAlignment="1">
      <alignment horizontal="center" vertical="center" wrapText="1"/>
    </xf>
    <xf numFmtId="0" fontId="20" fillId="12" borderId="3" xfId="0" applyNumberFormat="1" applyFont="1" applyFill="1" applyBorder="1" applyAlignment="1">
      <alignment horizontal="center" vertical="center" wrapText="1"/>
    </xf>
    <xf numFmtId="0" fontId="20"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0" fontId="38" fillId="15" borderId="3" xfId="0" applyNumberFormat="1" applyFont="1" applyFill="1" applyBorder="1" applyAlignment="1">
      <alignment horizontal="center" vertical="center" wrapText="1"/>
    </xf>
    <xf numFmtId="168" fontId="38" fillId="0" borderId="3" xfId="129" applyNumberFormat="1" applyFont="1" applyFill="1" applyBorder="1" applyAlignment="1">
      <alignment horizontal="center" vertical="center" wrapText="1"/>
    </xf>
    <xf numFmtId="168" fontId="20" fillId="0" borderId="3" xfId="0" applyNumberFormat="1" applyFont="1" applyFill="1" applyBorder="1" applyAlignment="1">
      <alignment horizontal="center" vertical="center" wrapText="1"/>
    </xf>
    <xf numFmtId="168" fontId="20" fillId="12" borderId="3" xfId="0" applyNumberFormat="1" applyFont="1" applyFill="1" applyBorder="1" applyAlignment="1">
      <alignment horizontal="center" vertical="center" wrapText="1"/>
    </xf>
    <xf numFmtId="168" fontId="20" fillId="13" borderId="3" xfId="0" applyNumberFormat="1" applyFont="1" applyFill="1" applyBorder="1" applyAlignment="1">
      <alignment horizontal="center" vertical="center" wrapText="1"/>
    </xf>
    <xf numFmtId="0" fontId="38" fillId="0" borderId="8" xfId="0" applyFont="1" applyFill="1" applyBorder="1" applyAlignment="1">
      <alignment horizontal="center" vertical="center"/>
    </xf>
    <xf numFmtId="0" fontId="20" fillId="0" borderId="9" xfId="112" applyFont="1" applyFill="1" applyBorder="1" applyAlignment="1">
      <alignment horizontal="justify" vertical="center" wrapText="1"/>
    </xf>
    <xf numFmtId="9" fontId="19" fillId="14" borderId="4" xfId="0" applyNumberFormat="1" applyFont="1" applyFill="1" applyBorder="1" applyAlignment="1">
      <alignment horizontal="center" vertical="center" textRotation="90"/>
    </xf>
    <xf numFmtId="0" fontId="27" fillId="0" borderId="4" xfId="0" quotePrefix="1" applyFont="1" applyFill="1" applyBorder="1" applyAlignment="1">
      <alignment horizontal="center" vertical="center" wrapText="1"/>
    </xf>
    <xf numFmtId="0" fontId="27" fillId="0" borderId="6" xfId="0" applyFont="1" applyFill="1" applyBorder="1" applyAlignment="1">
      <alignment horizontal="center" vertical="center" wrapText="1"/>
    </xf>
    <xf numFmtId="9" fontId="19" fillId="14" borderId="4" xfId="0" applyNumberFormat="1" applyFont="1" applyFill="1" applyBorder="1" applyAlignment="1">
      <alignment horizontal="center" vertical="center" textRotation="90"/>
    </xf>
    <xf numFmtId="9" fontId="19" fillId="14" borderId="9" xfId="0" applyNumberFormat="1" applyFont="1" applyFill="1" applyBorder="1" applyAlignment="1">
      <alignment horizontal="center" vertical="center" textRotation="90"/>
    </xf>
    <xf numFmtId="9" fontId="19" fillId="14" borderId="3" xfId="0" applyNumberFormat="1" applyFont="1" applyFill="1" applyBorder="1" applyAlignment="1">
      <alignment horizontal="center" vertical="center" textRotation="90"/>
    </xf>
    <xf numFmtId="0" fontId="27" fillId="0" borderId="2" xfId="0" applyFont="1" applyFill="1" applyBorder="1" applyAlignment="1">
      <alignment horizontal="center" vertical="center" wrapText="1"/>
    </xf>
    <xf numFmtId="168" fontId="20" fillId="0" borderId="6" xfId="0" applyNumberFormat="1" applyFont="1" applyFill="1" applyBorder="1" applyAlignment="1">
      <alignment horizontal="center" vertical="center" wrapText="1"/>
    </xf>
    <xf numFmtId="9" fontId="38" fillId="16" borderId="6" xfId="0" applyNumberFormat="1" applyFont="1" applyFill="1" applyBorder="1" applyAlignment="1">
      <alignment horizontal="center" vertical="center" wrapText="1"/>
    </xf>
    <xf numFmtId="168" fontId="20" fillId="16" borderId="6" xfId="0" applyNumberFormat="1" applyFont="1" applyFill="1" applyBorder="1" applyAlignment="1">
      <alignment horizontal="center" vertical="center" wrapText="1"/>
    </xf>
    <xf numFmtId="0" fontId="27" fillId="16" borderId="3" xfId="0" applyFont="1" applyFill="1" applyBorder="1" applyAlignment="1">
      <alignment horizontal="center" vertical="center" wrapText="1"/>
    </xf>
    <xf numFmtId="0" fontId="38" fillId="16" borderId="3" xfId="0" applyNumberFormat="1" applyFont="1" applyFill="1" applyBorder="1" applyAlignment="1">
      <alignment horizontal="center" vertical="center" wrapText="1"/>
    </xf>
    <xf numFmtId="0" fontId="25" fillId="16" borderId="3" xfId="0" applyFont="1" applyFill="1" applyBorder="1" applyAlignment="1">
      <alignment horizontal="center" vertical="center" wrapText="1"/>
    </xf>
    <xf numFmtId="0" fontId="19" fillId="16" borderId="3" xfId="0" applyFont="1" applyFill="1" applyBorder="1" applyAlignment="1">
      <alignment horizontal="center" vertical="center" textRotation="90"/>
    </xf>
    <xf numFmtId="2" fontId="19" fillId="16" borderId="3" xfId="0" applyNumberFormat="1" applyFont="1" applyFill="1" applyBorder="1" applyAlignment="1">
      <alignment horizontal="center" vertical="center" wrapText="1"/>
    </xf>
    <xf numFmtId="9" fontId="19" fillId="0" borderId="0" xfId="0" applyNumberFormat="1" applyFont="1" applyFill="1" applyBorder="1" applyAlignment="1">
      <alignment horizontal="center" vertical="center" textRotation="90"/>
    </xf>
    <xf numFmtId="0" fontId="19" fillId="0" borderId="0" xfId="0" applyFont="1" applyFill="1" applyBorder="1" applyAlignment="1">
      <alignment horizontal="center" vertical="center" textRotation="90"/>
    </xf>
    <xf numFmtId="0" fontId="19" fillId="5" borderId="11" xfId="0" applyFont="1" applyFill="1" applyBorder="1" applyAlignment="1">
      <alignment vertical="center" textRotation="90"/>
    </xf>
    <xf numFmtId="9" fontId="19" fillId="8" borderId="3" xfId="0" applyNumberFormat="1" applyFont="1" applyFill="1" applyBorder="1" applyAlignment="1">
      <alignment vertical="center" textRotation="90"/>
    </xf>
    <xf numFmtId="9" fontId="19" fillId="5" borderId="3" xfId="0" applyNumberFormat="1" applyFont="1" applyFill="1" applyBorder="1" applyAlignment="1">
      <alignment vertical="center" textRotation="90"/>
    </xf>
    <xf numFmtId="0" fontId="38" fillId="15" borderId="3" xfId="0" applyNumberFormat="1" applyFont="1" applyFill="1" applyBorder="1" applyAlignment="1">
      <alignment vertical="center" wrapText="1"/>
    </xf>
    <xf numFmtId="0" fontId="51" fillId="15" borderId="3" xfId="0"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54" fillId="19" borderId="3" xfId="0" applyNumberFormat="1" applyFont="1" applyFill="1" applyBorder="1" applyAlignment="1">
      <alignment horizontal="center" vertical="center" wrapText="1"/>
    </xf>
    <xf numFmtId="0" fontId="54" fillId="19"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9" fontId="55" fillId="14" borderId="3" xfId="0" applyNumberFormat="1" applyFont="1" applyFill="1" applyBorder="1" applyAlignment="1">
      <alignment horizontal="center" vertical="center" textRotation="90"/>
    </xf>
    <xf numFmtId="0" fontId="56" fillId="0" borderId="3" xfId="0" applyFont="1" applyFill="1" applyBorder="1" applyAlignment="1">
      <alignment horizontal="center" vertical="center"/>
    </xf>
    <xf numFmtId="0" fontId="56" fillId="0" borderId="3" xfId="0" applyFont="1" applyFill="1" applyBorder="1" applyAlignment="1">
      <alignment horizontal="center" vertical="center" wrapText="1"/>
    </xf>
    <xf numFmtId="9" fontId="56" fillId="0" borderId="3" xfId="0" applyNumberFormat="1" applyFont="1" applyFill="1" applyBorder="1" applyAlignment="1">
      <alignment horizontal="center" vertical="center" wrapText="1"/>
    </xf>
    <xf numFmtId="168" fontId="54" fillId="0" borderId="3" xfId="0"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0" fontId="55" fillId="0" borderId="3" xfId="0" applyFont="1" applyFill="1" applyBorder="1" applyAlignment="1">
      <alignment horizontal="center" vertical="center" wrapText="1"/>
    </xf>
    <xf numFmtId="9" fontId="57" fillId="0" borderId="3" xfId="140" applyFont="1" applyFill="1" applyBorder="1" applyAlignment="1" applyProtection="1">
      <alignment horizontal="center" vertical="center" wrapText="1"/>
    </xf>
    <xf numFmtId="174" fontId="57" fillId="0"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9" fontId="19" fillId="12" borderId="4" xfId="0" applyNumberFormat="1" applyFont="1" applyFill="1" applyBorder="1" applyAlignment="1">
      <alignment horizontal="center" vertical="center" textRotation="90"/>
    </xf>
    <xf numFmtId="9" fontId="19" fillId="14" borderId="4" xfId="0" applyNumberFormat="1" applyFont="1" applyFill="1" applyBorder="1" applyAlignment="1">
      <alignment horizontal="center" vertical="center" textRotation="90"/>
    </xf>
    <xf numFmtId="0" fontId="27"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54" fillId="4" borderId="3" xfId="0" applyFont="1" applyFill="1" applyBorder="1" applyAlignment="1">
      <alignment horizontal="center" vertical="center" wrapText="1"/>
    </xf>
    <xf numFmtId="0" fontId="27" fillId="12" borderId="4" xfId="0" applyFont="1" applyFill="1" applyBorder="1" applyAlignment="1">
      <alignment horizontal="center" vertical="center" wrapText="1"/>
    </xf>
    <xf numFmtId="0" fontId="20" fillId="12" borderId="3" xfId="89" applyFont="1" applyFill="1" applyBorder="1" applyAlignment="1">
      <alignment horizontal="center" vertical="center" wrapText="1"/>
    </xf>
    <xf numFmtId="0" fontId="20" fillId="12" borderId="3" xfId="94" applyFont="1" applyFill="1" applyBorder="1" applyAlignment="1">
      <alignment horizontal="center" vertical="center" wrapText="1"/>
    </xf>
    <xf numFmtId="0" fontId="20" fillId="12" borderId="3" xfId="128" applyFont="1" applyFill="1" applyBorder="1" applyAlignment="1">
      <alignment horizontal="center" vertical="center" wrapText="1"/>
    </xf>
    <xf numFmtId="0" fontId="39" fillId="12" borderId="3" xfId="128" applyFont="1" applyFill="1" applyBorder="1" applyAlignment="1">
      <alignment horizontal="center" vertical="center" wrapText="1"/>
    </xf>
    <xf numFmtId="0" fontId="54" fillId="12" borderId="3" xfId="128" applyFont="1" applyFill="1" applyBorder="1" applyAlignment="1">
      <alignment horizontal="center" vertical="center" wrapText="1"/>
    </xf>
    <xf numFmtId="0" fontId="20" fillId="0" borderId="0" xfId="128" applyFont="1" applyFill="1" applyBorder="1" applyAlignment="1">
      <alignment horizontal="center" vertical="center" wrapText="1"/>
    </xf>
    <xf numFmtId="0" fontId="19" fillId="20" borderId="3" xfId="0" applyFont="1" applyFill="1" applyBorder="1" applyAlignment="1">
      <alignment horizontal="center" vertical="center" wrapText="1"/>
    </xf>
    <xf numFmtId="0" fontId="27" fillId="20" borderId="4" xfId="0" applyFont="1" applyFill="1" applyBorder="1" applyAlignment="1">
      <alignment horizontal="center" vertical="center" wrapText="1"/>
    </xf>
    <xf numFmtId="0" fontId="20" fillId="20" borderId="3" xfId="0" applyFont="1" applyFill="1" applyBorder="1" applyAlignment="1">
      <alignment horizontal="center" vertical="center"/>
    </xf>
    <xf numFmtId="0" fontId="20" fillId="20" borderId="3" xfId="94" applyFont="1" applyFill="1" applyBorder="1" applyAlignment="1">
      <alignment horizontal="center" vertical="center" wrapText="1"/>
    </xf>
    <xf numFmtId="0" fontId="20" fillId="20" borderId="3" xfId="0" applyFont="1" applyFill="1" applyBorder="1" applyAlignment="1">
      <alignment horizontal="center" vertical="center" wrapText="1"/>
    </xf>
    <xf numFmtId="0" fontId="19" fillId="20" borderId="14" xfId="0" applyFont="1" applyFill="1" applyBorder="1" applyAlignment="1">
      <alignment vertical="center"/>
    </xf>
    <xf numFmtId="0" fontId="20" fillId="20" borderId="3" xfId="128" applyFont="1" applyFill="1" applyBorder="1" applyAlignment="1">
      <alignment horizontal="center" vertical="center" wrapText="1"/>
    </xf>
    <xf numFmtId="0" fontId="39" fillId="20" borderId="3" xfId="0" applyNumberFormat="1" applyFont="1" applyFill="1" applyBorder="1" applyAlignment="1">
      <alignment vertical="center" wrapText="1"/>
    </xf>
    <xf numFmtId="0" fontId="54" fillId="20" borderId="3" xfId="128" applyFont="1" applyFill="1" applyBorder="1" applyAlignment="1">
      <alignment horizontal="center" vertical="center" wrapText="1"/>
    </xf>
    <xf numFmtId="0" fontId="20" fillId="20" borderId="2" xfId="128" applyFont="1" applyFill="1" applyBorder="1" applyAlignment="1">
      <alignment horizontal="center" vertical="center" wrapText="1"/>
    </xf>
    <xf numFmtId="0" fontId="20" fillId="20" borderId="0" xfId="0" applyFont="1" applyFill="1"/>
    <xf numFmtId="0" fontId="27" fillId="0" borderId="4" xfId="0" applyFont="1" applyFill="1" applyBorder="1" applyAlignment="1">
      <alignment horizontal="center" vertical="center"/>
    </xf>
    <xf numFmtId="0" fontId="21" fillId="0" borderId="0" xfId="0" applyFont="1" applyBorder="1" applyAlignment="1">
      <alignment horizontal="left" vertical="center" wrapText="1"/>
    </xf>
    <xf numFmtId="0" fontId="19" fillId="3" borderId="3"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20" fillId="0" borderId="4" xfId="0" applyNumberFormat="1" applyFont="1" applyFill="1" applyBorder="1" applyAlignment="1">
      <alignment horizontal="left" vertical="center" wrapText="1"/>
    </xf>
    <xf numFmtId="0" fontId="19" fillId="3" borderId="4" xfId="0" applyFont="1" applyFill="1" applyBorder="1" applyAlignment="1">
      <alignment horizontal="center" vertical="center" wrapText="1"/>
    </xf>
    <xf numFmtId="0" fontId="20" fillId="0" borderId="4" xfId="0" applyFont="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20" fillId="0" borderId="5" xfId="0" applyFont="1" applyBorder="1" applyAlignment="1">
      <alignment horizontal="center" vertical="center"/>
    </xf>
    <xf numFmtId="0" fontId="54" fillId="0" borderId="3" xfId="0" quotePrefix="1" applyNumberFormat="1" applyFont="1" applyFill="1" applyBorder="1" applyAlignment="1">
      <alignment horizontal="justify" vertical="center" wrapText="1"/>
    </xf>
    <xf numFmtId="0" fontId="58" fillId="0" borderId="4" xfId="0" applyFont="1" applyFill="1" applyBorder="1" applyAlignment="1">
      <alignment horizontal="center" vertical="center" wrapText="1"/>
    </xf>
    <xf numFmtId="168" fontId="56" fillId="0" borderId="3" xfId="129" applyNumberFormat="1" applyFont="1" applyFill="1" applyBorder="1" applyAlignment="1">
      <alignment horizontal="center" vertical="center" wrapText="1"/>
    </xf>
    <xf numFmtId="0" fontId="54" fillId="0" borderId="3" xfId="0" applyFont="1" applyFill="1" applyBorder="1" applyAlignment="1">
      <alignment horizontal="center" vertical="center" wrapText="1"/>
    </xf>
    <xf numFmtId="9" fontId="59" fillId="0" borderId="3" xfId="140" applyFont="1" applyFill="1" applyBorder="1" applyAlignment="1" applyProtection="1">
      <alignment horizontal="center" vertical="center" wrapText="1"/>
    </xf>
    <xf numFmtId="174" fontId="59" fillId="0" borderId="3" xfId="10" applyNumberFormat="1" applyFont="1" applyFill="1" applyBorder="1" applyAlignment="1" applyProtection="1">
      <alignment horizontal="center" vertical="center" wrapText="1"/>
    </xf>
    <xf numFmtId="0" fontId="54" fillId="0" borderId="0" xfId="0" applyFont="1" applyAlignment="1">
      <alignment horizontal="justify" vertical="center"/>
    </xf>
    <xf numFmtId="0" fontId="54" fillId="0" borderId="3" xfId="0" applyFont="1" applyBorder="1" applyAlignment="1">
      <alignment horizontal="justify" vertical="center"/>
    </xf>
    <xf numFmtId="0" fontId="54" fillId="0" borderId="3" xfId="0" applyNumberFormat="1" applyFont="1" applyFill="1" applyBorder="1" applyAlignment="1">
      <alignment vertical="center" wrapText="1"/>
    </xf>
    <xf numFmtId="0" fontId="54" fillId="15" borderId="3" xfId="0" applyNumberFormat="1" applyFont="1" applyFill="1" applyBorder="1" applyAlignment="1">
      <alignment horizontal="center" vertical="center" wrapText="1"/>
    </xf>
    <xf numFmtId="0" fontId="54" fillId="15" borderId="3" xfId="0" applyFont="1" applyFill="1" applyBorder="1" applyAlignment="1">
      <alignment horizontal="center" vertical="center"/>
    </xf>
    <xf numFmtId="0" fontId="54" fillId="0" borderId="11" xfId="0" applyNumberFormat="1"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0" fontId="54" fillId="0" borderId="3" xfId="0" applyFont="1" applyBorder="1" applyAlignment="1">
      <alignment horizontal="justify" vertical="center" wrapText="1"/>
    </xf>
    <xf numFmtId="0" fontId="54" fillId="0" borderId="3" xfId="0" applyFont="1" applyBorder="1" applyAlignment="1">
      <alignment vertical="center" wrapText="1"/>
    </xf>
    <xf numFmtId="0" fontId="54" fillId="0" borderId="3" xfId="0" applyFont="1" applyFill="1" applyBorder="1" applyAlignment="1">
      <alignment vertical="center" wrapText="1"/>
    </xf>
    <xf numFmtId="4" fontId="27" fillId="20" borderId="4" xfId="0" applyNumberFormat="1" applyFont="1" applyFill="1" applyBorder="1" applyAlignment="1">
      <alignment horizontal="center" vertical="center" wrapText="1"/>
    </xf>
    <xf numFmtId="0" fontId="19" fillId="11" borderId="3" xfId="112" applyFont="1" applyFill="1" applyBorder="1" applyAlignment="1">
      <alignment horizontal="center" vertical="center" wrapText="1"/>
    </xf>
    <xf numFmtId="0" fontId="19" fillId="11" borderId="4" xfId="112" applyFont="1" applyFill="1" applyBorder="1" applyAlignment="1">
      <alignment horizontal="center" vertical="center" wrapText="1"/>
    </xf>
    <xf numFmtId="0" fontId="19" fillId="11" borderId="11" xfId="112" applyFont="1" applyFill="1" applyBorder="1" applyAlignment="1">
      <alignment horizontal="center" vertical="center" wrapText="1"/>
    </xf>
    <xf numFmtId="0" fontId="34" fillId="0" borderId="12" xfId="112" applyFont="1" applyFill="1" applyBorder="1" applyAlignment="1">
      <alignment horizontal="center" vertical="center"/>
    </xf>
    <xf numFmtId="0" fontId="26" fillId="7" borderId="4" xfId="110" applyFont="1" applyFill="1" applyBorder="1" applyAlignment="1">
      <alignment horizontal="center" vertical="center" wrapText="1"/>
    </xf>
    <xf numFmtId="0" fontId="26" fillId="7" borderId="11" xfId="110" quotePrefix="1" applyFont="1" applyFill="1" applyBorder="1" applyAlignment="1">
      <alignment horizontal="center" vertical="center" wrapText="1"/>
    </xf>
    <xf numFmtId="168" fontId="19" fillId="11" borderId="3" xfId="133" applyNumberFormat="1" applyFont="1" applyFill="1" applyBorder="1" applyAlignment="1">
      <alignment horizontal="center" vertical="center" wrapText="1"/>
    </xf>
    <xf numFmtId="49" fontId="19" fillId="11" borderId="4" xfId="22" applyNumberFormat="1" applyFont="1" applyFill="1" applyBorder="1" applyAlignment="1">
      <alignment horizontal="center" vertical="center"/>
    </xf>
    <xf numFmtId="49" fontId="19" fillId="11" borderId="11" xfId="22" applyNumberFormat="1" applyFont="1" applyFill="1" applyBorder="1" applyAlignment="1">
      <alignment horizontal="center" vertical="center"/>
    </xf>
    <xf numFmtId="0" fontId="19" fillId="11" borderId="3" xfId="112" applyNumberFormat="1" applyFont="1" applyFill="1" applyBorder="1" applyAlignment="1">
      <alignment horizontal="center" vertical="center" wrapText="1"/>
    </xf>
    <xf numFmtId="0" fontId="26" fillId="10" borderId="4" xfId="110" quotePrefix="1" applyFont="1" applyFill="1" applyBorder="1" applyAlignment="1">
      <alignment horizontal="center" vertical="center" wrapText="1"/>
    </xf>
    <xf numFmtId="0" fontId="26" fillId="10" borderId="11" xfId="110" quotePrefix="1" applyFont="1" applyFill="1" applyBorder="1" applyAlignment="1">
      <alignment horizontal="center" vertical="center" wrapText="1"/>
    </xf>
    <xf numFmtId="0" fontId="26" fillId="10" borderId="4" xfId="110" applyFont="1" applyFill="1" applyBorder="1" applyAlignment="1">
      <alignment horizontal="center" vertical="center" wrapText="1"/>
    </xf>
    <xf numFmtId="0" fontId="19" fillId="11" borderId="3" xfId="112" applyFont="1" applyFill="1" applyBorder="1" applyAlignment="1">
      <alignment horizontal="center" vertical="center"/>
    </xf>
    <xf numFmtId="0" fontId="19" fillId="10" borderId="3" xfId="112" applyFont="1" applyFill="1" applyBorder="1" applyAlignment="1">
      <alignment horizontal="center" vertical="center" textRotation="90"/>
    </xf>
    <xf numFmtId="0" fontId="19" fillId="10" borderId="4" xfId="112" applyFont="1" applyFill="1" applyBorder="1" applyAlignment="1">
      <alignment horizontal="center" vertical="center" textRotation="90"/>
    </xf>
    <xf numFmtId="9" fontId="20" fillId="10" borderId="3" xfId="112" applyNumberFormat="1" applyFont="1" applyFill="1" applyBorder="1" applyAlignment="1">
      <alignment horizontal="center" vertical="center" textRotation="90"/>
    </xf>
    <xf numFmtId="9" fontId="20" fillId="10" borderId="4" xfId="112" applyNumberFormat="1" applyFont="1" applyFill="1" applyBorder="1" applyAlignment="1">
      <alignment horizontal="center" vertical="center" textRotation="90"/>
    </xf>
    <xf numFmtId="9" fontId="19" fillId="0" borderId="4" xfId="112" applyNumberFormat="1" applyFont="1" applyFill="1" applyBorder="1" applyAlignment="1">
      <alignment horizontal="center" vertical="center" textRotation="90" wrapText="1"/>
    </xf>
    <xf numFmtId="9" fontId="19" fillId="0" borderId="11" xfId="112" applyNumberFormat="1" applyFont="1" applyFill="1" applyBorder="1" applyAlignment="1">
      <alignment horizontal="center" vertical="center" textRotation="90" wrapText="1"/>
    </xf>
    <xf numFmtId="0" fontId="20" fillId="0" borderId="4" xfId="112" applyFont="1" applyFill="1" applyBorder="1" applyAlignment="1">
      <alignment horizontal="justify" vertical="center" wrapText="1"/>
    </xf>
    <xf numFmtId="0" fontId="20" fillId="0" borderId="9" xfId="112" applyFont="1" applyFill="1" applyBorder="1" applyAlignment="1">
      <alignment horizontal="justify" vertical="center" wrapText="1"/>
    </xf>
    <xf numFmtId="9" fontId="20" fillId="0" borderId="4" xfId="112" applyNumberFormat="1" applyFont="1" applyFill="1" applyBorder="1" applyAlignment="1">
      <alignment horizontal="center" vertical="center" wrapText="1"/>
    </xf>
    <xf numFmtId="9" fontId="20" fillId="0" borderId="9" xfId="112" applyNumberFormat="1" applyFont="1" applyFill="1" applyBorder="1" applyAlignment="1">
      <alignment horizontal="center" vertical="center" wrapText="1"/>
    </xf>
    <xf numFmtId="9" fontId="19" fillId="0" borderId="3" xfId="112" applyNumberFormat="1" applyFont="1" applyFill="1" applyBorder="1" applyAlignment="1">
      <alignment horizontal="center" vertical="center" textRotation="90" wrapText="1"/>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0" fontId="19" fillId="10" borderId="11" xfId="112" applyFont="1" applyFill="1" applyBorder="1" applyAlignment="1">
      <alignment horizontal="center" vertical="center" textRotation="90"/>
    </xf>
    <xf numFmtId="9" fontId="20" fillId="10" borderId="11" xfId="112" applyNumberFormat="1" applyFont="1" applyFill="1" applyBorder="1" applyAlignment="1">
      <alignment horizontal="center" vertical="center" textRotation="90"/>
    </xf>
    <xf numFmtId="0" fontId="19" fillId="10" borderId="9" xfId="112" applyFont="1" applyFill="1" applyBorder="1" applyAlignment="1">
      <alignment horizontal="center" vertical="center" textRotation="90"/>
    </xf>
    <xf numFmtId="9" fontId="20" fillId="10" borderId="9" xfId="112" applyNumberFormat="1" applyFont="1" applyFill="1" applyBorder="1" applyAlignment="1">
      <alignment horizontal="center" vertical="center" textRotation="90"/>
    </xf>
    <xf numFmtId="0" fontId="19" fillId="0" borderId="4" xfId="112" applyFont="1" applyFill="1" applyBorder="1" applyAlignment="1">
      <alignment horizontal="center" vertical="center" textRotation="90" wrapText="1"/>
    </xf>
    <xf numFmtId="0" fontId="19" fillId="0" borderId="9" xfId="112" applyFont="1" applyFill="1" applyBorder="1" applyAlignment="1">
      <alignment horizontal="center" vertical="center" textRotation="90" wrapText="1"/>
    </xf>
    <xf numFmtId="9" fontId="19" fillId="0" borderId="4" xfId="112" applyNumberFormat="1" applyFont="1" applyFill="1" applyBorder="1" applyAlignment="1">
      <alignment horizontal="center" vertical="center" textRotation="90"/>
    </xf>
    <xf numFmtId="9" fontId="19" fillId="0" borderId="11" xfId="112" applyNumberFormat="1" applyFont="1" applyFill="1" applyBorder="1" applyAlignment="1">
      <alignment horizontal="center" vertical="center" textRotation="90"/>
    </xf>
    <xf numFmtId="0" fontId="20" fillId="0" borderId="4" xfId="112" applyFont="1" applyFill="1" applyBorder="1" applyAlignment="1">
      <alignment horizontal="left" vertical="center" wrapText="1"/>
    </xf>
    <xf numFmtId="0" fontId="20" fillId="0" borderId="11" xfId="112" applyFont="1" applyFill="1" applyBorder="1" applyAlignment="1">
      <alignment horizontal="left" vertical="center" wrapText="1"/>
    </xf>
    <xf numFmtId="9" fontId="20" fillId="0" borderId="11"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textRotation="90"/>
    </xf>
    <xf numFmtId="0" fontId="20" fillId="4" borderId="4" xfId="112" applyFont="1" applyFill="1" applyBorder="1" applyAlignment="1">
      <alignment horizontal="justify" vertical="center" wrapText="1"/>
    </xf>
    <xf numFmtId="0" fontId="20" fillId="4" borderId="9" xfId="112" applyFont="1" applyFill="1" applyBorder="1" applyAlignment="1">
      <alignment horizontal="justify" vertical="center" wrapText="1"/>
    </xf>
    <xf numFmtId="0" fontId="20" fillId="0" borderId="4" xfId="112" applyFont="1" applyFill="1" applyBorder="1" applyAlignment="1">
      <alignment horizontal="center" vertical="center" wrapText="1"/>
    </xf>
    <xf numFmtId="0" fontId="20" fillId="0" borderId="11" xfId="112" applyFont="1" applyFill="1" applyBorder="1" applyAlignment="1">
      <alignment horizontal="center" vertical="center" wrapText="1"/>
    </xf>
    <xf numFmtId="0" fontId="20" fillId="0" borderId="11" xfId="112" applyFont="1" applyFill="1" applyBorder="1" applyAlignment="1">
      <alignment horizontal="justify" vertical="center" wrapText="1"/>
    </xf>
    <xf numFmtId="0" fontId="51" fillId="15" borderId="4" xfId="0" applyNumberFormat="1" applyFont="1" applyFill="1" applyBorder="1" applyAlignment="1">
      <alignment horizontal="center"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19" fillId="3" borderId="3" xfId="0"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9" fillId="3" borderId="4" xfId="0" applyNumberFormat="1" applyFont="1" applyFill="1" applyBorder="1" applyAlignment="1">
      <alignment horizontal="center" vertical="center" wrapText="1"/>
    </xf>
    <xf numFmtId="0" fontId="19" fillId="3" borderId="9" xfId="0" applyNumberFormat="1" applyFont="1" applyFill="1" applyBorder="1" applyAlignment="1">
      <alignment horizontal="center" vertical="center" wrapText="1"/>
    </xf>
    <xf numFmtId="0" fontId="19" fillId="3" borderId="11"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9" xfId="0" applyNumberFormat="1" applyFont="1" applyFill="1" applyBorder="1" applyAlignment="1">
      <alignment horizontal="left"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20" fillId="0" borderId="4" xfId="0" applyNumberFormat="1" applyFont="1" applyFill="1" applyBorder="1" applyAlignment="1">
      <alignment horizontal="center" vertical="center" wrapText="1"/>
    </xf>
    <xf numFmtId="0" fontId="20" fillId="0" borderId="9"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4" xfId="0" applyNumberFormat="1" applyFont="1" applyFill="1" applyBorder="1" applyAlignment="1">
      <alignment horizontal="left" vertical="center" wrapText="1"/>
    </xf>
    <xf numFmtId="0" fontId="20" fillId="0" borderId="9" xfId="0" applyNumberFormat="1" applyFont="1" applyFill="1" applyBorder="1" applyAlignment="1">
      <alignment horizontal="left" vertical="center" wrapText="1"/>
    </xf>
    <xf numFmtId="0" fontId="20" fillId="0" borderId="11" xfId="0" applyNumberFormat="1" applyFont="1" applyFill="1" applyBorder="1" applyAlignment="1">
      <alignment horizontal="left" vertical="center" wrapText="1"/>
    </xf>
    <xf numFmtId="0" fontId="20" fillId="0" borderId="4"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4" xfId="0" applyFont="1" applyBorder="1" applyAlignment="1">
      <alignment horizontal="left" vertical="center" wrapText="1"/>
    </xf>
    <xf numFmtId="0" fontId="20" fillId="0" borderId="9" xfId="0" applyFont="1" applyBorder="1" applyAlignment="1">
      <alignment horizontal="left" vertical="center" wrapText="1"/>
    </xf>
    <xf numFmtId="0" fontId="20" fillId="0" borderId="11" xfId="0" applyFont="1" applyBorder="1" applyAlignment="1">
      <alignment horizontal="left" vertical="center" wrapText="1"/>
    </xf>
    <xf numFmtId="0" fontId="20" fillId="0" borderId="4" xfId="0"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9"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9"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20" fillId="0" borderId="4" xfId="0" applyFont="1" applyBorder="1" applyAlignment="1">
      <alignment horizontal="center"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20" fillId="0" borderId="4" xfId="0" quotePrefix="1" applyFont="1" applyBorder="1" applyAlignment="1">
      <alignment horizontal="left" vertical="center" wrapText="1"/>
    </xf>
    <xf numFmtId="0" fontId="20" fillId="0" borderId="9" xfId="0" quotePrefix="1" applyFont="1" applyBorder="1" applyAlignment="1">
      <alignment horizontal="left" vertical="center" wrapText="1"/>
    </xf>
    <xf numFmtId="0" fontId="20" fillId="0" borderId="11" xfId="0" quotePrefix="1" applyFont="1" applyBorder="1" applyAlignment="1">
      <alignment horizontal="left" vertical="center" wrapText="1"/>
    </xf>
    <xf numFmtId="0" fontId="20" fillId="0" borderId="4" xfId="0" applyNumberFormat="1" applyFont="1" applyBorder="1" applyAlignment="1">
      <alignment horizontal="left" vertical="center" wrapText="1"/>
    </xf>
    <xf numFmtId="0" fontId="20" fillId="0" borderId="9" xfId="0" applyNumberFormat="1" applyFont="1" applyBorder="1" applyAlignment="1">
      <alignment horizontal="left" vertical="center" wrapText="1"/>
    </xf>
    <xf numFmtId="0" fontId="20" fillId="0" borderId="11" xfId="0" applyNumberFormat="1" applyFont="1" applyBorder="1" applyAlignment="1">
      <alignment horizontal="left" vertical="center" wrapText="1"/>
    </xf>
    <xf numFmtId="0" fontId="21" fillId="0" borderId="0" xfId="0" applyFont="1" applyBorder="1" applyAlignment="1">
      <alignment horizontal="left" vertical="center" wrapText="1"/>
    </xf>
    <xf numFmtId="0" fontId="20" fillId="0" borderId="12" xfId="0" applyFont="1" applyBorder="1" applyAlignment="1">
      <alignment horizontal="center" vertical="center" wrapText="1"/>
    </xf>
    <xf numFmtId="0" fontId="19" fillId="0" borderId="0" xfId="0" applyFont="1" applyBorder="1" applyAlignment="1">
      <alignment horizontal="center" vertical="center" wrapText="1"/>
    </xf>
    <xf numFmtId="9" fontId="19" fillId="17" borderId="14" xfId="0" applyNumberFormat="1" applyFont="1" applyFill="1" applyBorder="1" applyAlignment="1">
      <alignment horizontal="center" vertical="center" textRotation="90"/>
    </xf>
    <xf numFmtId="9" fontId="19" fillId="17" borderId="0" xfId="0" applyNumberFormat="1" applyFont="1" applyFill="1" applyBorder="1" applyAlignment="1">
      <alignment horizontal="center" vertical="center" textRotation="90"/>
    </xf>
    <xf numFmtId="9" fontId="19" fillId="8" borderId="4" xfId="0" applyNumberFormat="1" applyFont="1" applyFill="1" applyBorder="1" applyAlignment="1">
      <alignment horizontal="center" vertical="center" textRotation="90"/>
    </xf>
    <xf numFmtId="9" fontId="19" fillId="8" borderId="9" xfId="0" applyNumberFormat="1" applyFont="1" applyFill="1" applyBorder="1" applyAlignment="1">
      <alignment horizontal="center" vertical="center" textRotation="90"/>
    </xf>
    <xf numFmtId="9" fontId="19" fillId="8" borderId="11" xfId="0" applyNumberFormat="1" applyFont="1" applyFill="1" applyBorder="1" applyAlignment="1">
      <alignment horizontal="center" vertical="center" textRotation="90"/>
    </xf>
    <xf numFmtId="0" fontId="19" fillId="12" borderId="5" xfId="0" applyFont="1" applyFill="1" applyBorder="1" applyAlignment="1">
      <alignment horizontal="left" vertical="center"/>
    </xf>
    <xf numFmtId="0" fontId="19" fillId="12" borderId="2" xfId="0" applyFont="1" applyFill="1" applyBorder="1" applyAlignment="1">
      <alignment horizontal="left" vertical="center"/>
    </xf>
    <xf numFmtId="0" fontId="30" fillId="16" borderId="5" xfId="0" applyFont="1" applyFill="1" applyBorder="1" applyAlignment="1">
      <alignment horizontal="left" vertical="center" wrapText="1"/>
    </xf>
    <xf numFmtId="0" fontId="30" fillId="16" borderId="2" xfId="0" applyFont="1" applyFill="1" applyBorder="1" applyAlignment="1">
      <alignment horizontal="left" vertical="center" wrapText="1"/>
    </xf>
    <xf numFmtId="0" fontId="30" fillId="16" borderId="8" xfId="0" applyFont="1" applyFill="1" applyBorder="1" applyAlignment="1">
      <alignment horizontal="left" vertical="center" wrapText="1"/>
    </xf>
    <xf numFmtId="9" fontId="19" fillId="12" borderId="4" xfId="0" applyNumberFormat="1" applyFont="1" applyFill="1" applyBorder="1" applyAlignment="1">
      <alignment horizontal="center" vertical="center" textRotation="90"/>
    </xf>
    <xf numFmtId="9" fontId="19" fillId="12" borderId="11" xfId="0" applyNumberFormat="1" applyFont="1" applyFill="1" applyBorder="1" applyAlignment="1">
      <alignment horizontal="center" vertical="center" textRotation="90"/>
    </xf>
    <xf numFmtId="9" fontId="19" fillId="14" borderId="3" xfId="0" applyNumberFormat="1" applyFont="1" applyFill="1" applyBorder="1" applyAlignment="1">
      <alignment horizontal="center" vertical="center" textRotation="90"/>
    </xf>
    <xf numFmtId="0" fontId="38" fillId="0" borderId="4" xfId="0" applyFont="1" applyFill="1" applyBorder="1" applyAlignment="1">
      <alignment horizontal="center" vertical="center"/>
    </xf>
    <xf numFmtId="0" fontId="38" fillId="0" borderId="11"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0" fontId="26" fillId="0" borderId="9" xfId="0" applyNumberFormat="1" applyFont="1" applyFill="1" applyBorder="1" applyAlignment="1">
      <alignment horizontal="center" vertical="center" wrapText="1"/>
    </xf>
    <xf numFmtId="0" fontId="26" fillId="0" borderId="11" xfId="0" applyNumberFormat="1" applyFont="1" applyFill="1" applyBorder="1" applyAlignment="1">
      <alignment horizontal="center" vertical="center" wrapText="1"/>
    </xf>
    <xf numFmtId="0" fontId="26" fillId="6" borderId="5" xfId="0" applyNumberFormat="1" applyFont="1" applyFill="1" applyBorder="1" applyAlignment="1">
      <alignment horizontal="center" vertical="center" wrapText="1"/>
    </xf>
    <xf numFmtId="0" fontId="26" fillId="6" borderId="2" xfId="0" applyNumberFormat="1" applyFont="1" applyFill="1" applyBorder="1" applyAlignment="1">
      <alignment horizontal="center" vertical="center" wrapText="1"/>
    </xf>
    <xf numFmtId="0" fontId="26" fillId="6" borderId="8" xfId="0" applyNumberFormat="1" applyFont="1" applyFill="1" applyBorder="1" applyAlignment="1">
      <alignment horizontal="center" vertical="center" wrapText="1"/>
    </xf>
    <xf numFmtId="0" fontId="19" fillId="6" borderId="5" xfId="0" applyFont="1" applyFill="1" applyBorder="1" applyAlignment="1">
      <alignment horizontal="left" vertical="center" wrapText="1"/>
    </xf>
    <xf numFmtId="0" fontId="19" fillId="13" borderId="2" xfId="0" applyFont="1" applyFill="1" applyBorder="1" applyAlignment="1">
      <alignment horizontal="left" vertical="center" wrapText="1"/>
    </xf>
    <xf numFmtId="0" fontId="19" fillId="13" borderId="8" xfId="0" applyFont="1" applyFill="1" applyBorder="1" applyAlignment="1">
      <alignment horizontal="left" vertical="center" wrapText="1"/>
    </xf>
    <xf numFmtId="0" fontId="19" fillId="16" borderId="5" xfId="0" applyNumberFormat="1" applyFont="1" applyFill="1" applyBorder="1" applyAlignment="1">
      <alignment horizontal="left" vertical="center"/>
    </xf>
    <xf numFmtId="0" fontId="19" fillId="16" borderId="2" xfId="0" applyNumberFormat="1" applyFont="1" applyFill="1" applyBorder="1" applyAlignment="1">
      <alignment horizontal="left" vertical="center"/>
    </xf>
    <xf numFmtId="0" fontId="19" fillId="16" borderId="8" xfId="0" applyNumberFormat="1" applyFont="1" applyFill="1" applyBorder="1" applyAlignment="1">
      <alignment horizontal="left" vertical="center"/>
    </xf>
    <xf numFmtId="9" fontId="19" fillId="5" borderId="4" xfId="129" applyFont="1" applyFill="1" applyBorder="1" applyAlignment="1">
      <alignment horizontal="center" vertical="center" textRotation="90" wrapText="1"/>
    </xf>
    <xf numFmtId="9" fontId="19" fillId="5" borderId="9" xfId="129" applyFont="1" applyFill="1" applyBorder="1" applyAlignment="1">
      <alignment horizontal="center" vertical="center" textRotation="90" wrapText="1"/>
    </xf>
    <xf numFmtId="9" fontId="19" fillId="5" borderId="11" xfId="129" applyFont="1" applyFill="1" applyBorder="1" applyAlignment="1">
      <alignment horizontal="center" vertical="center" textRotation="90"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7" fillId="0" borderId="4" xfId="0" applyFont="1" applyFill="1" applyBorder="1" applyAlignment="1">
      <alignment horizontal="left" vertical="center"/>
    </xf>
    <xf numFmtId="0" fontId="27" fillId="0" borderId="11" xfId="0" applyFont="1" applyFill="1" applyBorder="1" applyAlignment="1">
      <alignment horizontal="left" vertical="center"/>
    </xf>
    <xf numFmtId="9" fontId="19" fillId="14" borderId="9" xfId="0" applyNumberFormat="1" applyFont="1" applyFill="1" applyBorder="1" applyAlignment="1">
      <alignment horizontal="center" vertical="center" textRotation="90"/>
    </xf>
    <xf numFmtId="0" fontId="19" fillId="9" borderId="11" xfId="0" applyFont="1" applyFill="1" applyBorder="1" applyAlignment="1">
      <alignment horizontal="center" vertical="center" textRotation="90"/>
    </xf>
    <xf numFmtId="0" fontId="19" fillId="4" borderId="6" xfId="82" applyFont="1" applyFill="1" applyBorder="1" applyAlignment="1" applyProtection="1">
      <alignment horizontal="center" vertical="center" wrapText="1"/>
    </xf>
    <xf numFmtId="0" fontId="19" fillId="4" borderId="14" xfId="82" applyFont="1" applyFill="1" applyBorder="1" applyAlignment="1" applyProtection="1">
      <alignment horizontal="center" vertical="center" wrapText="1"/>
    </xf>
    <xf numFmtId="0" fontId="19" fillId="4" borderId="13" xfId="82" applyFont="1" applyFill="1" applyBorder="1" applyAlignment="1" applyProtection="1">
      <alignment horizontal="center" vertical="center" wrapText="1"/>
    </xf>
    <xf numFmtId="0" fontId="19" fillId="4" borderId="10" xfId="82" applyFont="1" applyFill="1" applyBorder="1" applyAlignment="1" applyProtection="1">
      <alignment horizontal="center" vertical="center" wrapText="1"/>
    </xf>
    <xf numFmtId="0" fontId="19" fillId="4" borderId="12" xfId="82" applyFont="1" applyFill="1" applyBorder="1" applyAlignment="1" applyProtection="1">
      <alignment horizontal="center" vertical="center" wrapText="1"/>
    </xf>
    <xf numFmtId="0" fontId="19" fillId="4" borderId="17" xfId="82" applyFont="1" applyFill="1" applyBorder="1" applyAlignment="1" applyProtection="1">
      <alignment horizontal="center"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center" vertical="center"/>
    </xf>
    <xf numFmtId="0" fontId="19" fillId="4" borderId="5" xfId="82" applyFont="1" applyFill="1" applyBorder="1" applyAlignment="1" applyProtection="1">
      <alignment horizontal="left" vertical="center" wrapText="1"/>
    </xf>
    <xf numFmtId="0" fontId="19" fillId="4" borderId="8" xfId="82" applyFont="1" applyFill="1" applyBorder="1" applyAlignment="1" applyProtection="1">
      <alignment horizontal="left"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9" fillId="0" borderId="6"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19" fillId="12" borderId="8" xfId="0" applyFont="1" applyFill="1" applyBorder="1" applyAlignment="1">
      <alignment horizontal="left" vertical="center"/>
    </xf>
    <xf numFmtId="0" fontId="38" fillId="0" borderId="4"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38" fillId="0" borderId="11" xfId="0" applyFont="1" applyFill="1" applyBorder="1" applyAlignment="1">
      <alignment horizontal="left" vertical="center" wrapText="1"/>
    </xf>
    <xf numFmtId="0" fontId="38" fillId="0" borderId="3" xfId="0" applyFont="1" applyFill="1" applyBorder="1" applyAlignment="1">
      <alignment horizontal="center" vertical="center" wrapText="1"/>
    </xf>
    <xf numFmtId="0" fontId="19" fillId="5" borderId="9" xfId="0" applyFont="1" applyFill="1" applyBorder="1" applyAlignment="1">
      <alignment horizontal="center" vertical="center" textRotation="90"/>
    </xf>
    <xf numFmtId="0" fontId="26" fillId="12" borderId="5" xfId="0" applyFont="1" applyFill="1" applyBorder="1" applyAlignment="1">
      <alignment horizontal="left" vertical="center" wrapText="1"/>
    </xf>
    <xf numFmtId="0" fontId="26" fillId="12" borderId="2" xfId="0" applyFont="1" applyFill="1" applyBorder="1" applyAlignment="1">
      <alignment horizontal="left" vertical="center" wrapText="1"/>
    </xf>
    <xf numFmtId="0" fontId="26" fillId="12" borderId="8" xfId="0" applyFont="1" applyFill="1" applyBorder="1" applyAlignment="1">
      <alignment horizontal="left" vertical="center" wrapText="1"/>
    </xf>
    <xf numFmtId="0" fontId="26" fillId="0" borderId="3" xfId="0" applyFont="1" applyFill="1" applyBorder="1" applyAlignment="1">
      <alignment horizontal="center" vertical="center"/>
    </xf>
    <xf numFmtId="0" fontId="38" fillId="0" borderId="4" xfId="0" applyFont="1" applyFill="1" applyBorder="1" applyAlignment="1">
      <alignment horizontal="center" vertical="center" wrapText="1"/>
    </xf>
    <xf numFmtId="0" fontId="38" fillId="0" borderId="11" xfId="0" applyFont="1" applyFill="1" applyBorder="1" applyAlignment="1">
      <alignment horizontal="center" vertical="center" wrapText="1"/>
    </xf>
    <xf numFmtId="9" fontId="19" fillId="14" borderId="4" xfId="0" applyNumberFormat="1" applyFont="1" applyFill="1" applyBorder="1" applyAlignment="1">
      <alignment horizontal="center" vertical="center" textRotation="90"/>
    </xf>
    <xf numFmtId="9" fontId="19" fillId="14" borderId="11" xfId="0" applyNumberFormat="1" applyFont="1" applyFill="1" applyBorder="1" applyAlignment="1">
      <alignment horizontal="center" vertical="center" textRotation="90"/>
    </xf>
    <xf numFmtId="0" fontId="27" fillId="0" borderId="4"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9" fontId="55" fillId="14" borderId="4" xfId="0" applyNumberFormat="1" applyFont="1" applyFill="1" applyBorder="1" applyAlignment="1">
      <alignment horizontal="center" vertical="center" textRotation="90"/>
    </xf>
    <xf numFmtId="9" fontId="55" fillId="14" borderId="9" xfId="0" applyNumberFormat="1" applyFont="1" applyFill="1" applyBorder="1" applyAlignment="1">
      <alignment horizontal="center" vertical="center" textRotation="90"/>
    </xf>
    <xf numFmtId="9" fontId="55" fillId="14" borderId="11" xfId="0" applyNumberFormat="1" applyFont="1" applyFill="1" applyBorder="1" applyAlignment="1">
      <alignment horizontal="center" vertical="center" textRotation="90"/>
    </xf>
    <xf numFmtId="0" fontId="58" fillId="0" borderId="3" xfId="0" applyFont="1" applyFill="1" applyBorder="1" applyAlignment="1">
      <alignment horizontal="center" vertical="center"/>
    </xf>
    <xf numFmtId="0" fontId="58" fillId="0" borderId="4"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1" xfId="0" applyFont="1" applyBorder="1" applyAlignment="1">
      <alignment horizontal="center"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19" fillId="16" borderId="5" xfId="0" applyFont="1" applyFill="1" applyBorder="1" applyAlignment="1">
      <alignment horizontal="left" vertical="center" wrapText="1"/>
    </xf>
    <xf numFmtId="0" fontId="19" fillId="16" borderId="2" xfId="0" applyFont="1" applyFill="1" applyBorder="1" applyAlignment="1">
      <alignment horizontal="left" vertical="center" wrapText="1"/>
    </xf>
    <xf numFmtId="0" fontId="19" fillId="16" borderId="8" xfId="0" applyFont="1" applyFill="1" applyBorder="1" applyAlignment="1">
      <alignment horizontal="left" vertical="center" wrapText="1"/>
    </xf>
    <xf numFmtId="0" fontId="26" fillId="0" borderId="16" xfId="0" applyFont="1" applyFill="1" applyBorder="1" applyAlignment="1">
      <alignment horizontal="center" vertical="center"/>
    </xf>
    <xf numFmtId="0" fontId="26" fillId="0" borderId="17" xfId="0" applyFont="1" applyFill="1" applyBorder="1" applyAlignment="1">
      <alignment horizontal="center" vertical="center"/>
    </xf>
    <xf numFmtId="0" fontId="38" fillId="4" borderId="4" xfId="0" applyNumberFormat="1" applyFont="1" applyFill="1" applyBorder="1" applyAlignment="1">
      <alignment horizontal="left" vertical="center" wrapText="1"/>
    </xf>
    <xf numFmtId="0" fontId="38" fillId="4" borderId="11" xfId="0" applyNumberFormat="1" applyFont="1" applyFill="1" applyBorder="1" applyAlignment="1">
      <alignment horizontal="left" vertical="center" wrapText="1"/>
    </xf>
    <xf numFmtId="9" fontId="19" fillId="5" borderId="9" xfId="0" applyNumberFormat="1" applyFont="1" applyFill="1" applyBorder="1" applyAlignment="1">
      <alignment horizontal="center" vertical="center" textRotation="90"/>
    </xf>
    <xf numFmtId="0" fontId="19" fillId="5" borderId="11" xfId="0" applyFont="1" applyFill="1" applyBorder="1" applyAlignment="1">
      <alignment horizontal="center" vertical="center" textRotation="90"/>
    </xf>
    <xf numFmtId="0" fontId="19" fillId="12" borderId="5" xfId="0" applyNumberFormat="1" applyFont="1" applyFill="1" applyBorder="1" applyAlignment="1">
      <alignment horizontal="left" vertical="center" wrapText="1"/>
    </xf>
    <xf numFmtId="0" fontId="19" fillId="12" borderId="2" xfId="0" applyNumberFormat="1" applyFont="1" applyFill="1" applyBorder="1" applyAlignment="1">
      <alignment horizontal="left" vertical="center" wrapText="1"/>
    </xf>
    <xf numFmtId="0" fontId="19" fillId="12" borderId="8" xfId="0" applyNumberFormat="1" applyFont="1" applyFill="1" applyBorder="1" applyAlignment="1">
      <alignment horizontal="left" vertical="center" wrapText="1"/>
    </xf>
    <xf numFmtId="0" fontId="27" fillId="0" borderId="6"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38" fillId="0" borderId="3" xfId="0" applyFont="1" applyFill="1" applyBorder="1" applyAlignment="1">
      <alignment horizontal="center" vertical="center"/>
    </xf>
    <xf numFmtId="0" fontId="27" fillId="0" borderId="14" xfId="0" applyFont="1" applyFill="1" applyBorder="1" applyAlignment="1">
      <alignment horizontal="center" vertical="center" wrapText="1"/>
    </xf>
    <xf numFmtId="0" fontId="27" fillId="0" borderId="12" xfId="0" applyFont="1" applyFill="1" applyBorder="1" applyAlignment="1">
      <alignment horizontal="center" vertical="center" wrapText="1"/>
    </xf>
    <xf numFmtId="0" fontId="19" fillId="0" borderId="0" xfId="0" applyFont="1" applyFill="1" applyAlignment="1">
      <alignment horizontal="center"/>
    </xf>
    <xf numFmtId="0" fontId="30" fillId="0" borderId="5"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30" fillId="0" borderId="8" xfId="0" applyFont="1" applyFill="1" applyBorder="1" applyAlignment="1">
      <alignment horizontal="center" vertical="center" wrapText="1"/>
    </xf>
    <xf numFmtId="0" fontId="26" fillId="18" borderId="5" xfId="0" applyFont="1" applyFill="1" applyBorder="1" applyAlignment="1">
      <alignment horizontal="center" vertical="center"/>
    </xf>
    <xf numFmtId="0" fontId="26" fillId="18" borderId="2" xfId="0" applyFont="1" applyFill="1" applyBorder="1" applyAlignment="1">
      <alignment horizontal="center" vertical="center"/>
    </xf>
    <xf numFmtId="0" fontId="26" fillId="18" borderId="8" xfId="0" applyFont="1" applyFill="1" applyBorder="1" applyAlignment="1">
      <alignment horizontal="center" vertical="center"/>
    </xf>
    <xf numFmtId="0" fontId="30" fillId="5" borderId="5" xfId="0" applyFont="1" applyFill="1" applyBorder="1" applyAlignment="1">
      <alignment horizontal="left" vertical="center" wrapText="1"/>
    </xf>
    <xf numFmtId="0" fontId="30" fillId="5" borderId="2" xfId="0" applyFont="1" applyFill="1" applyBorder="1" applyAlignment="1">
      <alignment horizontal="left" vertical="center" wrapText="1"/>
    </xf>
    <xf numFmtId="0" fontId="30" fillId="5" borderId="8"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27" fillId="0" borderId="4" xfId="0" applyFont="1" applyFill="1" applyBorder="1" applyAlignment="1">
      <alignment horizontal="left" vertical="center" wrapText="1"/>
    </xf>
    <xf numFmtId="0" fontId="27" fillId="0" borderId="11" xfId="0" applyFont="1" applyFill="1" applyBorder="1" applyAlignment="1">
      <alignment horizontal="left" vertical="center" wrapText="1"/>
    </xf>
    <xf numFmtId="9" fontId="19" fillId="13" borderId="0" xfId="0" applyNumberFormat="1" applyFont="1" applyFill="1" applyAlignment="1">
      <alignment horizontal="center" vertical="center" textRotation="90"/>
    </xf>
    <xf numFmtId="0" fontId="19" fillId="6" borderId="0" xfId="0" applyFont="1" applyFill="1" applyAlignment="1">
      <alignment horizontal="center" vertical="center" textRotation="90"/>
    </xf>
    <xf numFmtId="0" fontId="30" fillId="13" borderId="5"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30" fillId="13" borderId="8" xfId="0" applyFont="1" applyFill="1" applyBorder="1" applyAlignment="1">
      <alignment horizontal="left" vertical="center" wrapText="1"/>
    </xf>
    <xf numFmtId="0" fontId="20" fillId="6" borderId="0" xfId="0" applyFont="1" applyFill="1" applyAlignment="1">
      <alignment horizontal="center"/>
    </xf>
    <xf numFmtId="0" fontId="20" fillId="6" borderId="16" xfId="0" applyFont="1" applyFill="1" applyBorder="1" applyAlignment="1">
      <alignment horizontal="center"/>
    </xf>
    <xf numFmtId="0" fontId="19" fillId="5" borderId="5"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8" xfId="0" applyFont="1" applyFill="1" applyBorder="1" applyAlignment="1">
      <alignment horizontal="left" vertical="center" wrapText="1"/>
    </xf>
  </cellXfs>
  <cellStyles count="241">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 3" xfId="163" xr:uid="{00000000-0005-0000-0000-000023000000}"/>
    <cellStyle name="Currency0" xfId="36" xr:uid="{00000000-0005-0000-0000-000024000000}"/>
    <cellStyle name="Date" xfId="37" xr:uid="{00000000-0005-0000-0000-000025000000}"/>
    <cellStyle name="Excel Built-in Excel Built-in Excel Built-in Comma 7 2" xfId="38" xr:uid="{00000000-0005-0000-0000-000026000000}"/>
    <cellStyle name="Excel Built-in Excel Built-in Excel Built-in Comma 7 2 2" xfId="39" xr:uid="{00000000-0005-0000-0000-000027000000}"/>
    <cellStyle name="Excel Built-in Excel Built-in Excel Built-in Comma 7 2 2 2" xfId="40" xr:uid="{00000000-0005-0000-0000-000028000000}"/>
    <cellStyle name="Excel Built-in Excel Built-in Excel Built-in Comma 7 2 2 3" xfId="41" xr:uid="{00000000-0005-0000-0000-000029000000}"/>
    <cellStyle name="Excel Built-in Excel Built-in Excel Built-in Comma 7 2 2 4" xfId="42" xr:uid="{00000000-0005-0000-0000-00002A000000}"/>
    <cellStyle name="Excel Built-in Excel Built-in Excel Built-in Comma 7 2 2 5" xfId="43" xr:uid="{00000000-0005-0000-0000-00002B000000}"/>
    <cellStyle name="Excel Built-in Excel Built-in Excel Built-in Comma 7 2 2_BSC-KPI P. KHKT - DL TRAN YEN 19-5-18" xfId="142" xr:uid="{00000000-0005-0000-0000-00002C000000}"/>
    <cellStyle name="Excel Built-in Excel Built-in Excel Built-in Comma 7 2 3" xfId="44" xr:uid="{00000000-0005-0000-0000-00002D000000}"/>
    <cellStyle name="Excel Built-in Excel Built-in Excel Built-in Comma 7 2_BSC-KPI P. KHKT - DL TRAN YEN 19-5-18" xfId="143" xr:uid="{00000000-0005-0000-0000-00002E000000}"/>
    <cellStyle name="Excel Built-in Excel Built-in Excel Built-in Comma 8" xfId="45" xr:uid="{00000000-0005-0000-0000-00002F000000}"/>
    <cellStyle name="Excel Built-in Excel Built-in Excel Built-in Comma 8 2" xfId="46" xr:uid="{00000000-0005-0000-0000-000030000000}"/>
    <cellStyle name="Excel Built-in Excel Built-in Excel Built-in Comma 8 2 2" xfId="47" xr:uid="{00000000-0005-0000-0000-000031000000}"/>
    <cellStyle name="Excel Built-in Excel Built-in Excel Built-in Comma 8 2_BSC-KPI P. KHKT - DL TRAN YEN 19-5-18" xfId="144" xr:uid="{00000000-0005-0000-0000-000032000000}"/>
    <cellStyle name="Excel Built-in Excel Built-in Excel Built-in Comma 8 3" xfId="48" xr:uid="{00000000-0005-0000-0000-000033000000}"/>
    <cellStyle name="Excel Built-in Excel Built-in Excel Built-in Comma 8 3 2" xfId="49" xr:uid="{00000000-0005-0000-0000-000034000000}"/>
    <cellStyle name="Excel Built-in Excel Built-in Excel Built-in Comma 8 3 3" xfId="50" xr:uid="{00000000-0005-0000-0000-000035000000}"/>
    <cellStyle name="Excel Built-in Excel Built-in Excel Built-in Comma 8 3 4" xfId="51" xr:uid="{00000000-0005-0000-0000-000036000000}"/>
    <cellStyle name="Excel Built-in Excel Built-in Excel Built-in Comma 8 3 5" xfId="52" xr:uid="{00000000-0005-0000-0000-000037000000}"/>
    <cellStyle name="Excel Built-in Excel Built-in Excel Built-in Comma 8 3_BSC-KPI P. KHKT - DL TRAN YEN 19-5-18" xfId="145" xr:uid="{00000000-0005-0000-0000-000038000000}"/>
    <cellStyle name="Excel Built-in Excel Built-in Excel Built-in Comma 8 4" xfId="53" xr:uid="{00000000-0005-0000-0000-000039000000}"/>
    <cellStyle name="Excel Built-in Excel Built-in Excel Built-in Comma 8_BSC-KPI P. KHKT - DL TRAN YEN 19-5-18" xfId="146" xr:uid="{00000000-0005-0000-0000-00003A000000}"/>
    <cellStyle name="Excel Built-in Excel Built-in Excel Built-in Normal 8" xfId="54" xr:uid="{00000000-0005-0000-0000-00003B000000}"/>
    <cellStyle name="Excel Built-in Excel Built-in Excel Built-in Normal 8 2" xfId="55" xr:uid="{00000000-0005-0000-0000-00003C000000}"/>
    <cellStyle name="Excel Built-in Excel Built-in Excel Built-in Normal 8 2 2" xfId="56" xr:uid="{00000000-0005-0000-0000-00003D000000}"/>
    <cellStyle name="Excel Built-in Excel Built-in Excel Built-in Normal 8 2 3" xfId="57" xr:uid="{00000000-0005-0000-0000-00003E000000}"/>
    <cellStyle name="Excel Built-in Excel Built-in Excel Built-in Normal 8 2_BSC-KPI P. KHKT - DL TRAN YEN 19-5-18" xfId="147" xr:uid="{00000000-0005-0000-0000-00003F000000}"/>
    <cellStyle name="Excel Built-in Excel Built-in Excel Built-in Normal_Sheet1" xfId="58" xr:uid="{00000000-0005-0000-0000-000040000000}"/>
    <cellStyle name="Excel Built-in Excel Built-in Excel Built-in Percent 3 2" xfId="59" xr:uid="{00000000-0005-0000-0000-000041000000}"/>
    <cellStyle name="Excel Built-in Excel Built-in Excel Built-in Percent 3 2 2" xfId="60" xr:uid="{00000000-0005-0000-0000-000042000000}"/>
    <cellStyle name="Excel Built-in Excel Built-in Excel Built-in Percent 3 2 2 2" xfId="61" xr:uid="{00000000-0005-0000-0000-000043000000}"/>
    <cellStyle name="Excel Built-in Excel Built-in Excel Built-in Percent 3 2 2 2 2" xfId="62" xr:uid="{00000000-0005-0000-0000-000044000000}"/>
    <cellStyle name="Excel Built-in Excel Built-in Excel Built-in Percent 3 2 2 2_BSC-KPI P. KHKT - DL TRAN YEN 19-5-18" xfId="148" xr:uid="{00000000-0005-0000-0000-000045000000}"/>
    <cellStyle name="Excel Built-in Excel Built-in Excel Built-in Percent 3 2 2 3" xfId="63" xr:uid="{00000000-0005-0000-0000-000046000000}"/>
    <cellStyle name="Excel Built-in Excel Built-in Excel Built-in Percent 3 2 2_BSC-KPI P. KHKT - DL TRAN YEN 19-5-18" xfId="149" xr:uid="{00000000-0005-0000-0000-000047000000}"/>
    <cellStyle name="Excel Built-in Excel Built-in Excel Built-in Percent 3 2 3" xfId="64" xr:uid="{00000000-0005-0000-0000-000048000000}"/>
    <cellStyle name="Excel Built-in Excel Built-in Excel Built-in Percent 3 2_BSC-KPI P. KHKT - DL TRAN YEN 19-5-18" xfId="150" xr:uid="{00000000-0005-0000-0000-000049000000}"/>
    <cellStyle name="Excel Built-in Excel Built-in Excel Built-in Percent 5 2" xfId="65" xr:uid="{00000000-0005-0000-0000-00004A000000}"/>
    <cellStyle name="Excel Built-in Excel Built-in Excel Built-in Percent 5 2 2" xfId="66" xr:uid="{00000000-0005-0000-0000-00004B000000}"/>
    <cellStyle name="Excel Built-in Excel Built-in Excel Built-in Percent 5 2_BSC-KPI P. KHKT - DL TRAN YEN 19-5-18" xfId="151" xr:uid="{00000000-0005-0000-0000-00004C000000}"/>
    <cellStyle name="Excel Built-in Excel Built-in Excel Built-in Percent 5 3" xfId="67" xr:uid="{00000000-0005-0000-0000-00004D000000}"/>
    <cellStyle name="Excel Built-in Excel Built-in Excel Built-in Percent 5 3 2" xfId="68" xr:uid="{00000000-0005-0000-0000-00004E000000}"/>
    <cellStyle name="Excel Built-in Excel Built-in Excel Built-in Percent 5 3_BSC-KPI P. KHKT - DL TRAN YEN 19-5-18" xfId="152" xr:uid="{00000000-0005-0000-0000-00004F000000}"/>
    <cellStyle name="Excel Built-in Excel Built-in Excel Built-in Percent 6" xfId="69" xr:uid="{00000000-0005-0000-0000-000050000000}"/>
    <cellStyle name="Excel Built-in Excel Built-in Excel Built-in Percent 6 2" xfId="70" xr:uid="{00000000-0005-0000-0000-000051000000}"/>
    <cellStyle name="Excel Built-in Excel Built-in Excel Built-in Percent 6 2 2" xfId="71" xr:uid="{00000000-0005-0000-0000-000052000000}"/>
    <cellStyle name="Excel Built-in Excel Built-in Excel Built-in Percent 6 2 3" xfId="72" xr:uid="{00000000-0005-0000-0000-000053000000}"/>
    <cellStyle name="Excel Built-in Excel Built-in Excel Built-in Percent 6 2 4" xfId="73" xr:uid="{00000000-0005-0000-0000-000054000000}"/>
    <cellStyle name="Excel Built-in Excel Built-in Excel Built-in Percent 6 2 5" xfId="74" xr:uid="{00000000-0005-0000-0000-000055000000}"/>
    <cellStyle name="Excel Built-in Excel Built-in Excel Built-in Percent 6 2_BSC-KPI P. KHKT - DL TRAN YEN 19-5-18" xfId="153" xr:uid="{00000000-0005-0000-0000-000056000000}"/>
    <cellStyle name="Excel Built-in Excel Built-in Excel Built-in Percent 6 3" xfId="75" xr:uid="{00000000-0005-0000-0000-000057000000}"/>
    <cellStyle name="Excel Built-in Excel Built-in Excel Built-in Percent 6_BSC-KPI P. KHKT - DL TRAN YEN 19-5-18" xfId="154" xr:uid="{00000000-0005-0000-0000-000058000000}"/>
    <cellStyle name="Excel Built-in Normal" xfId="76" xr:uid="{00000000-0005-0000-0000-000059000000}"/>
    <cellStyle name="Excel Built-in Normal 2" xfId="77" xr:uid="{00000000-0005-0000-0000-00005A000000}"/>
    <cellStyle name="Excel Built-in Normal 3" xfId="78" xr:uid="{00000000-0005-0000-0000-00005B000000}"/>
    <cellStyle name="Excel Built-in Normal_BSC-KPI P. KHKT - DL TRAN YEN 19-5-18" xfId="155" xr:uid="{00000000-0005-0000-0000-00005C000000}"/>
    <cellStyle name="Fixed" xfId="79" xr:uid="{00000000-0005-0000-0000-00005D000000}"/>
    <cellStyle name="Header1" xfId="80" xr:uid="{00000000-0005-0000-0000-00005E000000}"/>
    <cellStyle name="Header2" xfId="81" xr:uid="{00000000-0005-0000-0000-00005F000000}"/>
    <cellStyle name="Hyperlink" xfId="82" builtinId="8"/>
    <cellStyle name="Normal" xfId="0" builtinId="0"/>
    <cellStyle name="Normal - Style1" xfId="83" xr:uid="{00000000-0005-0000-0000-000062000000}"/>
    <cellStyle name="Normal 10" xfId="84" xr:uid="{00000000-0005-0000-0000-000063000000}"/>
    <cellStyle name="Normal 10 2" xfId="85" xr:uid="{00000000-0005-0000-0000-000064000000}"/>
    <cellStyle name="Normal 11" xfId="86" xr:uid="{00000000-0005-0000-0000-000065000000}"/>
    <cellStyle name="Normal 12" xfId="87" xr:uid="{00000000-0005-0000-0000-000066000000}"/>
    <cellStyle name="Normal 13" xfId="88" xr:uid="{00000000-0005-0000-0000-000067000000}"/>
    <cellStyle name="Normal 13 2" xfId="164" xr:uid="{00000000-0005-0000-0000-000068000000}"/>
    <cellStyle name="Normal 13 3" xfId="165" xr:uid="{00000000-0005-0000-0000-000069000000}"/>
    <cellStyle name="Normal 13 4" xfId="166" xr:uid="{00000000-0005-0000-0000-00006A000000}"/>
    <cellStyle name="Normal 2" xfId="89" xr:uid="{00000000-0005-0000-0000-00006B000000}"/>
    <cellStyle name="Normal 2 10" xfId="167" xr:uid="{00000000-0005-0000-0000-00006C000000}"/>
    <cellStyle name="Normal 2 11" xfId="168" xr:uid="{00000000-0005-0000-0000-00006D000000}"/>
    <cellStyle name="Normal 2 11 2 2" xfId="90" xr:uid="{00000000-0005-0000-0000-00006E000000}"/>
    <cellStyle name="Normal 2 11 2 2 2" xfId="169" xr:uid="{00000000-0005-0000-0000-00006F000000}"/>
    <cellStyle name="Normal 2 11 2 2 3" xfId="170" xr:uid="{00000000-0005-0000-0000-000070000000}"/>
    <cellStyle name="Normal 2 11 2 2 4" xfId="171" xr:uid="{00000000-0005-0000-0000-000071000000}"/>
    <cellStyle name="Normal 2 12" xfId="172" xr:uid="{00000000-0005-0000-0000-000072000000}"/>
    <cellStyle name="Normal 2 13" xfId="173" xr:uid="{00000000-0005-0000-0000-000073000000}"/>
    <cellStyle name="Normal 2 14" xfId="174" xr:uid="{00000000-0005-0000-0000-000074000000}"/>
    <cellStyle name="Normal 2 2" xfId="91" xr:uid="{00000000-0005-0000-0000-000075000000}"/>
    <cellStyle name="Normal 2 2 2" xfId="92" xr:uid="{00000000-0005-0000-0000-000076000000}"/>
    <cellStyle name="Normal 2 2 3" xfId="93" xr:uid="{00000000-0005-0000-0000-000077000000}"/>
    <cellStyle name="Normal 2 3" xfId="94" xr:uid="{00000000-0005-0000-0000-000078000000}"/>
    <cellStyle name="Normal 2 4" xfId="95" xr:uid="{00000000-0005-0000-0000-000079000000}"/>
    <cellStyle name="Normal 2 5" xfId="96" xr:uid="{00000000-0005-0000-0000-00007A000000}"/>
    <cellStyle name="Normal 2 5 2" xfId="97" xr:uid="{00000000-0005-0000-0000-00007B000000}"/>
    <cellStyle name="Normal 2 5 2 2" xfId="175" xr:uid="{00000000-0005-0000-0000-00007C000000}"/>
    <cellStyle name="Normal 2 5 2 3" xfId="176" xr:uid="{00000000-0005-0000-0000-00007D000000}"/>
    <cellStyle name="Normal 2 5 2 4" xfId="177" xr:uid="{00000000-0005-0000-0000-00007E000000}"/>
    <cellStyle name="Normal 2 5 3" xfId="98" xr:uid="{00000000-0005-0000-0000-00007F000000}"/>
    <cellStyle name="Normal 2 5 3 2" xfId="178" xr:uid="{00000000-0005-0000-0000-000080000000}"/>
    <cellStyle name="Normal 2 5 3 3" xfId="179" xr:uid="{00000000-0005-0000-0000-000081000000}"/>
    <cellStyle name="Normal 2 5 3 4" xfId="180" xr:uid="{00000000-0005-0000-0000-000082000000}"/>
    <cellStyle name="Normal 2 5 4" xfId="181" xr:uid="{00000000-0005-0000-0000-000083000000}"/>
    <cellStyle name="Normal 2 5 5" xfId="182" xr:uid="{00000000-0005-0000-0000-000084000000}"/>
    <cellStyle name="Normal 2 5 5 2" xfId="99" xr:uid="{00000000-0005-0000-0000-000085000000}"/>
    <cellStyle name="Normal 2 5 5 2 2" xfId="183" xr:uid="{00000000-0005-0000-0000-000086000000}"/>
    <cellStyle name="Normal 2 5 5 2 3" xfId="184" xr:uid="{00000000-0005-0000-0000-000087000000}"/>
    <cellStyle name="Normal 2 5 5 2 4" xfId="185" xr:uid="{00000000-0005-0000-0000-000088000000}"/>
    <cellStyle name="Normal 2 5 6" xfId="186" xr:uid="{00000000-0005-0000-0000-000089000000}"/>
    <cellStyle name="Normal 2 5_BSC-KPI P. KHKT - DL TRAN YEN 19-5-18" xfId="156" xr:uid="{00000000-0005-0000-0000-00008A000000}"/>
    <cellStyle name="Normal 2 6" xfId="100" xr:uid="{00000000-0005-0000-0000-00008B000000}"/>
    <cellStyle name="Normal 2 6 2" xfId="101" xr:uid="{00000000-0005-0000-0000-00008C000000}"/>
    <cellStyle name="Normal 2 6 2 2" xfId="187" xr:uid="{00000000-0005-0000-0000-00008D000000}"/>
    <cellStyle name="Normal 2 6 2 3" xfId="188" xr:uid="{00000000-0005-0000-0000-00008E000000}"/>
    <cellStyle name="Normal 2 6 2 4" xfId="189" xr:uid="{00000000-0005-0000-0000-00008F000000}"/>
    <cellStyle name="Normal 2 6 3" xfId="190" xr:uid="{00000000-0005-0000-0000-000090000000}"/>
    <cellStyle name="Normal 2 6 4" xfId="191" xr:uid="{00000000-0005-0000-0000-000091000000}"/>
    <cellStyle name="Normal 2 6 5" xfId="192" xr:uid="{00000000-0005-0000-0000-000092000000}"/>
    <cellStyle name="Normal 2 6_BSC-KPI P. KHKT - DL TRAN YEN 19-5-18" xfId="157" xr:uid="{00000000-0005-0000-0000-000093000000}"/>
    <cellStyle name="Normal 2 7" xfId="102" xr:uid="{00000000-0005-0000-0000-000094000000}"/>
    <cellStyle name="Normal 2 7 2" xfId="103" xr:uid="{00000000-0005-0000-0000-000095000000}"/>
    <cellStyle name="Normal 2 7 2 2" xfId="193" xr:uid="{00000000-0005-0000-0000-000096000000}"/>
    <cellStyle name="Normal 2 7 2 3" xfId="194" xr:uid="{00000000-0005-0000-0000-000097000000}"/>
    <cellStyle name="Normal 2 7 2 4" xfId="195" xr:uid="{00000000-0005-0000-0000-000098000000}"/>
    <cellStyle name="Normal 2 7 3" xfId="196" xr:uid="{00000000-0005-0000-0000-000099000000}"/>
    <cellStyle name="Normal 2 7 4" xfId="197" xr:uid="{00000000-0005-0000-0000-00009A000000}"/>
    <cellStyle name="Normal 2 7 5" xfId="198" xr:uid="{00000000-0005-0000-0000-00009B000000}"/>
    <cellStyle name="Normal 2 7_BSC-KPI P. KHKT - DL TRAN YEN 19-5-18" xfId="158" xr:uid="{00000000-0005-0000-0000-00009C000000}"/>
    <cellStyle name="Normal 2 8" xfId="104" xr:uid="{00000000-0005-0000-0000-00009D000000}"/>
    <cellStyle name="Normal 2 8 2" xfId="199" xr:uid="{00000000-0005-0000-0000-00009E000000}"/>
    <cellStyle name="Normal 2 9" xfId="200" xr:uid="{00000000-0005-0000-0000-00009F000000}"/>
    <cellStyle name="Normal 2_2_Template for BSC-KPI planning_PayNet 11.12.09 KTTC" xfId="105" xr:uid="{00000000-0005-0000-0000-0000A0000000}"/>
    <cellStyle name="Normal 3" xfId="106" xr:uid="{00000000-0005-0000-0000-0000A1000000}"/>
    <cellStyle name="Normal 3 2" xfId="107" xr:uid="{00000000-0005-0000-0000-0000A2000000}"/>
    <cellStyle name="Normal 4" xfId="108" xr:uid="{00000000-0005-0000-0000-0000A3000000}"/>
    <cellStyle name="Normal 5" xfId="109" xr:uid="{00000000-0005-0000-0000-0000A4000000}"/>
    <cellStyle name="Normal 5 4" xfId="110" xr:uid="{00000000-0005-0000-0000-0000A5000000}"/>
    <cellStyle name="Normal 6" xfId="111" xr:uid="{00000000-0005-0000-0000-0000A6000000}"/>
    <cellStyle name="Normal 7" xfId="112" xr:uid="{00000000-0005-0000-0000-0000A7000000}"/>
    <cellStyle name="Normal 7 10" xfId="201" xr:uid="{00000000-0005-0000-0000-0000A8000000}"/>
    <cellStyle name="Normal 7 11" xfId="202" xr:uid="{00000000-0005-0000-0000-0000A9000000}"/>
    <cellStyle name="Normal 7 12" xfId="203" xr:uid="{00000000-0005-0000-0000-0000AA000000}"/>
    <cellStyle name="Normal 7 13" xfId="204" xr:uid="{00000000-0005-0000-0000-0000AB000000}"/>
    <cellStyle name="Normal 7 14" xfId="205" xr:uid="{00000000-0005-0000-0000-0000AC000000}"/>
    <cellStyle name="Normal 7 2" xfId="113" xr:uid="{00000000-0005-0000-0000-0000AD000000}"/>
    <cellStyle name="Normal 7 2 2" xfId="114" xr:uid="{00000000-0005-0000-0000-0000AE000000}"/>
    <cellStyle name="Normal 7 2 2 2" xfId="206" xr:uid="{00000000-0005-0000-0000-0000AF000000}"/>
    <cellStyle name="Normal 7 2 2 3" xfId="207" xr:uid="{00000000-0005-0000-0000-0000B0000000}"/>
    <cellStyle name="Normal 7 2 2 4" xfId="208" xr:uid="{00000000-0005-0000-0000-0000B1000000}"/>
    <cellStyle name="Normal 7 2 3" xfId="209" xr:uid="{00000000-0005-0000-0000-0000B2000000}"/>
    <cellStyle name="Normal 7 2 4" xfId="210" xr:uid="{00000000-0005-0000-0000-0000B3000000}"/>
    <cellStyle name="Normal 7 2 5" xfId="211" xr:uid="{00000000-0005-0000-0000-0000B4000000}"/>
    <cellStyle name="Normal 7 2_BSC-KPI P. KHKT - DL TRAN YEN 19-5-18" xfId="159" xr:uid="{00000000-0005-0000-0000-0000B5000000}"/>
    <cellStyle name="Normal 7 3" xfId="115" xr:uid="{00000000-0005-0000-0000-0000B6000000}"/>
    <cellStyle name="Normal 7 3 2" xfId="116" xr:uid="{00000000-0005-0000-0000-0000B7000000}"/>
    <cellStyle name="Normal 7 3 2 2" xfId="212" xr:uid="{00000000-0005-0000-0000-0000B8000000}"/>
    <cellStyle name="Normal 7 3 2 3" xfId="213" xr:uid="{00000000-0005-0000-0000-0000B9000000}"/>
    <cellStyle name="Normal 7 3 2 4" xfId="214" xr:uid="{00000000-0005-0000-0000-0000BA000000}"/>
    <cellStyle name="Normal 7 3 3" xfId="117" xr:uid="{00000000-0005-0000-0000-0000BB000000}"/>
    <cellStyle name="Normal 7 3 3 2" xfId="215" xr:uid="{00000000-0005-0000-0000-0000BC000000}"/>
    <cellStyle name="Normal 7 3 3 3" xfId="216" xr:uid="{00000000-0005-0000-0000-0000BD000000}"/>
    <cellStyle name="Normal 7 3 3 4" xfId="217" xr:uid="{00000000-0005-0000-0000-0000BE000000}"/>
    <cellStyle name="Normal 7 3 4" xfId="118" xr:uid="{00000000-0005-0000-0000-0000BF000000}"/>
    <cellStyle name="Normal 7 3 4 2" xfId="218" xr:uid="{00000000-0005-0000-0000-0000C0000000}"/>
    <cellStyle name="Normal 7 3 4 3" xfId="219" xr:uid="{00000000-0005-0000-0000-0000C1000000}"/>
    <cellStyle name="Normal 7 3 4 4" xfId="220" xr:uid="{00000000-0005-0000-0000-0000C2000000}"/>
    <cellStyle name="Normal 7 3 5" xfId="221" xr:uid="{00000000-0005-0000-0000-0000C3000000}"/>
    <cellStyle name="Normal 7 3 6" xfId="222" xr:uid="{00000000-0005-0000-0000-0000C4000000}"/>
    <cellStyle name="Normal 7 3 7" xfId="223" xr:uid="{00000000-0005-0000-0000-0000C5000000}"/>
    <cellStyle name="Normal 7 3_BSC-KPI P. KHKT - DL TRAN YEN 19-5-18" xfId="160" xr:uid="{00000000-0005-0000-0000-0000C6000000}"/>
    <cellStyle name="Normal 7 4" xfId="119" xr:uid="{00000000-0005-0000-0000-0000C7000000}"/>
    <cellStyle name="Normal 7 4 2" xfId="224" xr:uid="{00000000-0005-0000-0000-0000C8000000}"/>
    <cellStyle name="Normal 7 4 3" xfId="225" xr:uid="{00000000-0005-0000-0000-0000C9000000}"/>
    <cellStyle name="Normal 7 4 4" xfId="226" xr:uid="{00000000-0005-0000-0000-0000CA000000}"/>
    <cellStyle name="Normal 7 5" xfId="120" xr:uid="{00000000-0005-0000-0000-0000CB000000}"/>
    <cellStyle name="Normal 7 5 2" xfId="121" xr:uid="{00000000-0005-0000-0000-0000CC000000}"/>
    <cellStyle name="Normal 7 5 2 2" xfId="227" xr:uid="{00000000-0005-0000-0000-0000CD000000}"/>
    <cellStyle name="Normal 7 5 2 3" xfId="228" xr:uid="{00000000-0005-0000-0000-0000CE000000}"/>
    <cellStyle name="Normal 7 5 2 4" xfId="229" xr:uid="{00000000-0005-0000-0000-0000CF000000}"/>
    <cellStyle name="Normal 7 5 3" xfId="230" xr:uid="{00000000-0005-0000-0000-0000D0000000}"/>
    <cellStyle name="Normal 7 5 4" xfId="231" xr:uid="{00000000-0005-0000-0000-0000D1000000}"/>
    <cellStyle name="Normal 7 5 5" xfId="232" xr:uid="{00000000-0005-0000-0000-0000D2000000}"/>
    <cellStyle name="Normal 7 5_BSC-KPI P. KHKT - DL TRAN YEN 19-5-18" xfId="161" xr:uid="{00000000-0005-0000-0000-0000D3000000}"/>
    <cellStyle name="Normal 7 6" xfId="122" xr:uid="{00000000-0005-0000-0000-0000D4000000}"/>
    <cellStyle name="Normal 7 6 2" xfId="233" xr:uid="{00000000-0005-0000-0000-0000D5000000}"/>
    <cellStyle name="Normal 7 6 3" xfId="234" xr:uid="{00000000-0005-0000-0000-0000D6000000}"/>
    <cellStyle name="Normal 7 6 4" xfId="235" xr:uid="{00000000-0005-0000-0000-0000D7000000}"/>
    <cellStyle name="Normal 7 7" xfId="123" xr:uid="{00000000-0005-0000-0000-0000D8000000}"/>
    <cellStyle name="Normal 7 7 2" xfId="236" xr:uid="{00000000-0005-0000-0000-0000D9000000}"/>
    <cellStyle name="Normal 7 7 3" xfId="237" xr:uid="{00000000-0005-0000-0000-0000DA000000}"/>
    <cellStyle name="Normal 7 7 4" xfId="238" xr:uid="{00000000-0005-0000-0000-0000DB000000}"/>
    <cellStyle name="Normal 7 8" xfId="124" xr:uid="{00000000-0005-0000-0000-0000DC000000}"/>
    <cellStyle name="Normal 7 8 2" xfId="239" xr:uid="{00000000-0005-0000-0000-0000DD000000}"/>
    <cellStyle name="Normal 7 9" xfId="240" xr:uid="{00000000-0005-0000-0000-0000DE000000}"/>
    <cellStyle name="Normal 7_BSC-KPI P. KHKT - DL TRAN YEN 19-5-18" xfId="162" xr:uid="{00000000-0005-0000-0000-0000DF000000}"/>
    <cellStyle name="Normal 8" xfId="125" xr:uid="{00000000-0005-0000-0000-0000E0000000}"/>
    <cellStyle name="Normal 9" xfId="126" xr:uid="{00000000-0005-0000-0000-0000E1000000}"/>
    <cellStyle name="Normal 9 2" xfId="127" xr:uid="{00000000-0005-0000-0000-0000E2000000}"/>
    <cellStyle name="Normal_VTU" xfId="128" xr:uid="{00000000-0005-0000-0000-0000E3000000}"/>
    <cellStyle name="Percent" xfId="129" builtinId="5"/>
    <cellStyle name="Percent 2" xfId="130" xr:uid="{00000000-0005-0000-0000-0000E5000000}"/>
    <cellStyle name="Percent 2 2" xfId="131" xr:uid="{00000000-0005-0000-0000-0000E6000000}"/>
    <cellStyle name="Percent 2 3" xfId="132" xr:uid="{00000000-0005-0000-0000-0000E7000000}"/>
    <cellStyle name="Percent 3" xfId="133" xr:uid="{00000000-0005-0000-0000-0000E8000000}"/>
    <cellStyle name="Percent 3 2" xfId="134" xr:uid="{00000000-0005-0000-0000-0000E9000000}"/>
    <cellStyle name="Percent 4" xfId="135" xr:uid="{00000000-0005-0000-0000-0000EA000000}"/>
    <cellStyle name="Percent 5" xfId="136" xr:uid="{00000000-0005-0000-0000-0000EB000000}"/>
    <cellStyle name="Percent 5 2" xfId="137" xr:uid="{00000000-0005-0000-0000-0000EC000000}"/>
    <cellStyle name="Percent 5 3" xfId="138" xr:uid="{00000000-0005-0000-0000-0000ED000000}"/>
    <cellStyle name="Percent 6" xfId="139" xr:uid="{00000000-0005-0000-0000-0000EE000000}"/>
    <cellStyle name="Percent 7" xfId="140" xr:uid="{00000000-0005-0000-0000-0000EF000000}"/>
    <cellStyle name="Percent 7 2" xfId="141" xr:uid="{00000000-0005-0000-0000-0000F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KPI\2018\KPI%20m&#7899;i%202018\000.%20KPI%20DL%20Y&#202;N%20B&#204;NH\GIAO%20CHI%20TIEU%20KPI%20THANG%207\KPI%20%20GIAM%20D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L "/>
      <sheetName val="MTCN- DL "/>
      <sheetName val=" KPI GIAM DOC"/>
    </sheetNames>
    <sheetDataSet>
      <sheetData sheetId="0"/>
      <sheetData sheetId="1"/>
      <sheetData sheetId="2">
        <row r="12">
          <cell r="L12">
            <v>1511.52</v>
          </cell>
        </row>
        <row r="13">
          <cell r="L13">
            <v>77.16</v>
          </cell>
        </row>
        <row r="14">
          <cell r="L14">
            <v>99.7</v>
          </cell>
        </row>
        <row r="20">
          <cell r="L20">
            <v>3.43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zoomScale="70" zoomScaleNormal="70" workbookViewId="0">
      <selection activeCell="A2" sqref="A2"/>
    </sheetView>
  </sheetViews>
  <sheetFormatPr defaultRowHeight="15.75"/>
  <cols>
    <col min="1" max="1" width="5.5" style="67" customWidth="1"/>
    <col min="2" max="2" width="6.375" style="67" customWidth="1"/>
    <col min="3" max="3" width="4" style="97" customWidth="1"/>
    <col min="4" max="4" width="20.625" style="98" customWidth="1"/>
    <col min="5" max="5" width="7.5" style="99" customWidth="1"/>
    <col min="6" max="6" width="7.375" style="99" customWidth="1"/>
    <col min="7" max="7" width="24.875" style="100" customWidth="1"/>
    <col min="8" max="8" width="6.5" style="100" bestFit="1" customWidth="1"/>
    <col min="9" max="9" width="24.875" style="100" customWidth="1"/>
    <col min="10" max="10" width="8.125" style="99" customWidth="1"/>
    <col min="11" max="11" width="9.25" style="101" customWidth="1"/>
    <col min="12" max="13" width="8.125" style="67" customWidth="1"/>
    <col min="14" max="14" width="7.625" style="149" customWidth="1"/>
    <col min="15" max="16" width="8.5" style="149" customWidth="1"/>
    <col min="17" max="17" width="10.5" style="149" customWidth="1"/>
    <col min="18" max="18" width="10.375" style="149" customWidth="1"/>
    <col min="19" max="19" width="11" style="149" customWidth="1"/>
    <col min="20" max="21" width="8.5" style="149" customWidth="1"/>
    <col min="22" max="16384" width="9" style="67"/>
  </cols>
  <sheetData>
    <row r="1" spans="1:21" ht="43.7" customHeight="1">
      <c r="A1" s="408" t="s">
        <v>790</v>
      </c>
      <c r="B1" s="408"/>
      <c r="C1" s="408"/>
      <c r="D1" s="408"/>
      <c r="E1" s="408"/>
      <c r="F1" s="408"/>
      <c r="G1" s="408"/>
      <c r="H1" s="408"/>
      <c r="I1" s="408"/>
      <c r="J1" s="408"/>
      <c r="K1" s="408"/>
      <c r="L1" s="408"/>
      <c r="M1" s="408"/>
      <c r="N1" s="408"/>
      <c r="O1" s="408"/>
      <c r="P1" s="408"/>
      <c r="Q1" s="408"/>
      <c r="R1" s="408"/>
      <c r="S1" s="408"/>
      <c r="T1" s="408"/>
      <c r="U1" s="408"/>
    </row>
    <row r="2" spans="1:21" ht="19.7" customHeight="1">
      <c r="A2" s="68"/>
      <c r="B2" s="68"/>
      <c r="C2" s="68"/>
      <c r="D2" s="69" t="s">
        <v>52</v>
      </c>
      <c r="E2" s="70"/>
      <c r="F2" s="70"/>
      <c r="G2" s="71"/>
      <c r="H2" s="71"/>
      <c r="I2" s="71"/>
      <c r="J2" s="70"/>
      <c r="K2" s="72"/>
      <c r="L2" s="68"/>
      <c r="M2" s="68"/>
      <c r="N2" s="139" t="s">
        <v>235</v>
      </c>
      <c r="O2" s="139"/>
      <c r="P2" s="140"/>
      <c r="Q2" s="140"/>
      <c r="R2" s="140"/>
      <c r="S2" s="139"/>
      <c r="T2" s="139"/>
      <c r="U2" s="140"/>
    </row>
    <row r="3" spans="1:21">
      <c r="A3" s="73"/>
      <c r="B3" s="73"/>
      <c r="C3" s="73"/>
      <c r="D3" s="74"/>
      <c r="E3" s="75"/>
      <c r="F3" s="75">
        <v>1</v>
      </c>
      <c r="G3" s="75">
        <v>2</v>
      </c>
      <c r="H3" s="75"/>
      <c r="I3" s="75"/>
      <c r="J3" s="75">
        <v>3</v>
      </c>
      <c r="K3" s="75">
        <v>4</v>
      </c>
      <c r="L3" s="75">
        <v>7</v>
      </c>
      <c r="M3" s="75">
        <v>8</v>
      </c>
      <c r="N3" s="75">
        <v>10</v>
      </c>
      <c r="O3" s="75">
        <v>11</v>
      </c>
      <c r="P3" s="75">
        <v>12</v>
      </c>
      <c r="Q3" s="75">
        <v>13</v>
      </c>
      <c r="R3" s="75">
        <v>14</v>
      </c>
      <c r="S3" s="75">
        <v>15</v>
      </c>
      <c r="T3" s="75">
        <v>16</v>
      </c>
      <c r="U3" s="75">
        <v>18</v>
      </c>
    </row>
    <row r="4" spans="1:21" ht="36.950000000000003" customHeight="1">
      <c r="A4" s="418" t="s">
        <v>53</v>
      </c>
      <c r="B4" s="418"/>
      <c r="C4" s="418"/>
      <c r="D4" s="418"/>
      <c r="E4" s="405" t="s">
        <v>27</v>
      </c>
      <c r="F4" s="405" t="s">
        <v>490</v>
      </c>
      <c r="G4" s="406" t="s">
        <v>28</v>
      </c>
      <c r="H4" s="405" t="s">
        <v>491</v>
      </c>
      <c r="I4" s="406" t="s">
        <v>28</v>
      </c>
      <c r="J4" s="405" t="s">
        <v>29</v>
      </c>
      <c r="K4" s="411" t="s">
        <v>30</v>
      </c>
      <c r="L4" s="412" t="s">
        <v>32</v>
      </c>
      <c r="M4" s="414" t="s">
        <v>31</v>
      </c>
      <c r="N4" s="415" t="s">
        <v>246</v>
      </c>
      <c r="O4" s="415" t="s">
        <v>107</v>
      </c>
      <c r="P4" s="415" t="s">
        <v>108</v>
      </c>
      <c r="Q4" s="417" t="s">
        <v>211</v>
      </c>
      <c r="R4" s="417" t="s">
        <v>247</v>
      </c>
      <c r="S4" s="409" t="s">
        <v>248</v>
      </c>
      <c r="T4" s="409" t="s">
        <v>492</v>
      </c>
      <c r="U4" s="409" t="s">
        <v>249</v>
      </c>
    </row>
    <row r="5" spans="1:21" ht="57.6" customHeight="1">
      <c r="A5" s="418"/>
      <c r="B5" s="418"/>
      <c r="C5" s="418"/>
      <c r="D5" s="418"/>
      <c r="E5" s="405"/>
      <c r="F5" s="405"/>
      <c r="G5" s="407"/>
      <c r="H5" s="405"/>
      <c r="I5" s="407"/>
      <c r="J5" s="405"/>
      <c r="K5" s="411"/>
      <c r="L5" s="413"/>
      <c r="M5" s="414"/>
      <c r="N5" s="416"/>
      <c r="O5" s="416"/>
      <c r="P5" s="416"/>
      <c r="Q5" s="416"/>
      <c r="R5" s="416"/>
      <c r="S5" s="410"/>
      <c r="T5" s="410"/>
      <c r="U5" s="410"/>
    </row>
    <row r="6" spans="1:21" ht="66.75" customHeight="1">
      <c r="A6" s="419" t="s">
        <v>33</v>
      </c>
      <c r="B6" s="421">
        <v>0.25</v>
      </c>
      <c r="C6" s="423" t="s">
        <v>15</v>
      </c>
      <c r="D6" s="425" t="s">
        <v>1</v>
      </c>
      <c r="E6" s="427">
        <v>0.5</v>
      </c>
      <c r="F6" s="78" t="s">
        <v>493</v>
      </c>
      <c r="G6" s="77" t="s">
        <v>51</v>
      </c>
      <c r="H6" s="78" t="s">
        <v>494</v>
      </c>
      <c r="I6" s="77" t="s">
        <v>495</v>
      </c>
      <c r="J6" s="36">
        <v>0.7</v>
      </c>
      <c r="K6" s="79">
        <f>J6*$E$6*$B$6</f>
        <v>8.7499999999999994E-2</v>
      </c>
      <c r="L6" s="36" t="s">
        <v>41</v>
      </c>
      <c r="M6" s="81" t="s">
        <v>36</v>
      </c>
      <c r="N6" s="121" t="s">
        <v>70</v>
      </c>
      <c r="O6" s="121" t="s">
        <v>238</v>
      </c>
      <c r="P6" s="82"/>
      <c r="Q6" s="82"/>
      <c r="R6" s="121" t="s">
        <v>237</v>
      </c>
      <c r="S6" s="82"/>
      <c r="T6" s="121" t="s">
        <v>237</v>
      </c>
      <c r="U6" s="82"/>
    </row>
    <row r="7" spans="1:21" ht="66.75" customHeight="1">
      <c r="A7" s="419"/>
      <c r="B7" s="421"/>
      <c r="C7" s="424"/>
      <c r="D7" s="426"/>
      <c r="E7" s="428"/>
      <c r="F7" s="78" t="s">
        <v>496</v>
      </c>
      <c r="G7" s="77" t="s">
        <v>213</v>
      </c>
      <c r="H7" s="78" t="s">
        <v>497</v>
      </c>
      <c r="I7" s="77" t="s">
        <v>481</v>
      </c>
      <c r="J7" s="36">
        <v>0.3</v>
      </c>
      <c r="K7" s="79">
        <f>J7*$E$6*$B$6</f>
        <v>3.7499999999999999E-2</v>
      </c>
      <c r="L7" s="36" t="s">
        <v>482</v>
      </c>
      <c r="M7" s="81" t="s">
        <v>36</v>
      </c>
      <c r="N7" s="121" t="s">
        <v>70</v>
      </c>
      <c r="O7" s="121" t="s">
        <v>238</v>
      </c>
      <c r="P7" s="121" t="s">
        <v>72</v>
      </c>
      <c r="Q7" s="121"/>
      <c r="R7" s="121" t="s">
        <v>237</v>
      </c>
      <c r="S7" s="121"/>
      <c r="T7" s="121"/>
      <c r="U7" s="121" t="s">
        <v>237</v>
      </c>
    </row>
    <row r="8" spans="1:21" ht="61.5" customHeight="1">
      <c r="A8" s="419"/>
      <c r="B8" s="421"/>
      <c r="C8" s="429" t="s">
        <v>17</v>
      </c>
      <c r="D8" s="430" t="s">
        <v>50</v>
      </c>
      <c r="E8" s="431">
        <v>0.5</v>
      </c>
      <c r="F8" s="78" t="s">
        <v>498</v>
      </c>
      <c r="G8" s="77" t="s">
        <v>48</v>
      </c>
      <c r="H8" s="78" t="s">
        <v>499</v>
      </c>
      <c r="I8" s="77" t="s">
        <v>48</v>
      </c>
      <c r="J8" s="36">
        <v>0.5</v>
      </c>
      <c r="K8" s="79">
        <f>J8*$E$8*$B$6</f>
        <v>6.25E-2</v>
      </c>
      <c r="L8" s="36" t="s">
        <v>34</v>
      </c>
      <c r="M8" s="81" t="s">
        <v>40</v>
      </c>
      <c r="N8" s="121" t="s">
        <v>70</v>
      </c>
      <c r="O8" s="121" t="s">
        <v>238</v>
      </c>
      <c r="P8" s="121"/>
      <c r="Q8" s="121"/>
      <c r="R8" s="121" t="s">
        <v>237</v>
      </c>
      <c r="S8" s="121"/>
      <c r="T8" s="121"/>
      <c r="U8" s="82"/>
    </row>
    <row r="9" spans="1:21" ht="57" customHeight="1">
      <c r="A9" s="420"/>
      <c r="B9" s="422"/>
      <c r="C9" s="423"/>
      <c r="D9" s="425" t="e">
        <v>#N/A</v>
      </c>
      <c r="E9" s="431"/>
      <c r="F9" s="78" t="s">
        <v>500</v>
      </c>
      <c r="G9" s="77" t="s">
        <v>63</v>
      </c>
      <c r="H9" s="78" t="s">
        <v>501</v>
      </c>
      <c r="I9" s="77" t="s">
        <v>63</v>
      </c>
      <c r="J9" s="36">
        <v>0.5</v>
      </c>
      <c r="K9" s="79">
        <f>J9*$E$8*$B$6</f>
        <v>6.25E-2</v>
      </c>
      <c r="L9" s="36" t="s">
        <v>422</v>
      </c>
      <c r="M9" s="81" t="s">
        <v>40</v>
      </c>
      <c r="N9" s="121" t="s">
        <v>70</v>
      </c>
      <c r="O9" s="121"/>
      <c r="P9" s="121"/>
      <c r="Q9" s="121" t="s">
        <v>237</v>
      </c>
      <c r="R9" s="121"/>
      <c r="S9" s="121"/>
      <c r="T9" s="82"/>
      <c r="U9" s="82"/>
    </row>
    <row r="10" spans="1:21" ht="25.5" customHeight="1">
      <c r="A10" s="141"/>
      <c r="B10" s="123"/>
      <c r="C10" s="142"/>
      <c r="D10" s="143"/>
      <c r="E10" s="124">
        <f>SUM(E6:E9)</f>
        <v>1</v>
      </c>
      <c r="F10" s="124"/>
      <c r="G10" s="125"/>
      <c r="H10" s="125"/>
      <c r="I10" s="125"/>
      <c r="J10" s="126"/>
      <c r="K10" s="127"/>
      <c r="L10" s="126"/>
      <c r="M10" s="144"/>
      <c r="N10" s="145"/>
      <c r="O10" s="145"/>
      <c r="P10" s="145"/>
      <c r="Q10" s="145"/>
      <c r="R10" s="145"/>
      <c r="S10" s="145"/>
      <c r="T10" s="145"/>
      <c r="U10" s="145"/>
    </row>
    <row r="11" spans="1:21" ht="118.5" customHeight="1">
      <c r="A11" s="432" t="s">
        <v>37</v>
      </c>
      <c r="B11" s="433">
        <v>0.15</v>
      </c>
      <c r="C11" s="76" t="s">
        <v>18</v>
      </c>
      <c r="D11" s="77" t="s">
        <v>54</v>
      </c>
      <c r="E11" s="84">
        <v>1</v>
      </c>
      <c r="F11" s="84" t="s">
        <v>502</v>
      </c>
      <c r="G11" s="77" t="s">
        <v>55</v>
      </c>
      <c r="H11" s="84" t="s">
        <v>503</v>
      </c>
      <c r="I11" s="77" t="s">
        <v>55</v>
      </c>
      <c r="J11" s="36">
        <v>1</v>
      </c>
      <c r="K11" s="79">
        <f>J11*$E$11*$B$11</f>
        <v>0.15</v>
      </c>
      <c r="L11" s="85" t="s">
        <v>38</v>
      </c>
      <c r="M11" s="81" t="s">
        <v>35</v>
      </c>
      <c r="N11" s="121" t="s">
        <v>70</v>
      </c>
      <c r="O11" s="121" t="s">
        <v>238</v>
      </c>
      <c r="P11" s="121" t="s">
        <v>237</v>
      </c>
      <c r="Q11" s="121" t="s">
        <v>237</v>
      </c>
      <c r="R11" s="121" t="s">
        <v>237</v>
      </c>
      <c r="S11" s="121" t="s">
        <v>237</v>
      </c>
      <c r="T11" s="121" t="s">
        <v>237</v>
      </c>
      <c r="U11" s="121" t="s">
        <v>237</v>
      </c>
    </row>
    <row r="12" spans="1:21" s="91" customFormat="1" ht="33.75" customHeight="1">
      <c r="A12" s="419"/>
      <c r="B12" s="421"/>
      <c r="C12" s="86"/>
      <c r="D12" s="87"/>
      <c r="E12" s="88">
        <f>E11</f>
        <v>1</v>
      </c>
      <c r="F12" s="88"/>
      <c r="G12" s="89"/>
      <c r="H12" s="146"/>
      <c r="I12" s="146"/>
      <c r="J12" s="89"/>
      <c r="K12" s="90"/>
      <c r="L12" s="89"/>
      <c r="M12" s="89"/>
      <c r="N12" s="146"/>
      <c r="O12" s="146"/>
      <c r="P12" s="146"/>
      <c r="Q12" s="146"/>
      <c r="R12" s="146"/>
      <c r="S12" s="146"/>
      <c r="T12" s="146"/>
      <c r="U12" s="146"/>
    </row>
    <row r="13" spans="1:21" s="91" customFormat="1" ht="78" customHeight="1">
      <c r="A13" s="420" t="s">
        <v>39</v>
      </c>
      <c r="B13" s="422">
        <v>0.45</v>
      </c>
      <c r="C13" s="436" t="s">
        <v>2</v>
      </c>
      <c r="D13" s="444" t="s">
        <v>3</v>
      </c>
      <c r="E13" s="427">
        <v>0.25</v>
      </c>
      <c r="F13" s="78" t="s">
        <v>504</v>
      </c>
      <c r="G13" s="77" t="s">
        <v>10</v>
      </c>
      <c r="H13" s="78" t="s">
        <v>505</v>
      </c>
      <c r="I13" s="77" t="s">
        <v>10</v>
      </c>
      <c r="J13" s="36">
        <v>1</v>
      </c>
      <c r="K13" s="79">
        <f>J13*$E$13*$B$13</f>
        <v>0.1125</v>
      </c>
      <c r="L13" s="1" t="s">
        <v>425</v>
      </c>
      <c r="M13" s="81" t="s">
        <v>36</v>
      </c>
      <c r="N13" s="121" t="s">
        <v>70</v>
      </c>
      <c r="O13" s="121"/>
      <c r="P13" s="121" t="s">
        <v>238</v>
      </c>
      <c r="Q13" s="121" t="s">
        <v>237</v>
      </c>
      <c r="R13" s="121"/>
      <c r="S13" s="121"/>
      <c r="T13" s="121" t="s">
        <v>237</v>
      </c>
      <c r="U13" s="121" t="s">
        <v>237</v>
      </c>
    </row>
    <row r="14" spans="1:21" s="91" customFormat="1" ht="66.75" hidden="1" customHeight="1">
      <c r="A14" s="434"/>
      <c r="B14" s="435"/>
      <c r="C14" s="437"/>
      <c r="D14" s="445" t="e">
        <v>#N/A</v>
      </c>
      <c r="E14" s="428"/>
      <c r="F14" s="78" t="s">
        <v>22</v>
      </c>
      <c r="G14" s="77" t="s">
        <v>11</v>
      </c>
      <c r="H14" s="78" t="s">
        <v>506</v>
      </c>
      <c r="I14" s="298" t="s">
        <v>11</v>
      </c>
      <c r="J14" s="36">
        <v>0</v>
      </c>
      <c r="K14" s="79">
        <f>J14*$E$13*$B$13</f>
        <v>0</v>
      </c>
      <c r="L14" s="299" t="s">
        <v>507</v>
      </c>
      <c r="M14" s="81" t="s">
        <v>36</v>
      </c>
      <c r="N14" s="121" t="s">
        <v>70</v>
      </c>
      <c r="O14" s="121"/>
      <c r="P14" s="121" t="s">
        <v>238</v>
      </c>
      <c r="Q14" s="121" t="s">
        <v>237</v>
      </c>
      <c r="R14" s="121"/>
      <c r="S14" s="121"/>
      <c r="T14" s="121" t="s">
        <v>237</v>
      </c>
      <c r="U14" s="121" t="s">
        <v>237</v>
      </c>
    </row>
    <row r="15" spans="1:21" s="91" customFormat="1" ht="88.5" hidden="1" customHeight="1">
      <c r="A15" s="434"/>
      <c r="B15" s="435"/>
      <c r="C15" s="437"/>
      <c r="D15" s="445" t="e">
        <v>#N/A</v>
      </c>
      <c r="E15" s="428"/>
      <c r="F15" s="78" t="s">
        <v>23</v>
      </c>
      <c r="G15" s="77" t="s">
        <v>12</v>
      </c>
      <c r="H15" s="78" t="s">
        <v>508</v>
      </c>
      <c r="I15" s="298" t="s">
        <v>12</v>
      </c>
      <c r="J15" s="36">
        <v>0</v>
      </c>
      <c r="K15" s="79">
        <f>J15*$E$13*$B$13</f>
        <v>0</v>
      </c>
      <c r="L15" s="299" t="s">
        <v>507</v>
      </c>
      <c r="M15" s="81" t="s">
        <v>36</v>
      </c>
      <c r="N15" s="121" t="s">
        <v>70</v>
      </c>
      <c r="O15" s="121"/>
      <c r="P15" s="121" t="s">
        <v>238</v>
      </c>
      <c r="Q15" s="121" t="s">
        <v>237</v>
      </c>
      <c r="R15" s="121"/>
      <c r="S15" s="121"/>
      <c r="T15" s="121" t="s">
        <v>237</v>
      </c>
      <c r="U15" s="121" t="s">
        <v>237</v>
      </c>
    </row>
    <row r="16" spans="1:21" ht="64.5" customHeight="1">
      <c r="A16" s="434"/>
      <c r="B16" s="435"/>
      <c r="C16" s="438" t="s">
        <v>4</v>
      </c>
      <c r="D16" s="440" t="s">
        <v>5</v>
      </c>
      <c r="E16" s="427">
        <v>0.25</v>
      </c>
      <c r="F16" s="78" t="s">
        <v>509</v>
      </c>
      <c r="G16" s="77" t="s">
        <v>60</v>
      </c>
      <c r="H16" s="78" t="s">
        <v>510</v>
      </c>
      <c r="I16" s="77" t="s">
        <v>60</v>
      </c>
      <c r="J16" s="36">
        <v>0.7</v>
      </c>
      <c r="K16" s="79">
        <f>J16*$E$16*$B$13</f>
        <v>7.8750000000000001E-2</v>
      </c>
      <c r="L16" s="112" t="s">
        <v>34</v>
      </c>
      <c r="M16" s="81" t="s">
        <v>36</v>
      </c>
      <c r="N16" s="121" t="s">
        <v>70</v>
      </c>
      <c r="O16" s="121" t="s">
        <v>72</v>
      </c>
      <c r="P16" s="121" t="s">
        <v>238</v>
      </c>
      <c r="Q16" s="121" t="s">
        <v>237</v>
      </c>
      <c r="R16" s="121" t="s">
        <v>72</v>
      </c>
      <c r="S16" s="121"/>
      <c r="T16" s="121" t="s">
        <v>237</v>
      </c>
      <c r="U16" s="82"/>
    </row>
    <row r="17" spans="1:21" ht="60.75" customHeight="1">
      <c r="A17" s="434"/>
      <c r="B17" s="435"/>
      <c r="C17" s="439"/>
      <c r="D17" s="441"/>
      <c r="E17" s="442"/>
      <c r="F17" s="78" t="s">
        <v>511</v>
      </c>
      <c r="G17" s="77" t="s">
        <v>62</v>
      </c>
      <c r="H17" s="78" t="s">
        <v>512</v>
      </c>
      <c r="I17" s="106" t="s">
        <v>467</v>
      </c>
      <c r="J17" s="36">
        <v>0.3</v>
      </c>
      <c r="K17" s="79">
        <f>J17*$E$16*$B$13</f>
        <v>3.3750000000000002E-2</v>
      </c>
      <c r="L17" s="112" t="s">
        <v>468</v>
      </c>
      <c r="M17" s="81" t="s">
        <v>36</v>
      </c>
      <c r="N17" s="121" t="s">
        <v>70</v>
      </c>
      <c r="O17" s="121" t="s">
        <v>238</v>
      </c>
      <c r="P17" s="121"/>
      <c r="Q17" s="121"/>
      <c r="R17" s="121" t="s">
        <v>237</v>
      </c>
      <c r="S17" s="121"/>
      <c r="T17" s="121"/>
      <c r="U17" s="82"/>
    </row>
    <row r="18" spans="1:21" ht="113.25" customHeight="1">
      <c r="A18" s="434"/>
      <c r="B18" s="435"/>
      <c r="C18" s="438" t="s">
        <v>13</v>
      </c>
      <c r="D18" s="425" t="s">
        <v>7</v>
      </c>
      <c r="E18" s="427">
        <v>0.2</v>
      </c>
      <c r="F18" s="78" t="s">
        <v>513</v>
      </c>
      <c r="G18" s="77" t="s">
        <v>42</v>
      </c>
      <c r="H18" s="78" t="s">
        <v>514</v>
      </c>
      <c r="I18" s="106" t="s">
        <v>766</v>
      </c>
      <c r="J18" s="36">
        <v>0.5</v>
      </c>
      <c r="K18" s="79">
        <f>J18*$E$18*$B$13</f>
        <v>4.5000000000000005E-2</v>
      </c>
      <c r="L18" s="112" t="s">
        <v>515</v>
      </c>
      <c r="M18" s="81" t="s">
        <v>36</v>
      </c>
      <c r="N18" s="121" t="s">
        <v>70</v>
      </c>
      <c r="O18" s="121" t="s">
        <v>238</v>
      </c>
      <c r="P18" s="121" t="s">
        <v>72</v>
      </c>
      <c r="Q18" s="121" t="s">
        <v>237</v>
      </c>
      <c r="R18" s="121" t="s">
        <v>237</v>
      </c>
      <c r="S18" s="121"/>
      <c r="T18" s="121"/>
      <c r="U18" s="82"/>
    </row>
    <row r="19" spans="1:21" ht="91.5" customHeight="1">
      <c r="A19" s="434"/>
      <c r="B19" s="435"/>
      <c r="C19" s="443"/>
      <c r="D19" s="426"/>
      <c r="E19" s="428"/>
      <c r="F19" s="427" t="s">
        <v>516</v>
      </c>
      <c r="G19" s="446" t="s">
        <v>61</v>
      </c>
      <c r="H19" s="78" t="s">
        <v>517</v>
      </c>
      <c r="I19" s="106" t="s">
        <v>767</v>
      </c>
      <c r="J19" s="36">
        <v>0.25</v>
      </c>
      <c r="K19" s="79">
        <f>J19*$E$18*$B$13</f>
        <v>2.2500000000000003E-2</v>
      </c>
      <c r="L19" s="112" t="s">
        <v>515</v>
      </c>
      <c r="M19" s="81" t="s">
        <v>36</v>
      </c>
      <c r="N19" s="121" t="s">
        <v>70</v>
      </c>
      <c r="O19" s="121" t="s">
        <v>238</v>
      </c>
      <c r="P19" s="121"/>
      <c r="Q19" s="121"/>
      <c r="R19" s="121" t="s">
        <v>237</v>
      </c>
      <c r="S19" s="121"/>
      <c r="T19" s="300" t="s">
        <v>237</v>
      </c>
      <c r="U19" s="82"/>
    </row>
    <row r="20" spans="1:21" ht="54" customHeight="1">
      <c r="A20" s="434"/>
      <c r="B20" s="435"/>
      <c r="C20" s="439"/>
      <c r="D20" s="310"/>
      <c r="E20" s="442"/>
      <c r="F20" s="442"/>
      <c r="G20" s="447"/>
      <c r="H20" s="78" t="s">
        <v>768</v>
      </c>
      <c r="I20" s="106" t="s">
        <v>769</v>
      </c>
      <c r="J20" s="36">
        <v>0.25</v>
      </c>
      <c r="K20" s="79">
        <f>J20*$E$18*$B$13</f>
        <v>2.2500000000000003E-2</v>
      </c>
      <c r="L20" s="112" t="s">
        <v>515</v>
      </c>
      <c r="M20" s="81" t="s">
        <v>36</v>
      </c>
      <c r="N20" s="121" t="s">
        <v>70</v>
      </c>
      <c r="O20" s="121" t="s">
        <v>238</v>
      </c>
      <c r="P20" s="121"/>
      <c r="Q20" s="121"/>
      <c r="R20" s="121" t="s">
        <v>237</v>
      </c>
      <c r="S20" s="121"/>
      <c r="T20" s="300" t="s">
        <v>237</v>
      </c>
      <c r="U20" s="82"/>
    </row>
    <row r="21" spans="1:21" ht="78.75" customHeight="1">
      <c r="A21" s="434"/>
      <c r="B21" s="435"/>
      <c r="C21" s="92" t="s">
        <v>6</v>
      </c>
      <c r="D21" s="23" t="s">
        <v>9</v>
      </c>
      <c r="E21" s="83">
        <v>0.1</v>
      </c>
      <c r="F21" s="78" t="s">
        <v>518</v>
      </c>
      <c r="G21" s="77" t="s">
        <v>212</v>
      </c>
      <c r="H21" s="112" t="s">
        <v>519</v>
      </c>
      <c r="I21" s="106" t="s">
        <v>212</v>
      </c>
      <c r="J21" s="36">
        <v>1</v>
      </c>
      <c r="K21" s="79">
        <f>J21*$E$21*$B$13</f>
        <v>4.5000000000000005E-2</v>
      </c>
      <c r="L21" s="237" t="s">
        <v>179</v>
      </c>
      <c r="M21" s="81" t="s">
        <v>36</v>
      </c>
      <c r="N21" s="121" t="s">
        <v>238</v>
      </c>
      <c r="O21" s="121" t="s">
        <v>237</v>
      </c>
      <c r="P21" s="121" t="s">
        <v>237</v>
      </c>
      <c r="Q21" s="121" t="s">
        <v>237</v>
      </c>
      <c r="R21" s="121" t="s">
        <v>237</v>
      </c>
      <c r="S21" s="121" t="s">
        <v>237</v>
      </c>
      <c r="T21" s="121" t="s">
        <v>237</v>
      </c>
      <c r="U21" s="121" t="s">
        <v>237</v>
      </c>
    </row>
    <row r="22" spans="1:21" ht="57.75" customHeight="1">
      <c r="A22" s="434"/>
      <c r="B22" s="435"/>
      <c r="C22" s="438" t="s">
        <v>8</v>
      </c>
      <c r="D22" s="425" t="s">
        <v>45</v>
      </c>
      <c r="E22" s="427">
        <v>0.2</v>
      </c>
      <c r="F22" s="78" t="s">
        <v>520</v>
      </c>
      <c r="G22" s="77" t="s">
        <v>47</v>
      </c>
      <c r="H22" s="78" t="s">
        <v>521</v>
      </c>
      <c r="I22" s="77" t="s">
        <v>522</v>
      </c>
      <c r="J22" s="36">
        <v>0.5</v>
      </c>
      <c r="K22" s="79">
        <f>J22*$E$22*$B$13</f>
        <v>4.5000000000000005E-2</v>
      </c>
      <c r="L22" s="112" t="s">
        <v>523</v>
      </c>
      <c r="M22" s="81" t="s">
        <v>36</v>
      </c>
      <c r="N22" s="121" t="s">
        <v>70</v>
      </c>
      <c r="O22" s="121"/>
      <c r="P22" s="121" t="s">
        <v>238</v>
      </c>
      <c r="Q22" s="121" t="s">
        <v>237</v>
      </c>
      <c r="R22" s="121"/>
      <c r="S22" s="121"/>
      <c r="T22" s="121" t="s">
        <v>237</v>
      </c>
      <c r="U22" s="121" t="s">
        <v>237</v>
      </c>
    </row>
    <row r="23" spans="1:21" ht="81.75" customHeight="1">
      <c r="A23" s="434"/>
      <c r="B23" s="435"/>
      <c r="C23" s="439"/>
      <c r="D23" s="448"/>
      <c r="E23" s="442"/>
      <c r="F23" s="78" t="s">
        <v>524</v>
      </c>
      <c r="G23" s="77" t="s">
        <v>58</v>
      </c>
      <c r="H23" s="78" t="s">
        <v>525</v>
      </c>
      <c r="I23" s="77" t="s">
        <v>58</v>
      </c>
      <c r="J23" s="36">
        <v>0.5</v>
      </c>
      <c r="K23" s="79">
        <f>J23*$E$22*$B$13</f>
        <v>4.5000000000000005E-2</v>
      </c>
      <c r="L23" s="237" t="s">
        <v>526</v>
      </c>
      <c r="M23" s="81" t="s">
        <v>36</v>
      </c>
      <c r="N23" s="121" t="s">
        <v>70</v>
      </c>
      <c r="O23" s="82"/>
      <c r="P23" s="121" t="s">
        <v>238</v>
      </c>
      <c r="Q23" s="121" t="s">
        <v>237</v>
      </c>
      <c r="R23" s="121"/>
      <c r="S23" s="121"/>
      <c r="T23" s="121" t="s">
        <v>237</v>
      </c>
      <c r="U23" s="82"/>
    </row>
    <row r="24" spans="1:21" s="94" customFormat="1" ht="21.95" customHeight="1">
      <c r="A24" s="432"/>
      <c r="B24" s="433"/>
      <c r="C24" s="86"/>
      <c r="D24" s="87"/>
      <c r="E24" s="93">
        <f>SUM(E13:E23)</f>
        <v>1</v>
      </c>
      <c r="F24" s="93"/>
      <c r="G24" s="89"/>
      <c r="H24" s="146"/>
      <c r="I24" s="146"/>
      <c r="J24" s="89"/>
      <c r="K24" s="90"/>
      <c r="L24" s="89"/>
      <c r="M24" s="89"/>
      <c r="N24" s="146"/>
      <c r="O24" s="146"/>
      <c r="P24" s="146"/>
      <c r="Q24" s="146"/>
      <c r="R24" s="146"/>
      <c r="S24" s="146"/>
      <c r="T24" s="146"/>
      <c r="U24" s="146"/>
    </row>
    <row r="25" spans="1:21" ht="89.25" customHeight="1">
      <c r="A25" s="419" t="s">
        <v>59</v>
      </c>
      <c r="B25" s="421">
        <v>0.15</v>
      </c>
      <c r="C25" s="92" t="s">
        <v>24</v>
      </c>
      <c r="D25" s="107" t="s">
        <v>57</v>
      </c>
      <c r="E25" s="122">
        <v>1</v>
      </c>
      <c r="F25" s="78" t="s">
        <v>527</v>
      </c>
      <c r="G25" s="77" t="s">
        <v>43</v>
      </c>
      <c r="H25" s="78" t="s">
        <v>528</v>
      </c>
      <c r="I25" s="77" t="s">
        <v>43</v>
      </c>
      <c r="J25" s="36">
        <v>1</v>
      </c>
      <c r="K25" s="79">
        <f>J25*$E$25*$B$25</f>
        <v>0.15</v>
      </c>
      <c r="L25" s="80" t="s">
        <v>236</v>
      </c>
      <c r="M25" s="81" t="s">
        <v>36</v>
      </c>
      <c r="N25" s="121" t="s">
        <v>70</v>
      </c>
      <c r="O25" s="121"/>
      <c r="P25" s="121" t="s">
        <v>238</v>
      </c>
      <c r="Q25" s="121"/>
      <c r="R25" s="121"/>
      <c r="S25" s="121"/>
      <c r="T25" s="121" t="s">
        <v>237</v>
      </c>
      <c r="U25" s="82"/>
    </row>
    <row r="26" spans="1:21" ht="45" customHeight="1">
      <c r="A26" s="419"/>
      <c r="B26" s="421"/>
      <c r="C26" s="86"/>
      <c r="D26" s="95">
        <v>13</v>
      </c>
      <c r="E26" s="96">
        <f>E25</f>
        <v>1</v>
      </c>
      <c r="F26" s="96"/>
      <c r="G26" s="95">
        <v>19</v>
      </c>
      <c r="H26" s="95"/>
      <c r="I26" s="95"/>
      <c r="J26" s="95"/>
      <c r="K26" s="124">
        <f>SUM(K6:K25)</f>
        <v>1</v>
      </c>
      <c r="L26" s="95"/>
      <c r="M26" s="95"/>
      <c r="N26" s="95">
        <v>12</v>
      </c>
      <c r="O26" s="95">
        <v>10</v>
      </c>
      <c r="P26" s="95">
        <v>11</v>
      </c>
      <c r="Q26" s="95">
        <v>5</v>
      </c>
      <c r="R26" s="95">
        <v>4</v>
      </c>
      <c r="S26" s="95">
        <v>7</v>
      </c>
      <c r="T26" s="95">
        <v>10</v>
      </c>
      <c r="U26" s="95">
        <v>6</v>
      </c>
    </row>
    <row r="27" spans="1:21" ht="39" customHeight="1">
      <c r="A27" s="147"/>
      <c r="B27" s="148">
        <f>SUM(B6:B26)</f>
        <v>1</v>
      </c>
      <c r="C27" s="147"/>
      <c r="D27" s="147"/>
      <c r="E27" s="147"/>
      <c r="F27" s="147"/>
      <c r="G27" s="147"/>
      <c r="H27" s="147"/>
      <c r="I27" s="147"/>
      <c r="J27" s="147"/>
      <c r="K27" s="147"/>
      <c r="L27" s="147"/>
      <c r="M27" s="147"/>
      <c r="N27" s="147"/>
      <c r="O27" s="147"/>
      <c r="P27" s="147"/>
      <c r="Q27" s="147"/>
      <c r="R27" s="147"/>
      <c r="S27" s="147"/>
      <c r="T27" s="147"/>
      <c r="U27" s="147"/>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T4:T5"/>
    <mergeCell ref="A4:D5"/>
    <mergeCell ref="E4:E5"/>
    <mergeCell ref="A6:A9"/>
    <mergeCell ref="B6:B9"/>
    <mergeCell ref="C6:C7"/>
    <mergeCell ref="D6:D7"/>
    <mergeCell ref="E6:E7"/>
    <mergeCell ref="C8:C9"/>
    <mergeCell ref="D8:D9"/>
    <mergeCell ref="E8:E9"/>
    <mergeCell ref="F4:F5"/>
    <mergeCell ref="G4:G5"/>
    <mergeCell ref="H4:H5"/>
    <mergeCell ref="I4:I5"/>
    <mergeCell ref="A1:U1"/>
    <mergeCell ref="U4:U5"/>
    <mergeCell ref="J4:J5"/>
    <mergeCell ref="K4:K5"/>
    <mergeCell ref="L4:L5"/>
    <mergeCell ref="M4:M5"/>
    <mergeCell ref="N4:N5"/>
    <mergeCell ref="O4:O5"/>
    <mergeCell ref="P4:P5"/>
    <mergeCell ref="Q4:Q5"/>
    <mergeCell ref="R4:R5"/>
    <mergeCell ref="S4:S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topLeftCell="E124" zoomScale="85" zoomScaleNormal="85" workbookViewId="0">
      <selection activeCell="L139" sqref="L139:N139"/>
    </sheetView>
  </sheetViews>
  <sheetFormatPr defaultRowHeight="15.75"/>
  <cols>
    <col min="1" max="1" width="6" style="14" customWidth="1"/>
    <col min="2" max="3" width="9.375" style="4" customWidth="1"/>
    <col min="4" max="4" width="18.625" style="8" customWidth="1"/>
    <col min="5" max="5" width="8.375" style="2" customWidth="1"/>
    <col min="6" max="6" width="43.875" style="2" customWidth="1"/>
    <col min="7" max="7" width="9" style="2" customWidth="1"/>
    <col min="8" max="8" width="43.25" style="2" customWidth="1"/>
    <col min="9" max="11" width="10.625" style="8" customWidth="1"/>
    <col min="12" max="12" width="10.625" style="177" customWidth="1"/>
    <col min="13" max="13" width="10.625" style="2" customWidth="1"/>
    <col min="14" max="14" width="10.625" style="8" customWidth="1"/>
    <col min="15" max="16" width="10.625" style="2" customWidth="1"/>
    <col min="17" max="256" width="9" style="2"/>
    <col min="257" max="257" width="6" style="2" customWidth="1"/>
    <col min="258" max="259" width="9.375" style="2" customWidth="1"/>
    <col min="260" max="260" width="18.625" style="2" customWidth="1"/>
    <col min="261" max="261" width="8.375" style="2" customWidth="1"/>
    <col min="262" max="262" width="43.875" style="2" customWidth="1"/>
    <col min="263" max="263" width="9" style="2" customWidth="1"/>
    <col min="264" max="264" width="43.25" style="2" customWidth="1"/>
    <col min="265" max="272" width="10.625" style="2" customWidth="1"/>
    <col min="273" max="512" width="9" style="2"/>
    <col min="513" max="513" width="6" style="2" customWidth="1"/>
    <col min="514" max="515" width="9.375" style="2" customWidth="1"/>
    <col min="516" max="516" width="18.625" style="2" customWidth="1"/>
    <col min="517" max="517" width="8.375" style="2" customWidth="1"/>
    <col min="518" max="518" width="43.875" style="2" customWidth="1"/>
    <col min="519" max="519" width="9" style="2" customWidth="1"/>
    <col min="520" max="520" width="43.25" style="2" customWidth="1"/>
    <col min="521" max="528" width="10.625" style="2" customWidth="1"/>
    <col min="529" max="768" width="9" style="2"/>
    <col min="769" max="769" width="6" style="2" customWidth="1"/>
    <col min="770" max="771" width="9.375" style="2" customWidth="1"/>
    <col min="772" max="772" width="18.625" style="2" customWidth="1"/>
    <col min="773" max="773" width="8.375" style="2" customWidth="1"/>
    <col min="774" max="774" width="43.875" style="2" customWidth="1"/>
    <col min="775" max="775" width="9" style="2" customWidth="1"/>
    <col min="776" max="776" width="43.25" style="2" customWidth="1"/>
    <col min="777" max="784" width="10.625" style="2" customWidth="1"/>
    <col min="785" max="1024" width="9" style="2"/>
    <col min="1025" max="1025" width="6" style="2" customWidth="1"/>
    <col min="1026" max="1027" width="9.375" style="2" customWidth="1"/>
    <col min="1028" max="1028" width="18.625" style="2" customWidth="1"/>
    <col min="1029" max="1029" width="8.375" style="2" customWidth="1"/>
    <col min="1030" max="1030" width="43.875" style="2" customWidth="1"/>
    <col min="1031" max="1031" width="9" style="2" customWidth="1"/>
    <col min="1032" max="1032" width="43.25" style="2" customWidth="1"/>
    <col min="1033" max="1040" width="10.625" style="2" customWidth="1"/>
    <col min="1041" max="1280" width="9" style="2"/>
    <col min="1281" max="1281" width="6" style="2" customWidth="1"/>
    <col min="1282" max="1283" width="9.375" style="2" customWidth="1"/>
    <col min="1284" max="1284" width="18.625" style="2" customWidth="1"/>
    <col min="1285" max="1285" width="8.375" style="2" customWidth="1"/>
    <col min="1286" max="1286" width="43.875" style="2" customWidth="1"/>
    <col min="1287" max="1287" width="9" style="2" customWidth="1"/>
    <col min="1288" max="1288" width="43.25" style="2" customWidth="1"/>
    <col min="1289" max="1296" width="10.625" style="2" customWidth="1"/>
    <col min="1297" max="1536" width="9" style="2"/>
    <col min="1537" max="1537" width="6" style="2" customWidth="1"/>
    <col min="1538" max="1539" width="9.375" style="2" customWidth="1"/>
    <col min="1540" max="1540" width="18.625" style="2" customWidth="1"/>
    <col min="1541" max="1541" width="8.375" style="2" customWidth="1"/>
    <col min="1542" max="1542" width="43.875" style="2" customWidth="1"/>
    <col min="1543" max="1543" width="9" style="2" customWidth="1"/>
    <col min="1544" max="1544" width="43.25" style="2" customWidth="1"/>
    <col min="1545" max="1552" width="10.625" style="2" customWidth="1"/>
    <col min="1553" max="1792" width="9" style="2"/>
    <col min="1793" max="1793" width="6" style="2" customWidth="1"/>
    <col min="1794" max="1795" width="9.375" style="2" customWidth="1"/>
    <col min="1796" max="1796" width="18.625" style="2" customWidth="1"/>
    <col min="1797" max="1797" width="8.375" style="2" customWidth="1"/>
    <col min="1798" max="1798" width="43.875" style="2" customWidth="1"/>
    <col min="1799" max="1799" width="9" style="2" customWidth="1"/>
    <col min="1800" max="1800" width="43.25" style="2" customWidth="1"/>
    <col min="1801" max="1808" width="10.625" style="2" customWidth="1"/>
    <col min="1809" max="2048" width="9" style="2"/>
    <col min="2049" max="2049" width="6" style="2" customWidth="1"/>
    <col min="2050" max="2051" width="9.375" style="2" customWidth="1"/>
    <col min="2052" max="2052" width="18.625" style="2" customWidth="1"/>
    <col min="2053" max="2053" width="8.375" style="2" customWidth="1"/>
    <col min="2054" max="2054" width="43.875" style="2" customWidth="1"/>
    <col min="2055" max="2055" width="9" style="2" customWidth="1"/>
    <col min="2056" max="2056" width="43.25" style="2" customWidth="1"/>
    <col min="2057" max="2064" width="10.625" style="2" customWidth="1"/>
    <col min="2065" max="2304" width="9" style="2"/>
    <col min="2305" max="2305" width="6" style="2" customWidth="1"/>
    <col min="2306" max="2307" width="9.375" style="2" customWidth="1"/>
    <col min="2308" max="2308" width="18.625" style="2" customWidth="1"/>
    <col min="2309" max="2309" width="8.375" style="2" customWidth="1"/>
    <col min="2310" max="2310" width="43.875" style="2" customWidth="1"/>
    <col min="2311" max="2311" width="9" style="2" customWidth="1"/>
    <col min="2312" max="2312" width="43.25" style="2" customWidth="1"/>
    <col min="2313" max="2320" width="10.625" style="2" customWidth="1"/>
    <col min="2321" max="2560" width="9" style="2"/>
    <col min="2561" max="2561" width="6" style="2" customWidth="1"/>
    <col min="2562" max="2563" width="9.375" style="2" customWidth="1"/>
    <col min="2564" max="2564" width="18.625" style="2" customWidth="1"/>
    <col min="2565" max="2565" width="8.375" style="2" customWidth="1"/>
    <col min="2566" max="2566" width="43.875" style="2" customWidth="1"/>
    <col min="2567" max="2567" width="9" style="2" customWidth="1"/>
    <col min="2568" max="2568" width="43.25" style="2" customWidth="1"/>
    <col min="2569" max="2576" width="10.625" style="2" customWidth="1"/>
    <col min="2577" max="2816" width="9" style="2"/>
    <col min="2817" max="2817" width="6" style="2" customWidth="1"/>
    <col min="2818" max="2819" width="9.375" style="2" customWidth="1"/>
    <col min="2820" max="2820" width="18.625" style="2" customWidth="1"/>
    <col min="2821" max="2821" width="8.375" style="2" customWidth="1"/>
    <col min="2822" max="2822" width="43.875" style="2" customWidth="1"/>
    <col min="2823" max="2823" width="9" style="2" customWidth="1"/>
    <col min="2824" max="2824" width="43.25" style="2" customWidth="1"/>
    <col min="2825" max="2832" width="10.625" style="2" customWidth="1"/>
    <col min="2833" max="3072" width="9" style="2"/>
    <col min="3073" max="3073" width="6" style="2" customWidth="1"/>
    <col min="3074" max="3075" width="9.375" style="2" customWidth="1"/>
    <col min="3076" max="3076" width="18.625" style="2" customWidth="1"/>
    <col min="3077" max="3077" width="8.375" style="2" customWidth="1"/>
    <col min="3078" max="3078" width="43.875" style="2" customWidth="1"/>
    <col min="3079" max="3079" width="9" style="2" customWidth="1"/>
    <col min="3080" max="3080" width="43.25" style="2" customWidth="1"/>
    <col min="3081" max="3088" width="10.625" style="2" customWidth="1"/>
    <col min="3089" max="3328" width="9" style="2"/>
    <col min="3329" max="3329" width="6" style="2" customWidth="1"/>
    <col min="3330" max="3331" width="9.375" style="2" customWidth="1"/>
    <col min="3332" max="3332" width="18.625" style="2" customWidth="1"/>
    <col min="3333" max="3333" width="8.375" style="2" customWidth="1"/>
    <col min="3334" max="3334" width="43.875" style="2" customWidth="1"/>
    <col min="3335" max="3335" width="9" style="2" customWidth="1"/>
    <col min="3336" max="3336" width="43.25" style="2" customWidth="1"/>
    <col min="3337" max="3344" width="10.625" style="2" customWidth="1"/>
    <col min="3345" max="3584" width="9" style="2"/>
    <col min="3585" max="3585" width="6" style="2" customWidth="1"/>
    <col min="3586" max="3587" width="9.375" style="2" customWidth="1"/>
    <col min="3588" max="3588" width="18.625" style="2" customWidth="1"/>
    <col min="3589" max="3589" width="8.375" style="2" customWidth="1"/>
    <col min="3590" max="3590" width="43.875" style="2" customWidth="1"/>
    <col min="3591" max="3591" width="9" style="2" customWidth="1"/>
    <col min="3592" max="3592" width="43.25" style="2" customWidth="1"/>
    <col min="3593" max="3600" width="10.625" style="2" customWidth="1"/>
    <col min="3601" max="3840" width="9" style="2"/>
    <col min="3841" max="3841" width="6" style="2" customWidth="1"/>
    <col min="3842" max="3843" width="9.375" style="2" customWidth="1"/>
    <col min="3844" max="3844" width="18.625" style="2" customWidth="1"/>
    <col min="3845" max="3845" width="8.375" style="2" customWidth="1"/>
    <col min="3846" max="3846" width="43.875" style="2" customWidth="1"/>
    <col min="3847" max="3847" width="9" style="2" customWidth="1"/>
    <col min="3848" max="3848" width="43.25" style="2" customWidth="1"/>
    <col min="3849" max="3856" width="10.625" style="2" customWidth="1"/>
    <col min="3857" max="4096" width="9" style="2"/>
    <col min="4097" max="4097" width="6" style="2" customWidth="1"/>
    <col min="4098" max="4099" width="9.375" style="2" customWidth="1"/>
    <col min="4100" max="4100" width="18.625" style="2" customWidth="1"/>
    <col min="4101" max="4101" width="8.375" style="2" customWidth="1"/>
    <col min="4102" max="4102" width="43.875" style="2" customWidth="1"/>
    <col min="4103" max="4103" width="9" style="2" customWidth="1"/>
    <col min="4104" max="4104" width="43.25" style="2" customWidth="1"/>
    <col min="4105" max="4112" width="10.625" style="2" customWidth="1"/>
    <col min="4113" max="4352" width="9" style="2"/>
    <col min="4353" max="4353" width="6" style="2" customWidth="1"/>
    <col min="4354" max="4355" width="9.375" style="2" customWidth="1"/>
    <col min="4356" max="4356" width="18.625" style="2" customWidth="1"/>
    <col min="4357" max="4357" width="8.375" style="2" customWidth="1"/>
    <col min="4358" max="4358" width="43.875" style="2" customWidth="1"/>
    <col min="4359" max="4359" width="9" style="2" customWidth="1"/>
    <col min="4360" max="4360" width="43.25" style="2" customWidth="1"/>
    <col min="4361" max="4368" width="10.625" style="2" customWidth="1"/>
    <col min="4369" max="4608" width="9" style="2"/>
    <col min="4609" max="4609" width="6" style="2" customWidth="1"/>
    <col min="4610" max="4611" width="9.375" style="2" customWidth="1"/>
    <col min="4612" max="4612" width="18.625" style="2" customWidth="1"/>
    <col min="4613" max="4613" width="8.375" style="2" customWidth="1"/>
    <col min="4614" max="4614" width="43.875" style="2" customWidth="1"/>
    <col min="4615" max="4615" width="9" style="2" customWidth="1"/>
    <col min="4616" max="4616" width="43.25" style="2" customWidth="1"/>
    <col min="4617" max="4624" width="10.625" style="2" customWidth="1"/>
    <col min="4625" max="4864" width="9" style="2"/>
    <col min="4865" max="4865" width="6" style="2" customWidth="1"/>
    <col min="4866" max="4867" width="9.375" style="2" customWidth="1"/>
    <col min="4868" max="4868" width="18.625" style="2" customWidth="1"/>
    <col min="4869" max="4869" width="8.375" style="2" customWidth="1"/>
    <col min="4870" max="4870" width="43.875" style="2" customWidth="1"/>
    <col min="4871" max="4871" width="9" style="2" customWidth="1"/>
    <col min="4872" max="4872" width="43.25" style="2" customWidth="1"/>
    <col min="4873" max="4880" width="10.625" style="2" customWidth="1"/>
    <col min="4881" max="5120" width="9" style="2"/>
    <col min="5121" max="5121" width="6" style="2" customWidth="1"/>
    <col min="5122" max="5123" width="9.375" style="2" customWidth="1"/>
    <col min="5124" max="5124" width="18.625" style="2" customWidth="1"/>
    <col min="5125" max="5125" width="8.375" style="2" customWidth="1"/>
    <col min="5126" max="5126" width="43.875" style="2" customWidth="1"/>
    <col min="5127" max="5127" width="9" style="2" customWidth="1"/>
    <col min="5128" max="5128" width="43.25" style="2" customWidth="1"/>
    <col min="5129" max="5136" width="10.625" style="2" customWidth="1"/>
    <col min="5137" max="5376" width="9" style="2"/>
    <col min="5377" max="5377" width="6" style="2" customWidth="1"/>
    <col min="5378" max="5379" width="9.375" style="2" customWidth="1"/>
    <col min="5380" max="5380" width="18.625" style="2" customWidth="1"/>
    <col min="5381" max="5381" width="8.375" style="2" customWidth="1"/>
    <col min="5382" max="5382" width="43.875" style="2" customWidth="1"/>
    <col min="5383" max="5383" width="9" style="2" customWidth="1"/>
    <col min="5384" max="5384" width="43.25" style="2" customWidth="1"/>
    <col min="5385" max="5392" width="10.625" style="2" customWidth="1"/>
    <col min="5393" max="5632" width="9" style="2"/>
    <col min="5633" max="5633" width="6" style="2" customWidth="1"/>
    <col min="5634" max="5635" width="9.375" style="2" customWidth="1"/>
    <col min="5636" max="5636" width="18.625" style="2" customWidth="1"/>
    <col min="5637" max="5637" width="8.375" style="2" customWidth="1"/>
    <col min="5638" max="5638" width="43.875" style="2" customWidth="1"/>
    <col min="5639" max="5639" width="9" style="2" customWidth="1"/>
    <col min="5640" max="5640" width="43.25" style="2" customWidth="1"/>
    <col min="5641" max="5648" width="10.625" style="2" customWidth="1"/>
    <col min="5649" max="5888" width="9" style="2"/>
    <col min="5889" max="5889" width="6" style="2" customWidth="1"/>
    <col min="5890" max="5891" width="9.375" style="2" customWidth="1"/>
    <col min="5892" max="5892" width="18.625" style="2" customWidth="1"/>
    <col min="5893" max="5893" width="8.375" style="2" customWidth="1"/>
    <col min="5894" max="5894" width="43.875" style="2" customWidth="1"/>
    <col min="5895" max="5895" width="9" style="2" customWidth="1"/>
    <col min="5896" max="5896" width="43.25" style="2" customWidth="1"/>
    <col min="5897" max="5904" width="10.625" style="2" customWidth="1"/>
    <col min="5905" max="6144" width="9" style="2"/>
    <col min="6145" max="6145" width="6" style="2" customWidth="1"/>
    <col min="6146" max="6147" width="9.375" style="2" customWidth="1"/>
    <col min="6148" max="6148" width="18.625" style="2" customWidth="1"/>
    <col min="6149" max="6149" width="8.375" style="2" customWidth="1"/>
    <col min="6150" max="6150" width="43.875" style="2" customWidth="1"/>
    <col min="6151" max="6151" width="9" style="2" customWidth="1"/>
    <col min="6152" max="6152" width="43.25" style="2" customWidth="1"/>
    <col min="6153" max="6160" width="10.625" style="2" customWidth="1"/>
    <col min="6161" max="6400" width="9" style="2"/>
    <col min="6401" max="6401" width="6" style="2" customWidth="1"/>
    <col min="6402" max="6403" width="9.375" style="2" customWidth="1"/>
    <col min="6404" max="6404" width="18.625" style="2" customWidth="1"/>
    <col min="6405" max="6405" width="8.375" style="2" customWidth="1"/>
    <col min="6406" max="6406" width="43.875" style="2" customWidth="1"/>
    <col min="6407" max="6407" width="9" style="2" customWidth="1"/>
    <col min="6408" max="6408" width="43.25" style="2" customWidth="1"/>
    <col min="6409" max="6416" width="10.625" style="2" customWidth="1"/>
    <col min="6417" max="6656" width="9" style="2"/>
    <col min="6657" max="6657" width="6" style="2" customWidth="1"/>
    <col min="6658" max="6659" width="9.375" style="2" customWidth="1"/>
    <col min="6660" max="6660" width="18.625" style="2" customWidth="1"/>
    <col min="6661" max="6661" width="8.375" style="2" customWidth="1"/>
    <col min="6662" max="6662" width="43.875" style="2" customWidth="1"/>
    <col min="6663" max="6663" width="9" style="2" customWidth="1"/>
    <col min="6664" max="6664" width="43.25" style="2" customWidth="1"/>
    <col min="6665" max="6672" width="10.625" style="2" customWidth="1"/>
    <col min="6673" max="6912" width="9" style="2"/>
    <col min="6913" max="6913" width="6" style="2" customWidth="1"/>
    <col min="6914" max="6915" width="9.375" style="2" customWidth="1"/>
    <col min="6916" max="6916" width="18.625" style="2" customWidth="1"/>
    <col min="6917" max="6917" width="8.375" style="2" customWidth="1"/>
    <col min="6918" max="6918" width="43.875" style="2" customWidth="1"/>
    <col min="6919" max="6919" width="9" style="2" customWidth="1"/>
    <col min="6920" max="6920" width="43.25" style="2" customWidth="1"/>
    <col min="6921" max="6928" width="10.625" style="2" customWidth="1"/>
    <col min="6929" max="7168" width="9" style="2"/>
    <col min="7169" max="7169" width="6" style="2" customWidth="1"/>
    <col min="7170" max="7171" width="9.375" style="2" customWidth="1"/>
    <col min="7172" max="7172" width="18.625" style="2" customWidth="1"/>
    <col min="7173" max="7173" width="8.375" style="2" customWidth="1"/>
    <col min="7174" max="7174" width="43.875" style="2" customWidth="1"/>
    <col min="7175" max="7175" width="9" style="2" customWidth="1"/>
    <col min="7176" max="7176" width="43.25" style="2" customWidth="1"/>
    <col min="7177" max="7184" width="10.625" style="2" customWidth="1"/>
    <col min="7185" max="7424" width="9" style="2"/>
    <col min="7425" max="7425" width="6" style="2" customWidth="1"/>
    <col min="7426" max="7427" width="9.375" style="2" customWidth="1"/>
    <col min="7428" max="7428" width="18.625" style="2" customWidth="1"/>
    <col min="7429" max="7429" width="8.375" style="2" customWidth="1"/>
    <col min="7430" max="7430" width="43.875" style="2" customWidth="1"/>
    <col min="7431" max="7431" width="9" style="2" customWidth="1"/>
    <col min="7432" max="7432" width="43.25" style="2" customWidth="1"/>
    <col min="7433" max="7440" width="10.625" style="2" customWidth="1"/>
    <col min="7441" max="7680" width="9" style="2"/>
    <col min="7681" max="7681" width="6" style="2" customWidth="1"/>
    <col min="7682" max="7683" width="9.375" style="2" customWidth="1"/>
    <col min="7684" max="7684" width="18.625" style="2" customWidth="1"/>
    <col min="7685" max="7685" width="8.375" style="2" customWidth="1"/>
    <col min="7686" max="7686" width="43.875" style="2" customWidth="1"/>
    <col min="7687" max="7687" width="9" style="2" customWidth="1"/>
    <col min="7688" max="7688" width="43.25" style="2" customWidth="1"/>
    <col min="7689" max="7696" width="10.625" style="2" customWidth="1"/>
    <col min="7697" max="7936" width="9" style="2"/>
    <col min="7937" max="7937" width="6" style="2" customWidth="1"/>
    <col min="7938" max="7939" width="9.375" style="2" customWidth="1"/>
    <col min="7940" max="7940" width="18.625" style="2" customWidth="1"/>
    <col min="7941" max="7941" width="8.375" style="2" customWidth="1"/>
    <col min="7942" max="7942" width="43.875" style="2" customWidth="1"/>
    <col min="7943" max="7943" width="9" style="2" customWidth="1"/>
    <col min="7944" max="7944" width="43.25" style="2" customWidth="1"/>
    <col min="7945" max="7952" width="10.625" style="2" customWidth="1"/>
    <col min="7953" max="8192" width="9" style="2"/>
    <col min="8193" max="8193" width="6" style="2" customWidth="1"/>
    <col min="8194" max="8195" width="9.375" style="2" customWidth="1"/>
    <col min="8196" max="8196" width="18.625" style="2" customWidth="1"/>
    <col min="8197" max="8197" width="8.375" style="2" customWidth="1"/>
    <col min="8198" max="8198" width="43.875" style="2" customWidth="1"/>
    <col min="8199" max="8199" width="9" style="2" customWidth="1"/>
    <col min="8200" max="8200" width="43.25" style="2" customWidth="1"/>
    <col min="8201" max="8208" width="10.625" style="2" customWidth="1"/>
    <col min="8209" max="8448" width="9" style="2"/>
    <col min="8449" max="8449" width="6" style="2" customWidth="1"/>
    <col min="8450" max="8451" width="9.375" style="2" customWidth="1"/>
    <col min="8452" max="8452" width="18.625" style="2" customWidth="1"/>
    <col min="8453" max="8453" width="8.375" style="2" customWidth="1"/>
    <col min="8454" max="8454" width="43.875" style="2" customWidth="1"/>
    <col min="8455" max="8455" width="9" style="2" customWidth="1"/>
    <col min="8456" max="8456" width="43.25" style="2" customWidth="1"/>
    <col min="8457" max="8464" width="10.625" style="2" customWidth="1"/>
    <col min="8465" max="8704" width="9" style="2"/>
    <col min="8705" max="8705" width="6" style="2" customWidth="1"/>
    <col min="8706" max="8707" width="9.375" style="2" customWidth="1"/>
    <col min="8708" max="8708" width="18.625" style="2" customWidth="1"/>
    <col min="8709" max="8709" width="8.375" style="2" customWidth="1"/>
    <col min="8710" max="8710" width="43.875" style="2" customWidth="1"/>
    <col min="8711" max="8711" width="9" style="2" customWidth="1"/>
    <col min="8712" max="8712" width="43.25" style="2" customWidth="1"/>
    <col min="8713" max="8720" width="10.625" style="2" customWidth="1"/>
    <col min="8721" max="8960" width="9" style="2"/>
    <col min="8961" max="8961" width="6" style="2" customWidth="1"/>
    <col min="8962" max="8963" width="9.375" style="2" customWidth="1"/>
    <col min="8964" max="8964" width="18.625" style="2" customWidth="1"/>
    <col min="8965" max="8965" width="8.375" style="2" customWidth="1"/>
    <col min="8966" max="8966" width="43.875" style="2" customWidth="1"/>
    <col min="8967" max="8967" width="9" style="2" customWidth="1"/>
    <col min="8968" max="8968" width="43.25" style="2" customWidth="1"/>
    <col min="8969" max="8976" width="10.625" style="2" customWidth="1"/>
    <col min="8977" max="9216" width="9" style="2"/>
    <col min="9217" max="9217" width="6" style="2" customWidth="1"/>
    <col min="9218" max="9219" width="9.375" style="2" customWidth="1"/>
    <col min="9220" max="9220" width="18.625" style="2" customWidth="1"/>
    <col min="9221" max="9221" width="8.375" style="2" customWidth="1"/>
    <col min="9222" max="9222" width="43.875" style="2" customWidth="1"/>
    <col min="9223" max="9223" width="9" style="2" customWidth="1"/>
    <col min="9224" max="9224" width="43.25" style="2" customWidth="1"/>
    <col min="9225" max="9232" width="10.625" style="2" customWidth="1"/>
    <col min="9233" max="9472" width="9" style="2"/>
    <col min="9473" max="9473" width="6" style="2" customWidth="1"/>
    <col min="9474" max="9475" width="9.375" style="2" customWidth="1"/>
    <col min="9476" max="9476" width="18.625" style="2" customWidth="1"/>
    <col min="9477" max="9477" width="8.375" style="2" customWidth="1"/>
    <col min="9478" max="9478" width="43.875" style="2" customWidth="1"/>
    <col min="9479" max="9479" width="9" style="2" customWidth="1"/>
    <col min="9480" max="9480" width="43.25" style="2" customWidth="1"/>
    <col min="9481" max="9488" width="10.625" style="2" customWidth="1"/>
    <col min="9489" max="9728" width="9" style="2"/>
    <col min="9729" max="9729" width="6" style="2" customWidth="1"/>
    <col min="9730" max="9731" width="9.375" style="2" customWidth="1"/>
    <col min="9732" max="9732" width="18.625" style="2" customWidth="1"/>
    <col min="9733" max="9733" width="8.375" style="2" customWidth="1"/>
    <col min="9734" max="9734" width="43.875" style="2" customWidth="1"/>
    <col min="9735" max="9735" width="9" style="2" customWidth="1"/>
    <col min="9736" max="9736" width="43.25" style="2" customWidth="1"/>
    <col min="9737" max="9744" width="10.625" style="2" customWidth="1"/>
    <col min="9745" max="9984" width="9" style="2"/>
    <col min="9985" max="9985" width="6" style="2" customWidth="1"/>
    <col min="9986" max="9987" width="9.375" style="2" customWidth="1"/>
    <col min="9988" max="9988" width="18.625" style="2" customWidth="1"/>
    <col min="9989" max="9989" width="8.375" style="2" customWidth="1"/>
    <col min="9990" max="9990" width="43.875" style="2" customWidth="1"/>
    <col min="9991" max="9991" width="9" style="2" customWidth="1"/>
    <col min="9992" max="9992" width="43.25" style="2" customWidth="1"/>
    <col min="9993" max="10000" width="10.625" style="2" customWidth="1"/>
    <col min="10001" max="10240" width="9" style="2"/>
    <col min="10241" max="10241" width="6" style="2" customWidth="1"/>
    <col min="10242" max="10243" width="9.375" style="2" customWidth="1"/>
    <col min="10244" max="10244" width="18.625" style="2" customWidth="1"/>
    <col min="10245" max="10245" width="8.375" style="2" customWidth="1"/>
    <col min="10246" max="10246" width="43.875" style="2" customWidth="1"/>
    <col min="10247" max="10247" width="9" style="2" customWidth="1"/>
    <col min="10248" max="10248" width="43.25" style="2" customWidth="1"/>
    <col min="10249" max="10256" width="10.625" style="2" customWidth="1"/>
    <col min="10257" max="10496" width="9" style="2"/>
    <col min="10497" max="10497" width="6" style="2" customWidth="1"/>
    <col min="10498" max="10499" width="9.375" style="2" customWidth="1"/>
    <col min="10500" max="10500" width="18.625" style="2" customWidth="1"/>
    <col min="10501" max="10501" width="8.375" style="2" customWidth="1"/>
    <col min="10502" max="10502" width="43.875" style="2" customWidth="1"/>
    <col min="10503" max="10503" width="9" style="2" customWidth="1"/>
    <col min="10504" max="10504" width="43.25" style="2" customWidth="1"/>
    <col min="10505" max="10512" width="10.625" style="2" customWidth="1"/>
    <col min="10513" max="10752" width="9" style="2"/>
    <col min="10753" max="10753" width="6" style="2" customWidth="1"/>
    <col min="10754" max="10755" width="9.375" style="2" customWidth="1"/>
    <col min="10756" max="10756" width="18.625" style="2" customWidth="1"/>
    <col min="10757" max="10757" width="8.375" style="2" customWidth="1"/>
    <col min="10758" max="10758" width="43.875" style="2" customWidth="1"/>
    <col min="10759" max="10759" width="9" style="2" customWidth="1"/>
    <col min="10760" max="10760" width="43.25" style="2" customWidth="1"/>
    <col min="10761" max="10768" width="10.625" style="2" customWidth="1"/>
    <col min="10769" max="11008" width="9" style="2"/>
    <col min="11009" max="11009" width="6" style="2" customWidth="1"/>
    <col min="11010" max="11011" width="9.375" style="2" customWidth="1"/>
    <col min="11012" max="11012" width="18.625" style="2" customWidth="1"/>
    <col min="11013" max="11013" width="8.375" style="2" customWidth="1"/>
    <col min="11014" max="11014" width="43.875" style="2" customWidth="1"/>
    <col min="11015" max="11015" width="9" style="2" customWidth="1"/>
    <col min="11016" max="11016" width="43.25" style="2" customWidth="1"/>
    <col min="11017" max="11024" width="10.625" style="2" customWidth="1"/>
    <col min="11025" max="11264" width="9" style="2"/>
    <col min="11265" max="11265" width="6" style="2" customWidth="1"/>
    <col min="11266" max="11267" width="9.375" style="2" customWidth="1"/>
    <col min="11268" max="11268" width="18.625" style="2" customWidth="1"/>
    <col min="11269" max="11269" width="8.375" style="2" customWidth="1"/>
    <col min="11270" max="11270" width="43.875" style="2" customWidth="1"/>
    <col min="11271" max="11271" width="9" style="2" customWidth="1"/>
    <col min="11272" max="11272" width="43.25" style="2" customWidth="1"/>
    <col min="11273" max="11280" width="10.625" style="2" customWidth="1"/>
    <col min="11281" max="11520" width="9" style="2"/>
    <col min="11521" max="11521" width="6" style="2" customWidth="1"/>
    <col min="11522" max="11523" width="9.375" style="2" customWidth="1"/>
    <col min="11524" max="11524" width="18.625" style="2" customWidth="1"/>
    <col min="11525" max="11525" width="8.375" style="2" customWidth="1"/>
    <col min="11526" max="11526" width="43.875" style="2" customWidth="1"/>
    <col min="11527" max="11527" width="9" style="2" customWidth="1"/>
    <col min="11528" max="11528" width="43.25" style="2" customWidth="1"/>
    <col min="11529" max="11536" width="10.625" style="2" customWidth="1"/>
    <col min="11537" max="11776" width="9" style="2"/>
    <col min="11777" max="11777" width="6" style="2" customWidth="1"/>
    <col min="11778" max="11779" width="9.375" style="2" customWidth="1"/>
    <col min="11780" max="11780" width="18.625" style="2" customWidth="1"/>
    <col min="11781" max="11781" width="8.375" style="2" customWidth="1"/>
    <col min="11782" max="11782" width="43.875" style="2" customWidth="1"/>
    <col min="11783" max="11783" width="9" style="2" customWidth="1"/>
    <col min="11784" max="11784" width="43.25" style="2" customWidth="1"/>
    <col min="11785" max="11792" width="10.625" style="2" customWidth="1"/>
    <col min="11793" max="12032" width="9" style="2"/>
    <col min="12033" max="12033" width="6" style="2" customWidth="1"/>
    <col min="12034" max="12035" width="9.375" style="2" customWidth="1"/>
    <col min="12036" max="12036" width="18.625" style="2" customWidth="1"/>
    <col min="12037" max="12037" width="8.375" style="2" customWidth="1"/>
    <col min="12038" max="12038" width="43.875" style="2" customWidth="1"/>
    <col min="12039" max="12039" width="9" style="2" customWidth="1"/>
    <col min="12040" max="12040" width="43.25" style="2" customWidth="1"/>
    <col min="12041" max="12048" width="10.625" style="2" customWidth="1"/>
    <col min="12049" max="12288" width="9" style="2"/>
    <col min="12289" max="12289" width="6" style="2" customWidth="1"/>
    <col min="12290" max="12291" width="9.375" style="2" customWidth="1"/>
    <col min="12292" max="12292" width="18.625" style="2" customWidth="1"/>
    <col min="12293" max="12293" width="8.375" style="2" customWidth="1"/>
    <col min="12294" max="12294" width="43.875" style="2" customWidth="1"/>
    <col min="12295" max="12295" width="9" style="2" customWidth="1"/>
    <col min="12296" max="12296" width="43.25" style="2" customWidth="1"/>
    <col min="12297" max="12304" width="10.625" style="2" customWidth="1"/>
    <col min="12305" max="12544" width="9" style="2"/>
    <col min="12545" max="12545" width="6" style="2" customWidth="1"/>
    <col min="12546" max="12547" width="9.375" style="2" customWidth="1"/>
    <col min="12548" max="12548" width="18.625" style="2" customWidth="1"/>
    <col min="12549" max="12549" width="8.375" style="2" customWidth="1"/>
    <col min="12550" max="12550" width="43.875" style="2" customWidth="1"/>
    <col min="12551" max="12551" width="9" style="2" customWidth="1"/>
    <col min="12552" max="12552" width="43.25" style="2" customWidth="1"/>
    <col min="12553" max="12560" width="10.625" style="2" customWidth="1"/>
    <col min="12561" max="12800" width="9" style="2"/>
    <col min="12801" max="12801" width="6" style="2" customWidth="1"/>
    <col min="12802" max="12803" width="9.375" style="2" customWidth="1"/>
    <col min="12804" max="12804" width="18.625" style="2" customWidth="1"/>
    <col min="12805" max="12805" width="8.375" style="2" customWidth="1"/>
    <col min="12806" max="12806" width="43.875" style="2" customWidth="1"/>
    <col min="12807" max="12807" width="9" style="2" customWidth="1"/>
    <col min="12808" max="12808" width="43.25" style="2" customWidth="1"/>
    <col min="12809" max="12816" width="10.625" style="2" customWidth="1"/>
    <col min="12817" max="13056" width="9" style="2"/>
    <col min="13057" max="13057" width="6" style="2" customWidth="1"/>
    <col min="13058" max="13059" width="9.375" style="2" customWidth="1"/>
    <col min="13060" max="13060" width="18.625" style="2" customWidth="1"/>
    <col min="13061" max="13061" width="8.375" style="2" customWidth="1"/>
    <col min="13062" max="13062" width="43.875" style="2" customWidth="1"/>
    <col min="13063" max="13063" width="9" style="2" customWidth="1"/>
    <col min="13064" max="13064" width="43.25" style="2" customWidth="1"/>
    <col min="13065" max="13072" width="10.625" style="2" customWidth="1"/>
    <col min="13073" max="13312" width="9" style="2"/>
    <col min="13313" max="13313" width="6" style="2" customWidth="1"/>
    <col min="13314" max="13315" width="9.375" style="2" customWidth="1"/>
    <col min="13316" max="13316" width="18.625" style="2" customWidth="1"/>
    <col min="13317" max="13317" width="8.375" style="2" customWidth="1"/>
    <col min="13318" max="13318" width="43.875" style="2" customWidth="1"/>
    <col min="13319" max="13319" width="9" style="2" customWidth="1"/>
    <col min="13320" max="13320" width="43.25" style="2" customWidth="1"/>
    <col min="13321" max="13328" width="10.625" style="2" customWidth="1"/>
    <col min="13329" max="13568" width="9" style="2"/>
    <col min="13569" max="13569" width="6" style="2" customWidth="1"/>
    <col min="13570" max="13571" width="9.375" style="2" customWidth="1"/>
    <col min="13572" max="13572" width="18.625" style="2" customWidth="1"/>
    <col min="13573" max="13573" width="8.375" style="2" customWidth="1"/>
    <col min="13574" max="13574" width="43.875" style="2" customWidth="1"/>
    <col min="13575" max="13575" width="9" style="2" customWidth="1"/>
    <col min="13576" max="13576" width="43.25" style="2" customWidth="1"/>
    <col min="13577" max="13584" width="10.625" style="2" customWidth="1"/>
    <col min="13585" max="13824" width="9" style="2"/>
    <col min="13825" max="13825" width="6" style="2" customWidth="1"/>
    <col min="13826" max="13827" width="9.375" style="2" customWidth="1"/>
    <col min="13828" max="13828" width="18.625" style="2" customWidth="1"/>
    <col min="13829" max="13829" width="8.375" style="2" customWidth="1"/>
    <col min="13830" max="13830" width="43.875" style="2" customWidth="1"/>
    <col min="13831" max="13831" width="9" style="2" customWidth="1"/>
    <col min="13832" max="13832" width="43.25" style="2" customWidth="1"/>
    <col min="13833" max="13840" width="10.625" style="2" customWidth="1"/>
    <col min="13841" max="14080" width="9" style="2"/>
    <col min="14081" max="14081" width="6" style="2" customWidth="1"/>
    <col min="14082" max="14083" width="9.375" style="2" customWidth="1"/>
    <col min="14084" max="14084" width="18.625" style="2" customWidth="1"/>
    <col min="14085" max="14085" width="8.375" style="2" customWidth="1"/>
    <col min="14086" max="14086" width="43.875" style="2" customWidth="1"/>
    <col min="14087" max="14087" width="9" style="2" customWidth="1"/>
    <col min="14088" max="14088" width="43.25" style="2" customWidth="1"/>
    <col min="14089" max="14096" width="10.625" style="2" customWidth="1"/>
    <col min="14097" max="14336" width="9" style="2"/>
    <col min="14337" max="14337" width="6" style="2" customWidth="1"/>
    <col min="14338" max="14339" width="9.375" style="2" customWidth="1"/>
    <col min="14340" max="14340" width="18.625" style="2" customWidth="1"/>
    <col min="14341" max="14341" width="8.375" style="2" customWidth="1"/>
    <col min="14342" max="14342" width="43.875" style="2" customWidth="1"/>
    <col min="14343" max="14343" width="9" style="2" customWidth="1"/>
    <col min="14344" max="14344" width="43.25" style="2" customWidth="1"/>
    <col min="14345" max="14352" width="10.625" style="2" customWidth="1"/>
    <col min="14353" max="14592" width="9" style="2"/>
    <col min="14593" max="14593" width="6" style="2" customWidth="1"/>
    <col min="14594" max="14595" width="9.375" style="2" customWidth="1"/>
    <col min="14596" max="14596" width="18.625" style="2" customWidth="1"/>
    <col min="14597" max="14597" width="8.375" style="2" customWidth="1"/>
    <col min="14598" max="14598" width="43.875" style="2" customWidth="1"/>
    <col min="14599" max="14599" width="9" style="2" customWidth="1"/>
    <col min="14600" max="14600" width="43.25" style="2" customWidth="1"/>
    <col min="14601" max="14608" width="10.625" style="2" customWidth="1"/>
    <col min="14609" max="14848" width="9" style="2"/>
    <col min="14849" max="14849" width="6" style="2" customWidth="1"/>
    <col min="14850" max="14851" width="9.375" style="2" customWidth="1"/>
    <col min="14852" max="14852" width="18.625" style="2" customWidth="1"/>
    <col min="14853" max="14853" width="8.375" style="2" customWidth="1"/>
    <col min="14854" max="14854" width="43.875" style="2" customWidth="1"/>
    <col min="14855" max="14855" width="9" style="2" customWidth="1"/>
    <col min="14856" max="14856" width="43.25" style="2" customWidth="1"/>
    <col min="14857" max="14864" width="10.625" style="2" customWidth="1"/>
    <col min="14865" max="15104" width="9" style="2"/>
    <col min="15105" max="15105" width="6" style="2" customWidth="1"/>
    <col min="15106" max="15107" width="9.375" style="2" customWidth="1"/>
    <col min="15108" max="15108" width="18.625" style="2" customWidth="1"/>
    <col min="15109" max="15109" width="8.375" style="2" customWidth="1"/>
    <col min="15110" max="15110" width="43.875" style="2" customWidth="1"/>
    <col min="15111" max="15111" width="9" style="2" customWidth="1"/>
    <col min="15112" max="15112" width="43.25" style="2" customWidth="1"/>
    <col min="15113" max="15120" width="10.625" style="2" customWidth="1"/>
    <col min="15121" max="15360" width="9" style="2"/>
    <col min="15361" max="15361" width="6" style="2" customWidth="1"/>
    <col min="15362" max="15363" width="9.375" style="2" customWidth="1"/>
    <col min="15364" max="15364" width="18.625" style="2" customWidth="1"/>
    <col min="15365" max="15365" width="8.375" style="2" customWidth="1"/>
    <col min="15366" max="15366" width="43.875" style="2" customWidth="1"/>
    <col min="15367" max="15367" width="9" style="2" customWidth="1"/>
    <col min="15368" max="15368" width="43.25" style="2" customWidth="1"/>
    <col min="15369" max="15376" width="10.625" style="2" customWidth="1"/>
    <col min="15377" max="15616" width="9" style="2"/>
    <col min="15617" max="15617" width="6" style="2" customWidth="1"/>
    <col min="15618" max="15619" width="9.375" style="2" customWidth="1"/>
    <col min="15620" max="15620" width="18.625" style="2" customWidth="1"/>
    <col min="15621" max="15621" width="8.375" style="2" customWidth="1"/>
    <col min="15622" max="15622" width="43.875" style="2" customWidth="1"/>
    <col min="15623" max="15623" width="9" style="2" customWidth="1"/>
    <col min="15624" max="15624" width="43.25" style="2" customWidth="1"/>
    <col min="15625" max="15632" width="10.625" style="2" customWidth="1"/>
    <col min="15633" max="15872" width="9" style="2"/>
    <col min="15873" max="15873" width="6" style="2" customWidth="1"/>
    <col min="15874" max="15875" width="9.375" style="2" customWidth="1"/>
    <col min="15876" max="15876" width="18.625" style="2" customWidth="1"/>
    <col min="15877" max="15877" width="8.375" style="2" customWidth="1"/>
    <col min="15878" max="15878" width="43.875" style="2" customWidth="1"/>
    <col min="15879" max="15879" width="9" style="2" customWidth="1"/>
    <col min="15880" max="15880" width="43.25" style="2" customWidth="1"/>
    <col min="15881" max="15888" width="10.625" style="2" customWidth="1"/>
    <col min="15889" max="16128" width="9" style="2"/>
    <col min="16129" max="16129" width="6" style="2" customWidth="1"/>
    <col min="16130" max="16131" width="9.375" style="2" customWidth="1"/>
    <col min="16132" max="16132" width="18.625" style="2" customWidth="1"/>
    <col min="16133" max="16133" width="8.375" style="2" customWidth="1"/>
    <col min="16134" max="16134" width="43.875" style="2" customWidth="1"/>
    <col min="16135" max="16135" width="9" style="2" customWidth="1"/>
    <col min="16136" max="16136" width="43.25" style="2" customWidth="1"/>
    <col min="16137" max="16144" width="10.625" style="2" customWidth="1"/>
    <col min="16145" max="16384" width="9" style="2"/>
  </cols>
  <sheetData>
    <row r="1" spans="1:16" ht="30.75" customHeight="1">
      <c r="A1" s="506" t="s">
        <v>793</v>
      </c>
      <c r="B1" s="506"/>
      <c r="C1" s="506"/>
      <c r="D1" s="506"/>
      <c r="E1" s="506"/>
      <c r="F1" s="506"/>
      <c r="G1" s="506"/>
      <c r="H1" s="506"/>
      <c r="I1" s="506"/>
      <c r="J1" s="506"/>
      <c r="K1" s="506"/>
      <c r="L1" s="506"/>
      <c r="M1" s="506"/>
      <c r="N1" s="506"/>
      <c r="O1" s="506"/>
      <c r="P1" s="506"/>
    </row>
    <row r="2" spans="1:16" s="3" customFormat="1" ht="97.5" customHeight="1">
      <c r="A2" s="504" t="s">
        <v>239</v>
      </c>
      <c r="B2" s="504"/>
      <c r="C2" s="504"/>
      <c r="D2" s="504"/>
      <c r="E2" s="505"/>
      <c r="F2" s="505"/>
      <c r="G2" s="150"/>
      <c r="H2" s="150"/>
      <c r="I2" s="373"/>
      <c r="J2" s="373"/>
      <c r="K2" s="373"/>
      <c r="L2" s="151"/>
      <c r="N2" s="152"/>
    </row>
    <row r="3" spans="1:16" s="155" customFormat="1" ht="54" customHeight="1">
      <c r="A3" s="153" t="s">
        <v>64</v>
      </c>
      <c r="B3" s="153" t="s">
        <v>242</v>
      </c>
      <c r="C3" s="153" t="s">
        <v>65</v>
      </c>
      <c r="D3" s="153" t="s">
        <v>529</v>
      </c>
      <c r="E3" s="153" t="s">
        <v>232</v>
      </c>
      <c r="F3" s="154" t="s">
        <v>530</v>
      </c>
      <c r="G3" s="154" t="s">
        <v>233</v>
      </c>
      <c r="H3" s="154" t="s">
        <v>531</v>
      </c>
      <c r="I3" s="153" t="s">
        <v>106</v>
      </c>
      <c r="J3" s="154" t="s">
        <v>107</v>
      </c>
      <c r="K3" s="154" t="s">
        <v>108</v>
      </c>
      <c r="L3" s="153" t="s">
        <v>532</v>
      </c>
      <c r="M3" s="153" t="s">
        <v>533</v>
      </c>
      <c r="N3" s="153" t="s">
        <v>534</v>
      </c>
      <c r="O3" s="153" t="s">
        <v>535</v>
      </c>
      <c r="P3" s="153" t="s">
        <v>536</v>
      </c>
    </row>
    <row r="4" spans="1:16" s="8" customFormat="1" ht="110.25">
      <c r="A4" s="5" t="s">
        <v>66</v>
      </c>
      <c r="B4" s="5" t="s">
        <v>242</v>
      </c>
      <c r="C4" s="6"/>
      <c r="D4" s="156"/>
      <c r="E4" s="7"/>
      <c r="F4" s="27" t="s">
        <v>112</v>
      </c>
      <c r="G4" s="27"/>
      <c r="H4" s="7"/>
      <c r="I4" s="301" t="s">
        <v>109</v>
      </c>
      <c r="J4" s="301" t="s">
        <v>413</v>
      </c>
      <c r="K4" s="301" t="s">
        <v>414</v>
      </c>
      <c r="L4" s="301" t="s">
        <v>251</v>
      </c>
      <c r="M4" s="301" t="s">
        <v>252</v>
      </c>
      <c r="N4" s="301" t="s">
        <v>111</v>
      </c>
      <c r="O4" s="301" t="s">
        <v>110</v>
      </c>
      <c r="P4" s="227" t="s">
        <v>253</v>
      </c>
    </row>
    <row r="5" spans="1:16" ht="63" hidden="1">
      <c r="A5" s="374">
        <v>1</v>
      </c>
      <c r="B5" s="374" t="s">
        <v>67</v>
      </c>
      <c r="C5" s="113" t="s">
        <v>68</v>
      </c>
      <c r="D5" s="114" t="s">
        <v>69</v>
      </c>
      <c r="E5" s="113"/>
      <c r="F5" s="157"/>
      <c r="G5" s="157"/>
      <c r="H5" s="157"/>
      <c r="I5" s="113"/>
      <c r="J5" s="113"/>
      <c r="K5" s="113"/>
      <c r="L5" s="158"/>
      <c r="M5" s="113"/>
      <c r="N5" s="113"/>
      <c r="O5" s="381"/>
      <c r="P5" s="113"/>
    </row>
    <row r="6" spans="1:16" ht="38.25" customHeight="1">
      <c r="A6" s="454">
        <v>2</v>
      </c>
      <c r="B6" s="454" t="s">
        <v>71</v>
      </c>
      <c r="C6" s="472" t="s">
        <v>113</v>
      </c>
      <c r="D6" s="475" t="s">
        <v>243</v>
      </c>
      <c r="E6" s="9" t="s">
        <v>537</v>
      </c>
      <c r="F6" s="159" t="s">
        <v>254</v>
      </c>
      <c r="G6" s="159" t="s">
        <v>538</v>
      </c>
      <c r="H6" s="159" t="s">
        <v>254</v>
      </c>
      <c r="I6" s="11" t="s">
        <v>70</v>
      </c>
      <c r="J6" s="381" t="s">
        <v>72</v>
      </c>
      <c r="K6" s="381" t="s">
        <v>238</v>
      </c>
      <c r="L6" s="160"/>
      <c r="M6" s="9" t="s">
        <v>237</v>
      </c>
      <c r="N6" s="27" t="s">
        <v>72</v>
      </c>
      <c r="O6" s="9"/>
      <c r="P6" s="16"/>
    </row>
    <row r="7" spans="1:16" ht="38.25" customHeight="1">
      <c r="A7" s="454"/>
      <c r="B7" s="454"/>
      <c r="C7" s="473"/>
      <c r="D7" s="476"/>
      <c r="E7" s="9" t="s">
        <v>539</v>
      </c>
      <c r="F7" s="159" t="s">
        <v>255</v>
      </c>
      <c r="G7" s="159" t="s">
        <v>540</v>
      </c>
      <c r="H7" s="159" t="s">
        <v>255</v>
      </c>
      <c r="I7" s="11" t="s">
        <v>70</v>
      </c>
      <c r="J7" s="381" t="s">
        <v>238</v>
      </c>
      <c r="K7" s="381"/>
      <c r="L7" s="160"/>
      <c r="M7" s="9"/>
      <c r="N7" s="27" t="s">
        <v>237</v>
      </c>
      <c r="O7" s="9"/>
      <c r="P7" s="16"/>
    </row>
    <row r="8" spans="1:16" ht="38.25" customHeight="1">
      <c r="A8" s="454"/>
      <c r="B8" s="454"/>
      <c r="C8" s="473"/>
      <c r="D8" s="476"/>
      <c r="E8" s="9" t="s">
        <v>541</v>
      </c>
      <c r="F8" s="159" t="s">
        <v>256</v>
      </c>
      <c r="G8" s="159" t="s">
        <v>542</v>
      </c>
      <c r="H8" s="159" t="s">
        <v>256</v>
      </c>
      <c r="I8" s="11" t="s">
        <v>70</v>
      </c>
      <c r="J8" s="381" t="s">
        <v>238</v>
      </c>
      <c r="K8" s="381"/>
      <c r="L8" s="160"/>
      <c r="M8" s="9"/>
      <c r="N8" s="27" t="s">
        <v>237</v>
      </c>
      <c r="O8" s="9"/>
      <c r="P8" s="16"/>
    </row>
    <row r="9" spans="1:16" ht="31.5">
      <c r="A9" s="454"/>
      <c r="B9" s="454"/>
      <c r="C9" s="473"/>
      <c r="D9" s="476"/>
      <c r="E9" s="9" t="s">
        <v>543</v>
      </c>
      <c r="F9" s="159" t="s">
        <v>257</v>
      </c>
      <c r="G9" s="159" t="s">
        <v>544</v>
      </c>
      <c r="H9" s="159" t="s">
        <v>257</v>
      </c>
      <c r="I9" s="11" t="s">
        <v>70</v>
      </c>
      <c r="J9" s="381" t="s">
        <v>238</v>
      </c>
      <c r="K9" s="381"/>
      <c r="L9" s="160"/>
      <c r="M9" s="9"/>
      <c r="N9" s="27" t="s">
        <v>237</v>
      </c>
      <c r="O9" s="9"/>
      <c r="P9" s="16"/>
    </row>
    <row r="10" spans="1:16" ht="28.5" customHeight="1">
      <c r="A10" s="454"/>
      <c r="B10" s="454"/>
      <c r="C10" s="473"/>
      <c r="D10" s="477"/>
      <c r="E10" s="9" t="s">
        <v>545</v>
      </c>
      <c r="F10" s="2" t="s">
        <v>258</v>
      </c>
      <c r="G10" s="159" t="s">
        <v>546</v>
      </c>
      <c r="H10" s="2" t="s">
        <v>258</v>
      </c>
      <c r="I10" s="11" t="s">
        <v>70</v>
      </c>
      <c r="J10" s="381" t="s">
        <v>238</v>
      </c>
      <c r="K10" s="381"/>
      <c r="L10" s="160"/>
      <c r="M10" s="9"/>
      <c r="N10" s="27" t="s">
        <v>237</v>
      </c>
      <c r="O10" s="9"/>
      <c r="P10" s="16"/>
    </row>
    <row r="11" spans="1:16" ht="27" customHeight="1">
      <c r="A11" s="454"/>
      <c r="B11" s="454"/>
      <c r="C11" s="472" t="s">
        <v>114</v>
      </c>
      <c r="D11" s="475" t="s">
        <v>115</v>
      </c>
      <c r="E11" s="9" t="s">
        <v>547</v>
      </c>
      <c r="F11" s="16" t="s">
        <v>259</v>
      </c>
      <c r="G11" s="161" t="s">
        <v>548</v>
      </c>
      <c r="H11" s="16" t="s">
        <v>259</v>
      </c>
      <c r="I11" s="11" t="s">
        <v>70</v>
      </c>
      <c r="J11" s="11"/>
      <c r="K11" s="11" t="s">
        <v>72</v>
      </c>
      <c r="L11" s="27" t="s">
        <v>237</v>
      </c>
      <c r="M11" s="27" t="s">
        <v>237</v>
      </c>
      <c r="N11" s="27" t="s">
        <v>237</v>
      </c>
      <c r="O11" s="27" t="s">
        <v>237</v>
      </c>
      <c r="P11" s="27" t="s">
        <v>237</v>
      </c>
    </row>
    <row r="12" spans="1:16" ht="39" customHeight="1">
      <c r="A12" s="454"/>
      <c r="B12" s="454"/>
      <c r="C12" s="473"/>
      <c r="D12" s="476"/>
      <c r="E12" s="9" t="s">
        <v>549</v>
      </c>
      <c r="F12" s="161" t="s">
        <v>260</v>
      </c>
      <c r="G12" s="161" t="s">
        <v>550</v>
      </c>
      <c r="H12" s="161" t="s">
        <v>260</v>
      </c>
      <c r="I12" s="11" t="s">
        <v>70</v>
      </c>
      <c r="J12" s="11"/>
      <c r="K12" s="11"/>
      <c r="L12" s="11"/>
      <c r="M12" s="9" t="s">
        <v>237</v>
      </c>
      <c r="N12" s="27"/>
      <c r="O12" s="27"/>
      <c r="P12" s="27"/>
    </row>
    <row r="13" spans="1:16" ht="33.75" customHeight="1">
      <c r="A13" s="454"/>
      <c r="B13" s="454"/>
      <c r="C13" s="473"/>
      <c r="D13" s="476"/>
      <c r="E13" s="9" t="s">
        <v>551</v>
      </c>
      <c r="F13" s="161" t="s">
        <v>261</v>
      </c>
      <c r="G13" s="161" t="s">
        <v>552</v>
      </c>
      <c r="H13" s="161" t="s">
        <v>261</v>
      </c>
      <c r="I13" s="11" t="s">
        <v>70</v>
      </c>
      <c r="J13" s="11"/>
      <c r="K13" s="11" t="s">
        <v>238</v>
      </c>
      <c r="L13" s="11"/>
      <c r="M13" s="11" t="s">
        <v>237</v>
      </c>
      <c r="N13" s="11"/>
      <c r="O13" s="11"/>
      <c r="P13" s="11" t="s">
        <v>237</v>
      </c>
    </row>
    <row r="14" spans="1:16" ht="27.75" customHeight="1">
      <c r="A14" s="454"/>
      <c r="B14" s="454"/>
      <c r="C14" s="473"/>
      <c r="D14" s="476"/>
      <c r="E14" s="9" t="s">
        <v>553</v>
      </c>
      <c r="F14" s="161" t="s">
        <v>262</v>
      </c>
      <c r="G14" s="161" t="s">
        <v>554</v>
      </c>
      <c r="H14" s="161" t="s">
        <v>262</v>
      </c>
      <c r="I14" s="11" t="s">
        <v>70</v>
      </c>
      <c r="J14" s="11"/>
      <c r="K14" s="11" t="s">
        <v>72</v>
      </c>
      <c r="L14" s="11"/>
      <c r="M14" s="9" t="s">
        <v>237</v>
      </c>
      <c r="N14" s="27"/>
      <c r="O14" s="27"/>
      <c r="P14" s="27" t="s">
        <v>237</v>
      </c>
    </row>
    <row r="15" spans="1:16" ht="47.25">
      <c r="A15" s="454"/>
      <c r="B15" s="454"/>
      <c r="C15" s="381" t="s">
        <v>73</v>
      </c>
      <c r="D15" s="19" t="s">
        <v>74</v>
      </c>
      <c r="E15" s="9" t="s">
        <v>555</v>
      </c>
      <c r="F15" s="161" t="s">
        <v>263</v>
      </c>
      <c r="G15" s="161" t="s">
        <v>556</v>
      </c>
      <c r="H15" s="161" t="s">
        <v>263</v>
      </c>
      <c r="I15" s="11" t="s">
        <v>238</v>
      </c>
      <c r="J15" s="11" t="s">
        <v>237</v>
      </c>
      <c r="K15" s="11" t="s">
        <v>237</v>
      </c>
      <c r="L15" s="11" t="s">
        <v>237</v>
      </c>
      <c r="M15" s="11" t="s">
        <v>237</v>
      </c>
      <c r="N15" s="11" t="s">
        <v>237</v>
      </c>
      <c r="O15" s="11" t="s">
        <v>237</v>
      </c>
      <c r="P15" s="11" t="s">
        <v>237</v>
      </c>
    </row>
    <row r="16" spans="1:16" ht="63">
      <c r="A16" s="454"/>
      <c r="B16" s="454"/>
      <c r="C16" s="381" t="s">
        <v>75</v>
      </c>
      <c r="D16" s="19" t="s">
        <v>76</v>
      </c>
      <c r="E16" s="381" t="s">
        <v>557</v>
      </c>
      <c r="F16" s="161" t="s">
        <v>264</v>
      </c>
      <c r="G16" s="161" t="s">
        <v>558</v>
      </c>
      <c r="H16" s="161" t="s">
        <v>264</v>
      </c>
      <c r="I16" s="11" t="s">
        <v>237</v>
      </c>
      <c r="J16" s="11" t="s">
        <v>72</v>
      </c>
      <c r="K16" s="11" t="s">
        <v>72</v>
      </c>
      <c r="L16" s="11" t="s">
        <v>72</v>
      </c>
      <c r="M16" s="11" t="s">
        <v>72</v>
      </c>
      <c r="N16" s="11" t="s">
        <v>72</v>
      </c>
      <c r="O16" s="11" t="s">
        <v>72</v>
      </c>
      <c r="P16" s="11" t="s">
        <v>72</v>
      </c>
    </row>
    <row r="17" spans="1:16" ht="31.5">
      <c r="A17" s="454"/>
      <c r="B17" s="454"/>
      <c r="C17" s="381" t="s">
        <v>116</v>
      </c>
      <c r="D17" s="45" t="s">
        <v>117</v>
      </c>
      <c r="E17" s="381" t="s">
        <v>559</v>
      </c>
      <c r="F17" s="161" t="s">
        <v>265</v>
      </c>
      <c r="G17" s="161" t="s">
        <v>560</v>
      </c>
      <c r="H17" s="161" t="s">
        <v>265</v>
      </c>
      <c r="I17" s="11"/>
      <c r="J17" s="11"/>
      <c r="K17" s="11" t="s">
        <v>70</v>
      </c>
      <c r="L17" s="9"/>
      <c r="M17" s="11"/>
      <c r="N17" s="11"/>
      <c r="O17" s="11" t="s">
        <v>237</v>
      </c>
      <c r="P17" s="11" t="s">
        <v>72</v>
      </c>
    </row>
    <row r="18" spans="1:16" ht="78.75">
      <c r="A18" s="459"/>
      <c r="B18" s="459"/>
      <c r="C18" s="113" t="s">
        <v>118</v>
      </c>
      <c r="D18" s="114" t="s">
        <v>119</v>
      </c>
      <c r="E18" s="113" t="s">
        <v>561</v>
      </c>
      <c r="F18" s="114" t="s">
        <v>266</v>
      </c>
      <c r="G18" s="113" t="s">
        <v>562</v>
      </c>
      <c r="H18" s="114" t="s">
        <v>266</v>
      </c>
      <c r="I18" s="113" t="s">
        <v>70</v>
      </c>
      <c r="J18" s="113"/>
      <c r="K18" s="113" t="s">
        <v>72</v>
      </c>
      <c r="L18" s="158"/>
      <c r="M18" s="113" t="s">
        <v>237</v>
      </c>
      <c r="N18" s="113"/>
      <c r="O18" s="113"/>
      <c r="P18" s="113"/>
    </row>
    <row r="19" spans="1:16" ht="47.25">
      <c r="A19" s="459"/>
      <c r="B19" s="459"/>
      <c r="C19" s="113" t="s">
        <v>120</v>
      </c>
      <c r="D19" s="114" t="s">
        <v>121</v>
      </c>
      <c r="E19" s="113" t="s">
        <v>563</v>
      </c>
      <c r="F19" s="114" t="s">
        <v>267</v>
      </c>
      <c r="G19" s="113" t="s">
        <v>564</v>
      </c>
      <c r="H19" s="114" t="s">
        <v>267</v>
      </c>
      <c r="I19" s="113" t="s">
        <v>70</v>
      </c>
      <c r="J19" s="113"/>
      <c r="K19" s="113"/>
      <c r="L19" s="158"/>
      <c r="M19" s="113" t="s">
        <v>237</v>
      </c>
      <c r="N19" s="113"/>
      <c r="O19" s="113"/>
      <c r="P19" s="113"/>
    </row>
    <row r="20" spans="1:16" ht="63">
      <c r="A20" s="459"/>
      <c r="B20" s="459"/>
      <c r="C20" s="379" t="s">
        <v>122</v>
      </c>
      <c r="D20" s="383" t="s">
        <v>123</v>
      </c>
      <c r="E20" s="113" t="s">
        <v>565</v>
      </c>
      <c r="F20" s="157" t="s">
        <v>268</v>
      </c>
      <c r="G20" s="157" t="s">
        <v>566</v>
      </c>
      <c r="H20" s="157" t="s">
        <v>268</v>
      </c>
      <c r="I20" s="381" t="s">
        <v>238</v>
      </c>
      <c r="J20" s="381"/>
      <c r="K20" s="381" t="s">
        <v>237</v>
      </c>
      <c r="L20" s="160"/>
      <c r="M20" s="381" t="s">
        <v>237</v>
      </c>
      <c r="N20" s="381"/>
      <c r="O20" s="381"/>
      <c r="P20" s="381"/>
    </row>
    <row r="21" spans="1:16" ht="31.5">
      <c r="A21" s="455">
        <v>4</v>
      </c>
      <c r="B21" s="458" t="s">
        <v>77</v>
      </c>
      <c r="C21" s="478" t="s">
        <v>124</v>
      </c>
      <c r="D21" s="481" t="s">
        <v>125</v>
      </c>
      <c r="E21" s="495" t="s">
        <v>567</v>
      </c>
      <c r="F21" s="498" t="s">
        <v>269</v>
      </c>
      <c r="G21" s="162" t="s">
        <v>568</v>
      </c>
      <c r="H21" s="162" t="s">
        <v>270</v>
      </c>
      <c r="I21" s="44" t="s">
        <v>70</v>
      </c>
      <c r="J21" s="44" t="s">
        <v>238</v>
      </c>
      <c r="K21" s="381"/>
      <c r="L21" s="160"/>
      <c r="M21" s="27"/>
      <c r="N21" s="27" t="s">
        <v>237</v>
      </c>
      <c r="O21" s="27"/>
      <c r="P21" s="381"/>
    </row>
    <row r="22" spans="1:16" ht="26.25" customHeight="1">
      <c r="A22" s="456"/>
      <c r="B22" s="459"/>
      <c r="C22" s="479"/>
      <c r="D22" s="482"/>
      <c r="E22" s="496"/>
      <c r="F22" s="499"/>
      <c r="G22" s="162" t="s">
        <v>569</v>
      </c>
      <c r="H22" s="302" t="s">
        <v>570</v>
      </c>
      <c r="I22" s="44" t="s">
        <v>70</v>
      </c>
      <c r="J22" s="44" t="s">
        <v>238</v>
      </c>
      <c r="K22" s="381"/>
      <c r="L22" s="160"/>
      <c r="M22" s="27"/>
      <c r="N22" s="27" t="s">
        <v>237</v>
      </c>
      <c r="O22" s="27"/>
      <c r="P22" s="381"/>
    </row>
    <row r="23" spans="1:16">
      <c r="A23" s="456"/>
      <c r="B23" s="459"/>
      <c r="C23" s="479"/>
      <c r="D23" s="482"/>
      <c r="E23" s="496"/>
      <c r="F23" s="499"/>
      <c r="G23" s="162" t="s">
        <v>571</v>
      </c>
      <c r="H23" s="162" t="s">
        <v>271</v>
      </c>
      <c r="I23" s="44" t="s">
        <v>70</v>
      </c>
      <c r="J23" s="44" t="s">
        <v>238</v>
      </c>
      <c r="K23" s="381"/>
      <c r="L23" s="160"/>
      <c r="M23" s="27"/>
      <c r="N23" s="27" t="s">
        <v>237</v>
      </c>
      <c r="O23" s="27"/>
      <c r="P23" s="381"/>
    </row>
    <row r="24" spans="1:16" ht="31.5">
      <c r="A24" s="456"/>
      <c r="B24" s="459"/>
      <c r="C24" s="479"/>
      <c r="D24" s="482"/>
      <c r="E24" s="496"/>
      <c r="F24" s="499"/>
      <c r="G24" s="162" t="s">
        <v>572</v>
      </c>
      <c r="H24" s="162" t="s">
        <v>272</v>
      </c>
      <c r="I24" s="44" t="s">
        <v>70</v>
      </c>
      <c r="J24" s="44" t="s">
        <v>238</v>
      </c>
      <c r="K24" s="381"/>
      <c r="L24" s="160"/>
      <c r="M24" s="27"/>
      <c r="N24" s="27" t="s">
        <v>237</v>
      </c>
      <c r="O24" s="9"/>
      <c r="P24" s="381"/>
    </row>
    <row r="25" spans="1:16" ht="31.5">
      <c r="A25" s="456"/>
      <c r="B25" s="459"/>
      <c r="C25" s="479"/>
      <c r="D25" s="482"/>
      <c r="E25" s="496"/>
      <c r="F25" s="499"/>
      <c r="G25" s="162" t="s">
        <v>573</v>
      </c>
      <c r="H25" s="163" t="s">
        <v>273</v>
      </c>
      <c r="I25" s="44" t="s">
        <v>70</v>
      </c>
      <c r="J25" s="44" t="s">
        <v>238</v>
      </c>
      <c r="K25" s="381"/>
      <c r="L25" s="160"/>
      <c r="M25" s="27"/>
      <c r="N25" s="27" t="s">
        <v>237</v>
      </c>
      <c r="O25" s="9"/>
      <c r="P25" s="381"/>
    </row>
    <row r="26" spans="1:16" ht="31.5">
      <c r="A26" s="456"/>
      <c r="B26" s="459"/>
      <c r="C26" s="479"/>
      <c r="D26" s="482"/>
      <c r="E26" s="496"/>
      <c r="F26" s="499"/>
      <c r="G26" s="162" t="s">
        <v>574</v>
      </c>
      <c r="H26" s="163" t="s">
        <v>274</v>
      </c>
      <c r="I26" s="44" t="s">
        <v>70</v>
      </c>
      <c r="J26" s="44" t="s">
        <v>238</v>
      </c>
      <c r="K26" s="381"/>
      <c r="L26" s="160"/>
      <c r="M26" s="27"/>
      <c r="N26" s="27" t="s">
        <v>237</v>
      </c>
      <c r="O26" s="9"/>
      <c r="P26" s="381"/>
    </row>
    <row r="27" spans="1:16" ht="63">
      <c r="A27" s="456"/>
      <c r="B27" s="459"/>
      <c r="C27" s="479"/>
      <c r="D27" s="482"/>
      <c r="E27" s="496"/>
      <c r="F27" s="499"/>
      <c r="G27" s="162" t="s">
        <v>575</v>
      </c>
      <c r="H27" s="162" t="s">
        <v>275</v>
      </c>
      <c r="I27" s="44" t="s">
        <v>70</v>
      </c>
      <c r="J27" s="44" t="s">
        <v>238</v>
      </c>
      <c r="K27" s="381"/>
      <c r="L27" s="160"/>
      <c r="M27" s="27"/>
      <c r="N27" s="27" t="s">
        <v>237</v>
      </c>
      <c r="O27" s="9"/>
      <c r="P27" s="381"/>
    </row>
    <row r="28" spans="1:16" ht="63">
      <c r="A28" s="456"/>
      <c r="B28" s="459"/>
      <c r="C28" s="479"/>
      <c r="D28" s="482"/>
      <c r="E28" s="496"/>
      <c r="F28" s="499"/>
      <c r="G28" s="162" t="s">
        <v>576</v>
      </c>
      <c r="H28" s="164" t="s">
        <v>276</v>
      </c>
      <c r="I28" s="44" t="s">
        <v>70</v>
      </c>
      <c r="J28" s="44" t="s">
        <v>238</v>
      </c>
      <c r="K28" s="381"/>
      <c r="L28" s="160"/>
      <c r="M28" s="27"/>
      <c r="N28" s="27" t="s">
        <v>237</v>
      </c>
      <c r="O28" s="9"/>
      <c r="P28" s="381"/>
    </row>
    <row r="29" spans="1:16">
      <c r="A29" s="456"/>
      <c r="B29" s="459"/>
      <c r="C29" s="479"/>
      <c r="D29" s="482"/>
      <c r="E29" s="497"/>
      <c r="F29" s="500"/>
      <c r="G29" s="162" t="s">
        <v>577</v>
      </c>
      <c r="H29" s="164" t="s">
        <v>277</v>
      </c>
      <c r="I29" s="44" t="s">
        <v>70</v>
      </c>
      <c r="J29" s="44" t="s">
        <v>238</v>
      </c>
      <c r="K29" s="381"/>
      <c r="L29" s="160"/>
      <c r="M29" s="27"/>
      <c r="N29" s="27" t="s">
        <v>237</v>
      </c>
      <c r="O29" s="9"/>
      <c r="P29" s="381" t="s">
        <v>237</v>
      </c>
    </row>
    <row r="30" spans="1:16" ht="31.5">
      <c r="A30" s="456"/>
      <c r="B30" s="459"/>
      <c r="C30" s="478" t="s">
        <v>126</v>
      </c>
      <c r="D30" s="481" t="s">
        <v>127</v>
      </c>
      <c r="E30" s="495" t="s">
        <v>580</v>
      </c>
      <c r="F30" s="498" t="s">
        <v>127</v>
      </c>
      <c r="G30" s="387" t="s">
        <v>581</v>
      </c>
      <c r="H30" s="162" t="s">
        <v>279</v>
      </c>
      <c r="I30" s="44" t="s">
        <v>70</v>
      </c>
      <c r="J30" s="44" t="s">
        <v>238</v>
      </c>
      <c r="K30" s="381"/>
      <c r="L30" s="160"/>
      <c r="M30" s="27"/>
      <c r="N30" s="27" t="s">
        <v>237</v>
      </c>
      <c r="O30" s="9"/>
      <c r="P30" s="381" t="s">
        <v>237</v>
      </c>
    </row>
    <row r="31" spans="1:16" ht="31.5" customHeight="1">
      <c r="A31" s="456"/>
      <c r="B31" s="459"/>
      <c r="C31" s="479"/>
      <c r="D31" s="482"/>
      <c r="E31" s="496"/>
      <c r="F31" s="499"/>
      <c r="G31" s="387" t="s">
        <v>582</v>
      </c>
      <c r="H31" s="164" t="s">
        <v>280</v>
      </c>
      <c r="I31" s="44" t="s">
        <v>70</v>
      </c>
      <c r="J31" s="44" t="s">
        <v>238</v>
      </c>
      <c r="K31" s="381"/>
      <c r="L31" s="160"/>
      <c r="M31" s="27"/>
      <c r="N31" s="27" t="s">
        <v>237</v>
      </c>
      <c r="O31" s="9"/>
      <c r="P31" s="381" t="s">
        <v>237</v>
      </c>
    </row>
    <row r="32" spans="1:16" ht="31.5">
      <c r="A32" s="456"/>
      <c r="B32" s="459"/>
      <c r="C32" s="479"/>
      <c r="D32" s="482"/>
      <c r="E32" s="496"/>
      <c r="F32" s="499"/>
      <c r="G32" s="387" t="s">
        <v>583</v>
      </c>
      <c r="H32" s="164" t="s">
        <v>281</v>
      </c>
      <c r="I32" s="44" t="s">
        <v>70</v>
      </c>
      <c r="J32" s="44" t="s">
        <v>238</v>
      </c>
      <c r="K32" s="381"/>
      <c r="L32" s="160"/>
      <c r="M32" s="27"/>
      <c r="N32" s="27" t="s">
        <v>237</v>
      </c>
      <c r="O32" s="9"/>
      <c r="P32" s="381" t="s">
        <v>237</v>
      </c>
    </row>
    <row r="33" spans="1:16" ht="31.5" customHeight="1">
      <c r="A33" s="456"/>
      <c r="B33" s="459"/>
      <c r="C33" s="479"/>
      <c r="D33" s="482"/>
      <c r="E33" s="496"/>
      <c r="F33" s="499"/>
      <c r="G33" s="387" t="s">
        <v>584</v>
      </c>
      <c r="H33" s="162" t="s">
        <v>282</v>
      </c>
      <c r="I33" s="44" t="s">
        <v>70</v>
      </c>
      <c r="J33" s="44" t="s">
        <v>238</v>
      </c>
      <c r="K33" s="381"/>
      <c r="L33" s="160"/>
      <c r="M33" s="27"/>
      <c r="N33" s="27" t="s">
        <v>237</v>
      </c>
      <c r="O33" s="9"/>
      <c r="P33" s="381" t="s">
        <v>237</v>
      </c>
    </row>
    <row r="34" spans="1:16" ht="31.5">
      <c r="A34" s="456"/>
      <c r="B34" s="459"/>
      <c r="C34" s="479"/>
      <c r="D34" s="482"/>
      <c r="E34" s="496"/>
      <c r="F34" s="499"/>
      <c r="G34" s="387" t="s">
        <v>585</v>
      </c>
      <c r="H34" s="162" t="s">
        <v>283</v>
      </c>
      <c r="I34" s="44" t="s">
        <v>70</v>
      </c>
      <c r="J34" s="44" t="s">
        <v>238</v>
      </c>
      <c r="K34" s="381"/>
      <c r="L34" s="160"/>
      <c r="M34" s="27"/>
      <c r="N34" s="27" t="s">
        <v>237</v>
      </c>
      <c r="O34" s="9"/>
      <c r="P34" s="381" t="s">
        <v>237</v>
      </c>
    </row>
    <row r="35" spans="1:16" ht="31.5">
      <c r="A35" s="456"/>
      <c r="B35" s="459"/>
      <c r="C35" s="479"/>
      <c r="D35" s="482"/>
      <c r="E35" s="497"/>
      <c r="F35" s="500"/>
      <c r="G35" s="387" t="s">
        <v>586</v>
      </c>
      <c r="H35" s="162" t="s">
        <v>284</v>
      </c>
      <c r="I35" s="44" t="s">
        <v>70</v>
      </c>
      <c r="J35" s="44" t="s">
        <v>238</v>
      </c>
      <c r="K35" s="381"/>
      <c r="L35" s="160"/>
      <c r="M35" s="27"/>
      <c r="N35" s="27" t="s">
        <v>237</v>
      </c>
      <c r="O35" s="9"/>
      <c r="P35" s="381"/>
    </row>
    <row r="36" spans="1:16" ht="31.5">
      <c r="A36" s="456"/>
      <c r="B36" s="459"/>
      <c r="C36" s="479"/>
      <c r="D36" s="482"/>
      <c r="E36" s="387" t="s">
        <v>587</v>
      </c>
      <c r="F36" s="162" t="s">
        <v>285</v>
      </c>
      <c r="G36" s="387" t="s">
        <v>588</v>
      </c>
      <c r="H36" s="162" t="s">
        <v>285</v>
      </c>
      <c r="I36" s="44" t="s">
        <v>70</v>
      </c>
      <c r="J36" s="44" t="s">
        <v>238</v>
      </c>
      <c r="K36" s="381"/>
      <c r="L36" s="160"/>
      <c r="M36" s="27"/>
      <c r="N36" s="27" t="s">
        <v>237</v>
      </c>
      <c r="O36" s="9"/>
      <c r="P36" s="381" t="s">
        <v>237</v>
      </c>
    </row>
    <row r="37" spans="1:16" ht="31.5" customHeight="1">
      <c r="A37" s="456"/>
      <c r="B37" s="459"/>
      <c r="C37" s="478" t="s">
        <v>128</v>
      </c>
      <c r="D37" s="501" t="s">
        <v>244</v>
      </c>
      <c r="E37" s="495" t="s">
        <v>589</v>
      </c>
      <c r="F37" s="481" t="s">
        <v>244</v>
      </c>
      <c r="G37" s="387" t="s">
        <v>590</v>
      </c>
      <c r="H37" s="164" t="s">
        <v>286</v>
      </c>
      <c r="I37" s="44" t="s">
        <v>70</v>
      </c>
      <c r="J37" s="44" t="s">
        <v>238</v>
      </c>
      <c r="K37" s="381"/>
      <c r="L37" s="160"/>
      <c r="M37" s="27"/>
      <c r="N37" s="27" t="s">
        <v>237</v>
      </c>
      <c r="O37" s="9"/>
      <c r="P37" s="381"/>
    </row>
    <row r="38" spans="1:16">
      <c r="A38" s="456"/>
      <c r="B38" s="459"/>
      <c r="C38" s="479"/>
      <c r="D38" s="502"/>
      <c r="E38" s="496"/>
      <c r="F38" s="482"/>
      <c r="G38" s="387" t="s">
        <v>591</v>
      </c>
      <c r="H38" s="164" t="s">
        <v>287</v>
      </c>
      <c r="I38" s="44" t="s">
        <v>70</v>
      </c>
      <c r="J38" s="44" t="s">
        <v>238</v>
      </c>
      <c r="K38" s="381"/>
      <c r="L38" s="160"/>
      <c r="M38" s="27"/>
      <c r="N38" s="27" t="s">
        <v>237</v>
      </c>
      <c r="O38" s="9"/>
      <c r="P38" s="381"/>
    </row>
    <row r="39" spans="1:16">
      <c r="A39" s="456"/>
      <c r="B39" s="459"/>
      <c r="C39" s="479"/>
      <c r="D39" s="502"/>
      <c r="E39" s="496"/>
      <c r="F39" s="482"/>
      <c r="G39" s="387" t="s">
        <v>592</v>
      </c>
      <c r="H39" s="164" t="s">
        <v>288</v>
      </c>
      <c r="I39" s="44" t="s">
        <v>70</v>
      </c>
      <c r="J39" s="44" t="s">
        <v>238</v>
      </c>
      <c r="K39" s="17"/>
      <c r="L39" s="160"/>
      <c r="M39" s="9"/>
      <c r="N39" s="27"/>
      <c r="O39" s="9"/>
      <c r="P39" s="381" t="s">
        <v>237</v>
      </c>
    </row>
    <row r="40" spans="1:16">
      <c r="A40" s="456"/>
      <c r="B40" s="459"/>
      <c r="C40" s="479"/>
      <c r="D40" s="502"/>
      <c r="E40" s="496"/>
      <c r="F40" s="482"/>
      <c r="G40" s="387" t="s">
        <v>593</v>
      </c>
      <c r="H40" s="161" t="s">
        <v>289</v>
      </c>
      <c r="I40" s="44" t="s">
        <v>70</v>
      </c>
      <c r="J40" s="44" t="s">
        <v>238</v>
      </c>
      <c r="K40" s="381"/>
      <c r="L40" s="160"/>
      <c r="M40" s="27"/>
      <c r="N40" s="27" t="s">
        <v>237</v>
      </c>
      <c r="O40" s="9"/>
      <c r="P40" s="381"/>
    </row>
    <row r="41" spans="1:16">
      <c r="A41" s="456"/>
      <c r="B41" s="459"/>
      <c r="C41" s="479"/>
      <c r="D41" s="502"/>
      <c r="E41" s="496"/>
      <c r="F41" s="482"/>
      <c r="G41" s="387" t="s">
        <v>594</v>
      </c>
      <c r="H41" s="161" t="s">
        <v>290</v>
      </c>
      <c r="I41" s="17" t="s">
        <v>70</v>
      </c>
      <c r="J41" s="17"/>
      <c r="K41" s="17" t="s">
        <v>238</v>
      </c>
      <c r="L41" s="160"/>
      <c r="M41" s="9" t="s">
        <v>237</v>
      </c>
      <c r="N41" s="27"/>
      <c r="O41" s="9"/>
      <c r="P41" s="381"/>
    </row>
    <row r="42" spans="1:16">
      <c r="A42" s="456"/>
      <c r="B42" s="459"/>
      <c r="C42" s="479"/>
      <c r="D42" s="502"/>
      <c r="E42" s="496"/>
      <c r="F42" s="482"/>
      <c r="G42" s="387" t="s">
        <v>595</v>
      </c>
      <c r="H42" s="161" t="s">
        <v>291</v>
      </c>
      <c r="I42" s="44" t="s">
        <v>70</v>
      </c>
      <c r="J42" s="44" t="s">
        <v>238</v>
      </c>
      <c r="K42" s="17"/>
      <c r="L42" s="160"/>
      <c r="M42" s="9"/>
      <c r="N42" s="27"/>
      <c r="O42" s="9"/>
      <c r="P42" s="381" t="s">
        <v>237</v>
      </c>
    </row>
    <row r="43" spans="1:16">
      <c r="A43" s="456"/>
      <c r="B43" s="459"/>
      <c r="C43" s="479"/>
      <c r="D43" s="502"/>
      <c r="E43" s="496"/>
      <c r="F43" s="482"/>
      <c r="G43" s="387" t="s">
        <v>596</v>
      </c>
      <c r="H43" s="161" t="s">
        <v>597</v>
      </c>
      <c r="I43" s="44" t="s">
        <v>70</v>
      </c>
      <c r="J43" s="44" t="s">
        <v>238</v>
      </c>
      <c r="K43" s="17"/>
      <c r="L43" s="160"/>
      <c r="M43" s="9" t="s">
        <v>237</v>
      </c>
      <c r="N43" s="27" t="s">
        <v>237</v>
      </c>
      <c r="O43" s="9"/>
      <c r="P43" s="381" t="s">
        <v>237</v>
      </c>
    </row>
    <row r="44" spans="1:16" ht="31.5">
      <c r="A44" s="456"/>
      <c r="B44" s="459"/>
      <c r="C44" s="479"/>
      <c r="D44" s="502"/>
      <c r="E44" s="496"/>
      <c r="F44" s="482"/>
      <c r="G44" s="387" t="s">
        <v>598</v>
      </c>
      <c r="H44" s="16" t="s">
        <v>292</v>
      </c>
      <c r="I44" s="17" t="s">
        <v>70</v>
      </c>
      <c r="J44" s="17" t="s">
        <v>238</v>
      </c>
      <c r="K44" s="17"/>
      <c r="L44" s="160"/>
      <c r="M44" s="9"/>
      <c r="N44" s="27" t="s">
        <v>237</v>
      </c>
      <c r="O44" s="9"/>
      <c r="P44" s="381"/>
    </row>
    <row r="45" spans="1:16" ht="31.5">
      <c r="A45" s="456"/>
      <c r="B45" s="459"/>
      <c r="C45" s="480"/>
      <c r="D45" s="503"/>
      <c r="E45" s="497"/>
      <c r="F45" s="483"/>
      <c r="G45" s="387" t="s">
        <v>599</v>
      </c>
      <c r="H45" s="16" t="s">
        <v>293</v>
      </c>
      <c r="I45" s="17" t="s">
        <v>70</v>
      </c>
      <c r="J45" s="17" t="s">
        <v>238</v>
      </c>
      <c r="K45" s="17"/>
      <c r="L45" s="160"/>
      <c r="M45" s="9"/>
      <c r="N45" s="27" t="s">
        <v>237</v>
      </c>
      <c r="O45" s="9"/>
      <c r="P45" s="381" t="s">
        <v>237</v>
      </c>
    </row>
    <row r="46" spans="1:16">
      <c r="A46" s="456"/>
      <c r="B46" s="459"/>
      <c r="C46" s="478" t="s">
        <v>130</v>
      </c>
      <c r="D46" s="481" t="s">
        <v>131</v>
      </c>
      <c r="E46" s="478" t="s">
        <v>600</v>
      </c>
      <c r="F46" s="481" t="s">
        <v>131</v>
      </c>
      <c r="G46" s="9" t="s">
        <v>601</v>
      </c>
      <c r="H46" s="161" t="s">
        <v>294</v>
      </c>
      <c r="I46" s="17" t="s">
        <v>70</v>
      </c>
      <c r="J46" s="17" t="s">
        <v>238</v>
      </c>
      <c r="K46" s="17"/>
      <c r="L46" s="160"/>
      <c r="M46" s="9"/>
      <c r="N46" s="27" t="s">
        <v>237</v>
      </c>
      <c r="O46" s="9"/>
      <c r="P46" s="381"/>
    </row>
    <row r="47" spans="1:16" ht="31.5">
      <c r="A47" s="456"/>
      <c r="B47" s="459"/>
      <c r="C47" s="479"/>
      <c r="D47" s="482"/>
      <c r="E47" s="479"/>
      <c r="F47" s="482"/>
      <c r="G47" s="9" t="s">
        <v>602</v>
      </c>
      <c r="H47" s="161" t="s">
        <v>295</v>
      </c>
      <c r="I47" s="17" t="s">
        <v>70</v>
      </c>
      <c r="J47" s="17" t="s">
        <v>238</v>
      </c>
      <c r="K47" s="17"/>
      <c r="L47" s="160"/>
      <c r="M47" s="9"/>
      <c r="N47" s="27" t="s">
        <v>237</v>
      </c>
      <c r="O47" s="9"/>
      <c r="P47" s="381" t="s">
        <v>72</v>
      </c>
    </row>
    <row r="48" spans="1:16">
      <c r="A48" s="456"/>
      <c r="B48" s="459"/>
      <c r="C48" s="478" t="s">
        <v>132</v>
      </c>
      <c r="D48" s="481" t="s">
        <v>133</v>
      </c>
      <c r="E48" s="478" t="s">
        <v>603</v>
      </c>
      <c r="F48" s="481" t="s">
        <v>133</v>
      </c>
      <c r="G48" s="9" t="s">
        <v>604</v>
      </c>
      <c r="H48" s="161" t="s">
        <v>296</v>
      </c>
      <c r="I48" s="17" t="s">
        <v>70</v>
      </c>
      <c r="J48" s="17" t="s">
        <v>238</v>
      </c>
      <c r="K48" s="17"/>
      <c r="L48" s="160"/>
      <c r="M48" s="9"/>
      <c r="N48" s="27" t="s">
        <v>237</v>
      </c>
      <c r="O48" s="9"/>
      <c r="P48" s="381"/>
    </row>
    <row r="49" spans="1:16" ht="31.5">
      <c r="A49" s="456"/>
      <c r="B49" s="459"/>
      <c r="C49" s="479"/>
      <c r="D49" s="482"/>
      <c r="E49" s="479"/>
      <c r="F49" s="482"/>
      <c r="G49" s="9" t="s">
        <v>605</v>
      </c>
      <c r="H49" s="161" t="s">
        <v>297</v>
      </c>
      <c r="I49" s="17" t="s">
        <v>70</v>
      </c>
      <c r="J49" s="17" t="s">
        <v>238</v>
      </c>
      <c r="K49" s="17"/>
      <c r="L49" s="160"/>
      <c r="M49" s="9"/>
      <c r="N49" s="27" t="s">
        <v>237</v>
      </c>
      <c r="O49" s="9"/>
      <c r="P49" s="381" t="s">
        <v>237</v>
      </c>
    </row>
    <row r="50" spans="1:16" ht="31.5" customHeight="1">
      <c r="A50" s="455">
        <v>5</v>
      </c>
      <c r="B50" s="458" t="s">
        <v>78</v>
      </c>
      <c r="C50" s="490" t="s">
        <v>134</v>
      </c>
      <c r="D50" s="491" t="s">
        <v>135</v>
      </c>
      <c r="E50" s="487" t="s">
        <v>606</v>
      </c>
      <c r="F50" s="492" t="s">
        <v>135</v>
      </c>
      <c r="G50" s="113" t="s">
        <v>607</v>
      </c>
      <c r="H50" s="165" t="s">
        <v>298</v>
      </c>
      <c r="I50" s="381" t="s">
        <v>70</v>
      </c>
      <c r="J50" s="381" t="s">
        <v>238</v>
      </c>
      <c r="K50" s="381"/>
      <c r="L50" s="160"/>
      <c r="M50" s="381"/>
      <c r="N50" s="381" t="s">
        <v>237</v>
      </c>
      <c r="O50" s="381"/>
      <c r="P50" s="381"/>
    </row>
    <row r="51" spans="1:16" ht="31.5">
      <c r="A51" s="456"/>
      <c r="B51" s="459"/>
      <c r="C51" s="490"/>
      <c r="D51" s="491"/>
      <c r="E51" s="488"/>
      <c r="F51" s="493"/>
      <c r="G51" s="113" t="s">
        <v>608</v>
      </c>
      <c r="H51" s="165" t="s">
        <v>299</v>
      </c>
      <c r="I51" s="381" t="s">
        <v>70</v>
      </c>
      <c r="J51" s="381"/>
      <c r="K51" s="381"/>
      <c r="L51" s="381" t="s">
        <v>237</v>
      </c>
      <c r="M51" s="381"/>
      <c r="N51" s="381"/>
      <c r="O51" s="381"/>
      <c r="P51" s="381"/>
    </row>
    <row r="52" spans="1:16" ht="31.5">
      <c r="A52" s="456"/>
      <c r="B52" s="459"/>
      <c r="C52" s="490"/>
      <c r="D52" s="491"/>
      <c r="E52" s="488"/>
      <c r="F52" s="493"/>
      <c r="G52" s="113" t="s">
        <v>609</v>
      </c>
      <c r="H52" s="114" t="s">
        <v>300</v>
      </c>
      <c r="I52" s="381" t="s">
        <v>70</v>
      </c>
      <c r="J52" s="381"/>
      <c r="K52" s="381"/>
      <c r="L52" s="381" t="s">
        <v>237</v>
      </c>
      <c r="M52" s="381"/>
      <c r="N52" s="381"/>
      <c r="O52" s="381"/>
      <c r="P52" s="381"/>
    </row>
    <row r="53" spans="1:16">
      <c r="A53" s="456"/>
      <c r="B53" s="459"/>
      <c r="C53" s="490"/>
      <c r="D53" s="491"/>
      <c r="E53" s="489"/>
      <c r="F53" s="494"/>
      <c r="G53" s="113" t="s">
        <v>610</v>
      </c>
      <c r="H53" s="114" t="s">
        <v>301</v>
      </c>
      <c r="I53" s="381" t="s">
        <v>70</v>
      </c>
      <c r="J53" s="381"/>
      <c r="K53" s="381"/>
      <c r="L53" s="381" t="s">
        <v>237</v>
      </c>
      <c r="M53" s="381"/>
      <c r="N53" s="381"/>
      <c r="O53" s="381"/>
      <c r="P53" s="381"/>
    </row>
    <row r="54" spans="1:16" ht="47.25">
      <c r="A54" s="456"/>
      <c r="B54" s="459"/>
      <c r="C54" s="472" t="s">
        <v>136</v>
      </c>
      <c r="D54" s="475" t="s">
        <v>137</v>
      </c>
      <c r="E54" s="487" t="s">
        <v>611</v>
      </c>
      <c r="F54" s="475" t="s">
        <v>137</v>
      </c>
      <c r="G54" s="113" t="s">
        <v>612</v>
      </c>
      <c r="H54" s="114" t="s">
        <v>302</v>
      </c>
      <c r="I54" s="381" t="s">
        <v>70</v>
      </c>
      <c r="J54" s="381"/>
      <c r="K54" s="381"/>
      <c r="L54" s="381" t="s">
        <v>237</v>
      </c>
      <c r="M54" s="381"/>
      <c r="N54" s="381"/>
      <c r="O54" s="381"/>
      <c r="P54" s="381"/>
    </row>
    <row r="55" spans="1:16" ht="31.5">
      <c r="A55" s="456"/>
      <c r="B55" s="459"/>
      <c r="C55" s="473"/>
      <c r="D55" s="476"/>
      <c r="E55" s="488"/>
      <c r="F55" s="476"/>
      <c r="G55" s="113" t="s">
        <v>613</v>
      </c>
      <c r="H55" s="114" t="s">
        <v>303</v>
      </c>
      <c r="I55" s="381" t="s">
        <v>70</v>
      </c>
      <c r="J55" s="381"/>
      <c r="K55" s="381"/>
      <c r="L55" s="381" t="s">
        <v>237</v>
      </c>
      <c r="M55" s="381"/>
      <c r="N55" s="381"/>
      <c r="O55" s="381"/>
      <c r="P55" s="381"/>
    </row>
    <row r="56" spans="1:16" ht="31.5">
      <c r="A56" s="456"/>
      <c r="B56" s="459"/>
      <c r="C56" s="473"/>
      <c r="D56" s="476"/>
      <c r="E56" s="488"/>
      <c r="F56" s="476"/>
      <c r="G56" s="113" t="s">
        <v>614</v>
      </c>
      <c r="H56" s="13" t="s">
        <v>304</v>
      </c>
      <c r="I56" s="381" t="s">
        <v>70</v>
      </c>
      <c r="J56" s="381"/>
      <c r="K56" s="381" t="s">
        <v>72</v>
      </c>
      <c r="L56" s="381" t="s">
        <v>72</v>
      </c>
      <c r="M56" s="381" t="s">
        <v>237</v>
      </c>
      <c r="N56" s="381"/>
      <c r="O56" s="381"/>
      <c r="P56" s="381"/>
    </row>
    <row r="57" spans="1:16" ht="31.5" customHeight="1">
      <c r="A57" s="456"/>
      <c r="B57" s="459"/>
      <c r="C57" s="473"/>
      <c r="D57" s="476"/>
      <c r="E57" s="488"/>
      <c r="F57" s="476"/>
      <c r="G57" s="113" t="s">
        <v>615</v>
      </c>
      <c r="H57" s="13" t="s">
        <v>305</v>
      </c>
      <c r="I57" s="381" t="s">
        <v>70</v>
      </c>
      <c r="J57" s="381"/>
      <c r="K57" s="381"/>
      <c r="L57" s="381" t="s">
        <v>237</v>
      </c>
      <c r="M57" s="381"/>
      <c r="N57" s="381"/>
      <c r="O57" s="381"/>
      <c r="P57" s="381"/>
    </row>
    <row r="58" spans="1:16" ht="31.5">
      <c r="A58" s="456"/>
      <c r="B58" s="459"/>
      <c r="C58" s="473"/>
      <c r="D58" s="476"/>
      <c r="E58" s="489"/>
      <c r="F58" s="476"/>
      <c r="G58" s="113" t="s">
        <v>616</v>
      </c>
      <c r="H58" s="114" t="s">
        <v>306</v>
      </c>
      <c r="I58" s="381" t="s">
        <v>70</v>
      </c>
      <c r="J58" s="381"/>
      <c r="K58" s="381"/>
      <c r="L58" s="381" t="s">
        <v>237</v>
      </c>
      <c r="M58" s="381"/>
      <c r="N58" s="381"/>
      <c r="O58" s="381"/>
      <c r="P58" s="381"/>
    </row>
    <row r="59" spans="1:16" ht="31.5">
      <c r="A59" s="456"/>
      <c r="B59" s="459"/>
      <c r="C59" s="472" t="s">
        <v>138</v>
      </c>
      <c r="D59" s="472" t="s">
        <v>139</v>
      </c>
      <c r="E59" s="487" t="s">
        <v>617</v>
      </c>
      <c r="F59" s="472" t="s">
        <v>139</v>
      </c>
      <c r="G59" s="380" t="s">
        <v>618</v>
      </c>
      <c r="H59" s="384" t="s">
        <v>307</v>
      </c>
      <c r="I59" s="381" t="s">
        <v>70</v>
      </c>
      <c r="J59" s="381"/>
      <c r="K59" s="381"/>
      <c r="L59" s="381" t="s">
        <v>237</v>
      </c>
      <c r="M59" s="381"/>
      <c r="N59" s="381"/>
      <c r="O59" s="381"/>
      <c r="P59" s="381"/>
    </row>
    <row r="60" spans="1:16" ht="31.5">
      <c r="A60" s="456"/>
      <c r="B60" s="459"/>
      <c r="C60" s="473"/>
      <c r="D60" s="473"/>
      <c r="E60" s="488"/>
      <c r="F60" s="473"/>
      <c r="G60" s="380" t="s">
        <v>619</v>
      </c>
      <c r="H60" s="384" t="s">
        <v>308</v>
      </c>
      <c r="I60" s="381" t="s">
        <v>70</v>
      </c>
      <c r="J60" s="381"/>
      <c r="K60" s="381"/>
      <c r="L60" s="381" t="s">
        <v>237</v>
      </c>
      <c r="M60" s="381"/>
      <c r="N60" s="381"/>
      <c r="O60" s="381"/>
      <c r="P60" s="381"/>
    </row>
    <row r="61" spans="1:16" ht="47.25">
      <c r="A61" s="456"/>
      <c r="B61" s="459"/>
      <c r="C61" s="473"/>
      <c r="D61" s="473"/>
      <c r="E61" s="488"/>
      <c r="F61" s="473"/>
      <c r="G61" s="380" t="s">
        <v>620</v>
      </c>
      <c r="H61" s="384" t="s">
        <v>309</v>
      </c>
      <c r="I61" s="381" t="s">
        <v>70</v>
      </c>
      <c r="J61" s="381"/>
      <c r="K61" s="381"/>
      <c r="L61" s="381" t="s">
        <v>237</v>
      </c>
      <c r="M61" s="381"/>
      <c r="N61" s="381"/>
      <c r="O61" s="381"/>
      <c r="P61" s="381"/>
    </row>
    <row r="62" spans="1:16" ht="31.5">
      <c r="A62" s="456"/>
      <c r="B62" s="459"/>
      <c r="C62" s="473"/>
      <c r="D62" s="473"/>
      <c r="E62" s="488"/>
      <c r="F62" s="473"/>
      <c r="G62" s="380" t="s">
        <v>621</v>
      </c>
      <c r="H62" s="384" t="s">
        <v>310</v>
      </c>
      <c r="I62" s="381" t="s">
        <v>70</v>
      </c>
      <c r="J62" s="381"/>
      <c r="K62" s="381"/>
      <c r="L62" s="381" t="s">
        <v>237</v>
      </c>
      <c r="M62" s="381"/>
      <c r="N62" s="381"/>
      <c r="O62" s="381"/>
      <c r="P62" s="381"/>
    </row>
    <row r="63" spans="1:16">
      <c r="A63" s="456"/>
      <c r="B63" s="459"/>
      <c r="C63" s="473"/>
      <c r="D63" s="473"/>
      <c r="E63" s="488"/>
      <c r="F63" s="473"/>
      <c r="G63" s="380" t="s">
        <v>622</v>
      </c>
      <c r="H63" s="384" t="s">
        <v>311</v>
      </c>
      <c r="I63" s="381" t="s">
        <v>70</v>
      </c>
      <c r="J63" s="381"/>
      <c r="K63" s="381"/>
      <c r="L63" s="381" t="s">
        <v>237</v>
      </c>
      <c r="M63" s="381"/>
      <c r="N63" s="381"/>
      <c r="O63" s="381"/>
      <c r="P63" s="381"/>
    </row>
    <row r="64" spans="1:16">
      <c r="A64" s="456"/>
      <c r="B64" s="459"/>
      <c r="C64" s="473"/>
      <c r="D64" s="473"/>
      <c r="E64" s="488"/>
      <c r="F64" s="473"/>
      <c r="G64" s="380" t="s">
        <v>623</v>
      </c>
      <c r="H64" s="384" t="s">
        <v>312</v>
      </c>
      <c r="I64" s="381" t="s">
        <v>70</v>
      </c>
      <c r="J64" s="381"/>
      <c r="K64" s="381"/>
      <c r="L64" s="381" t="s">
        <v>237</v>
      </c>
      <c r="M64" s="381"/>
      <c r="N64" s="381"/>
      <c r="O64" s="381"/>
      <c r="P64" s="381"/>
    </row>
    <row r="65" spans="1:16">
      <c r="A65" s="456"/>
      <c r="B65" s="459"/>
      <c r="C65" s="473"/>
      <c r="D65" s="473"/>
      <c r="E65" s="488"/>
      <c r="F65" s="473"/>
      <c r="G65" s="380" t="s">
        <v>624</v>
      </c>
      <c r="H65" s="384" t="s">
        <v>313</v>
      </c>
      <c r="I65" s="381" t="s">
        <v>70</v>
      </c>
      <c r="J65" s="381"/>
      <c r="K65" s="381"/>
      <c r="L65" s="381" t="s">
        <v>237</v>
      </c>
      <c r="M65" s="381"/>
      <c r="N65" s="381"/>
      <c r="O65" s="381"/>
      <c r="P65" s="381"/>
    </row>
    <row r="66" spans="1:16">
      <c r="A66" s="456"/>
      <c r="B66" s="459"/>
      <c r="C66" s="474"/>
      <c r="D66" s="474"/>
      <c r="E66" s="489"/>
      <c r="F66" s="474"/>
      <c r="G66" s="380" t="s">
        <v>625</v>
      </c>
      <c r="H66" s="384" t="s">
        <v>314</v>
      </c>
      <c r="I66" s="381" t="s">
        <v>70</v>
      </c>
      <c r="J66" s="381"/>
      <c r="K66" s="381"/>
      <c r="L66" s="381" t="s">
        <v>237</v>
      </c>
      <c r="M66" s="381"/>
      <c r="N66" s="381"/>
      <c r="O66" s="381"/>
      <c r="P66" s="381"/>
    </row>
    <row r="67" spans="1:16" ht="44.25" customHeight="1">
      <c r="A67" s="457"/>
      <c r="B67" s="460"/>
      <c r="C67" s="381" t="s">
        <v>140</v>
      </c>
      <c r="D67" s="13" t="s">
        <v>141</v>
      </c>
      <c r="E67" s="380" t="s">
        <v>626</v>
      </c>
      <c r="F67" s="384" t="s">
        <v>315</v>
      </c>
      <c r="G67" s="380" t="s">
        <v>627</v>
      </c>
      <c r="H67" s="384" t="s">
        <v>315</v>
      </c>
      <c r="I67" s="381" t="s">
        <v>70</v>
      </c>
      <c r="J67" s="381"/>
      <c r="K67" s="381"/>
      <c r="L67" s="381" t="s">
        <v>237</v>
      </c>
      <c r="M67" s="381"/>
      <c r="N67" s="381"/>
      <c r="O67" s="381"/>
      <c r="P67" s="381"/>
    </row>
    <row r="68" spans="1:16" ht="31.5">
      <c r="A68" s="455">
        <v>6</v>
      </c>
      <c r="B68" s="458" t="s">
        <v>79</v>
      </c>
      <c r="C68" s="478" t="s">
        <v>142</v>
      </c>
      <c r="D68" s="478" t="s">
        <v>143</v>
      </c>
      <c r="E68" s="12" t="s">
        <v>628</v>
      </c>
      <c r="F68" s="22" t="s">
        <v>316</v>
      </c>
      <c r="G68" s="12" t="s">
        <v>629</v>
      </c>
      <c r="H68" s="22" t="s">
        <v>316</v>
      </c>
      <c r="I68" s="17"/>
      <c r="J68" s="17"/>
      <c r="K68" s="17" t="s">
        <v>70</v>
      </c>
      <c r="L68" s="160"/>
      <c r="M68" s="9" t="s">
        <v>237</v>
      </c>
      <c r="N68" s="27"/>
      <c r="O68" s="9"/>
      <c r="P68" s="9"/>
    </row>
    <row r="69" spans="1:16" ht="78.75">
      <c r="A69" s="456"/>
      <c r="B69" s="459"/>
      <c r="C69" s="479"/>
      <c r="D69" s="479"/>
      <c r="E69" s="478" t="s">
        <v>630</v>
      </c>
      <c r="F69" s="481" t="s">
        <v>317</v>
      </c>
      <c r="G69" s="12" t="s">
        <v>631</v>
      </c>
      <c r="H69" s="22" t="s">
        <v>318</v>
      </c>
      <c r="I69" s="17"/>
      <c r="J69" s="17"/>
      <c r="K69" s="17" t="s">
        <v>70</v>
      </c>
      <c r="L69" s="160"/>
      <c r="M69" s="9" t="s">
        <v>237</v>
      </c>
      <c r="N69" s="27"/>
      <c r="O69" s="9"/>
      <c r="P69" s="9"/>
    </row>
    <row r="70" spans="1:16" ht="31.5">
      <c r="A70" s="456"/>
      <c r="B70" s="459"/>
      <c r="C70" s="479"/>
      <c r="D70" s="479"/>
      <c r="E70" s="479"/>
      <c r="F70" s="482"/>
      <c r="G70" s="12" t="s">
        <v>632</v>
      </c>
      <c r="H70" s="2" t="s">
        <v>319</v>
      </c>
      <c r="I70" s="17"/>
      <c r="J70" s="17"/>
      <c r="K70" s="17" t="s">
        <v>70</v>
      </c>
      <c r="L70" s="160"/>
      <c r="M70" s="9" t="s">
        <v>237</v>
      </c>
      <c r="N70" s="27"/>
      <c r="O70" s="9"/>
      <c r="P70" s="9" t="s">
        <v>237</v>
      </c>
    </row>
    <row r="71" spans="1:16" ht="31.5">
      <c r="A71" s="456"/>
      <c r="B71" s="459"/>
      <c r="C71" s="479"/>
      <c r="D71" s="479"/>
      <c r="E71" s="479"/>
      <c r="F71" s="482"/>
      <c r="G71" s="12" t="s">
        <v>633</v>
      </c>
      <c r="H71" s="22" t="s">
        <v>320</v>
      </c>
      <c r="I71" s="17"/>
      <c r="J71" s="17"/>
      <c r="K71" s="17" t="s">
        <v>70</v>
      </c>
      <c r="L71" s="160"/>
      <c r="M71" s="9" t="s">
        <v>237</v>
      </c>
      <c r="N71" s="27"/>
      <c r="O71" s="9"/>
      <c r="P71" s="9"/>
    </row>
    <row r="72" spans="1:16" ht="31.5">
      <c r="A72" s="456"/>
      <c r="B72" s="459"/>
      <c r="C72" s="479"/>
      <c r="D72" s="479"/>
      <c r="E72" s="479"/>
      <c r="F72" s="482"/>
      <c r="G72" s="12" t="s">
        <v>634</v>
      </c>
      <c r="H72" s="22" t="s">
        <v>321</v>
      </c>
      <c r="I72" s="17"/>
      <c r="J72" s="17"/>
      <c r="K72" s="17" t="s">
        <v>70</v>
      </c>
      <c r="L72" s="160"/>
      <c r="M72" s="9" t="s">
        <v>237</v>
      </c>
      <c r="N72" s="27"/>
      <c r="O72" s="9"/>
      <c r="P72" s="9"/>
    </row>
    <row r="73" spans="1:16">
      <c r="A73" s="456"/>
      <c r="B73" s="459"/>
      <c r="C73" s="479"/>
      <c r="D73" s="479"/>
      <c r="E73" s="480"/>
      <c r="F73" s="483"/>
      <c r="G73" s="12" t="s">
        <v>635</v>
      </c>
      <c r="H73" s="166" t="s">
        <v>322</v>
      </c>
      <c r="I73" s="17"/>
      <c r="J73" s="17"/>
      <c r="K73" s="17" t="s">
        <v>70</v>
      </c>
      <c r="L73" s="160"/>
      <c r="M73" s="9" t="s">
        <v>237</v>
      </c>
      <c r="N73" s="27"/>
      <c r="O73" s="9"/>
      <c r="P73" s="9" t="s">
        <v>237</v>
      </c>
    </row>
    <row r="74" spans="1:16" ht="31.5" customHeight="1">
      <c r="A74" s="456"/>
      <c r="B74" s="459"/>
      <c r="C74" s="479"/>
      <c r="D74" s="479"/>
      <c r="E74" s="478" t="s">
        <v>636</v>
      </c>
      <c r="F74" s="481" t="s">
        <v>323</v>
      </c>
      <c r="G74" s="12" t="s">
        <v>637</v>
      </c>
      <c r="H74" s="378" t="s">
        <v>324</v>
      </c>
      <c r="I74" s="17"/>
      <c r="J74" s="17"/>
      <c r="K74" s="17" t="s">
        <v>70</v>
      </c>
      <c r="L74" s="160"/>
      <c r="M74" s="9" t="s">
        <v>237</v>
      </c>
      <c r="N74" s="27"/>
      <c r="O74" s="9"/>
      <c r="P74" s="9"/>
    </row>
    <row r="75" spans="1:16" ht="31.5">
      <c r="A75" s="456"/>
      <c r="B75" s="459"/>
      <c r="C75" s="479"/>
      <c r="D75" s="479"/>
      <c r="E75" s="480"/>
      <c r="F75" s="483"/>
      <c r="G75" s="12" t="s">
        <v>638</v>
      </c>
      <c r="H75" s="378" t="s">
        <v>325</v>
      </c>
      <c r="I75" s="17"/>
      <c r="J75" s="17"/>
      <c r="K75" s="17" t="s">
        <v>70</v>
      </c>
      <c r="L75" s="160"/>
      <c r="M75" s="9" t="s">
        <v>238</v>
      </c>
      <c r="N75" s="27"/>
      <c r="O75" s="9"/>
      <c r="P75" s="9" t="s">
        <v>237</v>
      </c>
    </row>
    <row r="76" spans="1:16">
      <c r="A76" s="456"/>
      <c r="B76" s="459"/>
      <c r="C76" s="479"/>
      <c r="D76" s="479"/>
      <c r="E76" s="12" t="s">
        <v>639</v>
      </c>
      <c r="F76" s="33" t="s">
        <v>326</v>
      </c>
      <c r="G76" s="12" t="s">
        <v>640</v>
      </c>
      <c r="H76" s="33" t="s">
        <v>326</v>
      </c>
      <c r="I76" s="17"/>
      <c r="J76" s="17"/>
      <c r="K76" s="17" t="s">
        <v>70</v>
      </c>
      <c r="L76" s="160"/>
      <c r="M76" s="9" t="s">
        <v>237</v>
      </c>
      <c r="N76" s="27"/>
      <c r="O76" s="9"/>
      <c r="P76" s="9"/>
    </row>
    <row r="77" spans="1:16" ht="31.5">
      <c r="A77" s="456"/>
      <c r="B77" s="459"/>
      <c r="C77" s="479"/>
      <c r="D77" s="479"/>
      <c r="E77" s="478" t="s">
        <v>641</v>
      </c>
      <c r="F77" s="484" t="s">
        <v>327</v>
      </c>
      <c r="G77" s="12" t="s">
        <v>642</v>
      </c>
      <c r="H77" s="33" t="s">
        <v>328</v>
      </c>
      <c r="I77" s="17"/>
      <c r="J77" s="17"/>
      <c r="K77" s="17" t="s">
        <v>70</v>
      </c>
      <c r="L77" s="160"/>
      <c r="M77" s="9" t="s">
        <v>238</v>
      </c>
      <c r="N77" s="27"/>
      <c r="O77" s="9"/>
      <c r="P77" s="9" t="s">
        <v>237</v>
      </c>
    </row>
    <row r="78" spans="1:16" ht="31.5">
      <c r="A78" s="456"/>
      <c r="B78" s="459"/>
      <c r="C78" s="479"/>
      <c r="D78" s="479"/>
      <c r="E78" s="479"/>
      <c r="F78" s="485"/>
      <c r="G78" s="12" t="s">
        <v>643</v>
      </c>
      <c r="H78" s="378" t="s">
        <v>329</v>
      </c>
      <c r="I78" s="17"/>
      <c r="J78" s="17"/>
      <c r="K78" s="17" t="s">
        <v>70</v>
      </c>
      <c r="L78" s="160"/>
      <c r="M78" s="9" t="s">
        <v>238</v>
      </c>
      <c r="N78" s="27"/>
      <c r="O78" s="9"/>
      <c r="P78" s="9" t="s">
        <v>237</v>
      </c>
    </row>
    <row r="79" spans="1:16" ht="31.5">
      <c r="A79" s="456"/>
      <c r="B79" s="459"/>
      <c r="C79" s="479"/>
      <c r="D79" s="479"/>
      <c r="E79" s="480"/>
      <c r="F79" s="486"/>
      <c r="G79" s="12" t="s">
        <v>644</v>
      </c>
      <c r="H79" s="33" t="s">
        <v>330</v>
      </c>
      <c r="I79" s="17"/>
      <c r="J79" s="17"/>
      <c r="K79" s="17" t="s">
        <v>70</v>
      </c>
      <c r="L79" s="160"/>
      <c r="M79" s="9"/>
      <c r="N79" s="27"/>
      <c r="O79" s="9"/>
      <c r="P79" s="9" t="s">
        <v>237</v>
      </c>
    </row>
    <row r="80" spans="1:16">
      <c r="A80" s="456"/>
      <c r="B80" s="459"/>
      <c r="C80" s="478" t="s">
        <v>144</v>
      </c>
      <c r="D80" s="481" t="s">
        <v>145</v>
      </c>
      <c r="E80" s="478" t="s">
        <v>645</v>
      </c>
      <c r="F80" s="481" t="s">
        <v>145</v>
      </c>
      <c r="G80" s="9" t="s">
        <v>646</v>
      </c>
      <c r="H80" s="167" t="s">
        <v>331</v>
      </c>
      <c r="I80" s="17"/>
      <c r="J80" s="17"/>
      <c r="K80" s="17" t="s">
        <v>70</v>
      </c>
      <c r="L80" s="160"/>
      <c r="M80" s="9"/>
      <c r="N80" s="27"/>
      <c r="O80" s="9" t="s">
        <v>237</v>
      </c>
      <c r="P80" s="9"/>
    </row>
    <row r="81" spans="1:16">
      <c r="A81" s="456"/>
      <c r="B81" s="459"/>
      <c r="C81" s="479"/>
      <c r="D81" s="482"/>
      <c r="E81" s="479"/>
      <c r="F81" s="482"/>
      <c r="G81" s="9" t="s">
        <v>647</v>
      </c>
      <c r="H81" s="167" t="s">
        <v>332</v>
      </c>
      <c r="I81" s="17" t="s">
        <v>70</v>
      </c>
      <c r="J81" s="17"/>
      <c r="K81" s="17" t="s">
        <v>238</v>
      </c>
      <c r="L81" s="160"/>
      <c r="M81" s="9"/>
      <c r="N81" s="27"/>
      <c r="O81" s="9" t="s">
        <v>237</v>
      </c>
      <c r="P81" s="9" t="s">
        <v>237</v>
      </c>
    </row>
    <row r="82" spans="1:16">
      <c r="A82" s="456"/>
      <c r="B82" s="459"/>
      <c r="C82" s="479"/>
      <c r="D82" s="482"/>
      <c r="E82" s="479"/>
      <c r="F82" s="482"/>
      <c r="G82" s="9" t="s">
        <v>648</v>
      </c>
      <c r="H82" s="167" t="s">
        <v>333</v>
      </c>
      <c r="I82" s="17"/>
      <c r="J82" s="17"/>
      <c r="K82" s="17" t="s">
        <v>70</v>
      </c>
      <c r="L82" s="160"/>
      <c r="M82" s="9" t="s">
        <v>237</v>
      </c>
      <c r="N82" s="27"/>
      <c r="O82" s="9" t="s">
        <v>237</v>
      </c>
      <c r="P82" s="9"/>
    </row>
    <row r="83" spans="1:16">
      <c r="A83" s="456"/>
      <c r="B83" s="459"/>
      <c r="C83" s="479"/>
      <c r="D83" s="482"/>
      <c r="E83" s="479"/>
      <c r="F83" s="482"/>
      <c r="G83" s="9" t="s">
        <v>649</v>
      </c>
      <c r="H83" s="161" t="s">
        <v>334</v>
      </c>
      <c r="I83" s="17"/>
      <c r="J83" s="17"/>
      <c r="K83" s="17" t="s">
        <v>70</v>
      </c>
      <c r="L83" s="160"/>
      <c r="M83" s="9"/>
      <c r="N83" s="27"/>
      <c r="O83" s="9" t="s">
        <v>237</v>
      </c>
      <c r="P83" s="9"/>
    </row>
    <row r="84" spans="1:16">
      <c r="A84" s="456"/>
      <c r="B84" s="459"/>
      <c r="C84" s="479"/>
      <c r="D84" s="482"/>
      <c r="E84" s="479"/>
      <c r="F84" s="482"/>
      <c r="G84" s="9" t="s">
        <v>650</v>
      </c>
      <c r="H84" s="167" t="s">
        <v>335</v>
      </c>
      <c r="I84" s="17" t="s">
        <v>70</v>
      </c>
      <c r="J84" s="17" t="s">
        <v>238</v>
      </c>
      <c r="K84" s="17" t="s">
        <v>238</v>
      </c>
      <c r="L84" s="160"/>
      <c r="M84" s="9"/>
      <c r="N84" s="27" t="s">
        <v>237</v>
      </c>
      <c r="O84" s="9" t="s">
        <v>237</v>
      </c>
      <c r="P84" s="9"/>
    </row>
    <row r="85" spans="1:16">
      <c r="A85" s="456"/>
      <c r="B85" s="459"/>
      <c r="C85" s="479"/>
      <c r="D85" s="482"/>
      <c r="E85" s="479"/>
      <c r="F85" s="482"/>
      <c r="G85" s="9" t="s">
        <v>651</v>
      </c>
      <c r="H85" s="167" t="s">
        <v>336</v>
      </c>
      <c r="I85" s="17" t="s">
        <v>70</v>
      </c>
      <c r="J85" s="17" t="s">
        <v>238</v>
      </c>
      <c r="K85" s="17" t="s">
        <v>238</v>
      </c>
      <c r="L85" s="160"/>
      <c r="M85" s="9" t="s">
        <v>237</v>
      </c>
      <c r="N85" s="27" t="s">
        <v>237</v>
      </c>
      <c r="O85" s="9"/>
      <c r="P85" s="9" t="s">
        <v>237</v>
      </c>
    </row>
    <row r="86" spans="1:16">
      <c r="A86" s="456"/>
      <c r="B86" s="459"/>
      <c r="C86" s="480"/>
      <c r="D86" s="483"/>
      <c r="E86" s="480"/>
      <c r="F86" s="483"/>
      <c r="G86" s="9" t="s">
        <v>652</v>
      </c>
      <c r="H86" s="167" t="s">
        <v>337</v>
      </c>
      <c r="I86" s="17"/>
      <c r="J86" s="17"/>
      <c r="K86" s="17" t="s">
        <v>70</v>
      </c>
      <c r="L86" s="160"/>
      <c r="M86" s="9" t="s">
        <v>237</v>
      </c>
      <c r="N86" s="27"/>
      <c r="O86" s="9" t="s">
        <v>237</v>
      </c>
      <c r="P86" s="9"/>
    </row>
    <row r="87" spans="1:16" ht="47.25">
      <c r="A87" s="456"/>
      <c r="B87" s="459"/>
      <c r="C87" s="12" t="s">
        <v>146</v>
      </c>
      <c r="D87" s="20" t="s">
        <v>147</v>
      </c>
      <c r="E87" s="12" t="s">
        <v>653</v>
      </c>
      <c r="F87" s="20" t="s">
        <v>338</v>
      </c>
      <c r="G87" s="12" t="s">
        <v>654</v>
      </c>
      <c r="H87" s="20" t="s">
        <v>338</v>
      </c>
      <c r="I87" s="17"/>
      <c r="J87" s="17"/>
      <c r="K87" s="17" t="s">
        <v>70</v>
      </c>
      <c r="L87" s="160"/>
      <c r="M87" s="9" t="s">
        <v>237</v>
      </c>
      <c r="N87" s="27"/>
      <c r="O87" s="9"/>
      <c r="P87" s="9" t="s">
        <v>237</v>
      </c>
    </row>
    <row r="88" spans="1:16" ht="31.5">
      <c r="A88" s="456"/>
      <c r="B88" s="459"/>
      <c r="C88" s="478" t="s">
        <v>148</v>
      </c>
      <c r="D88" s="481" t="s">
        <v>149</v>
      </c>
      <c r="E88" s="478" t="s">
        <v>339</v>
      </c>
      <c r="F88" s="481" t="s">
        <v>149</v>
      </c>
      <c r="G88" s="12" t="s">
        <v>655</v>
      </c>
      <c r="H88" s="20" t="s">
        <v>340</v>
      </c>
      <c r="I88" s="18"/>
      <c r="J88" s="18"/>
      <c r="K88" s="17" t="s">
        <v>70</v>
      </c>
      <c r="L88" s="160"/>
      <c r="M88" s="9" t="s">
        <v>237</v>
      </c>
      <c r="N88" s="27"/>
      <c r="O88" s="9"/>
      <c r="P88" s="27"/>
    </row>
    <row r="89" spans="1:16">
      <c r="A89" s="456"/>
      <c r="B89" s="459"/>
      <c r="C89" s="479"/>
      <c r="D89" s="482"/>
      <c r="E89" s="479"/>
      <c r="F89" s="482"/>
      <c r="G89" s="12" t="s">
        <v>656</v>
      </c>
      <c r="H89" s="20" t="s">
        <v>341</v>
      </c>
      <c r="I89" s="18"/>
      <c r="J89" s="18"/>
      <c r="K89" s="17" t="s">
        <v>70</v>
      </c>
      <c r="L89" s="160"/>
      <c r="M89" s="9" t="s">
        <v>237</v>
      </c>
      <c r="N89" s="27"/>
      <c r="O89" s="9"/>
      <c r="P89" s="27"/>
    </row>
    <row r="90" spans="1:16" ht="15.75" customHeight="1">
      <c r="A90" s="456"/>
      <c r="B90" s="459"/>
      <c r="C90" s="479"/>
      <c r="D90" s="482"/>
      <c r="E90" s="479"/>
      <c r="F90" s="482"/>
      <c r="G90" s="12" t="s">
        <v>657</v>
      </c>
      <c r="H90" s="20" t="s">
        <v>342</v>
      </c>
      <c r="I90" s="18" t="s">
        <v>70</v>
      </c>
      <c r="J90" s="18" t="s">
        <v>72</v>
      </c>
      <c r="K90" s="17" t="s">
        <v>238</v>
      </c>
      <c r="L90" s="160"/>
      <c r="M90" s="9" t="s">
        <v>237</v>
      </c>
      <c r="N90" s="27" t="s">
        <v>72</v>
      </c>
      <c r="O90" s="9"/>
      <c r="P90" s="27"/>
    </row>
    <row r="91" spans="1:16" ht="31.5">
      <c r="A91" s="456"/>
      <c r="B91" s="459"/>
      <c r="C91" s="479"/>
      <c r="D91" s="482"/>
      <c r="E91" s="479"/>
      <c r="F91" s="482"/>
      <c r="G91" s="12" t="s">
        <v>658</v>
      </c>
      <c r="H91" s="20" t="s">
        <v>343</v>
      </c>
      <c r="I91" s="18" t="s">
        <v>70</v>
      </c>
      <c r="J91" s="18"/>
      <c r="K91" s="17" t="s">
        <v>238</v>
      </c>
      <c r="L91" s="160"/>
      <c r="M91" s="9" t="s">
        <v>237</v>
      </c>
      <c r="N91" s="27"/>
      <c r="O91" s="9"/>
      <c r="P91" s="27"/>
    </row>
    <row r="92" spans="1:16" ht="31.5" customHeight="1">
      <c r="A92" s="456"/>
      <c r="B92" s="459"/>
      <c r="C92" s="479"/>
      <c r="D92" s="482"/>
      <c r="E92" s="479"/>
      <c r="F92" s="482"/>
      <c r="G92" s="12" t="s">
        <v>659</v>
      </c>
      <c r="H92" s="20" t="s">
        <v>344</v>
      </c>
      <c r="I92" s="18"/>
      <c r="J92" s="18"/>
      <c r="K92" s="18" t="s">
        <v>70</v>
      </c>
      <c r="L92" s="160"/>
      <c r="M92" s="9" t="s">
        <v>237</v>
      </c>
      <c r="N92" s="27"/>
      <c r="O92" s="9"/>
      <c r="P92" s="27"/>
    </row>
    <row r="93" spans="1:16">
      <c r="A93" s="456"/>
      <c r="B93" s="459"/>
      <c r="C93" s="479"/>
      <c r="D93" s="482"/>
      <c r="E93" s="480"/>
      <c r="F93" s="482"/>
      <c r="G93" s="12" t="s">
        <v>660</v>
      </c>
      <c r="H93" s="20" t="s">
        <v>345</v>
      </c>
      <c r="I93" s="18" t="s">
        <v>70</v>
      </c>
      <c r="J93" s="18" t="s">
        <v>72</v>
      </c>
      <c r="K93" s="18" t="s">
        <v>238</v>
      </c>
      <c r="L93" s="160"/>
      <c r="M93" s="9" t="s">
        <v>72</v>
      </c>
      <c r="N93" s="27" t="s">
        <v>72</v>
      </c>
      <c r="O93" s="9"/>
      <c r="P93" s="27" t="s">
        <v>237</v>
      </c>
    </row>
    <row r="94" spans="1:16" ht="31.5">
      <c r="A94" s="455">
        <v>7</v>
      </c>
      <c r="B94" s="458" t="s">
        <v>80</v>
      </c>
      <c r="C94" s="449" t="s">
        <v>150</v>
      </c>
      <c r="D94" s="451" t="s">
        <v>346</v>
      </c>
      <c r="E94" s="472" t="s">
        <v>347</v>
      </c>
      <c r="F94" s="475" t="s">
        <v>348</v>
      </c>
      <c r="G94" s="381" t="s">
        <v>661</v>
      </c>
      <c r="H94" s="163" t="s">
        <v>349</v>
      </c>
      <c r="I94" s="332"/>
      <c r="J94" s="332"/>
      <c r="K94" s="332" t="s">
        <v>70</v>
      </c>
      <c r="L94" s="332"/>
      <c r="M94" s="332" t="s">
        <v>237</v>
      </c>
      <c r="N94" s="332"/>
      <c r="O94" s="168"/>
      <c r="P94" s="168"/>
    </row>
    <row r="95" spans="1:16" ht="31.5">
      <c r="A95" s="456"/>
      <c r="B95" s="459"/>
      <c r="C95" s="461"/>
      <c r="D95" s="462"/>
      <c r="E95" s="473"/>
      <c r="F95" s="476"/>
      <c r="G95" s="381" t="s">
        <v>662</v>
      </c>
      <c r="H95" s="163" t="s">
        <v>350</v>
      </c>
      <c r="I95" s="332"/>
      <c r="J95" s="332"/>
      <c r="K95" s="332" t="s">
        <v>70</v>
      </c>
      <c r="L95" s="332"/>
      <c r="M95" s="332" t="s">
        <v>237</v>
      </c>
      <c r="N95" s="27" t="s">
        <v>237</v>
      </c>
      <c r="O95" s="27" t="s">
        <v>237</v>
      </c>
      <c r="P95" s="27" t="s">
        <v>237</v>
      </c>
    </row>
    <row r="96" spans="1:16" ht="31.5">
      <c r="A96" s="456"/>
      <c r="B96" s="459"/>
      <c r="C96" s="461"/>
      <c r="D96" s="462"/>
      <c r="E96" s="473"/>
      <c r="F96" s="476"/>
      <c r="G96" s="381" t="s">
        <v>663</v>
      </c>
      <c r="H96" s="163" t="s">
        <v>351</v>
      </c>
      <c r="I96" s="332"/>
      <c r="J96" s="332"/>
      <c r="K96" s="332" t="s">
        <v>70</v>
      </c>
      <c r="L96" s="332"/>
      <c r="M96" s="332" t="s">
        <v>237</v>
      </c>
      <c r="N96" s="332"/>
      <c r="O96" s="168" t="s">
        <v>72</v>
      </c>
      <c r="P96" s="168" t="s">
        <v>237</v>
      </c>
    </row>
    <row r="97" spans="1:16" ht="31.5">
      <c r="A97" s="456"/>
      <c r="B97" s="459"/>
      <c r="C97" s="461"/>
      <c r="D97" s="462"/>
      <c r="E97" s="473"/>
      <c r="F97" s="476"/>
      <c r="G97" s="381" t="s">
        <v>664</v>
      </c>
      <c r="H97" s="163" t="s">
        <v>352</v>
      </c>
      <c r="I97" s="332"/>
      <c r="J97" s="332"/>
      <c r="K97" s="332" t="s">
        <v>70</v>
      </c>
      <c r="L97" s="332"/>
      <c r="M97" s="332" t="s">
        <v>237</v>
      </c>
      <c r="N97" s="332"/>
      <c r="O97" s="168" t="s">
        <v>237</v>
      </c>
      <c r="P97" s="168"/>
    </row>
    <row r="98" spans="1:16" ht="31.5">
      <c r="A98" s="456"/>
      <c r="B98" s="459"/>
      <c r="C98" s="461"/>
      <c r="D98" s="462"/>
      <c r="E98" s="473"/>
      <c r="F98" s="476"/>
      <c r="G98" s="381" t="s">
        <v>665</v>
      </c>
      <c r="H98" s="163" t="s">
        <v>353</v>
      </c>
      <c r="I98" s="332" t="s">
        <v>70</v>
      </c>
      <c r="J98" s="332"/>
      <c r="K98" s="332" t="s">
        <v>238</v>
      </c>
      <c r="L98" s="332"/>
      <c r="M98" s="332" t="s">
        <v>237</v>
      </c>
      <c r="N98" s="332"/>
      <c r="O98" s="168" t="s">
        <v>237</v>
      </c>
      <c r="P98" s="168" t="s">
        <v>237</v>
      </c>
    </row>
    <row r="99" spans="1:16" ht="31.5">
      <c r="A99" s="456"/>
      <c r="B99" s="459"/>
      <c r="C99" s="461"/>
      <c r="D99" s="462"/>
      <c r="E99" s="474"/>
      <c r="F99" s="477"/>
      <c r="G99" s="381" t="s">
        <v>666</v>
      </c>
      <c r="H99" s="163" t="s">
        <v>354</v>
      </c>
      <c r="I99" s="332" t="s">
        <v>70</v>
      </c>
      <c r="J99" s="332"/>
      <c r="K99" s="332" t="s">
        <v>238</v>
      </c>
      <c r="L99" s="332"/>
      <c r="M99" s="332" t="s">
        <v>237</v>
      </c>
      <c r="N99" s="332"/>
      <c r="O99" s="168"/>
      <c r="P99" s="168"/>
    </row>
    <row r="100" spans="1:16" ht="31.5">
      <c r="A100" s="456"/>
      <c r="B100" s="459"/>
      <c r="C100" s="461"/>
      <c r="D100" s="462"/>
      <c r="E100" s="375" t="s">
        <v>355</v>
      </c>
      <c r="F100" s="376" t="s">
        <v>356</v>
      </c>
      <c r="G100" s="381" t="s">
        <v>667</v>
      </c>
      <c r="H100" s="13" t="s">
        <v>357</v>
      </c>
      <c r="I100" s="332"/>
      <c r="J100" s="332"/>
      <c r="K100" s="332" t="s">
        <v>70</v>
      </c>
      <c r="L100" s="332"/>
      <c r="M100" s="332" t="s">
        <v>237</v>
      </c>
      <c r="N100" s="332"/>
      <c r="O100" s="168"/>
      <c r="P100" s="168"/>
    </row>
    <row r="101" spans="1:16" ht="34.5" customHeight="1">
      <c r="A101" s="456"/>
      <c r="B101" s="459"/>
      <c r="C101" s="461"/>
      <c r="D101" s="462"/>
      <c r="E101" s="375" t="s">
        <v>358</v>
      </c>
      <c r="F101" s="376" t="s">
        <v>359</v>
      </c>
      <c r="G101" s="381" t="s">
        <v>668</v>
      </c>
      <c r="H101" s="396" t="s">
        <v>785</v>
      </c>
      <c r="I101" s="397" t="s">
        <v>70</v>
      </c>
      <c r="J101" s="397"/>
      <c r="K101" s="397" t="s">
        <v>238</v>
      </c>
      <c r="L101" s="397"/>
      <c r="M101" s="397" t="s">
        <v>237</v>
      </c>
      <c r="N101" s="397"/>
      <c r="O101" s="398"/>
      <c r="P101" s="398" t="s">
        <v>237</v>
      </c>
    </row>
    <row r="102" spans="1:16" ht="43.5" customHeight="1">
      <c r="A102" s="456"/>
      <c r="B102" s="459"/>
      <c r="C102" s="461"/>
      <c r="D102" s="462"/>
      <c r="E102" s="381" t="s">
        <v>360</v>
      </c>
      <c r="F102" s="382" t="s">
        <v>361</v>
      </c>
      <c r="G102" s="399" t="s">
        <v>669</v>
      </c>
      <c r="H102" s="396" t="s">
        <v>786</v>
      </c>
      <c r="I102" s="397"/>
      <c r="J102" s="397"/>
      <c r="K102" s="397" t="s">
        <v>70</v>
      </c>
      <c r="L102" s="397"/>
      <c r="M102" s="397" t="s">
        <v>237</v>
      </c>
      <c r="N102" s="397"/>
      <c r="O102" s="398"/>
      <c r="P102" s="398" t="s">
        <v>237</v>
      </c>
    </row>
    <row r="103" spans="1:16" ht="48" customHeight="1">
      <c r="A103" s="456"/>
      <c r="B103" s="459"/>
      <c r="C103" s="461"/>
      <c r="D103" s="462"/>
      <c r="E103" s="472" t="s">
        <v>670</v>
      </c>
      <c r="F103" s="472" t="s">
        <v>362</v>
      </c>
      <c r="G103" s="400" t="s">
        <v>671</v>
      </c>
      <c r="H103" s="401" t="s">
        <v>787</v>
      </c>
      <c r="I103" s="332"/>
      <c r="J103" s="332"/>
      <c r="K103" s="397" t="s">
        <v>70</v>
      </c>
      <c r="L103" s="397"/>
      <c r="M103" s="397" t="s">
        <v>238</v>
      </c>
      <c r="N103" s="332"/>
      <c r="O103" s="168"/>
      <c r="P103" s="168"/>
    </row>
    <row r="104" spans="1:16" ht="35.25" customHeight="1">
      <c r="A104" s="456"/>
      <c r="B104" s="459"/>
      <c r="C104" s="461"/>
      <c r="D104" s="462"/>
      <c r="E104" s="474"/>
      <c r="F104" s="474"/>
      <c r="G104" s="400" t="s">
        <v>672</v>
      </c>
      <c r="H104" s="401" t="s">
        <v>788</v>
      </c>
      <c r="I104" s="397" t="s">
        <v>70</v>
      </c>
      <c r="J104" s="397"/>
      <c r="K104" s="397" t="s">
        <v>238</v>
      </c>
      <c r="L104" s="397"/>
      <c r="M104" s="397" t="s">
        <v>237</v>
      </c>
      <c r="N104" s="397"/>
      <c r="O104" s="398"/>
      <c r="P104" s="398" t="s">
        <v>237</v>
      </c>
    </row>
    <row r="105" spans="1:16" ht="31.5">
      <c r="A105" s="456"/>
      <c r="B105" s="459"/>
      <c r="C105" s="461"/>
      <c r="D105" s="462"/>
      <c r="E105" s="472" t="s">
        <v>673</v>
      </c>
      <c r="F105" s="475" t="s">
        <v>363</v>
      </c>
      <c r="G105" s="381" t="s">
        <v>674</v>
      </c>
      <c r="H105" s="163" t="s">
        <v>675</v>
      </c>
      <c r="I105" s="332" t="s">
        <v>70</v>
      </c>
      <c r="J105" s="332"/>
      <c r="K105" s="332" t="s">
        <v>238</v>
      </c>
      <c r="L105" s="332"/>
      <c r="M105" s="332"/>
      <c r="N105" s="332"/>
      <c r="O105" s="168"/>
      <c r="P105" s="168" t="s">
        <v>237</v>
      </c>
    </row>
    <row r="106" spans="1:16" ht="31.5">
      <c r="A106" s="456"/>
      <c r="B106" s="459"/>
      <c r="C106" s="461"/>
      <c r="D106" s="462"/>
      <c r="E106" s="473"/>
      <c r="F106" s="476"/>
      <c r="G106" s="381" t="s">
        <v>676</v>
      </c>
      <c r="H106" s="163" t="s">
        <v>364</v>
      </c>
      <c r="I106" s="332"/>
      <c r="J106" s="332"/>
      <c r="K106" s="332" t="s">
        <v>70</v>
      </c>
      <c r="L106" s="332"/>
      <c r="M106" s="332"/>
      <c r="N106" s="332"/>
      <c r="O106" s="168"/>
      <c r="P106" s="168" t="s">
        <v>237</v>
      </c>
    </row>
    <row r="107" spans="1:16" ht="47.25">
      <c r="A107" s="456"/>
      <c r="B107" s="459"/>
      <c r="C107" s="461"/>
      <c r="D107" s="462"/>
      <c r="E107" s="473"/>
      <c r="F107" s="476"/>
      <c r="G107" s="381" t="s">
        <v>677</v>
      </c>
      <c r="H107" s="163" t="s">
        <v>365</v>
      </c>
      <c r="I107" s="332"/>
      <c r="J107" s="332"/>
      <c r="K107" s="332" t="s">
        <v>70</v>
      </c>
      <c r="L107" s="332"/>
      <c r="M107" s="332" t="s">
        <v>237</v>
      </c>
      <c r="N107" s="332"/>
      <c r="O107" s="168" t="s">
        <v>237</v>
      </c>
      <c r="P107" s="168" t="s">
        <v>237</v>
      </c>
    </row>
    <row r="108" spans="1:16" ht="31.5">
      <c r="A108" s="456"/>
      <c r="B108" s="459"/>
      <c r="C108" s="461"/>
      <c r="D108" s="462"/>
      <c r="E108" s="473"/>
      <c r="F108" s="476"/>
      <c r="G108" s="381" t="s">
        <v>678</v>
      </c>
      <c r="H108" s="163" t="s">
        <v>366</v>
      </c>
      <c r="I108" s="332" t="s">
        <v>70</v>
      </c>
      <c r="J108" s="332"/>
      <c r="K108" s="332" t="s">
        <v>237</v>
      </c>
      <c r="L108" s="332"/>
      <c r="M108" s="332" t="s">
        <v>237</v>
      </c>
      <c r="N108" s="332"/>
      <c r="O108" s="168"/>
      <c r="P108" s="168"/>
    </row>
    <row r="109" spans="1:16" ht="51" customHeight="1">
      <c r="A109" s="456"/>
      <c r="B109" s="459"/>
      <c r="C109" s="461"/>
      <c r="D109" s="462"/>
      <c r="E109" s="473"/>
      <c r="F109" s="476"/>
      <c r="G109" s="381" t="s">
        <v>679</v>
      </c>
      <c r="H109" s="163" t="s">
        <v>367</v>
      </c>
      <c r="I109" s="332" t="s">
        <v>70</v>
      </c>
      <c r="J109" s="332"/>
      <c r="K109" s="332" t="s">
        <v>237</v>
      </c>
      <c r="L109" s="332"/>
      <c r="M109" s="332" t="s">
        <v>237</v>
      </c>
      <c r="N109" s="332"/>
      <c r="O109" s="168"/>
      <c r="P109" s="168"/>
    </row>
    <row r="110" spans="1:16" ht="31.5">
      <c r="A110" s="456"/>
      <c r="B110" s="459"/>
      <c r="C110" s="461"/>
      <c r="D110" s="452"/>
      <c r="E110" s="473"/>
      <c r="F110" s="477"/>
      <c r="G110" s="381" t="s">
        <v>680</v>
      </c>
      <c r="H110" s="13" t="s">
        <v>368</v>
      </c>
      <c r="I110" s="332" t="s">
        <v>70</v>
      </c>
      <c r="J110" s="332"/>
      <c r="K110" s="332" t="s">
        <v>237</v>
      </c>
      <c r="L110" s="332"/>
      <c r="M110" s="332" t="s">
        <v>237</v>
      </c>
      <c r="N110" s="332"/>
      <c r="O110" s="168"/>
      <c r="P110" s="168"/>
    </row>
    <row r="111" spans="1:16" ht="31.5">
      <c r="A111" s="456"/>
      <c r="B111" s="459"/>
      <c r="C111" s="449" t="s">
        <v>81</v>
      </c>
      <c r="D111" s="451" t="s">
        <v>82</v>
      </c>
      <c r="E111" s="449" t="s">
        <v>681</v>
      </c>
      <c r="F111" s="451" t="s">
        <v>82</v>
      </c>
      <c r="G111" s="381" t="s">
        <v>682</v>
      </c>
      <c r="H111" s="20" t="s">
        <v>369</v>
      </c>
      <c r="I111" s="332" t="s">
        <v>70</v>
      </c>
      <c r="J111" s="332"/>
      <c r="K111" s="332" t="s">
        <v>237</v>
      </c>
      <c r="L111" s="332"/>
      <c r="M111" s="332" t="s">
        <v>237</v>
      </c>
      <c r="N111" s="332"/>
      <c r="O111" s="332"/>
      <c r="P111" s="332"/>
    </row>
    <row r="112" spans="1:16">
      <c r="A112" s="456"/>
      <c r="B112" s="459"/>
      <c r="C112" s="461"/>
      <c r="D112" s="462"/>
      <c r="E112" s="461"/>
      <c r="F112" s="462"/>
      <c r="G112" s="381" t="s">
        <v>683</v>
      </c>
      <c r="H112" s="21" t="s">
        <v>370</v>
      </c>
      <c r="I112" s="332" t="s">
        <v>70</v>
      </c>
      <c r="J112" s="332"/>
      <c r="K112" s="332" t="s">
        <v>237</v>
      </c>
      <c r="L112" s="332"/>
      <c r="M112" s="332" t="s">
        <v>237</v>
      </c>
      <c r="N112" s="332"/>
      <c r="O112" s="332"/>
      <c r="P112" s="332"/>
    </row>
    <row r="113" spans="1:16">
      <c r="A113" s="456"/>
      <c r="B113" s="459"/>
      <c r="C113" s="461"/>
      <c r="D113" s="452"/>
      <c r="E113" s="461"/>
      <c r="F113" s="452"/>
      <c r="G113" s="381" t="s">
        <v>684</v>
      </c>
      <c r="H113" s="21" t="s">
        <v>371</v>
      </c>
      <c r="I113" s="332" t="s">
        <v>70</v>
      </c>
      <c r="J113" s="332"/>
      <c r="K113" s="332" t="s">
        <v>237</v>
      </c>
      <c r="L113" s="332"/>
      <c r="M113" s="332" t="s">
        <v>237</v>
      </c>
      <c r="N113" s="332"/>
      <c r="O113" s="332"/>
      <c r="P113" s="332" t="s">
        <v>237</v>
      </c>
    </row>
    <row r="114" spans="1:16" ht="31.5">
      <c r="A114" s="456"/>
      <c r="B114" s="459"/>
      <c r="C114" s="449" t="s">
        <v>151</v>
      </c>
      <c r="D114" s="451" t="s">
        <v>245</v>
      </c>
      <c r="E114" s="375" t="s">
        <v>685</v>
      </c>
      <c r="F114" s="378" t="s">
        <v>372</v>
      </c>
      <c r="G114" s="400" t="s">
        <v>686</v>
      </c>
      <c r="H114" s="402" t="s">
        <v>373</v>
      </c>
      <c r="I114" s="397"/>
      <c r="J114" s="397"/>
      <c r="K114" s="397" t="s">
        <v>70</v>
      </c>
      <c r="L114" s="397"/>
      <c r="M114" s="397" t="s">
        <v>237</v>
      </c>
      <c r="N114" s="397"/>
      <c r="O114" s="397"/>
      <c r="P114" s="397" t="s">
        <v>237</v>
      </c>
    </row>
    <row r="115" spans="1:16" ht="40.5" customHeight="1">
      <c r="A115" s="456"/>
      <c r="B115" s="459"/>
      <c r="C115" s="461"/>
      <c r="D115" s="462"/>
      <c r="E115" s="375" t="s">
        <v>687</v>
      </c>
      <c r="F115" s="378" t="s">
        <v>374</v>
      </c>
      <c r="G115" s="400" t="s">
        <v>688</v>
      </c>
      <c r="H115" s="402" t="s">
        <v>375</v>
      </c>
      <c r="I115" s="397"/>
      <c r="J115" s="397"/>
      <c r="K115" s="397" t="s">
        <v>70</v>
      </c>
      <c r="L115" s="397"/>
      <c r="M115" s="397" t="s">
        <v>238</v>
      </c>
      <c r="N115" s="397" t="s">
        <v>237</v>
      </c>
      <c r="O115" s="397"/>
      <c r="P115" s="397" t="s">
        <v>237</v>
      </c>
    </row>
    <row r="116" spans="1:16" ht="51.75" customHeight="1">
      <c r="A116" s="456"/>
      <c r="B116" s="459"/>
      <c r="C116" s="461"/>
      <c r="D116" s="462"/>
      <c r="E116" s="375" t="s">
        <v>689</v>
      </c>
      <c r="F116" s="378" t="s">
        <v>376</v>
      </c>
      <c r="G116" s="400" t="s">
        <v>690</v>
      </c>
      <c r="H116" s="403" t="s">
        <v>377</v>
      </c>
      <c r="I116" s="400" t="s">
        <v>70</v>
      </c>
      <c r="J116" s="400"/>
      <c r="K116" s="400" t="s">
        <v>238</v>
      </c>
      <c r="L116" s="400"/>
      <c r="M116" s="400" t="s">
        <v>237</v>
      </c>
      <c r="N116" s="400"/>
      <c r="O116" s="400"/>
      <c r="P116" s="400" t="s">
        <v>237</v>
      </c>
    </row>
    <row r="117" spans="1:16" ht="30.75" customHeight="1">
      <c r="A117" s="456"/>
      <c r="B117" s="459"/>
      <c r="C117" s="449" t="s">
        <v>152</v>
      </c>
      <c r="D117" s="451" t="s">
        <v>153</v>
      </c>
      <c r="E117" s="449" t="s">
        <v>691</v>
      </c>
      <c r="F117" s="451" t="s">
        <v>153</v>
      </c>
      <c r="G117" s="400" t="s">
        <v>692</v>
      </c>
      <c r="H117" s="396" t="s">
        <v>789</v>
      </c>
      <c r="I117" s="397" t="s">
        <v>70</v>
      </c>
      <c r="J117" s="397"/>
      <c r="K117" s="397" t="s">
        <v>238</v>
      </c>
      <c r="L117" s="397"/>
      <c r="M117" s="397" t="s">
        <v>237</v>
      </c>
      <c r="N117" s="397"/>
      <c r="O117" s="397" t="s">
        <v>237</v>
      </c>
      <c r="P117" s="397" t="s">
        <v>237</v>
      </c>
    </row>
    <row r="118" spans="1:16" ht="31.5">
      <c r="A118" s="456"/>
      <c r="B118" s="459"/>
      <c r="C118" s="461"/>
      <c r="D118" s="462"/>
      <c r="E118" s="461"/>
      <c r="F118" s="462"/>
      <c r="G118" s="381" t="s">
        <v>693</v>
      </c>
      <c r="H118" s="163" t="s">
        <v>378</v>
      </c>
      <c r="I118" s="332" t="s">
        <v>70</v>
      </c>
      <c r="J118" s="332"/>
      <c r="K118" s="332" t="s">
        <v>238</v>
      </c>
      <c r="L118" s="332"/>
      <c r="M118" s="332" t="s">
        <v>237</v>
      </c>
      <c r="N118" s="332"/>
      <c r="O118" s="332"/>
      <c r="P118" s="332" t="s">
        <v>237</v>
      </c>
    </row>
    <row r="119" spans="1:16">
      <c r="A119" s="456"/>
      <c r="B119" s="459"/>
      <c r="C119" s="449" t="s">
        <v>154</v>
      </c>
      <c r="D119" s="451" t="s">
        <v>155</v>
      </c>
      <c r="E119" s="449" t="s">
        <v>694</v>
      </c>
      <c r="F119" s="451" t="s">
        <v>155</v>
      </c>
      <c r="G119" s="332" t="s">
        <v>695</v>
      </c>
      <c r="H119" s="13" t="s">
        <v>379</v>
      </c>
      <c r="I119" s="332"/>
      <c r="J119" s="332"/>
      <c r="K119" s="332" t="s">
        <v>70</v>
      </c>
      <c r="L119" s="332"/>
      <c r="M119" s="332" t="s">
        <v>237</v>
      </c>
      <c r="N119" s="332"/>
      <c r="O119" s="332"/>
      <c r="P119" s="332"/>
    </row>
    <row r="120" spans="1:16">
      <c r="A120" s="456"/>
      <c r="B120" s="459"/>
      <c r="C120" s="461"/>
      <c r="D120" s="462"/>
      <c r="E120" s="461"/>
      <c r="F120" s="462"/>
      <c r="G120" s="332" t="s">
        <v>696</v>
      </c>
      <c r="H120" s="13" t="s">
        <v>380</v>
      </c>
      <c r="I120" s="332"/>
      <c r="J120" s="332"/>
      <c r="K120" s="332" t="s">
        <v>70</v>
      </c>
      <c r="L120" s="332"/>
      <c r="M120" s="332" t="s">
        <v>237</v>
      </c>
      <c r="N120" s="332"/>
      <c r="O120" s="332"/>
      <c r="P120" s="332"/>
    </row>
    <row r="121" spans="1:16" ht="31.5">
      <c r="A121" s="455">
        <v>8</v>
      </c>
      <c r="B121" s="458" t="s">
        <v>83</v>
      </c>
      <c r="C121" s="385" t="s">
        <v>156</v>
      </c>
      <c r="D121" s="169" t="s">
        <v>157</v>
      </c>
      <c r="E121" s="168" t="s">
        <v>697</v>
      </c>
      <c r="F121" s="169" t="s">
        <v>157</v>
      </c>
      <c r="G121" s="168" t="s">
        <v>698</v>
      </c>
      <c r="H121" s="170" t="s">
        <v>381</v>
      </c>
      <c r="I121" s="171" t="s">
        <v>70</v>
      </c>
      <c r="J121" s="171"/>
      <c r="K121" s="171" t="s">
        <v>72</v>
      </c>
      <c r="L121" s="332"/>
      <c r="M121" s="168" t="s">
        <v>237</v>
      </c>
      <c r="N121" s="168"/>
      <c r="O121" s="168"/>
      <c r="P121" s="168"/>
    </row>
    <row r="122" spans="1:16">
      <c r="A122" s="456"/>
      <c r="B122" s="459"/>
      <c r="C122" s="468" t="s">
        <v>158</v>
      </c>
      <c r="D122" s="469" t="s">
        <v>241</v>
      </c>
      <c r="E122" s="468" t="s">
        <v>699</v>
      </c>
      <c r="F122" s="469" t="s">
        <v>241</v>
      </c>
      <c r="G122" s="168" t="s">
        <v>700</v>
      </c>
      <c r="H122" s="2" t="s">
        <v>382</v>
      </c>
      <c r="I122" s="171" t="s">
        <v>70</v>
      </c>
      <c r="J122" s="171"/>
      <c r="K122" s="171" t="s">
        <v>72</v>
      </c>
      <c r="L122" s="332"/>
      <c r="M122" s="168" t="s">
        <v>237</v>
      </c>
      <c r="N122" s="168"/>
      <c r="O122" s="168"/>
      <c r="P122" s="172"/>
    </row>
    <row r="123" spans="1:16">
      <c r="A123" s="456"/>
      <c r="B123" s="459"/>
      <c r="C123" s="468"/>
      <c r="D123" s="470"/>
      <c r="E123" s="468"/>
      <c r="F123" s="470"/>
      <c r="G123" s="168" t="s">
        <v>701</v>
      </c>
      <c r="H123" s="170" t="s">
        <v>383</v>
      </c>
      <c r="I123" s="171" t="s">
        <v>70</v>
      </c>
      <c r="J123" s="171"/>
      <c r="K123" s="171" t="s">
        <v>72</v>
      </c>
      <c r="L123" s="332"/>
      <c r="M123" s="168" t="s">
        <v>237</v>
      </c>
      <c r="N123" s="168"/>
      <c r="O123" s="168"/>
      <c r="P123" s="172"/>
    </row>
    <row r="124" spans="1:16">
      <c r="A124" s="456"/>
      <c r="B124" s="459"/>
      <c r="C124" s="468"/>
      <c r="D124" s="471"/>
      <c r="E124" s="468"/>
      <c r="F124" s="471"/>
      <c r="G124" s="168" t="s">
        <v>702</v>
      </c>
      <c r="H124" s="170" t="s">
        <v>384</v>
      </c>
      <c r="I124" s="171" t="s">
        <v>70</v>
      </c>
      <c r="J124" s="171"/>
      <c r="K124" s="171" t="s">
        <v>72</v>
      </c>
      <c r="L124" s="332"/>
      <c r="M124" s="168" t="s">
        <v>237</v>
      </c>
      <c r="N124" s="168"/>
      <c r="O124" s="168"/>
      <c r="P124" s="172"/>
    </row>
    <row r="125" spans="1:16" ht="31.5">
      <c r="A125" s="455">
        <v>9</v>
      </c>
      <c r="B125" s="458" t="s">
        <v>84</v>
      </c>
      <c r="C125" s="449" t="s">
        <v>159</v>
      </c>
      <c r="D125" s="451" t="s">
        <v>160</v>
      </c>
      <c r="E125" s="449" t="s">
        <v>703</v>
      </c>
      <c r="F125" s="465" t="s">
        <v>160</v>
      </c>
      <c r="G125" s="332" t="s">
        <v>704</v>
      </c>
      <c r="H125" s="13" t="s">
        <v>385</v>
      </c>
      <c r="I125" s="171" t="s">
        <v>70</v>
      </c>
      <c r="J125" s="171"/>
      <c r="K125" s="171" t="s">
        <v>238</v>
      </c>
      <c r="L125" s="332"/>
      <c r="M125" s="168" t="s">
        <v>237</v>
      </c>
      <c r="N125" s="332"/>
      <c r="O125" s="332"/>
      <c r="P125" s="332"/>
    </row>
    <row r="126" spans="1:16" ht="31.5">
      <c r="A126" s="456"/>
      <c r="B126" s="459"/>
      <c r="C126" s="461"/>
      <c r="D126" s="462"/>
      <c r="E126" s="461"/>
      <c r="F126" s="466"/>
      <c r="G126" s="332" t="s">
        <v>705</v>
      </c>
      <c r="H126" s="13" t="s">
        <v>386</v>
      </c>
      <c r="I126" s="171" t="s">
        <v>70</v>
      </c>
      <c r="J126" s="171"/>
      <c r="K126" s="171" t="s">
        <v>238</v>
      </c>
      <c r="L126" s="332"/>
      <c r="M126" s="168" t="s">
        <v>237</v>
      </c>
      <c r="N126" s="332"/>
      <c r="O126" s="332"/>
      <c r="P126" s="332"/>
    </row>
    <row r="127" spans="1:16">
      <c r="A127" s="456"/>
      <c r="B127" s="459"/>
      <c r="C127" s="449" t="s">
        <v>161</v>
      </c>
      <c r="D127" s="451" t="s">
        <v>214</v>
      </c>
      <c r="E127" s="449" t="s">
        <v>706</v>
      </c>
      <c r="F127" s="465" t="s">
        <v>214</v>
      </c>
      <c r="G127" s="332" t="s">
        <v>707</v>
      </c>
      <c r="H127" s="13" t="s">
        <v>387</v>
      </c>
      <c r="I127" s="332" t="s">
        <v>238</v>
      </c>
      <c r="J127" s="332"/>
      <c r="K127" s="332" t="s">
        <v>237</v>
      </c>
      <c r="L127" s="332"/>
      <c r="M127" s="332" t="s">
        <v>237</v>
      </c>
      <c r="N127" s="332"/>
      <c r="O127" s="332"/>
      <c r="P127" s="332"/>
    </row>
    <row r="128" spans="1:16" ht="31.5">
      <c r="A128" s="457"/>
      <c r="B128" s="460"/>
      <c r="C128" s="450"/>
      <c r="D128" s="452"/>
      <c r="E128" s="450"/>
      <c r="F128" s="467"/>
      <c r="G128" s="332" t="s">
        <v>708</v>
      </c>
      <c r="H128" s="13" t="s">
        <v>388</v>
      </c>
      <c r="I128" s="332"/>
      <c r="J128" s="332"/>
      <c r="K128" s="332" t="s">
        <v>238</v>
      </c>
      <c r="L128" s="332"/>
      <c r="M128" s="332" t="s">
        <v>237</v>
      </c>
      <c r="N128" s="332"/>
      <c r="O128" s="332"/>
      <c r="P128" s="332"/>
    </row>
    <row r="129" spans="1:16" ht="31.5">
      <c r="A129" s="386">
        <v>10</v>
      </c>
      <c r="B129" s="374" t="s">
        <v>85</v>
      </c>
      <c r="C129" s="332" t="s">
        <v>162</v>
      </c>
      <c r="D129" s="173" t="s">
        <v>389</v>
      </c>
      <c r="E129" s="332" t="s">
        <v>709</v>
      </c>
      <c r="F129" s="173" t="s">
        <v>389</v>
      </c>
      <c r="G129" s="332" t="s">
        <v>710</v>
      </c>
      <c r="H129" s="170" t="s">
        <v>390</v>
      </c>
      <c r="I129" s="332" t="s">
        <v>238</v>
      </c>
      <c r="J129" s="332"/>
      <c r="K129" s="332"/>
      <c r="L129" s="332"/>
      <c r="M129" s="332" t="s">
        <v>237</v>
      </c>
      <c r="N129" s="332"/>
      <c r="O129" s="332"/>
      <c r="P129" s="332" t="s">
        <v>237</v>
      </c>
    </row>
    <row r="130" spans="1:16">
      <c r="A130" s="456"/>
      <c r="B130" s="459"/>
      <c r="C130" s="332" t="s">
        <v>87</v>
      </c>
      <c r="D130" s="173" t="s">
        <v>88</v>
      </c>
      <c r="E130" s="168" t="s">
        <v>711</v>
      </c>
      <c r="F130" s="173" t="s">
        <v>88</v>
      </c>
      <c r="G130" s="168" t="s">
        <v>712</v>
      </c>
      <c r="H130" s="174" t="s">
        <v>391</v>
      </c>
      <c r="I130" s="171" t="s">
        <v>70</v>
      </c>
      <c r="J130" s="171" t="s">
        <v>72</v>
      </c>
      <c r="K130" s="171" t="s">
        <v>72</v>
      </c>
      <c r="L130" s="168" t="s">
        <v>237</v>
      </c>
      <c r="M130" s="168"/>
      <c r="N130" s="168"/>
      <c r="O130" s="168"/>
      <c r="P130" s="172"/>
    </row>
    <row r="131" spans="1:16" ht="31.5">
      <c r="A131" s="456"/>
      <c r="B131" s="459"/>
      <c r="C131" s="449" t="s">
        <v>89</v>
      </c>
      <c r="D131" s="451" t="s">
        <v>90</v>
      </c>
      <c r="E131" s="449" t="s">
        <v>469</v>
      </c>
      <c r="F131" s="451" t="s">
        <v>90</v>
      </c>
      <c r="G131" s="168" t="s">
        <v>470</v>
      </c>
      <c r="H131" s="174" t="s">
        <v>392</v>
      </c>
      <c r="I131" s="171" t="s">
        <v>70</v>
      </c>
      <c r="J131" s="171"/>
      <c r="K131" s="171"/>
      <c r="L131" s="168" t="s">
        <v>237</v>
      </c>
      <c r="M131" s="168"/>
      <c r="N131" s="168"/>
      <c r="O131" s="168"/>
      <c r="P131" s="332"/>
    </row>
    <row r="132" spans="1:16" ht="47.25">
      <c r="A132" s="456"/>
      <c r="B132" s="459"/>
      <c r="C132" s="461"/>
      <c r="D132" s="462"/>
      <c r="E132" s="461"/>
      <c r="F132" s="462"/>
      <c r="G132" s="168" t="s">
        <v>471</v>
      </c>
      <c r="H132" s="174" t="s">
        <v>393</v>
      </c>
      <c r="I132" s="171" t="s">
        <v>70</v>
      </c>
      <c r="J132" s="171"/>
      <c r="K132" s="171"/>
      <c r="L132" s="168" t="s">
        <v>237</v>
      </c>
      <c r="M132" s="171"/>
      <c r="N132" s="171"/>
      <c r="O132" s="171"/>
      <c r="P132" s="332"/>
    </row>
    <row r="133" spans="1:16" ht="31.5">
      <c r="A133" s="456"/>
      <c r="B133" s="459"/>
      <c r="C133" s="461"/>
      <c r="D133" s="462"/>
      <c r="E133" s="461"/>
      <c r="F133" s="462"/>
      <c r="G133" s="168" t="s">
        <v>713</v>
      </c>
      <c r="H133" s="174" t="s">
        <v>394</v>
      </c>
      <c r="I133" s="171" t="s">
        <v>70</v>
      </c>
      <c r="J133" s="171"/>
      <c r="K133" s="171"/>
      <c r="L133" s="168" t="s">
        <v>237</v>
      </c>
      <c r="M133" s="171"/>
      <c r="N133" s="171"/>
      <c r="O133" s="171"/>
      <c r="P133" s="332"/>
    </row>
    <row r="134" spans="1:16">
      <c r="A134" s="457"/>
      <c r="B134" s="460"/>
      <c r="C134" s="450"/>
      <c r="D134" s="452"/>
      <c r="E134" s="450"/>
      <c r="F134" s="452"/>
      <c r="G134" s="168" t="s">
        <v>714</v>
      </c>
      <c r="H134" s="2" t="s">
        <v>395</v>
      </c>
      <c r="I134" s="171" t="s">
        <v>70</v>
      </c>
      <c r="J134" s="171"/>
      <c r="K134" s="171"/>
      <c r="L134" s="168" t="s">
        <v>237</v>
      </c>
      <c r="M134" s="168"/>
      <c r="N134" s="168"/>
      <c r="O134" s="168"/>
      <c r="P134" s="332"/>
    </row>
    <row r="135" spans="1:16" ht="36" customHeight="1">
      <c r="A135" s="455">
        <v>12</v>
      </c>
      <c r="B135" s="458" t="s">
        <v>91</v>
      </c>
      <c r="C135" s="449" t="s">
        <v>92</v>
      </c>
      <c r="D135" s="451" t="s">
        <v>93</v>
      </c>
      <c r="E135" s="449" t="s">
        <v>715</v>
      </c>
      <c r="F135" s="463" t="s">
        <v>93</v>
      </c>
      <c r="G135" s="332" t="s">
        <v>716</v>
      </c>
      <c r="H135" s="170" t="s">
        <v>396</v>
      </c>
      <c r="I135" s="171" t="s">
        <v>70</v>
      </c>
      <c r="J135" s="171"/>
      <c r="K135" s="171"/>
      <c r="L135" s="168" t="s">
        <v>237</v>
      </c>
      <c r="M135" s="332"/>
      <c r="N135" s="332"/>
      <c r="O135" s="332"/>
      <c r="P135" s="332"/>
    </row>
    <row r="136" spans="1:16" ht="41.25" customHeight="1">
      <c r="A136" s="456"/>
      <c r="B136" s="459"/>
      <c r="C136" s="461"/>
      <c r="D136" s="462"/>
      <c r="E136" s="450"/>
      <c r="F136" s="464"/>
      <c r="G136" s="332" t="s">
        <v>717</v>
      </c>
      <c r="H136" s="170" t="s">
        <v>397</v>
      </c>
      <c r="I136" s="171" t="s">
        <v>70</v>
      </c>
      <c r="J136" s="171"/>
      <c r="K136" s="171"/>
      <c r="L136" s="168" t="s">
        <v>237</v>
      </c>
      <c r="M136" s="332"/>
      <c r="N136" s="332"/>
      <c r="O136" s="332"/>
      <c r="P136" s="332"/>
    </row>
    <row r="137" spans="1:16" ht="31.5">
      <c r="A137" s="456"/>
      <c r="B137" s="459"/>
      <c r="C137" s="461"/>
      <c r="D137" s="462"/>
      <c r="E137" s="332" t="s">
        <v>718</v>
      </c>
      <c r="F137" s="170" t="s">
        <v>240</v>
      </c>
      <c r="G137" s="332" t="s">
        <v>719</v>
      </c>
      <c r="H137" s="170" t="s">
        <v>398</v>
      </c>
      <c r="I137" s="171" t="s">
        <v>70</v>
      </c>
      <c r="J137" s="168" t="s">
        <v>237</v>
      </c>
      <c r="K137" s="168" t="s">
        <v>237</v>
      </c>
      <c r="L137" s="168" t="s">
        <v>237</v>
      </c>
      <c r="M137" s="168" t="s">
        <v>237</v>
      </c>
      <c r="N137" s="168" t="s">
        <v>237</v>
      </c>
      <c r="O137" s="168"/>
      <c r="P137" s="168"/>
    </row>
    <row r="138" spans="1:16" ht="31.5">
      <c r="A138" s="456"/>
      <c r="B138" s="459"/>
      <c r="C138" s="332" t="s">
        <v>163</v>
      </c>
      <c r="D138" s="173" t="s">
        <v>164</v>
      </c>
      <c r="E138" s="332" t="s">
        <v>720</v>
      </c>
      <c r="F138" s="173" t="s">
        <v>164</v>
      </c>
      <c r="G138" s="332" t="s">
        <v>721</v>
      </c>
      <c r="H138" s="170" t="s">
        <v>399</v>
      </c>
      <c r="I138" s="332" t="s">
        <v>70</v>
      </c>
      <c r="J138" s="332"/>
      <c r="K138" s="332"/>
      <c r="L138" s="332" t="s">
        <v>237</v>
      </c>
      <c r="M138" s="332"/>
      <c r="N138" s="332"/>
      <c r="O138" s="332"/>
      <c r="P138" s="332"/>
    </row>
    <row r="139" spans="1:16" ht="44.25" customHeight="1">
      <c r="A139" s="456"/>
      <c r="B139" s="459"/>
      <c r="C139" s="334" t="s">
        <v>775</v>
      </c>
      <c r="D139" s="335" t="s">
        <v>776</v>
      </c>
      <c r="E139" s="336" t="s">
        <v>777</v>
      </c>
      <c r="F139" s="337" t="s">
        <v>778</v>
      </c>
      <c r="G139" s="336" t="s">
        <v>779</v>
      </c>
      <c r="H139" s="337" t="s">
        <v>778</v>
      </c>
      <c r="I139" s="332" t="s">
        <v>70</v>
      </c>
      <c r="J139" s="332"/>
      <c r="K139" s="332"/>
      <c r="L139" s="332" t="s">
        <v>237</v>
      </c>
      <c r="M139" s="332" t="s">
        <v>237</v>
      </c>
      <c r="N139" s="332" t="s">
        <v>237</v>
      </c>
      <c r="O139" s="332"/>
      <c r="P139" s="332"/>
    </row>
    <row r="140" spans="1:16" ht="31.5">
      <c r="A140" s="456"/>
      <c r="B140" s="459"/>
      <c r="C140" s="449" t="s">
        <v>234</v>
      </c>
      <c r="D140" s="451" t="s">
        <v>165</v>
      </c>
      <c r="E140" s="449" t="s">
        <v>722</v>
      </c>
      <c r="F140" s="451" t="s">
        <v>165</v>
      </c>
      <c r="G140" s="332" t="s">
        <v>723</v>
      </c>
      <c r="H140" s="170" t="s">
        <v>400</v>
      </c>
      <c r="I140" s="332" t="s">
        <v>70</v>
      </c>
      <c r="J140" s="332"/>
      <c r="K140" s="332"/>
      <c r="L140" s="332"/>
      <c r="M140" s="332" t="s">
        <v>237</v>
      </c>
      <c r="N140" s="332"/>
      <c r="O140" s="332"/>
      <c r="P140" s="332"/>
    </row>
    <row r="141" spans="1:16" ht="47.25">
      <c r="A141" s="456"/>
      <c r="B141" s="459"/>
      <c r="C141" s="461"/>
      <c r="D141" s="462"/>
      <c r="E141" s="461"/>
      <c r="F141" s="462"/>
      <c r="G141" s="332" t="s">
        <v>724</v>
      </c>
      <c r="H141" s="170" t="s">
        <v>401</v>
      </c>
      <c r="I141" s="332" t="s">
        <v>70</v>
      </c>
      <c r="J141" s="332"/>
      <c r="K141" s="332"/>
      <c r="L141" s="332"/>
      <c r="M141" s="332" t="s">
        <v>237</v>
      </c>
      <c r="N141" s="332"/>
      <c r="O141" s="332"/>
      <c r="P141" s="332"/>
    </row>
    <row r="142" spans="1:16">
      <c r="A142" s="457"/>
      <c r="B142" s="460"/>
      <c r="C142" s="450"/>
      <c r="D142" s="452"/>
      <c r="E142" s="450"/>
      <c r="F142" s="452"/>
      <c r="G142" s="332" t="s">
        <v>725</v>
      </c>
      <c r="H142" s="175" t="s">
        <v>402</v>
      </c>
      <c r="I142" s="332" t="s">
        <v>70</v>
      </c>
      <c r="J142" s="171"/>
      <c r="K142" s="171"/>
      <c r="L142" s="332"/>
      <c r="M142" s="168" t="s">
        <v>237</v>
      </c>
      <c r="N142" s="168"/>
      <c r="O142" s="168"/>
      <c r="P142" s="172"/>
    </row>
    <row r="143" spans="1:16" ht="63">
      <c r="A143" s="453">
        <v>14</v>
      </c>
      <c r="B143" s="454" t="s">
        <v>94</v>
      </c>
      <c r="C143" s="332" t="s">
        <v>166</v>
      </c>
      <c r="D143" s="173" t="s">
        <v>167</v>
      </c>
      <c r="E143" s="332" t="s">
        <v>726</v>
      </c>
      <c r="F143" s="170" t="s">
        <v>403</v>
      </c>
      <c r="G143" s="332" t="s">
        <v>727</v>
      </c>
      <c r="H143" s="170" t="s">
        <v>403</v>
      </c>
      <c r="I143" s="332"/>
      <c r="J143" s="332"/>
      <c r="K143" s="332" t="s">
        <v>70</v>
      </c>
      <c r="L143" s="332"/>
      <c r="M143" s="332"/>
      <c r="N143" s="332"/>
      <c r="O143" s="332"/>
      <c r="P143" s="332" t="s">
        <v>237</v>
      </c>
    </row>
    <row r="144" spans="1:16" ht="31.5">
      <c r="A144" s="453"/>
      <c r="B144" s="454"/>
      <c r="C144" s="449" t="s">
        <v>95</v>
      </c>
      <c r="D144" s="451" t="s">
        <v>96</v>
      </c>
      <c r="E144" s="449" t="s">
        <v>730</v>
      </c>
      <c r="F144" s="451" t="s">
        <v>96</v>
      </c>
      <c r="G144" s="15" t="s">
        <v>485</v>
      </c>
      <c r="H144" s="114" t="s">
        <v>404</v>
      </c>
      <c r="I144" s="332" t="s">
        <v>237</v>
      </c>
      <c r="J144" s="332" t="s">
        <v>237</v>
      </c>
      <c r="K144" s="332" t="s">
        <v>237</v>
      </c>
      <c r="L144" s="332" t="s">
        <v>237</v>
      </c>
      <c r="M144" s="332" t="s">
        <v>237</v>
      </c>
      <c r="N144" s="332" t="s">
        <v>237</v>
      </c>
      <c r="O144" s="332" t="s">
        <v>237</v>
      </c>
      <c r="P144" s="332" t="s">
        <v>237</v>
      </c>
    </row>
    <row r="145" spans="1:16" ht="31.5">
      <c r="A145" s="453"/>
      <c r="B145" s="454"/>
      <c r="C145" s="450"/>
      <c r="D145" s="452"/>
      <c r="E145" s="450"/>
      <c r="F145" s="452"/>
      <c r="G145" s="15" t="s">
        <v>484</v>
      </c>
      <c r="H145" s="114" t="s">
        <v>405</v>
      </c>
      <c r="I145" s="332" t="s">
        <v>237</v>
      </c>
      <c r="J145" s="332" t="s">
        <v>237</v>
      </c>
      <c r="K145" s="332" t="s">
        <v>237</v>
      </c>
      <c r="L145" s="332" t="s">
        <v>237</v>
      </c>
      <c r="M145" s="332" t="s">
        <v>237</v>
      </c>
      <c r="N145" s="332" t="s">
        <v>237</v>
      </c>
      <c r="O145" s="332" t="s">
        <v>237</v>
      </c>
      <c r="P145" s="332" t="s">
        <v>237</v>
      </c>
    </row>
    <row r="146" spans="1:16" ht="31.5">
      <c r="A146" s="453">
        <v>15</v>
      </c>
      <c r="B146" s="454" t="s">
        <v>97</v>
      </c>
      <c r="C146" s="168" t="s">
        <v>170</v>
      </c>
      <c r="D146" s="169" t="s">
        <v>770</v>
      </c>
      <c r="E146" s="168" t="s">
        <v>731</v>
      </c>
      <c r="F146" s="169" t="s">
        <v>770</v>
      </c>
      <c r="G146" s="168" t="s">
        <v>732</v>
      </c>
      <c r="H146" s="169" t="s">
        <v>771</v>
      </c>
      <c r="I146" s="168"/>
      <c r="J146" s="168" t="s">
        <v>70</v>
      </c>
      <c r="K146" s="168"/>
      <c r="L146" s="168"/>
      <c r="M146" s="168"/>
      <c r="N146" s="168" t="s">
        <v>237</v>
      </c>
      <c r="O146" s="168"/>
      <c r="P146" s="168"/>
    </row>
    <row r="147" spans="1:16" ht="31.5">
      <c r="A147" s="453"/>
      <c r="B147" s="454"/>
      <c r="C147" s="168" t="s">
        <v>171</v>
      </c>
      <c r="D147" s="173" t="s">
        <v>172</v>
      </c>
      <c r="E147" s="168" t="s">
        <v>733</v>
      </c>
      <c r="F147" s="174" t="s">
        <v>406</v>
      </c>
      <c r="G147" s="168" t="s">
        <v>734</v>
      </c>
      <c r="H147" s="174" t="s">
        <v>406</v>
      </c>
      <c r="I147" s="168" t="s">
        <v>238</v>
      </c>
      <c r="J147" s="168"/>
      <c r="K147" s="168"/>
      <c r="L147" s="168" t="s">
        <v>237</v>
      </c>
      <c r="M147" s="332"/>
      <c r="N147" s="332"/>
      <c r="O147" s="168"/>
      <c r="P147" s="332"/>
    </row>
    <row r="148" spans="1:16" ht="31.5">
      <c r="A148" s="453"/>
      <c r="B148" s="454"/>
      <c r="C148" s="168" t="s">
        <v>173</v>
      </c>
      <c r="D148" s="173" t="s">
        <v>174</v>
      </c>
      <c r="E148" s="168" t="s">
        <v>735</v>
      </c>
      <c r="F148" s="174" t="s">
        <v>407</v>
      </c>
      <c r="G148" s="168" t="s">
        <v>736</v>
      </c>
      <c r="H148" s="174" t="s">
        <v>407</v>
      </c>
      <c r="I148" s="168" t="s">
        <v>70</v>
      </c>
      <c r="J148" s="168" t="s">
        <v>72</v>
      </c>
      <c r="K148" s="168" t="s">
        <v>72</v>
      </c>
      <c r="L148" s="168" t="s">
        <v>237</v>
      </c>
      <c r="M148" s="332"/>
      <c r="N148" s="332"/>
      <c r="O148" s="168"/>
      <c r="P148" s="332"/>
    </row>
    <row r="149" spans="1:16" ht="31.5">
      <c r="A149" s="453">
        <v>16</v>
      </c>
      <c r="B149" s="454" t="s">
        <v>98</v>
      </c>
      <c r="C149" s="449" t="s">
        <v>99</v>
      </c>
      <c r="D149" s="451" t="s">
        <v>100</v>
      </c>
      <c r="E149" s="449" t="s">
        <v>737</v>
      </c>
      <c r="F149" s="451" t="s">
        <v>100</v>
      </c>
      <c r="G149" s="15" t="s">
        <v>738</v>
      </c>
      <c r="H149" s="114" t="s">
        <v>408</v>
      </c>
      <c r="I149" s="332" t="s">
        <v>238</v>
      </c>
      <c r="J149" s="332" t="s">
        <v>237</v>
      </c>
      <c r="K149" s="332" t="s">
        <v>237</v>
      </c>
      <c r="L149" s="332" t="s">
        <v>237</v>
      </c>
      <c r="M149" s="332" t="s">
        <v>237</v>
      </c>
      <c r="N149" s="332" t="s">
        <v>237</v>
      </c>
      <c r="O149" s="332" t="s">
        <v>237</v>
      </c>
      <c r="P149" s="332" t="s">
        <v>237</v>
      </c>
    </row>
    <row r="150" spans="1:16" ht="57" customHeight="1">
      <c r="A150" s="453"/>
      <c r="B150" s="454"/>
      <c r="C150" s="450"/>
      <c r="D150" s="452"/>
      <c r="E150" s="450"/>
      <c r="F150" s="452"/>
      <c r="G150" s="15" t="s">
        <v>486</v>
      </c>
      <c r="H150" s="114" t="s">
        <v>409</v>
      </c>
      <c r="I150" s="332" t="s">
        <v>70</v>
      </c>
      <c r="J150" s="332" t="s">
        <v>237</v>
      </c>
      <c r="K150" s="332" t="s">
        <v>237</v>
      </c>
      <c r="L150" s="332"/>
      <c r="M150" s="332"/>
      <c r="N150" s="332"/>
      <c r="O150" s="332"/>
      <c r="P150" s="332"/>
    </row>
    <row r="151" spans="1:16" ht="31.5">
      <c r="A151" s="453"/>
      <c r="B151" s="454"/>
      <c r="C151" s="449" t="s">
        <v>101</v>
      </c>
      <c r="D151" s="451" t="s">
        <v>102</v>
      </c>
      <c r="E151" s="449" t="s">
        <v>739</v>
      </c>
      <c r="F151" s="451" t="s">
        <v>102</v>
      </c>
      <c r="G151" s="15" t="s">
        <v>740</v>
      </c>
      <c r="H151" s="114" t="s">
        <v>410</v>
      </c>
      <c r="I151" s="332" t="s">
        <v>238</v>
      </c>
      <c r="J151" s="332" t="s">
        <v>237</v>
      </c>
      <c r="K151" s="332" t="s">
        <v>237</v>
      </c>
      <c r="L151" s="332" t="s">
        <v>237</v>
      </c>
      <c r="M151" s="332" t="s">
        <v>237</v>
      </c>
      <c r="N151" s="332" t="s">
        <v>237</v>
      </c>
      <c r="O151" s="332" t="s">
        <v>237</v>
      </c>
      <c r="P151" s="332" t="s">
        <v>237</v>
      </c>
    </row>
    <row r="152" spans="1:16" ht="31.5">
      <c r="A152" s="453"/>
      <c r="B152" s="454"/>
      <c r="C152" s="450"/>
      <c r="D152" s="452"/>
      <c r="E152" s="450"/>
      <c r="F152" s="452"/>
      <c r="G152" s="15" t="s">
        <v>741</v>
      </c>
      <c r="H152" s="114" t="s">
        <v>411</v>
      </c>
      <c r="I152" s="332" t="s">
        <v>70</v>
      </c>
      <c r="J152" s="332" t="s">
        <v>237</v>
      </c>
      <c r="K152" s="332" t="s">
        <v>237</v>
      </c>
      <c r="L152" s="332"/>
      <c r="M152" s="332"/>
      <c r="N152" s="332"/>
      <c r="O152" s="332"/>
      <c r="P152" s="332"/>
    </row>
    <row r="153" spans="1:16" ht="63">
      <c r="A153" s="377">
        <v>17</v>
      </c>
      <c r="B153" s="374" t="s">
        <v>103</v>
      </c>
      <c r="C153" s="332" t="s">
        <v>104</v>
      </c>
      <c r="D153" s="303" t="s">
        <v>105</v>
      </c>
      <c r="E153" s="332" t="s">
        <v>742</v>
      </c>
      <c r="F153" s="303" t="s">
        <v>105</v>
      </c>
      <c r="G153" s="15" t="s">
        <v>743</v>
      </c>
      <c r="H153" s="176" t="s">
        <v>412</v>
      </c>
      <c r="I153" s="332" t="s">
        <v>237</v>
      </c>
      <c r="J153" s="332" t="s">
        <v>237</v>
      </c>
      <c r="K153" s="332" t="s">
        <v>237</v>
      </c>
      <c r="L153" s="332" t="s">
        <v>237</v>
      </c>
      <c r="M153" s="332" t="s">
        <v>237</v>
      </c>
      <c r="N153" s="332" t="s">
        <v>237</v>
      </c>
      <c r="O153" s="332" t="s">
        <v>237</v>
      </c>
      <c r="P153" s="332" t="s">
        <v>237</v>
      </c>
    </row>
  </sheetData>
  <mergeCells count="139">
    <mergeCell ref="A2:D2"/>
    <mergeCell ref="E2:F2"/>
    <mergeCell ref="A6:A17"/>
    <mergeCell ref="B6:B17"/>
    <mergeCell ref="C6:C10"/>
    <mergeCell ref="D6:D10"/>
    <mergeCell ref="C11:C14"/>
    <mergeCell ref="D11:D14"/>
    <mergeCell ref="A1:P1"/>
    <mergeCell ref="A18:A20"/>
    <mergeCell ref="B18:B20"/>
    <mergeCell ref="A21:A49"/>
    <mergeCell ref="B21:B49"/>
    <mergeCell ref="C21:C29"/>
    <mergeCell ref="D21:D29"/>
    <mergeCell ref="C37:C45"/>
    <mergeCell ref="D37:D45"/>
    <mergeCell ref="C48:C49"/>
    <mergeCell ref="D48:D49"/>
    <mergeCell ref="E37:E45"/>
    <mergeCell ref="F37:F45"/>
    <mergeCell ref="C46:C47"/>
    <mergeCell ref="D46:D47"/>
    <mergeCell ref="E46:E47"/>
    <mergeCell ref="F46:F47"/>
    <mergeCell ref="E21:E29"/>
    <mergeCell ref="F21:F29"/>
    <mergeCell ref="C30:C36"/>
    <mergeCell ref="D30:D36"/>
    <mergeCell ref="E30:E35"/>
    <mergeCell ref="F30:F35"/>
    <mergeCell ref="E54:E58"/>
    <mergeCell ref="F54:F58"/>
    <mergeCell ref="C59:C66"/>
    <mergeCell ref="D59:D66"/>
    <mergeCell ref="E59:E66"/>
    <mergeCell ref="F59:F66"/>
    <mergeCell ref="E48:E49"/>
    <mergeCell ref="F48:F49"/>
    <mergeCell ref="A50:A67"/>
    <mergeCell ref="B50:B67"/>
    <mergeCell ref="C50:C53"/>
    <mergeCell ref="D50:D53"/>
    <mergeCell ref="E50:E53"/>
    <mergeCell ref="F50:F53"/>
    <mergeCell ref="C54:C58"/>
    <mergeCell ref="D54:D58"/>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E77:E79"/>
    <mergeCell ref="F77:F79"/>
    <mergeCell ref="C111:C113"/>
    <mergeCell ref="D111:D113"/>
    <mergeCell ref="E111:E113"/>
    <mergeCell ref="F111:F113"/>
    <mergeCell ref="C114:C116"/>
    <mergeCell ref="D114:D116"/>
    <mergeCell ref="A94:A120"/>
    <mergeCell ref="B94:B120"/>
    <mergeCell ref="C94:C110"/>
    <mergeCell ref="D94:D110"/>
    <mergeCell ref="E94:E99"/>
    <mergeCell ref="F94:F99"/>
    <mergeCell ref="E103:E104"/>
    <mergeCell ref="F103:F104"/>
    <mergeCell ref="E105:E110"/>
    <mergeCell ref="F105:F110"/>
    <mergeCell ref="A121:A124"/>
    <mergeCell ref="B121:B124"/>
    <mergeCell ref="C122:C124"/>
    <mergeCell ref="D122:D124"/>
    <mergeCell ref="E122:E124"/>
    <mergeCell ref="F122:F124"/>
    <mergeCell ref="C117:C118"/>
    <mergeCell ref="D117:D118"/>
    <mergeCell ref="E117:E118"/>
    <mergeCell ref="F117:F118"/>
    <mergeCell ref="C119:C120"/>
    <mergeCell ref="D119:D120"/>
    <mergeCell ref="E119:E120"/>
    <mergeCell ref="F119:F120"/>
    <mergeCell ref="A130:A134"/>
    <mergeCell ref="B130:B134"/>
    <mergeCell ref="C131:C134"/>
    <mergeCell ref="D131:D134"/>
    <mergeCell ref="E131:E134"/>
    <mergeCell ref="F131:F134"/>
    <mergeCell ref="A125:A128"/>
    <mergeCell ref="B125:B128"/>
    <mergeCell ref="C125:C126"/>
    <mergeCell ref="D125:D126"/>
    <mergeCell ref="E125:E126"/>
    <mergeCell ref="F125:F126"/>
    <mergeCell ref="C127:C128"/>
    <mergeCell ref="D127:D128"/>
    <mergeCell ref="E127:E128"/>
    <mergeCell ref="F127:F128"/>
    <mergeCell ref="A143:A145"/>
    <mergeCell ref="B143:B145"/>
    <mergeCell ref="C144:C145"/>
    <mergeCell ref="D144:D145"/>
    <mergeCell ref="E144:E145"/>
    <mergeCell ref="F144:F145"/>
    <mergeCell ref="A135:A142"/>
    <mergeCell ref="B135:B142"/>
    <mergeCell ref="C135:C137"/>
    <mergeCell ref="D135:D137"/>
    <mergeCell ref="E135:E136"/>
    <mergeCell ref="F135:F136"/>
    <mergeCell ref="C140:C142"/>
    <mergeCell ref="D140:D142"/>
    <mergeCell ref="E140:E142"/>
    <mergeCell ref="F140:F142"/>
    <mergeCell ref="E149:E150"/>
    <mergeCell ref="F149:F150"/>
    <mergeCell ref="C151:C152"/>
    <mergeCell ref="D151:D152"/>
    <mergeCell ref="E151:E152"/>
    <mergeCell ref="F151:F152"/>
    <mergeCell ref="A146:A148"/>
    <mergeCell ref="B146:B148"/>
    <mergeCell ref="A149:A152"/>
    <mergeCell ref="B149:B152"/>
    <mergeCell ref="C149:C150"/>
    <mergeCell ref="D149:D15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570"/>
  <sheetViews>
    <sheetView tabSelected="1" topLeftCell="A67" zoomScale="85" zoomScaleNormal="85" workbookViewId="0">
      <selection activeCell="K105" sqref="K105:L106"/>
    </sheetView>
  </sheetViews>
  <sheetFormatPr defaultRowHeight="15.75"/>
  <cols>
    <col min="1" max="4" width="5" style="120" customWidth="1"/>
    <col min="5" max="5" width="5" style="64" hidden="1" customWidth="1"/>
    <col min="6" max="6" width="21.625" style="64" hidden="1" customWidth="1"/>
    <col min="7" max="7" width="6" style="262" hidden="1" customWidth="1"/>
    <col min="8" max="8" width="27" style="263" hidden="1" customWidth="1"/>
    <col min="9" max="9" width="7.375" style="263" customWidth="1"/>
    <col min="10" max="10" width="26.25" style="263" customWidth="1"/>
    <col min="11" max="11" width="9.125" style="24" customWidth="1"/>
    <col min="12" max="12" width="9.125" style="371" customWidth="1"/>
    <col min="13" max="13" width="7.25" style="24" customWidth="1"/>
    <col min="14" max="14" width="8.25" style="155" bestFit="1" customWidth="1"/>
    <col min="15" max="15" width="8.25" style="155" customWidth="1"/>
    <col min="16" max="17" width="7.625" style="130" customWidth="1"/>
    <col min="18" max="18" width="8.125" style="131" customWidth="1"/>
    <col min="19" max="19" width="10.125" style="34" customWidth="1"/>
    <col min="20" max="21" width="7.5" style="34" customWidth="1"/>
    <col min="22" max="22" width="10.25" style="34" customWidth="1"/>
    <col min="23" max="23" width="9.375" style="34" customWidth="1"/>
    <col min="24" max="24" width="8.875" style="120" bestFit="1" customWidth="1"/>
    <col min="25" max="16384" width="9" style="120"/>
  </cols>
  <sheetData>
    <row r="1" spans="1:59" ht="23.25" customHeight="1">
      <c r="A1" s="546" t="s">
        <v>205</v>
      </c>
      <c r="B1" s="547"/>
      <c r="C1" s="547"/>
      <c r="D1" s="547"/>
      <c r="E1" s="547"/>
      <c r="F1" s="547"/>
      <c r="G1" s="547"/>
      <c r="H1" s="548"/>
      <c r="I1" s="552" t="s">
        <v>791</v>
      </c>
      <c r="J1" s="553"/>
      <c r="K1" s="553"/>
      <c r="L1" s="553"/>
      <c r="M1" s="553"/>
      <c r="N1" s="553"/>
      <c r="O1" s="553"/>
      <c r="P1" s="553"/>
      <c r="Q1" s="553"/>
      <c r="R1" s="554"/>
      <c r="S1" s="555" t="s">
        <v>783</v>
      </c>
      <c r="T1" s="556"/>
      <c r="U1" s="556"/>
      <c r="V1" s="556"/>
      <c r="W1" s="557"/>
    </row>
    <row r="2" spans="1:59" ht="24" customHeight="1">
      <c r="A2" s="549"/>
      <c r="B2" s="550"/>
      <c r="C2" s="550"/>
      <c r="D2" s="550"/>
      <c r="E2" s="550"/>
      <c r="F2" s="550"/>
      <c r="G2" s="550"/>
      <c r="H2" s="551"/>
      <c r="I2" s="558" t="s">
        <v>438</v>
      </c>
      <c r="J2" s="559"/>
      <c r="K2" s="552" t="s">
        <v>792</v>
      </c>
      <c r="L2" s="553"/>
      <c r="M2" s="553"/>
      <c r="N2" s="553"/>
      <c r="O2" s="554"/>
      <c r="P2" s="560" t="s">
        <v>418</v>
      </c>
      <c r="Q2" s="561"/>
      <c r="R2" s="562"/>
      <c r="S2" s="555" t="s">
        <v>452</v>
      </c>
      <c r="T2" s="556"/>
      <c r="U2" s="556"/>
      <c r="V2" s="557"/>
      <c r="W2" s="178"/>
    </row>
    <row r="3" spans="1:59" s="34" customFormat="1" ht="18.600000000000001" customHeight="1">
      <c r="A3" s="522" t="s">
        <v>748</v>
      </c>
      <c r="B3" s="522" t="s">
        <v>478</v>
      </c>
      <c r="C3" s="522" t="s">
        <v>479</v>
      </c>
      <c r="D3" s="522" t="s">
        <v>749</v>
      </c>
      <c r="E3" s="525" t="s">
        <v>231</v>
      </c>
      <c r="F3" s="525" t="s">
        <v>227</v>
      </c>
      <c r="G3" s="525" t="s">
        <v>490</v>
      </c>
      <c r="H3" s="522" t="s">
        <v>419</v>
      </c>
      <c r="I3" s="576" t="s">
        <v>491</v>
      </c>
      <c r="J3" s="565" t="s">
        <v>181</v>
      </c>
      <c r="K3" s="573" t="s">
        <v>182</v>
      </c>
      <c r="L3" s="575"/>
      <c r="M3" s="578" t="s">
        <v>183</v>
      </c>
      <c r="N3" s="522" t="s">
        <v>753</v>
      </c>
      <c r="O3" s="522" t="s">
        <v>30</v>
      </c>
      <c r="P3" s="563" t="s">
        <v>184</v>
      </c>
      <c r="Q3" s="564"/>
      <c r="R3" s="564"/>
      <c r="S3" s="564"/>
      <c r="T3" s="564"/>
      <c r="U3" s="564"/>
      <c r="V3" s="564"/>
      <c r="W3" s="565"/>
    </row>
    <row r="4" spans="1:59" s="130" customFormat="1" ht="15.6" customHeight="1">
      <c r="A4" s="523"/>
      <c r="B4" s="523"/>
      <c r="C4" s="523"/>
      <c r="D4" s="523"/>
      <c r="E4" s="526"/>
      <c r="F4" s="526"/>
      <c r="G4" s="526"/>
      <c r="H4" s="523"/>
      <c r="I4" s="576"/>
      <c r="J4" s="577"/>
      <c r="K4" s="569" t="s">
        <v>176</v>
      </c>
      <c r="L4" s="522" t="s">
        <v>185</v>
      </c>
      <c r="M4" s="579"/>
      <c r="N4" s="523"/>
      <c r="O4" s="523"/>
      <c r="P4" s="566"/>
      <c r="Q4" s="567"/>
      <c r="R4" s="567"/>
      <c r="S4" s="567"/>
      <c r="T4" s="567"/>
      <c r="U4" s="567"/>
      <c r="V4" s="567"/>
      <c r="W4" s="568"/>
    </row>
    <row r="5" spans="1:59" s="34" customFormat="1" ht="27.6" customHeight="1">
      <c r="A5" s="523"/>
      <c r="B5" s="523"/>
      <c r="C5" s="523"/>
      <c r="D5" s="523"/>
      <c r="E5" s="526"/>
      <c r="F5" s="526"/>
      <c r="G5" s="526"/>
      <c r="H5" s="523"/>
      <c r="I5" s="576"/>
      <c r="J5" s="577"/>
      <c r="K5" s="570"/>
      <c r="L5" s="523"/>
      <c r="M5" s="579"/>
      <c r="N5" s="523"/>
      <c r="O5" s="523"/>
      <c r="P5" s="572" t="s">
        <v>420</v>
      </c>
      <c r="Q5" s="572"/>
      <c r="R5" s="572"/>
      <c r="S5" s="572"/>
      <c r="T5" s="573" t="s">
        <v>206</v>
      </c>
      <c r="U5" s="574"/>
      <c r="V5" s="574"/>
      <c r="W5" s="575"/>
    </row>
    <row r="6" spans="1:59" s="34" customFormat="1" ht="47.25">
      <c r="A6" s="524"/>
      <c r="B6" s="524"/>
      <c r="C6" s="524"/>
      <c r="D6" s="524"/>
      <c r="E6" s="527"/>
      <c r="F6" s="527"/>
      <c r="G6" s="527"/>
      <c r="H6" s="524"/>
      <c r="I6" s="576"/>
      <c r="J6" s="568"/>
      <c r="K6" s="571"/>
      <c r="L6" s="524"/>
      <c r="M6" s="580"/>
      <c r="N6" s="524"/>
      <c r="O6" s="524"/>
      <c r="P6" s="30" t="s">
        <v>186</v>
      </c>
      <c r="Q6" s="30" t="s">
        <v>421</v>
      </c>
      <c r="R6" s="31" t="s">
        <v>187</v>
      </c>
      <c r="S6" s="31" t="s">
        <v>188</v>
      </c>
      <c r="T6" s="31" t="s">
        <v>186</v>
      </c>
      <c r="U6" s="30" t="s">
        <v>421</v>
      </c>
      <c r="V6" s="31" t="s">
        <v>187</v>
      </c>
      <c r="W6" s="31" t="s">
        <v>188</v>
      </c>
    </row>
    <row r="7" spans="1:59" s="180" customFormat="1">
      <c r="A7" s="180">
        <v>1</v>
      </c>
      <c r="B7" s="180">
        <v>2</v>
      </c>
      <c r="C7" s="180">
        <v>3</v>
      </c>
      <c r="D7" s="180">
        <v>4</v>
      </c>
      <c r="E7" s="179">
        <v>5</v>
      </c>
      <c r="F7" s="108">
        <v>6</v>
      </c>
      <c r="G7" s="181">
        <v>7</v>
      </c>
      <c r="H7" s="29">
        <v>8</v>
      </c>
      <c r="I7" s="29"/>
      <c r="J7" s="29"/>
      <c r="K7" s="51">
        <v>9</v>
      </c>
      <c r="L7" s="352">
        <v>10</v>
      </c>
      <c r="M7" s="51">
        <v>11</v>
      </c>
      <c r="N7" s="30">
        <v>12</v>
      </c>
      <c r="O7" s="30"/>
      <c r="P7" s="30">
        <v>13</v>
      </c>
      <c r="Q7" s="30">
        <v>14</v>
      </c>
      <c r="R7" s="30">
        <v>15</v>
      </c>
      <c r="S7" s="30">
        <v>16</v>
      </c>
      <c r="T7" s="30">
        <v>17</v>
      </c>
      <c r="U7" s="30">
        <v>18</v>
      </c>
      <c r="V7" s="30">
        <v>19</v>
      </c>
      <c r="W7" s="30">
        <v>20</v>
      </c>
    </row>
    <row r="8" spans="1:59" s="180" customFormat="1" ht="50.25" customHeight="1">
      <c r="A8" s="9" t="s">
        <v>472</v>
      </c>
      <c r="B8" s="9" t="s">
        <v>473</v>
      </c>
      <c r="C8" s="9" t="s">
        <v>474</v>
      </c>
      <c r="D8" s="9" t="s">
        <v>475</v>
      </c>
      <c r="E8" s="179"/>
      <c r="F8" s="108"/>
      <c r="G8" s="296"/>
      <c r="H8" s="293"/>
      <c r="I8" s="293"/>
      <c r="J8" s="293"/>
      <c r="K8" s="51" t="s">
        <v>32</v>
      </c>
      <c r="L8" s="361" t="s">
        <v>217</v>
      </c>
      <c r="M8" s="51" t="s">
        <v>744</v>
      </c>
      <c r="N8" s="30" t="s">
        <v>480</v>
      </c>
      <c r="O8" s="30" t="s">
        <v>745</v>
      </c>
      <c r="P8" s="186" t="s">
        <v>746</v>
      </c>
      <c r="Q8" s="30" t="s">
        <v>747</v>
      </c>
      <c r="R8" s="30" t="s">
        <v>476</v>
      </c>
      <c r="S8" s="51" t="s">
        <v>477</v>
      </c>
      <c r="T8" s="30" t="s">
        <v>746</v>
      </c>
      <c r="U8" s="30" t="s">
        <v>747</v>
      </c>
      <c r="V8" s="30" t="s">
        <v>476</v>
      </c>
      <c r="W8" s="30" t="s">
        <v>477</v>
      </c>
    </row>
    <row r="9" spans="1:59" ht="23.25" customHeight="1">
      <c r="A9" s="507">
        <v>0.85</v>
      </c>
      <c r="B9" s="528"/>
      <c r="C9" s="529"/>
      <c r="D9" s="530"/>
      <c r="E9" s="182" t="s">
        <v>189</v>
      </c>
      <c r="F9" s="531" t="s">
        <v>228</v>
      </c>
      <c r="G9" s="532"/>
      <c r="H9" s="532"/>
      <c r="I9" s="532"/>
      <c r="J9" s="532"/>
      <c r="K9" s="532"/>
      <c r="L9" s="532"/>
      <c r="M9" s="533"/>
      <c r="N9" s="52"/>
      <c r="O9" s="52"/>
      <c r="P9" s="48"/>
      <c r="Q9" s="48"/>
      <c r="R9" s="183"/>
      <c r="S9" s="183"/>
      <c r="T9" s="183"/>
      <c r="U9" s="183"/>
      <c r="V9" s="183"/>
      <c r="W9" s="183"/>
    </row>
    <row r="10" spans="1:59" s="184" customFormat="1" ht="24.6" customHeight="1">
      <c r="A10" s="508"/>
      <c r="B10" s="509">
        <v>0.35</v>
      </c>
      <c r="E10" s="185" t="s">
        <v>190</v>
      </c>
      <c r="F10" s="534" t="s">
        <v>229</v>
      </c>
      <c r="G10" s="535"/>
      <c r="H10" s="535"/>
      <c r="I10" s="535"/>
      <c r="J10" s="535"/>
      <c r="K10" s="535"/>
      <c r="L10" s="535"/>
      <c r="M10" s="536"/>
      <c r="N10" s="281"/>
      <c r="O10" s="281"/>
      <c r="P10" s="186"/>
      <c r="Q10" s="282"/>
      <c r="R10" s="283"/>
      <c r="S10" s="278">
        <f>SUM(S12:S30)</f>
        <v>92.165324766485185</v>
      </c>
      <c r="T10" s="282"/>
      <c r="U10" s="282"/>
      <c r="V10" s="283"/>
      <c r="W10" s="283"/>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row>
    <row r="11" spans="1:59" s="191" customFormat="1" ht="21" customHeight="1">
      <c r="A11" s="508"/>
      <c r="B11" s="510"/>
      <c r="C11" s="537">
        <v>0.38</v>
      </c>
      <c r="D11" s="188"/>
      <c r="E11" s="189" t="s">
        <v>215</v>
      </c>
      <c r="F11" s="512" t="s">
        <v>230</v>
      </c>
      <c r="G11" s="513"/>
      <c r="H11" s="513"/>
      <c r="I11" s="513"/>
      <c r="J11" s="513"/>
      <c r="K11" s="513"/>
      <c r="L11" s="513"/>
      <c r="M11" s="581"/>
      <c r="N11" s="32"/>
      <c r="O11" s="32"/>
      <c r="P11" s="186"/>
      <c r="Q11" s="186"/>
      <c r="R11" s="187"/>
      <c r="S11" s="187"/>
      <c r="T11" s="186"/>
      <c r="U11" s="186"/>
      <c r="V11" s="187"/>
      <c r="W11" s="187"/>
      <c r="X11" s="190"/>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row>
    <row r="12" spans="1:59" s="34" customFormat="1" ht="37.5" customHeight="1">
      <c r="A12" s="508"/>
      <c r="B12" s="510"/>
      <c r="C12" s="538"/>
      <c r="D12" s="544">
        <v>0.66</v>
      </c>
      <c r="E12" s="540" t="s">
        <v>15</v>
      </c>
      <c r="F12" s="542" t="s">
        <v>415</v>
      </c>
      <c r="G12" s="112" t="s">
        <v>493</v>
      </c>
      <c r="H12" s="192" t="s">
        <v>51</v>
      </c>
      <c r="I12" s="112" t="s">
        <v>494</v>
      </c>
      <c r="J12" s="192" t="s">
        <v>750</v>
      </c>
      <c r="K12" s="133" t="s">
        <v>416</v>
      </c>
      <c r="L12" s="362">
        <f>'[1] KPI GIAM DOC'!$L$12</f>
        <v>1511.52</v>
      </c>
      <c r="M12" s="133" t="s">
        <v>36</v>
      </c>
      <c r="N12" s="193">
        <v>0.5</v>
      </c>
      <c r="O12" s="305">
        <f>$A$9*$B$10*$C$11*$D$12*N12</f>
        <v>3.7306499999999999E-2</v>
      </c>
      <c r="P12" s="354">
        <v>1672.35</v>
      </c>
      <c r="Q12" s="266">
        <f>(P12-L12)</f>
        <v>160.82999999999993</v>
      </c>
      <c r="R12" s="195">
        <f>100+Q12*10</f>
        <v>1708.2999999999993</v>
      </c>
      <c r="S12" s="196">
        <f>R12*O12</f>
        <v>63.730693949999974</v>
      </c>
      <c r="T12" s="30"/>
      <c r="U12" s="30"/>
      <c r="V12" s="31"/>
      <c r="W12" s="31"/>
    </row>
    <row r="13" spans="1:59" s="34" customFormat="1" ht="22.5" customHeight="1">
      <c r="A13" s="508"/>
      <c r="B13" s="510"/>
      <c r="C13" s="538"/>
      <c r="D13" s="545"/>
      <c r="E13" s="541"/>
      <c r="F13" s="543"/>
      <c r="G13" s="134" t="s">
        <v>496</v>
      </c>
      <c r="H13" s="192" t="s">
        <v>208</v>
      </c>
      <c r="I13" s="134" t="s">
        <v>497</v>
      </c>
      <c r="J13" s="192" t="s">
        <v>481</v>
      </c>
      <c r="K13" s="138" t="s">
        <v>482</v>
      </c>
      <c r="L13" s="404">
        <f>'[1] KPI GIAM DOC'!$L$13</f>
        <v>77.16</v>
      </c>
      <c r="M13" s="133" t="s">
        <v>36</v>
      </c>
      <c r="N13" s="197">
        <v>0.5</v>
      </c>
      <c r="O13" s="305">
        <f>$A$9*$B$10*$C$11*$D$12*N13</f>
        <v>3.7306499999999999E-2</v>
      </c>
      <c r="P13" s="354">
        <v>18.940000000000001</v>
      </c>
      <c r="Q13" s="266">
        <v>5</v>
      </c>
      <c r="R13" s="195">
        <f>100-(1-P13/L13)*100*Q13</f>
        <v>-277.26801451529292</v>
      </c>
      <c r="S13" s="196">
        <f t="shared" ref="S13:S29" si="0">R13*O13</f>
        <v>-10.343899183514775</v>
      </c>
      <c r="T13" s="28"/>
      <c r="U13" s="28"/>
      <c r="V13" s="110"/>
      <c r="W13" s="110"/>
    </row>
    <row r="14" spans="1:59" s="34" customFormat="1" ht="39.75" hidden="1" customHeight="1">
      <c r="A14" s="508"/>
      <c r="B14" s="510"/>
      <c r="C14" s="538"/>
      <c r="D14" s="198">
        <v>0</v>
      </c>
      <c r="E14" s="199" t="s">
        <v>16</v>
      </c>
      <c r="F14" s="105" t="s">
        <v>0</v>
      </c>
      <c r="G14" s="112" t="s">
        <v>19</v>
      </c>
      <c r="H14" s="106" t="s">
        <v>49</v>
      </c>
      <c r="I14" s="112" t="s">
        <v>19</v>
      </c>
      <c r="J14" s="106" t="s">
        <v>49</v>
      </c>
      <c r="K14" s="133" t="s">
        <v>416</v>
      </c>
      <c r="L14" s="363"/>
      <c r="M14" s="133" t="s">
        <v>466</v>
      </c>
      <c r="N14" s="193">
        <v>0</v>
      </c>
      <c r="O14" s="305"/>
      <c r="P14" s="227">
        <v>478.09</v>
      </c>
      <c r="Q14" s="266">
        <f>(P14-L14)</f>
        <v>478.09</v>
      </c>
      <c r="R14" s="195">
        <f>100-(P14-L14)*10</f>
        <v>-4680.8999999999996</v>
      </c>
      <c r="S14" s="196">
        <f t="shared" si="0"/>
        <v>0</v>
      </c>
      <c r="T14" s="30"/>
      <c r="U14" s="30"/>
      <c r="V14" s="31"/>
      <c r="W14" s="31"/>
    </row>
    <row r="15" spans="1:59" s="34" customFormat="1" ht="35.25" customHeight="1">
      <c r="A15" s="508"/>
      <c r="B15" s="510"/>
      <c r="C15" s="538"/>
      <c r="D15" s="544">
        <v>0.34</v>
      </c>
      <c r="E15" s="540" t="s">
        <v>17</v>
      </c>
      <c r="F15" s="542" t="s">
        <v>50</v>
      </c>
      <c r="G15" s="112" t="s">
        <v>498</v>
      </c>
      <c r="H15" s="106" t="s">
        <v>48</v>
      </c>
      <c r="I15" s="112" t="s">
        <v>499</v>
      </c>
      <c r="J15" s="106" t="s">
        <v>48</v>
      </c>
      <c r="K15" s="54" t="s">
        <v>34</v>
      </c>
      <c r="L15" s="363">
        <f>'[1] KPI GIAM DOC'!$L$14</f>
        <v>99.7</v>
      </c>
      <c r="M15" s="133" t="s">
        <v>180</v>
      </c>
      <c r="N15" s="193">
        <v>1</v>
      </c>
      <c r="O15" s="305">
        <f>$A$9*$B$10*$C$11*$D$15*N15</f>
        <v>3.8436999999999999E-2</v>
      </c>
      <c r="P15" s="227">
        <v>99.7</v>
      </c>
      <c r="Q15" s="266">
        <f>(P15-L15)</f>
        <v>0</v>
      </c>
      <c r="R15" s="117">
        <f>100+Q15*100</f>
        <v>100</v>
      </c>
      <c r="S15" s="196">
        <f t="shared" si="0"/>
        <v>3.8437000000000001</v>
      </c>
      <c r="T15" s="30"/>
      <c r="U15" s="30"/>
      <c r="V15" s="31"/>
      <c r="W15" s="31"/>
    </row>
    <row r="16" spans="1:59" s="34" customFormat="1" ht="48.75" hidden="1" customHeight="1">
      <c r="A16" s="508"/>
      <c r="B16" s="510"/>
      <c r="C16" s="539"/>
      <c r="D16" s="545"/>
      <c r="E16" s="541"/>
      <c r="F16" s="543"/>
      <c r="G16" s="135" t="s">
        <v>20</v>
      </c>
      <c r="H16" s="106" t="s">
        <v>63</v>
      </c>
      <c r="I16" s="135" t="s">
        <v>20</v>
      </c>
      <c r="J16" s="106" t="s">
        <v>63</v>
      </c>
      <c r="K16" s="206" t="s">
        <v>422</v>
      </c>
      <c r="L16" s="364">
        <v>150</v>
      </c>
      <c r="M16" s="112" t="s">
        <v>180</v>
      </c>
      <c r="N16" s="193">
        <v>0</v>
      </c>
      <c r="O16" s="193"/>
      <c r="P16" s="227">
        <v>150</v>
      </c>
      <c r="Q16" s="264">
        <v>2</v>
      </c>
      <c r="R16" s="265">
        <f>100+(1-P16/L16)*100*Q16</f>
        <v>100</v>
      </c>
      <c r="S16" s="196">
        <f t="shared" si="0"/>
        <v>0</v>
      </c>
      <c r="T16" s="30"/>
      <c r="U16" s="30"/>
      <c r="V16" s="31"/>
      <c r="W16" s="31"/>
    </row>
    <row r="17" spans="1:60">
      <c r="A17" s="508"/>
      <c r="B17" s="510"/>
      <c r="C17" s="200"/>
      <c r="D17" s="191"/>
      <c r="E17" s="189" t="s">
        <v>70</v>
      </c>
      <c r="F17" s="512" t="s">
        <v>417</v>
      </c>
      <c r="G17" s="513"/>
      <c r="H17" s="513"/>
      <c r="I17" s="513"/>
      <c r="J17" s="513"/>
      <c r="K17" s="513"/>
      <c r="L17" s="513"/>
      <c r="M17" s="581"/>
      <c r="N17" s="55"/>
      <c r="O17" s="55"/>
      <c r="P17" s="186"/>
      <c r="Q17" s="186"/>
      <c r="R17" s="187"/>
      <c r="S17" s="235"/>
      <c r="T17" s="186"/>
      <c r="U17" s="186"/>
      <c r="V17" s="187"/>
      <c r="W17" s="201"/>
    </row>
    <row r="18" spans="1:60" s="207" customFormat="1" ht="87.75" hidden="1" customHeight="1">
      <c r="A18" s="508"/>
      <c r="B18" s="510"/>
      <c r="C18" s="202"/>
      <c r="D18" s="288">
        <v>1</v>
      </c>
      <c r="E18" s="203" t="s">
        <v>18</v>
      </c>
      <c r="F18" s="35" t="s">
        <v>54</v>
      </c>
      <c r="G18" s="204" t="s">
        <v>502</v>
      </c>
      <c r="H18" s="35" t="s">
        <v>54</v>
      </c>
      <c r="I18" s="204" t="s">
        <v>503</v>
      </c>
      <c r="J18" s="35" t="s">
        <v>423</v>
      </c>
      <c r="K18" s="205" t="s">
        <v>424</v>
      </c>
      <c r="L18" s="365">
        <v>0</v>
      </c>
      <c r="M18" s="205" t="s">
        <v>180</v>
      </c>
      <c r="N18" s="206">
        <v>1</v>
      </c>
      <c r="O18" s="305">
        <f>$A$9*$B$10*$C$18*$D$18*N18</f>
        <v>0</v>
      </c>
      <c r="P18" s="355">
        <v>0</v>
      </c>
      <c r="Q18" s="266">
        <v>10</v>
      </c>
      <c r="R18" s="195">
        <f>100-(L18-P18)*Q18</f>
        <v>100</v>
      </c>
      <c r="S18" s="196">
        <f t="shared" si="0"/>
        <v>0</v>
      </c>
      <c r="T18" s="7"/>
      <c r="U18" s="102"/>
      <c r="V18" s="267"/>
      <c r="W18" s="37"/>
    </row>
    <row r="19" spans="1:60" ht="15.75" customHeight="1">
      <c r="A19" s="508"/>
      <c r="B19" s="510"/>
      <c r="C19" s="537">
        <v>0.62</v>
      </c>
      <c r="D19" s="208"/>
      <c r="E19" s="209" t="s">
        <v>207</v>
      </c>
      <c r="F19" s="512" t="s">
        <v>177</v>
      </c>
      <c r="G19" s="513"/>
      <c r="H19" s="513"/>
      <c r="I19" s="512" t="s">
        <v>177</v>
      </c>
      <c r="J19" s="513"/>
      <c r="K19" s="513"/>
      <c r="L19" s="366"/>
      <c r="M19" s="210"/>
      <c r="N19" s="32"/>
      <c r="O19" s="32"/>
      <c r="P19" s="211"/>
      <c r="Q19" s="211"/>
      <c r="R19" s="212"/>
      <c r="S19" s="235"/>
      <c r="T19" s="211"/>
      <c r="U19" s="211"/>
      <c r="V19" s="212"/>
      <c r="W19" s="213"/>
    </row>
    <row r="20" spans="1:60" s="118" customFormat="1" ht="37.700000000000003" hidden="1" customHeight="1">
      <c r="A20" s="508"/>
      <c r="B20" s="510"/>
      <c r="C20" s="538"/>
      <c r="D20" s="593">
        <v>0</v>
      </c>
      <c r="E20" s="540" t="s">
        <v>2</v>
      </c>
      <c r="F20" s="582" t="s">
        <v>3</v>
      </c>
      <c r="G20" s="112" t="s">
        <v>21</v>
      </c>
      <c r="H20" s="106" t="s">
        <v>10</v>
      </c>
      <c r="I20" s="112" t="s">
        <v>21</v>
      </c>
      <c r="J20" s="106" t="s">
        <v>10</v>
      </c>
      <c r="K20" s="80" t="s">
        <v>425</v>
      </c>
      <c r="L20" s="364">
        <v>100</v>
      </c>
      <c r="M20" s="133" t="s">
        <v>180</v>
      </c>
      <c r="N20" s="193">
        <v>0</v>
      </c>
      <c r="O20" s="193"/>
      <c r="P20" s="356">
        <v>100</v>
      </c>
      <c r="Q20" s="268">
        <v>1</v>
      </c>
      <c r="R20" s="266">
        <f>100+(1-P20/L20)*100*Q20</f>
        <v>100</v>
      </c>
      <c r="S20" s="196">
        <f t="shared" si="0"/>
        <v>0</v>
      </c>
      <c r="T20" s="30"/>
      <c r="U20" s="30"/>
      <c r="V20" s="38"/>
      <c r="W20" s="37"/>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3"/>
    </row>
    <row r="21" spans="1:60" s="118" customFormat="1" ht="47.25" hidden="1" customHeight="1">
      <c r="A21" s="508"/>
      <c r="B21" s="510"/>
      <c r="C21" s="538"/>
      <c r="D21" s="544"/>
      <c r="E21" s="540"/>
      <c r="F21" s="583"/>
      <c r="G21" s="112" t="s">
        <v>22</v>
      </c>
      <c r="H21" s="106" t="s">
        <v>11</v>
      </c>
      <c r="I21" s="112" t="s">
        <v>22</v>
      </c>
      <c r="J21" s="106" t="s">
        <v>11</v>
      </c>
      <c r="K21" s="80" t="s">
        <v>426</v>
      </c>
      <c r="L21" s="364">
        <v>100</v>
      </c>
      <c r="M21" s="133" t="s">
        <v>180</v>
      </c>
      <c r="N21" s="193">
        <v>0</v>
      </c>
      <c r="O21" s="193"/>
      <c r="P21" s="356">
        <v>100</v>
      </c>
      <c r="Q21" s="7">
        <v>1</v>
      </c>
      <c r="R21" s="266">
        <f>100+(1-P21/L21)*100*Q21</f>
        <v>100</v>
      </c>
      <c r="S21" s="196">
        <f t="shared" si="0"/>
        <v>0</v>
      </c>
      <c r="T21" s="30"/>
      <c r="U21" s="30"/>
      <c r="V21" s="38"/>
      <c r="W21" s="37"/>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3"/>
    </row>
    <row r="22" spans="1:60" s="118" customFormat="1" ht="46.7" hidden="1" customHeight="1">
      <c r="A22" s="508"/>
      <c r="B22" s="510"/>
      <c r="C22" s="538"/>
      <c r="D22" s="594"/>
      <c r="E22" s="541"/>
      <c r="F22" s="584"/>
      <c r="G22" s="112" t="s">
        <v>23</v>
      </c>
      <c r="H22" s="106" t="s">
        <v>12</v>
      </c>
      <c r="I22" s="112" t="s">
        <v>23</v>
      </c>
      <c r="J22" s="106" t="s">
        <v>12</v>
      </c>
      <c r="K22" s="80" t="s">
        <v>426</v>
      </c>
      <c r="L22" s="364">
        <v>100</v>
      </c>
      <c r="M22" s="133" t="s">
        <v>180</v>
      </c>
      <c r="N22" s="193">
        <v>0</v>
      </c>
      <c r="O22" s="193"/>
      <c r="P22" s="356">
        <v>100</v>
      </c>
      <c r="Q22" s="7">
        <v>1</v>
      </c>
      <c r="R22" s="266">
        <f>100+(1-P22/L22)*100*Q22</f>
        <v>100</v>
      </c>
      <c r="S22" s="196">
        <f t="shared" si="0"/>
        <v>0</v>
      </c>
      <c r="T22" s="30"/>
      <c r="U22" s="30"/>
      <c r="V22" s="38"/>
      <c r="W22" s="37"/>
      <c r="X22" s="274"/>
      <c r="Y22" s="274"/>
      <c r="Z22" s="274"/>
      <c r="AA22" s="274"/>
      <c r="AB22" s="274"/>
      <c r="AC22" s="274"/>
      <c r="AD22" s="274"/>
      <c r="AE22" s="274"/>
      <c r="AF22" s="274"/>
      <c r="AG22" s="274"/>
      <c r="AH22" s="274"/>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3"/>
    </row>
    <row r="23" spans="1:60" s="118" customFormat="1" ht="45.6" customHeight="1">
      <c r="A23" s="508"/>
      <c r="B23" s="510"/>
      <c r="C23" s="538"/>
      <c r="D23" s="593">
        <v>0.4</v>
      </c>
      <c r="E23" s="590" t="s">
        <v>4</v>
      </c>
      <c r="F23" s="591" t="s">
        <v>5</v>
      </c>
      <c r="G23" s="112" t="s">
        <v>509</v>
      </c>
      <c r="H23" s="106" t="s">
        <v>175</v>
      </c>
      <c r="I23" s="112" t="s">
        <v>510</v>
      </c>
      <c r="J23" s="106" t="s">
        <v>175</v>
      </c>
      <c r="K23" s="112" t="s">
        <v>34</v>
      </c>
      <c r="L23" s="364">
        <f>'[1] KPI GIAM DOC'!$L$20</f>
        <v>3.43</v>
      </c>
      <c r="M23" s="133" t="s">
        <v>36</v>
      </c>
      <c r="N23" s="193">
        <v>0.5</v>
      </c>
      <c r="O23" s="305">
        <f>$A$9*$B$10*$C$19*$D$23*N23</f>
        <v>3.6889999999999999E-2</v>
      </c>
      <c r="P23" s="356">
        <v>9.02</v>
      </c>
      <c r="Q23" s="7">
        <v>10</v>
      </c>
      <c r="R23" s="195">
        <f>100-(P23-L23)*Q23*10</f>
        <v>-459</v>
      </c>
      <c r="S23" s="196">
        <f t="shared" si="0"/>
        <v>-16.932510000000001</v>
      </c>
      <c r="T23" s="30"/>
      <c r="U23" s="30"/>
      <c r="V23" s="38"/>
      <c r="W23" s="37"/>
      <c r="X23" s="274"/>
      <c r="Y23" s="274"/>
      <c r="Z23" s="274"/>
      <c r="AA23" s="274"/>
      <c r="AB23" s="274"/>
      <c r="AC23" s="274"/>
      <c r="AD23" s="274"/>
      <c r="AE23" s="274"/>
      <c r="AF23" s="274"/>
      <c r="AG23" s="274"/>
      <c r="AH23" s="274"/>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3"/>
    </row>
    <row r="24" spans="1:60" s="118" customFormat="1" ht="36" customHeight="1">
      <c r="A24" s="508"/>
      <c r="B24" s="510"/>
      <c r="C24" s="538"/>
      <c r="D24" s="594"/>
      <c r="E24" s="590"/>
      <c r="F24" s="592"/>
      <c r="G24" s="112" t="s">
        <v>511</v>
      </c>
      <c r="H24" s="106" t="s">
        <v>62</v>
      </c>
      <c r="I24" s="112" t="s">
        <v>512</v>
      </c>
      <c r="J24" s="106" t="s">
        <v>467</v>
      </c>
      <c r="K24" s="112" t="s">
        <v>468</v>
      </c>
      <c r="L24" s="364"/>
      <c r="M24" s="133" t="s">
        <v>180</v>
      </c>
      <c r="N24" s="193">
        <v>0.5</v>
      </c>
      <c r="O24" s="305">
        <f>$A$9*$B$10*$C$19*$D$23*N24</f>
        <v>3.6889999999999999E-2</v>
      </c>
      <c r="P24" s="356">
        <v>503</v>
      </c>
      <c r="Q24" s="7">
        <f>P24-L24</f>
        <v>503</v>
      </c>
      <c r="R24" s="195">
        <f>100+Q24*2</f>
        <v>1106</v>
      </c>
      <c r="S24" s="196">
        <f t="shared" si="0"/>
        <v>40.800339999999998</v>
      </c>
      <c r="T24" s="30"/>
      <c r="U24" s="30"/>
      <c r="V24" s="269"/>
      <c r="W24" s="37"/>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3"/>
    </row>
    <row r="25" spans="1:60" s="118" customFormat="1" ht="63" customHeight="1">
      <c r="A25" s="508"/>
      <c r="B25" s="510"/>
      <c r="C25" s="538"/>
      <c r="D25" s="519">
        <v>0.6</v>
      </c>
      <c r="E25" s="590" t="s">
        <v>13</v>
      </c>
      <c r="F25" s="585" t="s">
        <v>7</v>
      </c>
      <c r="G25" s="138" t="s">
        <v>513</v>
      </c>
      <c r="H25" s="106" t="s">
        <v>766</v>
      </c>
      <c r="I25" s="138" t="s">
        <v>514</v>
      </c>
      <c r="J25" s="106" t="s">
        <v>766</v>
      </c>
      <c r="K25" s="112" t="s">
        <v>250</v>
      </c>
      <c r="L25" s="364">
        <v>7</v>
      </c>
      <c r="M25" s="133" t="s">
        <v>180</v>
      </c>
      <c r="N25" s="193">
        <v>0.33</v>
      </c>
      <c r="O25" s="305">
        <f>$A$9*$B$10*$C$19*$D$25*N25</f>
        <v>3.6521100000000001E-2</v>
      </c>
      <c r="P25" s="356">
        <v>7</v>
      </c>
      <c r="Q25" s="7">
        <v>2</v>
      </c>
      <c r="R25" s="195">
        <f>100-(P25-L25)*10*Q25</f>
        <v>100</v>
      </c>
      <c r="S25" s="196">
        <f t="shared" si="0"/>
        <v>3.65211</v>
      </c>
      <c r="T25" s="30"/>
      <c r="U25" s="30"/>
      <c r="V25" s="38"/>
      <c r="W25" s="37"/>
      <c r="X25" s="274"/>
      <c r="Y25" s="274"/>
      <c r="Z25" s="274"/>
      <c r="AA25" s="274"/>
      <c r="AB25" s="274"/>
      <c r="AC25" s="274"/>
      <c r="AD25" s="274"/>
      <c r="AE25" s="274"/>
      <c r="AF25" s="274"/>
      <c r="AG25" s="274"/>
      <c r="AH25" s="274"/>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3"/>
    </row>
    <row r="26" spans="1:60" s="118" customFormat="1" ht="63" customHeight="1">
      <c r="A26" s="508"/>
      <c r="B26" s="510"/>
      <c r="C26" s="538"/>
      <c r="D26" s="519"/>
      <c r="E26" s="590"/>
      <c r="F26" s="585"/>
      <c r="G26" s="427" t="s">
        <v>516</v>
      </c>
      <c r="H26" s="446" t="s">
        <v>61</v>
      </c>
      <c r="I26" s="78" t="s">
        <v>517</v>
      </c>
      <c r="J26" s="106" t="s">
        <v>767</v>
      </c>
      <c r="K26" s="112" t="s">
        <v>250</v>
      </c>
      <c r="L26" s="364">
        <v>3</v>
      </c>
      <c r="M26" s="133" t="s">
        <v>180</v>
      </c>
      <c r="N26" s="193">
        <v>0.33</v>
      </c>
      <c r="O26" s="305">
        <f>$A$9*$B$10*$C$19*$D$25*N26</f>
        <v>3.6521100000000001E-2</v>
      </c>
      <c r="P26" s="356">
        <v>3</v>
      </c>
      <c r="Q26" s="7">
        <v>2</v>
      </c>
      <c r="R26" s="195">
        <f>100-(P26-L26)*10*Q26</f>
        <v>100</v>
      </c>
      <c r="S26" s="196">
        <f t="shared" si="0"/>
        <v>3.65211</v>
      </c>
      <c r="T26" s="30"/>
      <c r="U26" s="30"/>
      <c r="V26" s="38"/>
      <c r="W26" s="37"/>
      <c r="X26" s="274"/>
      <c r="Y26" s="274"/>
      <c r="Z26" s="274"/>
      <c r="AA26" s="274"/>
      <c r="AB26" s="274"/>
      <c r="AC26" s="274"/>
      <c r="AD26" s="274"/>
      <c r="AE26" s="274"/>
      <c r="AF26" s="274"/>
      <c r="AG26" s="274"/>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3"/>
    </row>
    <row r="27" spans="1:60" s="118" customFormat="1" ht="55.5" customHeight="1">
      <c r="A27" s="508"/>
      <c r="B27" s="510"/>
      <c r="C27" s="538"/>
      <c r="D27" s="519"/>
      <c r="E27" s="590"/>
      <c r="F27" s="585"/>
      <c r="G27" s="442"/>
      <c r="H27" s="447"/>
      <c r="I27" s="78" t="s">
        <v>768</v>
      </c>
      <c r="J27" s="106" t="s">
        <v>769</v>
      </c>
      <c r="K27" s="112" t="s">
        <v>250</v>
      </c>
      <c r="L27" s="364">
        <v>5</v>
      </c>
      <c r="M27" s="133" t="s">
        <v>180</v>
      </c>
      <c r="N27" s="193">
        <v>0.34</v>
      </c>
      <c r="O27" s="305">
        <f>$A$9*$B$10*$C$19*$D$25*N27</f>
        <v>3.7627800000000003E-2</v>
      </c>
      <c r="P27" s="356">
        <v>5</v>
      </c>
      <c r="Q27" s="7">
        <v>2</v>
      </c>
      <c r="R27" s="195">
        <f>100-(P27-L27)*10*Q27</f>
        <v>100</v>
      </c>
      <c r="S27" s="196">
        <f t="shared" si="0"/>
        <v>3.7627800000000002</v>
      </c>
      <c r="T27" s="30"/>
      <c r="U27" s="30"/>
      <c r="V27" s="38"/>
      <c r="W27" s="37"/>
      <c r="X27" s="274"/>
      <c r="Y27" s="274"/>
      <c r="Z27" s="274"/>
      <c r="AA27" s="274"/>
      <c r="AB27" s="274"/>
      <c r="AC27" s="274"/>
      <c r="AD27" s="274"/>
      <c r="AE27" s="274"/>
      <c r="AF27" s="274"/>
      <c r="AG27" s="274"/>
      <c r="AH27" s="274"/>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3"/>
    </row>
    <row r="28" spans="1:60" s="118" customFormat="1" ht="45" hidden="1" customHeight="1">
      <c r="A28" s="508"/>
      <c r="B28" s="510"/>
      <c r="C28" s="538"/>
      <c r="D28" s="519"/>
      <c r="E28" s="590"/>
      <c r="F28" s="585"/>
      <c r="G28" s="138" t="s">
        <v>44</v>
      </c>
      <c r="H28" s="192" t="s">
        <v>56</v>
      </c>
      <c r="I28" s="138" t="s">
        <v>44</v>
      </c>
      <c r="J28" s="192" t="s">
        <v>56</v>
      </c>
      <c r="K28" s="138" t="s">
        <v>34</v>
      </c>
      <c r="L28" s="364">
        <v>15</v>
      </c>
      <c r="M28" s="133" t="s">
        <v>180</v>
      </c>
      <c r="N28" s="193">
        <v>0</v>
      </c>
      <c r="O28" s="305"/>
      <c r="P28" s="356">
        <v>15</v>
      </c>
      <c r="Q28" s="30"/>
      <c r="R28" s="117">
        <f>100+(P28-L28)*10</f>
        <v>100</v>
      </c>
      <c r="S28" s="196"/>
      <c r="T28" s="30"/>
      <c r="U28" s="30"/>
      <c r="V28" s="38"/>
      <c r="W28" s="37"/>
      <c r="X28" s="274"/>
      <c r="Y28" s="274"/>
      <c r="Z28" s="274"/>
      <c r="AA28" s="274"/>
      <c r="AB28" s="274"/>
      <c r="AC28" s="274"/>
      <c r="AD28" s="274"/>
      <c r="AE28" s="274"/>
      <c r="AF28" s="274"/>
      <c r="AG28" s="274"/>
      <c r="AH28" s="274"/>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3"/>
    </row>
    <row r="29" spans="1:60" s="118" customFormat="1" ht="44.25" hidden="1" customHeight="1">
      <c r="A29" s="508"/>
      <c r="B29" s="510"/>
      <c r="C29" s="538"/>
      <c r="D29" s="288"/>
      <c r="E29" s="199" t="s">
        <v>6</v>
      </c>
      <c r="F29" s="270" t="s">
        <v>9</v>
      </c>
      <c r="G29" s="112" t="s">
        <v>518</v>
      </c>
      <c r="H29" s="106" t="s">
        <v>212</v>
      </c>
      <c r="I29" s="112" t="s">
        <v>519</v>
      </c>
      <c r="J29" s="106" t="s">
        <v>212</v>
      </c>
      <c r="K29" s="237" t="s">
        <v>179</v>
      </c>
      <c r="L29" s="364">
        <v>0</v>
      </c>
      <c r="M29" s="133" t="s">
        <v>180</v>
      </c>
      <c r="N29" s="193">
        <v>1</v>
      </c>
      <c r="O29" s="305">
        <f>$A$9*$B$10*$C$19*$D$29*N29</f>
        <v>0</v>
      </c>
      <c r="P29" s="227">
        <v>0</v>
      </c>
      <c r="Q29" s="7">
        <v>10</v>
      </c>
      <c r="R29" s="195">
        <f>100-(P29-L29)*Q29</f>
        <v>100</v>
      </c>
      <c r="S29" s="196">
        <f t="shared" si="0"/>
        <v>0</v>
      </c>
      <c r="T29" s="30"/>
      <c r="U29" s="30"/>
      <c r="V29" s="38"/>
      <c r="W29" s="37"/>
      <c r="X29" s="274"/>
      <c r="Y29" s="274"/>
      <c r="Z29" s="274"/>
      <c r="AA29" s="274"/>
      <c r="AB29" s="274"/>
      <c r="AC29" s="274"/>
      <c r="AD29" s="274"/>
      <c r="AE29" s="274"/>
      <c r="AF29" s="274"/>
      <c r="AG29" s="274"/>
      <c r="AH29" s="274"/>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3"/>
    </row>
    <row r="30" spans="1:60" ht="27" customHeight="1">
      <c r="A30" s="508"/>
      <c r="B30" s="510"/>
      <c r="C30" s="537">
        <v>0</v>
      </c>
      <c r="D30" s="188"/>
      <c r="E30" s="214" t="s">
        <v>216</v>
      </c>
      <c r="F30" s="512" t="s">
        <v>178</v>
      </c>
      <c r="G30" s="513"/>
      <c r="H30" s="513"/>
      <c r="I30" s="513"/>
      <c r="J30" s="513"/>
      <c r="K30" s="513"/>
      <c r="L30" s="513"/>
      <c r="M30" s="581"/>
      <c r="N30" s="215"/>
      <c r="O30" s="215"/>
      <c r="P30" s="186"/>
      <c r="Q30" s="186"/>
      <c r="R30" s="216"/>
      <c r="S30" s="217"/>
      <c r="T30" s="186"/>
      <c r="U30" s="186"/>
      <c r="V30" s="216"/>
      <c r="W30" s="217"/>
    </row>
    <row r="31" spans="1:60" s="219" customFormat="1" ht="30.6" hidden="1" customHeight="1">
      <c r="A31" s="508"/>
      <c r="B31" s="510"/>
      <c r="C31" s="538"/>
      <c r="D31" s="593">
        <v>0</v>
      </c>
      <c r="E31" s="611" t="s">
        <v>24</v>
      </c>
      <c r="F31" s="613" t="s">
        <v>57</v>
      </c>
      <c r="G31" s="204" t="s">
        <v>25</v>
      </c>
      <c r="H31" s="106" t="s">
        <v>14</v>
      </c>
      <c r="I31" s="106"/>
      <c r="J31" s="106"/>
      <c r="K31" s="25" t="s">
        <v>46</v>
      </c>
      <c r="L31" s="367"/>
      <c r="M31" s="133" t="s">
        <v>36</v>
      </c>
      <c r="N31" s="218">
        <v>0</v>
      </c>
      <c r="O31" s="218"/>
      <c r="P31" s="357"/>
      <c r="Q31" s="40"/>
      <c r="R31" s="38"/>
      <c r="S31" s="37"/>
      <c r="T31" s="40"/>
      <c r="U31" s="40"/>
      <c r="V31" s="38"/>
      <c r="W31" s="37"/>
    </row>
    <row r="32" spans="1:60" s="219" customFormat="1" ht="36" hidden="1" customHeight="1">
      <c r="A32" s="508"/>
      <c r="B32" s="511"/>
      <c r="C32" s="539"/>
      <c r="D32" s="545"/>
      <c r="E32" s="612"/>
      <c r="F32" s="614"/>
      <c r="G32" s="204" t="s">
        <v>26</v>
      </c>
      <c r="H32" s="106" t="s">
        <v>43</v>
      </c>
      <c r="I32" s="204" t="s">
        <v>26</v>
      </c>
      <c r="J32" s="106" t="s">
        <v>43</v>
      </c>
      <c r="K32" s="25" t="s">
        <v>236</v>
      </c>
      <c r="L32" s="367">
        <v>10</v>
      </c>
      <c r="M32" s="133" t="s">
        <v>429</v>
      </c>
      <c r="N32" s="218">
        <v>0</v>
      </c>
      <c r="O32" s="218"/>
      <c r="P32" s="357">
        <v>10</v>
      </c>
      <c r="Q32" s="40">
        <v>2</v>
      </c>
      <c r="R32" s="195">
        <f>100-(P32-L32)*Q32</f>
        <v>100</v>
      </c>
      <c r="S32" s="196">
        <f>$A$9*$B$10*$C$30*$D$31*N32*R32</f>
        <v>0</v>
      </c>
      <c r="T32" s="40"/>
      <c r="U32" s="40"/>
      <c r="V32" s="38"/>
      <c r="W32" s="37"/>
    </row>
    <row r="33" spans="1:23" s="219" customFormat="1" ht="12.75" customHeight="1">
      <c r="A33" s="508"/>
      <c r="E33" s="56"/>
      <c r="F33" s="56"/>
      <c r="G33" s="203"/>
      <c r="H33" s="220"/>
      <c r="I33" s="220"/>
      <c r="J33" s="220"/>
      <c r="K33" s="221"/>
      <c r="L33" s="368"/>
      <c r="M33" s="222"/>
      <c r="N33" s="223"/>
      <c r="O33" s="223"/>
      <c r="P33" s="358"/>
      <c r="Q33" s="224"/>
      <c r="R33" s="41"/>
      <c r="S33" s="42"/>
      <c r="T33" s="224"/>
      <c r="U33" s="224"/>
      <c r="V33" s="41"/>
      <c r="W33" s="42"/>
    </row>
    <row r="34" spans="1:23" ht="20.25" customHeight="1">
      <c r="A34" s="508"/>
      <c r="B34" s="509">
        <v>0.53</v>
      </c>
      <c r="C34" s="225"/>
      <c r="D34" s="225"/>
      <c r="E34" s="225" t="s">
        <v>191</v>
      </c>
      <c r="F34" s="608" t="s">
        <v>192</v>
      </c>
      <c r="G34" s="609"/>
      <c r="H34" s="609"/>
      <c r="I34" s="609"/>
      <c r="J34" s="609"/>
      <c r="K34" s="609"/>
      <c r="L34" s="609"/>
      <c r="M34" s="610"/>
      <c r="N34" s="275"/>
      <c r="O34" s="275"/>
      <c r="P34" s="227"/>
      <c r="Q34" s="276"/>
      <c r="R34" s="277"/>
      <c r="S34" s="278">
        <f>SUM(S35:S91)</f>
        <v>-12.028349999999996</v>
      </c>
      <c r="T34" s="276"/>
      <c r="U34" s="276"/>
      <c r="V34" s="279"/>
      <c r="W34" s="280"/>
    </row>
    <row r="35" spans="1:23" s="130" customFormat="1" ht="21" customHeight="1">
      <c r="A35" s="508"/>
      <c r="B35" s="510"/>
      <c r="C35" s="517">
        <v>0</v>
      </c>
      <c r="D35" s="231"/>
      <c r="E35" s="231" t="s">
        <v>217</v>
      </c>
      <c r="F35" s="587" t="s">
        <v>193</v>
      </c>
      <c r="G35" s="588"/>
      <c r="H35" s="588"/>
      <c r="I35" s="588"/>
      <c r="J35" s="588"/>
      <c r="K35" s="588"/>
      <c r="L35" s="588"/>
      <c r="M35" s="589"/>
      <c r="N35" s="232"/>
      <c r="O35" s="232"/>
      <c r="P35" s="233"/>
      <c r="Q35" s="233"/>
      <c r="R35" s="234"/>
      <c r="S35" s="235"/>
      <c r="T35" s="236"/>
      <c r="U35" s="236"/>
      <c r="V35" s="228"/>
      <c r="W35" s="229"/>
    </row>
    <row r="36" spans="1:23" s="34" customFormat="1" ht="49.5" customHeight="1">
      <c r="A36" s="508"/>
      <c r="B36" s="510"/>
      <c r="C36" s="586"/>
      <c r="D36" s="598">
        <v>0</v>
      </c>
      <c r="E36" s="601" t="s">
        <v>113</v>
      </c>
      <c r="F36" s="602" t="s">
        <v>243</v>
      </c>
      <c r="G36" s="348" t="s">
        <v>537</v>
      </c>
      <c r="H36" s="388" t="s">
        <v>254</v>
      </c>
      <c r="I36" s="348" t="s">
        <v>538</v>
      </c>
      <c r="J36" s="388" t="s">
        <v>483</v>
      </c>
      <c r="K36" s="348" t="s">
        <v>179</v>
      </c>
      <c r="L36" s="369">
        <v>0</v>
      </c>
      <c r="M36" s="389" t="s">
        <v>180</v>
      </c>
      <c r="N36" s="341">
        <v>0.2</v>
      </c>
      <c r="O36" s="390">
        <f>$A$9*$B$34*$C$35*$D$36*N36</f>
        <v>0</v>
      </c>
      <c r="P36" s="359">
        <v>0</v>
      </c>
      <c r="Q36" s="348">
        <v>10</v>
      </c>
      <c r="R36" s="343">
        <f t="shared" ref="R36:R42" si="1">100-(P36-L36)*Q36</f>
        <v>100</v>
      </c>
      <c r="S36" s="344">
        <f>R36*O36</f>
        <v>0</v>
      </c>
      <c r="T36" s="391"/>
      <c r="U36" s="391"/>
      <c r="V36" s="392"/>
      <c r="W36" s="393"/>
    </row>
    <row r="37" spans="1:23" s="34" customFormat="1" ht="47.25">
      <c r="A37" s="508"/>
      <c r="B37" s="510"/>
      <c r="C37" s="586"/>
      <c r="D37" s="599"/>
      <c r="E37" s="601"/>
      <c r="F37" s="603"/>
      <c r="G37" s="348" t="s">
        <v>539</v>
      </c>
      <c r="H37" s="388" t="s">
        <v>255</v>
      </c>
      <c r="I37" s="348" t="s">
        <v>540</v>
      </c>
      <c r="J37" s="388" t="s">
        <v>457</v>
      </c>
      <c r="K37" s="348" t="s">
        <v>179</v>
      </c>
      <c r="L37" s="369">
        <v>0</v>
      </c>
      <c r="M37" s="389" t="s">
        <v>180</v>
      </c>
      <c r="N37" s="341">
        <v>0.2</v>
      </c>
      <c r="O37" s="390">
        <f>$A$9*$B$34*$C$35*$D$36*N37</f>
        <v>0</v>
      </c>
      <c r="P37" s="359">
        <v>0</v>
      </c>
      <c r="Q37" s="348">
        <v>10</v>
      </c>
      <c r="R37" s="343">
        <f t="shared" si="1"/>
        <v>100</v>
      </c>
      <c r="S37" s="344">
        <f t="shared" ref="S37:S61" si="2">R37*O37</f>
        <v>0</v>
      </c>
      <c r="T37" s="391"/>
      <c r="U37" s="391"/>
      <c r="V37" s="392"/>
      <c r="W37" s="393"/>
    </row>
    <row r="38" spans="1:23" s="34" customFormat="1" ht="49.5" customHeight="1">
      <c r="A38" s="508"/>
      <c r="B38" s="510"/>
      <c r="C38" s="586"/>
      <c r="D38" s="599"/>
      <c r="E38" s="601"/>
      <c r="F38" s="603"/>
      <c r="G38" s="348" t="s">
        <v>541</v>
      </c>
      <c r="H38" s="388" t="s">
        <v>256</v>
      </c>
      <c r="I38" s="348" t="s">
        <v>542</v>
      </c>
      <c r="J38" s="388" t="s">
        <v>458</v>
      </c>
      <c r="K38" s="348" t="s">
        <v>179</v>
      </c>
      <c r="L38" s="369">
        <v>0</v>
      </c>
      <c r="M38" s="389" t="s">
        <v>180</v>
      </c>
      <c r="N38" s="341">
        <v>0.2</v>
      </c>
      <c r="O38" s="390">
        <f>$A$9*$B$34*$C$35*$D$36*N38</f>
        <v>0</v>
      </c>
      <c r="P38" s="359">
        <v>0</v>
      </c>
      <c r="Q38" s="348">
        <v>10</v>
      </c>
      <c r="R38" s="343">
        <f t="shared" si="1"/>
        <v>100</v>
      </c>
      <c r="S38" s="344">
        <f t="shared" si="2"/>
        <v>0</v>
      </c>
      <c r="T38" s="391"/>
      <c r="U38" s="391"/>
      <c r="V38" s="392"/>
      <c r="W38" s="393"/>
    </row>
    <row r="39" spans="1:23" s="34" customFormat="1" ht="47.25">
      <c r="A39" s="508"/>
      <c r="B39" s="510"/>
      <c r="C39" s="586"/>
      <c r="D39" s="599"/>
      <c r="E39" s="601"/>
      <c r="F39" s="603"/>
      <c r="G39" s="348" t="s">
        <v>543</v>
      </c>
      <c r="H39" s="388" t="s">
        <v>257</v>
      </c>
      <c r="I39" s="348" t="s">
        <v>544</v>
      </c>
      <c r="J39" s="388" t="s">
        <v>459</v>
      </c>
      <c r="K39" s="348" t="s">
        <v>179</v>
      </c>
      <c r="L39" s="369">
        <v>0</v>
      </c>
      <c r="M39" s="389" t="s">
        <v>180</v>
      </c>
      <c r="N39" s="341">
        <v>0.2</v>
      </c>
      <c r="O39" s="390">
        <f>$A$9*$B$34*$C$35*$D$36*N39</f>
        <v>0</v>
      </c>
      <c r="P39" s="359">
        <v>0</v>
      </c>
      <c r="Q39" s="348">
        <v>10</v>
      </c>
      <c r="R39" s="343">
        <f t="shared" si="1"/>
        <v>100</v>
      </c>
      <c r="S39" s="344">
        <f t="shared" si="2"/>
        <v>0</v>
      </c>
      <c r="T39" s="391"/>
      <c r="U39" s="391"/>
      <c r="V39" s="392"/>
      <c r="W39" s="393"/>
    </row>
    <row r="40" spans="1:23" s="34" customFormat="1" ht="31.5">
      <c r="A40" s="508"/>
      <c r="B40" s="510"/>
      <c r="C40" s="586"/>
      <c r="D40" s="600"/>
      <c r="E40" s="601"/>
      <c r="F40" s="604"/>
      <c r="G40" s="348" t="s">
        <v>545</v>
      </c>
      <c r="H40" s="394" t="s">
        <v>258</v>
      </c>
      <c r="I40" s="348" t="s">
        <v>751</v>
      </c>
      <c r="J40" s="395" t="s">
        <v>460</v>
      </c>
      <c r="K40" s="348" t="s">
        <v>179</v>
      </c>
      <c r="L40" s="369">
        <v>0</v>
      </c>
      <c r="M40" s="389" t="s">
        <v>180</v>
      </c>
      <c r="N40" s="341">
        <v>0.2</v>
      </c>
      <c r="O40" s="390">
        <f>$A$9*$B$34*$C$35*$D$36*N40</f>
        <v>0</v>
      </c>
      <c r="P40" s="359">
        <v>0</v>
      </c>
      <c r="Q40" s="348">
        <v>10</v>
      </c>
      <c r="R40" s="343">
        <f t="shared" si="1"/>
        <v>100</v>
      </c>
      <c r="S40" s="344">
        <f t="shared" si="2"/>
        <v>0</v>
      </c>
      <c r="T40" s="391"/>
      <c r="U40" s="391"/>
      <c r="V40" s="392"/>
      <c r="W40" s="393"/>
    </row>
    <row r="41" spans="1:23" s="34" customFormat="1" ht="34.5" hidden="1" customHeight="1">
      <c r="A41" s="508"/>
      <c r="B41" s="510"/>
      <c r="C41" s="586"/>
      <c r="D41" s="311"/>
      <c r="E41" s="138" t="s">
        <v>73</v>
      </c>
      <c r="F41" s="133" t="s">
        <v>74</v>
      </c>
      <c r="G41" s="9" t="s">
        <v>555</v>
      </c>
      <c r="H41" s="133" t="s">
        <v>427</v>
      </c>
      <c r="I41" s="138" t="s">
        <v>556</v>
      </c>
      <c r="J41" s="133" t="s">
        <v>439</v>
      </c>
      <c r="K41" s="237" t="s">
        <v>179</v>
      </c>
      <c r="L41" s="367">
        <v>0</v>
      </c>
      <c r="M41" s="133" t="s">
        <v>180</v>
      </c>
      <c r="N41" s="194">
        <v>1</v>
      </c>
      <c r="O41" s="305">
        <f>$A$9*$B$34*$C$35*$D$41*N41</f>
        <v>0</v>
      </c>
      <c r="P41" s="357">
        <v>0</v>
      </c>
      <c r="Q41" s="237">
        <v>10</v>
      </c>
      <c r="R41" s="195">
        <f t="shared" si="1"/>
        <v>100</v>
      </c>
      <c r="S41" s="196">
        <f t="shared" si="2"/>
        <v>0</v>
      </c>
      <c r="T41" s="44"/>
      <c r="U41" s="44"/>
      <c r="V41" s="41"/>
      <c r="W41" s="43"/>
    </row>
    <row r="42" spans="1:23" s="34" customFormat="1" ht="33" hidden="1" customHeight="1">
      <c r="A42" s="508"/>
      <c r="B42" s="510"/>
      <c r="C42" s="586"/>
      <c r="D42" s="311"/>
      <c r="E42" s="138" t="s">
        <v>75</v>
      </c>
      <c r="F42" s="133" t="s">
        <v>76</v>
      </c>
      <c r="G42" s="10" t="s">
        <v>557</v>
      </c>
      <c r="H42" s="133" t="s">
        <v>428</v>
      </c>
      <c r="I42" s="138" t="s">
        <v>558</v>
      </c>
      <c r="J42" s="133" t="s">
        <v>440</v>
      </c>
      <c r="K42" s="237" t="s">
        <v>179</v>
      </c>
      <c r="L42" s="367">
        <v>0</v>
      </c>
      <c r="M42" s="133" t="s">
        <v>180</v>
      </c>
      <c r="N42" s="194">
        <v>1</v>
      </c>
      <c r="O42" s="305">
        <f>$A$9*$B$34*$C$35*$D$42*N42</f>
        <v>0</v>
      </c>
      <c r="P42" s="357">
        <v>0</v>
      </c>
      <c r="Q42" s="237">
        <v>10</v>
      </c>
      <c r="R42" s="195">
        <f t="shared" si="1"/>
        <v>100</v>
      </c>
      <c r="S42" s="196">
        <f t="shared" si="2"/>
        <v>0</v>
      </c>
      <c r="T42" s="44"/>
      <c r="U42" s="44"/>
      <c r="V42" s="41"/>
      <c r="W42" s="43"/>
    </row>
    <row r="43" spans="1:23" s="59" customFormat="1" ht="24" customHeight="1">
      <c r="A43" s="508"/>
      <c r="B43" s="510"/>
      <c r="C43" s="517">
        <v>0.52</v>
      </c>
      <c r="D43" s="238"/>
      <c r="E43" s="209" t="s">
        <v>223</v>
      </c>
      <c r="F43" s="617" t="s">
        <v>77</v>
      </c>
      <c r="G43" s="618"/>
      <c r="H43" s="618"/>
      <c r="I43" s="618"/>
      <c r="J43" s="618"/>
      <c r="K43" s="618"/>
      <c r="L43" s="618"/>
      <c r="M43" s="619"/>
      <c r="N43" s="226"/>
      <c r="O43" s="226"/>
      <c r="P43" s="116"/>
      <c r="Q43" s="116"/>
      <c r="R43" s="116"/>
      <c r="S43" s="235"/>
      <c r="T43" s="239"/>
      <c r="U43" s="239"/>
      <c r="V43" s="240"/>
      <c r="W43" s="241"/>
    </row>
    <row r="44" spans="1:23" s="34" customFormat="1" ht="32.25" customHeight="1">
      <c r="A44" s="508"/>
      <c r="B44" s="510"/>
      <c r="C44" s="586"/>
      <c r="D44" s="593">
        <v>0.17</v>
      </c>
      <c r="E44" s="595" t="s">
        <v>124</v>
      </c>
      <c r="F44" s="605" t="s">
        <v>125</v>
      </c>
      <c r="G44" s="237" t="s">
        <v>567</v>
      </c>
      <c r="H44" s="237" t="s">
        <v>461</v>
      </c>
      <c r="I44" s="237" t="s">
        <v>568</v>
      </c>
      <c r="J44" s="237" t="s">
        <v>125</v>
      </c>
      <c r="K44" s="237" t="s">
        <v>179</v>
      </c>
      <c r="L44" s="367">
        <v>0</v>
      </c>
      <c r="M44" s="133" t="s">
        <v>180</v>
      </c>
      <c r="N44" s="194">
        <v>1</v>
      </c>
      <c r="O44" s="305">
        <f>$A$9*$B$34*$C$43*$D$44*N44</f>
        <v>3.9824200000000004E-2</v>
      </c>
      <c r="P44" s="357">
        <v>0</v>
      </c>
      <c r="Q44" s="237">
        <v>10</v>
      </c>
      <c r="R44" s="195">
        <f>100-(P44-L44)*Q44</f>
        <v>100</v>
      </c>
      <c r="S44" s="196">
        <f t="shared" si="2"/>
        <v>3.9824200000000003</v>
      </c>
      <c r="T44" s="44"/>
      <c r="U44" s="44"/>
      <c r="V44" s="41"/>
      <c r="W44" s="43"/>
    </row>
    <row r="45" spans="1:23" s="34" customFormat="1" ht="146.25" hidden="1" customHeight="1">
      <c r="A45" s="508"/>
      <c r="B45" s="510"/>
      <c r="C45" s="586"/>
      <c r="D45" s="544"/>
      <c r="E45" s="596"/>
      <c r="F45" s="606"/>
      <c r="G45" s="237" t="s">
        <v>578</v>
      </c>
      <c r="H45" s="164" t="s">
        <v>278</v>
      </c>
      <c r="I45" s="237" t="s">
        <v>579</v>
      </c>
      <c r="J45" s="164" t="s">
        <v>462</v>
      </c>
      <c r="K45" s="237" t="s">
        <v>179</v>
      </c>
      <c r="L45" s="367">
        <v>0</v>
      </c>
      <c r="M45" s="133" t="s">
        <v>180</v>
      </c>
      <c r="N45" s="194">
        <v>0</v>
      </c>
      <c r="O45" s="305">
        <f>$A$9*$B$34*$C$43*$D$44*N45</f>
        <v>0</v>
      </c>
      <c r="P45" s="357">
        <v>0</v>
      </c>
      <c r="Q45" s="237">
        <v>10</v>
      </c>
      <c r="R45" s="195">
        <f>100-(P45-L45)*Q45</f>
        <v>100</v>
      </c>
      <c r="S45" s="196">
        <f t="shared" si="2"/>
        <v>0</v>
      </c>
      <c r="T45" s="44"/>
      <c r="U45" s="44"/>
      <c r="V45" s="41"/>
      <c r="W45" s="43"/>
    </row>
    <row r="46" spans="1:23" s="34" customFormat="1" ht="33" customHeight="1">
      <c r="A46" s="508"/>
      <c r="B46" s="510"/>
      <c r="C46" s="586"/>
      <c r="D46" s="593">
        <v>0.32</v>
      </c>
      <c r="E46" s="595" t="s">
        <v>126</v>
      </c>
      <c r="F46" s="605" t="s">
        <v>127</v>
      </c>
      <c r="G46" s="105" t="s">
        <v>580</v>
      </c>
      <c r="H46" s="106" t="s">
        <v>127</v>
      </c>
      <c r="I46" s="237" t="s">
        <v>581</v>
      </c>
      <c r="J46" s="237" t="s">
        <v>441</v>
      </c>
      <c r="K46" s="237" t="s">
        <v>179</v>
      </c>
      <c r="L46" s="367">
        <v>0</v>
      </c>
      <c r="M46" s="133" t="s">
        <v>180</v>
      </c>
      <c r="N46" s="194">
        <v>0.5</v>
      </c>
      <c r="O46" s="305">
        <f>$A$9*$B$34*$C$43*$D$46*N46</f>
        <v>3.7481600000000004E-2</v>
      </c>
      <c r="P46" s="357">
        <v>0</v>
      </c>
      <c r="Q46" s="237">
        <v>10</v>
      </c>
      <c r="R46" s="195">
        <f>100-(P46-L46)*Q46</f>
        <v>100</v>
      </c>
      <c r="S46" s="196">
        <f t="shared" si="2"/>
        <v>3.7481600000000004</v>
      </c>
      <c r="T46" s="44"/>
      <c r="U46" s="44"/>
      <c r="V46" s="41"/>
      <c r="W46" s="43"/>
    </row>
    <row r="47" spans="1:23" s="34" customFormat="1" ht="50.25" customHeight="1">
      <c r="A47" s="508"/>
      <c r="B47" s="510"/>
      <c r="C47" s="586"/>
      <c r="D47" s="544"/>
      <c r="E47" s="596"/>
      <c r="F47" s="606"/>
      <c r="G47" s="237" t="s">
        <v>587</v>
      </c>
      <c r="H47" s="161" t="s">
        <v>285</v>
      </c>
      <c r="I47" s="237" t="s">
        <v>588</v>
      </c>
      <c r="J47" s="161" t="s">
        <v>463</v>
      </c>
      <c r="K47" s="237" t="s">
        <v>179</v>
      </c>
      <c r="L47" s="367">
        <v>0</v>
      </c>
      <c r="M47" s="133" t="s">
        <v>180</v>
      </c>
      <c r="N47" s="194">
        <v>0.5</v>
      </c>
      <c r="O47" s="305">
        <f>$A$9*$B$34*$C$43*$D$46*N47</f>
        <v>3.7481600000000004E-2</v>
      </c>
      <c r="P47" s="357">
        <v>0</v>
      </c>
      <c r="Q47" s="237">
        <v>10</v>
      </c>
      <c r="R47" s="195">
        <f t="shared" ref="R47:R56" si="3">100-(P47-L47)*Q47</f>
        <v>100</v>
      </c>
      <c r="S47" s="196">
        <f t="shared" si="2"/>
        <v>3.7481600000000004</v>
      </c>
      <c r="T47" s="44"/>
      <c r="U47" s="44"/>
      <c r="V47" s="41"/>
      <c r="W47" s="43"/>
    </row>
    <row r="48" spans="1:23" s="34" customFormat="1" ht="33" hidden="1" customHeight="1">
      <c r="A48" s="508"/>
      <c r="B48" s="510"/>
      <c r="C48" s="586"/>
      <c r="D48" s="544"/>
      <c r="E48" s="596"/>
      <c r="F48" s="606"/>
      <c r="G48" s="289"/>
      <c r="H48" s="290"/>
      <c r="I48" s="237"/>
      <c r="J48" s="237"/>
      <c r="K48" s="237" t="s">
        <v>179</v>
      </c>
      <c r="L48" s="367">
        <v>0</v>
      </c>
      <c r="M48" s="133" t="s">
        <v>429</v>
      </c>
      <c r="N48" s="194">
        <v>0</v>
      </c>
      <c r="O48" s="305">
        <f>$A$9*$B$34*$C$43*$D$46*J48*N48</f>
        <v>0</v>
      </c>
      <c r="P48" s="357">
        <v>0</v>
      </c>
      <c r="Q48" s="237">
        <v>10</v>
      </c>
      <c r="R48" s="195">
        <f t="shared" si="3"/>
        <v>100</v>
      </c>
      <c r="S48" s="196">
        <f t="shared" si="2"/>
        <v>0</v>
      </c>
      <c r="T48" s="44"/>
      <c r="U48" s="44"/>
      <c r="V48" s="41"/>
      <c r="W48" s="43"/>
    </row>
    <row r="49" spans="1:23" s="34" customFormat="1" ht="33" hidden="1" customHeight="1">
      <c r="A49" s="508"/>
      <c r="B49" s="510"/>
      <c r="C49" s="586"/>
      <c r="D49" s="594"/>
      <c r="E49" s="597"/>
      <c r="F49" s="607"/>
      <c r="G49" s="291"/>
      <c r="H49" s="292"/>
      <c r="I49" s="237"/>
      <c r="J49" s="237"/>
      <c r="K49" s="237" t="s">
        <v>179</v>
      </c>
      <c r="L49" s="367">
        <v>0</v>
      </c>
      <c r="M49" s="133" t="s">
        <v>429</v>
      </c>
      <c r="N49" s="194">
        <v>0</v>
      </c>
      <c r="O49" s="305">
        <f>$A$9*$B$34*$C$43*$D$46*J49*N49</f>
        <v>0</v>
      </c>
      <c r="P49" s="357">
        <v>0</v>
      </c>
      <c r="Q49" s="237">
        <v>10</v>
      </c>
      <c r="R49" s="195">
        <f t="shared" si="3"/>
        <v>100</v>
      </c>
      <c r="S49" s="196">
        <f t="shared" si="2"/>
        <v>0</v>
      </c>
      <c r="T49" s="44"/>
      <c r="U49" s="44"/>
      <c r="V49" s="41"/>
      <c r="W49" s="43"/>
    </row>
    <row r="50" spans="1:23" s="34" customFormat="1" ht="60" customHeight="1">
      <c r="A50" s="508"/>
      <c r="B50" s="510"/>
      <c r="C50" s="586"/>
      <c r="D50" s="593">
        <v>0.17</v>
      </c>
      <c r="E50" s="595" t="s">
        <v>128</v>
      </c>
      <c r="F50" s="605" t="s">
        <v>129</v>
      </c>
      <c r="G50" s="595" t="s">
        <v>589</v>
      </c>
      <c r="H50" s="605" t="s">
        <v>129</v>
      </c>
      <c r="I50" s="595" t="s">
        <v>590</v>
      </c>
      <c r="J50" s="605" t="s">
        <v>442</v>
      </c>
      <c r="K50" s="237" t="s">
        <v>179</v>
      </c>
      <c r="L50" s="367">
        <v>0</v>
      </c>
      <c r="M50" s="133" t="s">
        <v>180</v>
      </c>
      <c r="N50" s="194">
        <v>1</v>
      </c>
      <c r="O50" s="305">
        <f>$A$9*$B$34*$C$43*$D$50*N50</f>
        <v>3.9824200000000004E-2</v>
      </c>
      <c r="P50" s="357">
        <v>0</v>
      </c>
      <c r="Q50" s="237">
        <v>10</v>
      </c>
      <c r="R50" s="195">
        <f t="shared" si="3"/>
        <v>100</v>
      </c>
      <c r="S50" s="196">
        <f t="shared" si="2"/>
        <v>3.9824200000000003</v>
      </c>
      <c r="T50" s="44"/>
      <c r="U50" s="44"/>
      <c r="V50" s="41"/>
      <c r="W50" s="43"/>
    </row>
    <row r="51" spans="1:23" s="34" customFormat="1" ht="48.75" hidden="1" customHeight="1">
      <c r="A51" s="508"/>
      <c r="B51" s="510"/>
      <c r="C51" s="586"/>
      <c r="D51" s="544"/>
      <c r="E51" s="596"/>
      <c r="F51" s="606"/>
      <c r="G51" s="596"/>
      <c r="H51" s="606"/>
      <c r="I51" s="596"/>
      <c r="J51" s="606"/>
      <c r="K51" s="237" t="s">
        <v>179</v>
      </c>
      <c r="L51" s="367">
        <v>0</v>
      </c>
      <c r="M51" s="133" t="s">
        <v>180</v>
      </c>
      <c r="N51" s="194">
        <v>0</v>
      </c>
      <c r="O51" s="305">
        <f>$A$9*$B$34*$C$43*$D$50*J51*N51</f>
        <v>0</v>
      </c>
      <c r="P51" s="357">
        <v>0</v>
      </c>
      <c r="Q51" s="237">
        <v>10</v>
      </c>
      <c r="R51" s="195">
        <f t="shared" si="3"/>
        <v>100</v>
      </c>
      <c r="S51" s="196">
        <f t="shared" si="2"/>
        <v>0</v>
      </c>
      <c r="T51" s="44"/>
      <c r="U51" s="44"/>
      <c r="V51" s="41"/>
      <c r="W51" s="43"/>
    </row>
    <row r="52" spans="1:23" s="34" customFormat="1" ht="47.25" hidden="1" customHeight="1">
      <c r="A52" s="508"/>
      <c r="B52" s="510"/>
      <c r="C52" s="586"/>
      <c r="D52" s="594"/>
      <c r="E52" s="597"/>
      <c r="F52" s="607"/>
      <c r="G52" s="597"/>
      <c r="H52" s="607"/>
      <c r="I52" s="597"/>
      <c r="J52" s="607"/>
      <c r="K52" s="237" t="s">
        <v>179</v>
      </c>
      <c r="L52" s="367">
        <v>0</v>
      </c>
      <c r="M52" s="133" t="s">
        <v>180</v>
      </c>
      <c r="N52" s="194">
        <v>0</v>
      </c>
      <c r="O52" s="305">
        <f>$A$9*$B$34*$C$43*$D$50*J52*N52</f>
        <v>0</v>
      </c>
      <c r="P52" s="357">
        <v>0</v>
      </c>
      <c r="Q52" s="237">
        <v>10</v>
      </c>
      <c r="R52" s="195">
        <f t="shared" si="3"/>
        <v>100</v>
      </c>
      <c r="S52" s="196">
        <f t="shared" si="2"/>
        <v>0</v>
      </c>
      <c r="T52" s="44"/>
      <c r="U52" s="44"/>
      <c r="V52" s="41"/>
      <c r="W52" s="43"/>
    </row>
    <row r="53" spans="1:23" s="34" customFormat="1" ht="47.25" customHeight="1">
      <c r="A53" s="508"/>
      <c r="B53" s="510"/>
      <c r="C53" s="586"/>
      <c r="D53" s="593">
        <v>0.17</v>
      </c>
      <c r="E53" s="595" t="s">
        <v>130</v>
      </c>
      <c r="F53" s="605" t="s">
        <v>131</v>
      </c>
      <c r="G53" s="595" t="s">
        <v>600</v>
      </c>
      <c r="H53" s="605" t="s">
        <v>131</v>
      </c>
      <c r="I53" s="595" t="s">
        <v>601</v>
      </c>
      <c r="J53" s="605" t="s">
        <v>443</v>
      </c>
      <c r="K53" s="237" t="s">
        <v>179</v>
      </c>
      <c r="L53" s="367">
        <v>0</v>
      </c>
      <c r="M53" s="133" t="s">
        <v>429</v>
      </c>
      <c r="N53" s="194">
        <v>1</v>
      </c>
      <c r="O53" s="305">
        <f>$A$9*$B$34*$C$43*$D$53*N53</f>
        <v>3.9824200000000004E-2</v>
      </c>
      <c r="P53" s="357">
        <v>0</v>
      </c>
      <c r="Q53" s="237">
        <v>10</v>
      </c>
      <c r="R53" s="195">
        <f t="shared" si="3"/>
        <v>100</v>
      </c>
      <c r="S53" s="196">
        <f t="shared" si="2"/>
        <v>3.9824200000000003</v>
      </c>
      <c r="T53" s="44"/>
      <c r="U53" s="44"/>
      <c r="V53" s="41"/>
      <c r="W53" s="43"/>
    </row>
    <row r="54" spans="1:23" s="34" customFormat="1" ht="47.25" hidden="1" customHeight="1">
      <c r="A54" s="508"/>
      <c r="B54" s="510"/>
      <c r="C54" s="586"/>
      <c r="D54" s="544"/>
      <c r="E54" s="596"/>
      <c r="F54" s="606"/>
      <c r="G54" s="596"/>
      <c r="H54" s="606"/>
      <c r="I54" s="596"/>
      <c r="J54" s="606"/>
      <c r="K54" s="237" t="s">
        <v>179</v>
      </c>
      <c r="L54" s="367">
        <v>0</v>
      </c>
      <c r="M54" s="133" t="s">
        <v>429</v>
      </c>
      <c r="N54" s="194">
        <v>0</v>
      </c>
      <c r="O54" s="305">
        <f>$A$9*$B$34*$C$43*$D$53*J54*N54</f>
        <v>0</v>
      </c>
      <c r="P54" s="357">
        <v>0</v>
      </c>
      <c r="Q54" s="237">
        <v>10</v>
      </c>
      <c r="R54" s="195">
        <f t="shared" si="3"/>
        <v>100</v>
      </c>
      <c r="S54" s="196">
        <f t="shared" si="2"/>
        <v>0</v>
      </c>
      <c r="T54" s="44"/>
      <c r="U54" s="44"/>
      <c r="V54" s="41"/>
      <c r="W54" s="43"/>
    </row>
    <row r="55" spans="1:23" s="34" customFormat="1" ht="44.25" hidden="1" customHeight="1">
      <c r="A55" s="508"/>
      <c r="B55" s="510"/>
      <c r="C55" s="586"/>
      <c r="D55" s="594"/>
      <c r="E55" s="597"/>
      <c r="F55" s="607"/>
      <c r="G55" s="597"/>
      <c r="H55" s="607"/>
      <c r="I55" s="597"/>
      <c r="J55" s="607"/>
      <c r="K55" s="237" t="s">
        <v>179</v>
      </c>
      <c r="L55" s="367">
        <v>0</v>
      </c>
      <c r="M55" s="133" t="s">
        <v>429</v>
      </c>
      <c r="N55" s="194">
        <v>0</v>
      </c>
      <c r="O55" s="305">
        <f>$A$9*$B$34*$C$43*$D$53*J55*N55</f>
        <v>0</v>
      </c>
      <c r="P55" s="357">
        <v>0</v>
      </c>
      <c r="Q55" s="237">
        <v>10</v>
      </c>
      <c r="R55" s="195">
        <f t="shared" si="3"/>
        <v>100</v>
      </c>
      <c r="S55" s="196">
        <f t="shared" si="2"/>
        <v>0</v>
      </c>
      <c r="T55" s="44"/>
      <c r="U55" s="44"/>
      <c r="V55" s="41"/>
      <c r="W55" s="43"/>
    </row>
    <row r="56" spans="1:23" s="34" customFormat="1" ht="46.5" customHeight="1">
      <c r="A56" s="508"/>
      <c r="B56" s="510"/>
      <c r="C56" s="586"/>
      <c r="D56" s="311">
        <v>0.17</v>
      </c>
      <c r="E56" s="138" t="s">
        <v>132</v>
      </c>
      <c r="F56" s="133" t="s">
        <v>133</v>
      </c>
      <c r="G56" s="138" t="s">
        <v>603</v>
      </c>
      <c r="H56" s="133" t="s">
        <v>133</v>
      </c>
      <c r="I56" s="138" t="s">
        <v>604</v>
      </c>
      <c r="J56" s="133" t="s">
        <v>444</v>
      </c>
      <c r="K56" s="237" t="s">
        <v>179</v>
      </c>
      <c r="L56" s="367">
        <v>0</v>
      </c>
      <c r="M56" s="133" t="s">
        <v>180</v>
      </c>
      <c r="N56" s="194">
        <v>1</v>
      </c>
      <c r="O56" s="305">
        <f>$A$9*$B$34*$C$43*$D$56*N56</f>
        <v>3.9824200000000004E-2</v>
      </c>
      <c r="P56" s="357">
        <v>0</v>
      </c>
      <c r="Q56" s="237">
        <v>10</v>
      </c>
      <c r="R56" s="195">
        <f t="shared" si="3"/>
        <v>100</v>
      </c>
      <c r="S56" s="196">
        <f t="shared" si="2"/>
        <v>3.9824200000000003</v>
      </c>
      <c r="T56" s="44"/>
      <c r="U56" s="44"/>
      <c r="V56" s="41"/>
      <c r="W56" s="43"/>
    </row>
    <row r="57" spans="1:23" s="34" customFormat="1" ht="21.95" customHeight="1">
      <c r="A57" s="508"/>
      <c r="B57" s="510"/>
      <c r="C57" s="517">
        <v>7.0000000000000007E-2</v>
      </c>
      <c r="D57" s="191"/>
      <c r="E57" s="209" t="s">
        <v>224</v>
      </c>
      <c r="F57" s="587" t="s">
        <v>78</v>
      </c>
      <c r="G57" s="588"/>
      <c r="H57" s="588"/>
      <c r="I57" s="588"/>
      <c r="J57" s="588"/>
      <c r="K57" s="588"/>
      <c r="L57" s="588"/>
      <c r="M57" s="589"/>
      <c r="N57" s="226"/>
      <c r="O57" s="226"/>
      <c r="P57" s="233"/>
      <c r="Q57" s="233"/>
      <c r="R57" s="233"/>
      <c r="S57" s="235"/>
      <c r="T57" s="236"/>
      <c r="U57" s="236"/>
      <c r="V57" s="228"/>
      <c r="W57" s="229"/>
    </row>
    <row r="58" spans="1:23" s="34" customFormat="1" ht="84" customHeight="1">
      <c r="A58" s="508"/>
      <c r="B58" s="510"/>
      <c r="C58" s="586"/>
      <c r="D58" s="311">
        <v>1</v>
      </c>
      <c r="E58" s="138" t="s">
        <v>134</v>
      </c>
      <c r="F58" s="133" t="s">
        <v>135</v>
      </c>
      <c r="G58" s="138" t="s">
        <v>606</v>
      </c>
      <c r="H58" s="133" t="s">
        <v>135</v>
      </c>
      <c r="I58" s="138" t="s">
        <v>607</v>
      </c>
      <c r="J58" s="133" t="s">
        <v>464</v>
      </c>
      <c r="K58" s="237" t="s">
        <v>179</v>
      </c>
      <c r="L58" s="367">
        <v>0</v>
      </c>
      <c r="M58" s="133" t="s">
        <v>180</v>
      </c>
      <c r="N58" s="194">
        <v>1</v>
      </c>
      <c r="O58" s="305">
        <f>$A$9*$B$34*$C$57*$D$58*N58</f>
        <v>3.1535000000000001E-2</v>
      </c>
      <c r="P58" s="357">
        <v>0</v>
      </c>
      <c r="Q58" s="237">
        <v>10</v>
      </c>
      <c r="R58" s="195">
        <f>100-(P58-L58)*Q58</f>
        <v>100</v>
      </c>
      <c r="S58" s="196">
        <f t="shared" si="2"/>
        <v>3.1535000000000002</v>
      </c>
      <c r="T58" s="44"/>
      <c r="U58" s="44"/>
      <c r="V58" s="41"/>
      <c r="W58" s="43"/>
    </row>
    <row r="59" spans="1:23" s="34" customFormat="1" ht="27" customHeight="1">
      <c r="A59" s="508"/>
      <c r="B59" s="510"/>
      <c r="C59" s="517">
        <v>0.14000000000000001</v>
      </c>
      <c r="D59" s="191"/>
      <c r="E59" s="209" t="s">
        <v>225</v>
      </c>
      <c r="F59" s="587" t="s">
        <v>79</v>
      </c>
      <c r="G59" s="588"/>
      <c r="H59" s="588"/>
      <c r="I59" s="588"/>
      <c r="J59" s="588"/>
      <c r="K59" s="588"/>
      <c r="L59" s="588"/>
      <c r="M59" s="589"/>
      <c r="N59" s="226"/>
      <c r="O59" s="226"/>
      <c r="P59" s="233"/>
      <c r="Q59" s="233"/>
      <c r="R59" s="233"/>
      <c r="S59" s="235"/>
      <c r="T59" s="236"/>
      <c r="U59" s="236"/>
      <c r="V59" s="228"/>
      <c r="W59" s="229"/>
    </row>
    <row r="60" spans="1:23" s="34" customFormat="1" ht="51.75" customHeight="1">
      <c r="A60" s="508"/>
      <c r="B60" s="510"/>
      <c r="C60" s="586"/>
      <c r="D60" s="311">
        <v>0.5</v>
      </c>
      <c r="E60" s="138" t="s">
        <v>144</v>
      </c>
      <c r="F60" s="133" t="s">
        <v>145</v>
      </c>
      <c r="G60" s="138" t="s">
        <v>645</v>
      </c>
      <c r="H60" s="133" t="s">
        <v>145</v>
      </c>
      <c r="I60" s="138" t="s">
        <v>646</v>
      </c>
      <c r="J60" s="312" t="s">
        <v>445</v>
      </c>
      <c r="K60" s="237" t="s">
        <v>179</v>
      </c>
      <c r="L60" s="367">
        <v>0</v>
      </c>
      <c r="M60" s="237" t="s">
        <v>180</v>
      </c>
      <c r="N60" s="194">
        <v>1</v>
      </c>
      <c r="O60" s="305">
        <f>$A$9*$B$34*$C$59*$D$60*N60</f>
        <v>3.1535000000000001E-2</v>
      </c>
      <c r="P60" s="357">
        <v>0</v>
      </c>
      <c r="Q60" s="237">
        <v>10</v>
      </c>
      <c r="R60" s="195">
        <f>100-(P60-L60)*Q60</f>
        <v>100</v>
      </c>
      <c r="S60" s="196">
        <f t="shared" si="2"/>
        <v>3.1535000000000002</v>
      </c>
      <c r="T60" s="44"/>
      <c r="U60" s="44"/>
      <c r="V60" s="41"/>
      <c r="W60" s="43"/>
    </row>
    <row r="61" spans="1:23" s="34" customFormat="1" ht="52.5" customHeight="1">
      <c r="A61" s="508"/>
      <c r="B61" s="510"/>
      <c r="C61" s="586"/>
      <c r="D61" s="311">
        <v>0.5</v>
      </c>
      <c r="E61" s="138" t="s">
        <v>148</v>
      </c>
      <c r="F61" s="133" t="s">
        <v>149</v>
      </c>
      <c r="G61" s="138" t="s">
        <v>752</v>
      </c>
      <c r="H61" s="133" t="s">
        <v>149</v>
      </c>
      <c r="I61" s="138" t="s">
        <v>655</v>
      </c>
      <c r="J61" s="133" t="s">
        <v>446</v>
      </c>
      <c r="K61" s="237" t="s">
        <v>179</v>
      </c>
      <c r="L61" s="367">
        <v>0</v>
      </c>
      <c r="M61" s="237" t="s">
        <v>180</v>
      </c>
      <c r="N61" s="194">
        <v>1</v>
      </c>
      <c r="O61" s="306">
        <f>$A$9*$B$34*$C$59*$D$61*N61</f>
        <v>3.1535000000000001E-2</v>
      </c>
      <c r="P61" s="357">
        <v>0</v>
      </c>
      <c r="Q61" s="237">
        <v>10</v>
      </c>
      <c r="R61" s="195">
        <f>100-(P61-L61)*Q61</f>
        <v>100</v>
      </c>
      <c r="S61" s="196">
        <f t="shared" si="2"/>
        <v>3.1535000000000002</v>
      </c>
      <c r="T61" s="44"/>
      <c r="U61" s="44"/>
      <c r="V61" s="41"/>
      <c r="W61" s="43"/>
    </row>
    <row r="62" spans="1:23" s="34" customFormat="1" ht="23.25" customHeight="1">
      <c r="A62" s="508"/>
      <c r="B62" s="510"/>
      <c r="C62" s="517">
        <v>0.05</v>
      </c>
      <c r="D62" s="188"/>
      <c r="E62" s="209" t="s">
        <v>218</v>
      </c>
      <c r="F62" s="587" t="s">
        <v>86</v>
      </c>
      <c r="G62" s="588"/>
      <c r="H62" s="588"/>
      <c r="I62" s="588"/>
      <c r="J62" s="588"/>
      <c r="K62" s="588"/>
      <c r="L62" s="588"/>
      <c r="M62" s="589"/>
      <c r="N62" s="226"/>
      <c r="O62" s="226"/>
      <c r="P62" s="233"/>
      <c r="Q62" s="233"/>
      <c r="R62" s="233"/>
      <c r="S62" s="233"/>
      <c r="T62" s="236"/>
      <c r="U62" s="236"/>
      <c r="V62" s="228"/>
      <c r="W62" s="229"/>
    </row>
    <row r="63" spans="1:23" s="34" customFormat="1" ht="45.75" customHeight="1">
      <c r="A63" s="508"/>
      <c r="B63" s="510"/>
      <c r="C63" s="586"/>
      <c r="D63" s="288">
        <v>1</v>
      </c>
      <c r="E63" s="112" t="s">
        <v>87</v>
      </c>
      <c r="F63" s="237" t="s">
        <v>88</v>
      </c>
      <c r="G63" s="112" t="s">
        <v>711</v>
      </c>
      <c r="H63" s="237" t="s">
        <v>88</v>
      </c>
      <c r="I63" s="112" t="s">
        <v>712</v>
      </c>
      <c r="J63" s="237" t="s">
        <v>447</v>
      </c>
      <c r="K63" s="237" t="s">
        <v>179</v>
      </c>
      <c r="L63" s="367">
        <v>0</v>
      </c>
      <c r="M63" s="237" t="s">
        <v>180</v>
      </c>
      <c r="N63" s="194">
        <v>1</v>
      </c>
      <c r="O63" s="306">
        <f>$A$9*$B$34*$C$62*$D$63*N63</f>
        <v>2.2525000000000003E-2</v>
      </c>
      <c r="P63" s="357">
        <v>0</v>
      </c>
      <c r="Q63" s="237">
        <v>10</v>
      </c>
      <c r="R63" s="195">
        <f>100-(P63-L63)*Q63</f>
        <v>100</v>
      </c>
      <c r="S63" s="196">
        <f>R63*O63</f>
        <v>2.2525000000000004</v>
      </c>
      <c r="T63" s="44"/>
      <c r="U63" s="44"/>
      <c r="V63" s="41"/>
      <c r="W63" s="43"/>
    </row>
    <row r="64" spans="1:23" s="34" customFormat="1" ht="39.75" hidden="1" customHeight="1">
      <c r="A64" s="508"/>
      <c r="B64" s="510"/>
      <c r="C64" s="586"/>
      <c r="D64" s="593">
        <v>0</v>
      </c>
      <c r="E64" s="595" t="s">
        <v>89</v>
      </c>
      <c r="F64" s="605" t="s">
        <v>90</v>
      </c>
      <c r="G64" s="595" t="s">
        <v>89</v>
      </c>
      <c r="H64" s="605" t="s">
        <v>90</v>
      </c>
      <c r="I64" s="595" t="s">
        <v>89</v>
      </c>
      <c r="J64" s="605" t="s">
        <v>434</v>
      </c>
      <c r="K64" s="237" t="s">
        <v>179</v>
      </c>
      <c r="L64" s="367">
        <v>0</v>
      </c>
      <c r="M64" s="237" t="s">
        <v>180</v>
      </c>
      <c r="N64" s="194">
        <v>0</v>
      </c>
      <c r="O64" s="306"/>
      <c r="P64" s="357">
        <v>0</v>
      </c>
      <c r="Q64" s="237">
        <v>10</v>
      </c>
      <c r="R64" s="195">
        <f>100-(P64-L64)*Q64</f>
        <v>100</v>
      </c>
      <c r="S64" s="196">
        <f t="shared" ref="S64:S91" si="4">R64*O64</f>
        <v>0</v>
      </c>
      <c r="T64" s="44"/>
      <c r="U64" s="44"/>
      <c r="V64" s="41"/>
      <c r="W64" s="43"/>
    </row>
    <row r="65" spans="1:23" s="34" customFormat="1" ht="51.75" hidden="1" customHeight="1">
      <c r="A65" s="508"/>
      <c r="B65" s="510"/>
      <c r="C65" s="586"/>
      <c r="D65" s="544"/>
      <c r="E65" s="596"/>
      <c r="F65" s="606"/>
      <c r="G65" s="596"/>
      <c r="H65" s="606"/>
      <c r="I65" s="596"/>
      <c r="J65" s="606"/>
      <c r="K65" s="237" t="s">
        <v>179</v>
      </c>
      <c r="L65" s="367">
        <v>0</v>
      </c>
      <c r="M65" s="237" t="s">
        <v>36</v>
      </c>
      <c r="N65" s="194">
        <v>0</v>
      </c>
      <c r="O65" s="306">
        <f>$A$9*$B$34*$C$62*$D$64*J65*N65</f>
        <v>0</v>
      </c>
      <c r="P65" s="357">
        <v>0</v>
      </c>
      <c r="Q65" s="106"/>
      <c r="R65" s="195">
        <f>100-(P65-L65)*10</f>
        <v>100</v>
      </c>
      <c r="S65" s="196">
        <f t="shared" si="4"/>
        <v>0</v>
      </c>
      <c r="T65" s="44"/>
      <c r="U65" s="44"/>
      <c r="V65" s="41"/>
      <c r="W65" s="43"/>
    </row>
    <row r="66" spans="1:23" s="34" customFormat="1" ht="30.95" hidden="1" customHeight="1">
      <c r="A66" s="508"/>
      <c r="B66" s="510"/>
      <c r="C66" s="616"/>
      <c r="D66" s="594"/>
      <c r="E66" s="597"/>
      <c r="F66" s="607"/>
      <c r="G66" s="597"/>
      <c r="H66" s="607"/>
      <c r="I66" s="597"/>
      <c r="J66" s="607"/>
      <c r="K66" s="237" t="s">
        <v>179</v>
      </c>
      <c r="L66" s="367">
        <v>0</v>
      </c>
      <c r="M66" s="237" t="s">
        <v>36</v>
      </c>
      <c r="N66" s="194">
        <v>0</v>
      </c>
      <c r="O66" s="306">
        <f>$A$9*$B$34*$C$62*$D$64*J66*N66</f>
        <v>0</v>
      </c>
      <c r="P66" s="357">
        <v>0</v>
      </c>
      <c r="Q66" s="106"/>
      <c r="R66" s="195">
        <f>100-(P66-L66)*10</f>
        <v>100</v>
      </c>
      <c r="S66" s="196">
        <f t="shared" si="4"/>
        <v>0</v>
      </c>
      <c r="T66" s="44"/>
      <c r="U66" s="44"/>
      <c r="V66" s="41"/>
      <c r="W66" s="43"/>
    </row>
    <row r="67" spans="1:23" s="34" customFormat="1" ht="21.6" customHeight="1">
      <c r="A67" s="508"/>
      <c r="B67" s="510"/>
      <c r="C67" s="517"/>
      <c r="D67" s="191"/>
      <c r="E67" s="209" t="s">
        <v>219</v>
      </c>
      <c r="F67" s="617" t="s">
        <v>194</v>
      </c>
      <c r="G67" s="618"/>
      <c r="H67" s="618"/>
      <c r="I67" s="618"/>
      <c r="J67" s="618"/>
      <c r="K67" s="618"/>
      <c r="L67" s="618"/>
      <c r="M67" s="619"/>
      <c r="N67" s="226"/>
      <c r="O67" s="307"/>
      <c r="P67" s="233"/>
      <c r="Q67" s="233"/>
      <c r="R67" s="233"/>
      <c r="S67" s="235"/>
      <c r="T67" s="236"/>
      <c r="U67" s="236"/>
      <c r="V67" s="228"/>
      <c r="W67" s="229"/>
    </row>
    <row r="68" spans="1:23" s="34" customFormat="1" ht="49.5" hidden="1" customHeight="1">
      <c r="A68" s="508"/>
      <c r="B68" s="510"/>
      <c r="C68" s="615"/>
      <c r="D68" s="544">
        <v>1</v>
      </c>
      <c r="E68" s="595" t="s">
        <v>92</v>
      </c>
      <c r="F68" s="620" t="s">
        <v>93</v>
      </c>
      <c r="G68" s="595" t="s">
        <v>715</v>
      </c>
      <c r="H68" s="620" t="s">
        <v>93</v>
      </c>
      <c r="I68" s="595" t="s">
        <v>719</v>
      </c>
      <c r="J68" s="620" t="s">
        <v>448</v>
      </c>
      <c r="K68" s="237" t="s">
        <v>179</v>
      </c>
      <c r="L68" s="367">
        <v>0</v>
      </c>
      <c r="M68" s="237" t="s">
        <v>180</v>
      </c>
      <c r="N68" s="194">
        <v>1</v>
      </c>
      <c r="O68" s="306">
        <f>$A$9*$B$34*$C$67*$D$68*N68</f>
        <v>0</v>
      </c>
      <c r="P68" s="357">
        <v>0</v>
      </c>
      <c r="Q68" s="237">
        <v>10</v>
      </c>
      <c r="R68" s="195">
        <f>100-(P68-L68)*Q68</f>
        <v>100</v>
      </c>
      <c r="S68" s="196">
        <f t="shared" si="4"/>
        <v>0</v>
      </c>
      <c r="T68" s="44"/>
      <c r="U68" s="44"/>
      <c r="V68" s="41"/>
      <c r="W68" s="43"/>
    </row>
    <row r="69" spans="1:23" s="34" customFormat="1" ht="33" hidden="1" customHeight="1">
      <c r="A69" s="508"/>
      <c r="B69" s="510"/>
      <c r="C69" s="586"/>
      <c r="D69" s="594"/>
      <c r="E69" s="597"/>
      <c r="F69" s="621"/>
      <c r="G69" s="597"/>
      <c r="H69" s="621"/>
      <c r="I69" s="597"/>
      <c r="J69" s="621"/>
      <c r="K69" s="237" t="s">
        <v>179</v>
      </c>
      <c r="L69" s="367">
        <v>0</v>
      </c>
      <c r="M69" s="237" t="s">
        <v>180</v>
      </c>
      <c r="N69" s="194">
        <v>0</v>
      </c>
      <c r="O69" s="306">
        <f>$A$9*$B$34*$C$67*$D$68*J69*N69</f>
        <v>0</v>
      </c>
      <c r="P69" s="357">
        <v>0</v>
      </c>
      <c r="Q69" s="237">
        <v>10</v>
      </c>
      <c r="R69" s="195">
        <f>100-(P69-L69)*Q69</f>
        <v>100</v>
      </c>
      <c r="S69" s="196">
        <f t="shared" si="4"/>
        <v>0</v>
      </c>
      <c r="T69" s="44"/>
      <c r="U69" s="44"/>
      <c r="V69" s="41"/>
      <c r="W69" s="43"/>
    </row>
    <row r="70" spans="1:23" s="34" customFormat="1" ht="30" hidden="1" customHeight="1">
      <c r="A70" s="508"/>
      <c r="B70" s="510"/>
      <c r="C70" s="586"/>
      <c r="D70" s="288">
        <v>0</v>
      </c>
      <c r="E70" s="112" t="s">
        <v>163</v>
      </c>
      <c r="F70" s="237" t="s">
        <v>164</v>
      </c>
      <c r="G70" s="112" t="s">
        <v>163</v>
      </c>
      <c r="H70" s="237" t="s">
        <v>164</v>
      </c>
      <c r="I70" s="112" t="s">
        <v>163</v>
      </c>
      <c r="J70" s="237" t="s">
        <v>435</v>
      </c>
      <c r="K70" s="237" t="s">
        <v>179</v>
      </c>
      <c r="L70" s="367">
        <v>0</v>
      </c>
      <c r="M70" s="237" t="s">
        <v>180</v>
      </c>
      <c r="N70" s="194">
        <v>0</v>
      </c>
      <c r="O70" s="306"/>
      <c r="P70" s="357">
        <v>0</v>
      </c>
      <c r="Q70" s="237">
        <v>10</v>
      </c>
      <c r="R70" s="195">
        <f>100-(P70-L70)*Q70</f>
        <v>100</v>
      </c>
      <c r="S70" s="196">
        <f t="shared" si="4"/>
        <v>0</v>
      </c>
      <c r="T70" s="44"/>
      <c r="U70" s="44"/>
      <c r="V70" s="41"/>
      <c r="W70" s="43"/>
    </row>
    <row r="71" spans="1:23" s="34" customFormat="1" ht="30" hidden="1" customHeight="1">
      <c r="A71" s="508"/>
      <c r="B71" s="510"/>
      <c r="C71" s="586"/>
      <c r="D71" s="593">
        <v>0</v>
      </c>
      <c r="E71" s="595" t="s">
        <v>234</v>
      </c>
      <c r="F71" s="605" t="s">
        <v>165</v>
      </c>
      <c r="G71" s="595" t="s">
        <v>234</v>
      </c>
      <c r="H71" s="605" t="s">
        <v>165</v>
      </c>
      <c r="I71" s="595" t="s">
        <v>234</v>
      </c>
      <c r="J71" s="605" t="s">
        <v>436</v>
      </c>
      <c r="K71" s="237" t="s">
        <v>179</v>
      </c>
      <c r="L71" s="367">
        <v>0</v>
      </c>
      <c r="M71" s="237" t="s">
        <v>180</v>
      </c>
      <c r="N71" s="194">
        <v>0</v>
      </c>
      <c r="O71" s="306"/>
      <c r="P71" s="357">
        <v>0</v>
      </c>
      <c r="Q71" s="237">
        <v>10</v>
      </c>
      <c r="R71" s="195">
        <f>100-(P71-L71)*Q71</f>
        <v>100</v>
      </c>
      <c r="S71" s="196">
        <f t="shared" si="4"/>
        <v>0</v>
      </c>
      <c r="T71" s="44"/>
      <c r="U71" s="44"/>
      <c r="V71" s="41"/>
      <c r="W71" s="43"/>
    </row>
    <row r="72" spans="1:23" s="34" customFormat="1" ht="30" hidden="1" customHeight="1">
      <c r="A72" s="508"/>
      <c r="B72" s="510"/>
      <c r="C72" s="586"/>
      <c r="D72" s="544"/>
      <c r="E72" s="596"/>
      <c r="F72" s="606"/>
      <c r="G72" s="596"/>
      <c r="H72" s="606"/>
      <c r="I72" s="596"/>
      <c r="J72" s="606"/>
      <c r="K72" s="237" t="s">
        <v>179</v>
      </c>
      <c r="L72" s="367">
        <v>0</v>
      </c>
      <c r="M72" s="237" t="s">
        <v>36</v>
      </c>
      <c r="N72" s="194">
        <v>0</v>
      </c>
      <c r="O72" s="306">
        <f>$A$9*$B$34*$C$67*$D$71*J72*N72</f>
        <v>0</v>
      </c>
      <c r="P72" s="357">
        <v>0</v>
      </c>
      <c r="Q72" s="106"/>
      <c r="R72" s="195">
        <f>100-(P72-L72)*10</f>
        <v>100</v>
      </c>
      <c r="S72" s="196">
        <f t="shared" si="4"/>
        <v>0</v>
      </c>
      <c r="T72" s="44"/>
      <c r="U72" s="44"/>
      <c r="V72" s="41"/>
      <c r="W72" s="43"/>
    </row>
    <row r="73" spans="1:23" s="34" customFormat="1" ht="30" hidden="1" customHeight="1">
      <c r="A73" s="508"/>
      <c r="B73" s="510"/>
      <c r="C73" s="586"/>
      <c r="D73" s="544"/>
      <c r="E73" s="596"/>
      <c r="F73" s="606"/>
      <c r="G73" s="596"/>
      <c r="H73" s="606"/>
      <c r="I73" s="596"/>
      <c r="J73" s="606"/>
      <c r="K73" s="237" t="s">
        <v>179</v>
      </c>
      <c r="L73" s="367">
        <v>0</v>
      </c>
      <c r="M73" s="237" t="s">
        <v>36</v>
      </c>
      <c r="N73" s="194">
        <v>0</v>
      </c>
      <c r="O73" s="306">
        <f>$A$9*$B$34*$C$67*$D$71*J73*N73</f>
        <v>0</v>
      </c>
      <c r="P73" s="357">
        <v>0</v>
      </c>
      <c r="Q73" s="106"/>
      <c r="R73" s="195">
        <f>100-(P73-L73)*10</f>
        <v>100</v>
      </c>
      <c r="S73" s="196">
        <f t="shared" si="4"/>
        <v>0</v>
      </c>
      <c r="T73" s="44"/>
      <c r="U73" s="44"/>
      <c r="V73" s="41"/>
      <c r="W73" s="43"/>
    </row>
    <row r="74" spans="1:23" s="34" customFormat="1" ht="30" hidden="1" customHeight="1">
      <c r="A74" s="508"/>
      <c r="B74" s="510"/>
      <c r="C74" s="616"/>
      <c r="D74" s="594"/>
      <c r="E74" s="597"/>
      <c r="F74" s="607"/>
      <c r="G74" s="597"/>
      <c r="H74" s="607"/>
      <c r="I74" s="597"/>
      <c r="J74" s="607"/>
      <c r="K74" s="237" t="s">
        <v>179</v>
      </c>
      <c r="L74" s="367">
        <v>0</v>
      </c>
      <c r="M74" s="237" t="s">
        <v>36</v>
      </c>
      <c r="N74" s="194">
        <v>0</v>
      </c>
      <c r="O74" s="306">
        <f>$A$9*$B$34*$C$67*$D$71*J74*N74</f>
        <v>0</v>
      </c>
      <c r="P74" s="357">
        <v>0</v>
      </c>
      <c r="Q74" s="106"/>
      <c r="R74" s="195">
        <f>100-(P74-L74)*10</f>
        <v>100</v>
      </c>
      <c r="S74" s="196">
        <f t="shared" si="4"/>
        <v>0</v>
      </c>
      <c r="T74" s="44"/>
      <c r="U74" s="44"/>
      <c r="V74" s="41"/>
      <c r="W74" s="43"/>
    </row>
    <row r="75" spans="1:23" s="59" customFormat="1" ht="27" customHeight="1">
      <c r="A75" s="508"/>
      <c r="B75" s="510"/>
      <c r="C75" s="517">
        <v>0</v>
      </c>
      <c r="D75" s="238"/>
      <c r="E75" s="209" t="s">
        <v>226</v>
      </c>
      <c r="F75" s="617" t="s">
        <v>94</v>
      </c>
      <c r="G75" s="618"/>
      <c r="H75" s="618"/>
      <c r="I75" s="618"/>
      <c r="J75" s="618"/>
      <c r="K75" s="618"/>
      <c r="L75" s="618"/>
      <c r="M75" s="619"/>
      <c r="N75" s="230"/>
      <c r="O75" s="307"/>
      <c r="P75" s="116"/>
      <c r="Q75" s="116"/>
      <c r="R75" s="116"/>
      <c r="S75" s="235"/>
      <c r="T75" s="239"/>
      <c r="U75" s="239"/>
      <c r="V75" s="240"/>
      <c r="W75" s="241"/>
    </row>
    <row r="76" spans="1:23" s="59" customFormat="1" ht="48" hidden="1" customHeight="1">
      <c r="A76" s="508"/>
      <c r="B76" s="510"/>
      <c r="C76" s="615"/>
      <c r="D76" s="288">
        <v>0</v>
      </c>
      <c r="E76" s="242" t="s">
        <v>166</v>
      </c>
      <c r="F76" s="237" t="s">
        <v>167</v>
      </c>
      <c r="G76" s="242" t="s">
        <v>166</v>
      </c>
      <c r="H76" s="237" t="s">
        <v>167</v>
      </c>
      <c r="I76" s="242" t="s">
        <v>166</v>
      </c>
      <c r="J76" s="237" t="s">
        <v>449</v>
      </c>
      <c r="K76" s="237" t="s">
        <v>179</v>
      </c>
      <c r="L76" s="367">
        <v>0</v>
      </c>
      <c r="M76" s="237" t="s">
        <v>180</v>
      </c>
      <c r="N76" s="194">
        <v>0</v>
      </c>
      <c r="O76" s="306"/>
      <c r="P76" s="357">
        <v>0</v>
      </c>
      <c r="Q76" s="237">
        <v>10</v>
      </c>
      <c r="R76" s="195">
        <f>100-(P76-L76)*Q76</f>
        <v>100</v>
      </c>
      <c r="S76" s="196">
        <f t="shared" si="4"/>
        <v>0</v>
      </c>
      <c r="T76" s="46"/>
      <c r="U76" s="46"/>
      <c r="V76" s="57"/>
      <c r="W76" s="58"/>
    </row>
    <row r="77" spans="1:23" s="59" customFormat="1" ht="48.75" hidden="1" customHeight="1">
      <c r="A77" s="508"/>
      <c r="B77" s="510"/>
      <c r="C77" s="615"/>
      <c r="D77" s="338">
        <v>0</v>
      </c>
      <c r="E77" s="339" t="s">
        <v>168</v>
      </c>
      <c r="F77" s="340" t="s">
        <v>169</v>
      </c>
      <c r="G77" s="339" t="s">
        <v>728</v>
      </c>
      <c r="H77" s="340" t="s">
        <v>169</v>
      </c>
      <c r="I77" s="339" t="s">
        <v>729</v>
      </c>
      <c r="J77" s="340" t="s">
        <v>450</v>
      </c>
      <c r="K77" s="340" t="s">
        <v>179</v>
      </c>
      <c r="L77" s="369">
        <v>0</v>
      </c>
      <c r="M77" s="340" t="s">
        <v>180</v>
      </c>
      <c r="N77" s="341">
        <v>1</v>
      </c>
      <c r="O77" s="342">
        <f>$A$9*$B$34*$C$75*$D$77*N77</f>
        <v>0</v>
      </c>
      <c r="P77" s="359">
        <v>0</v>
      </c>
      <c r="Q77" s="340">
        <v>10</v>
      </c>
      <c r="R77" s="343">
        <f>100-(P77-L77)*Q77</f>
        <v>100</v>
      </c>
      <c r="S77" s="344">
        <f t="shared" si="4"/>
        <v>0</v>
      </c>
      <c r="T77" s="345"/>
      <c r="U77" s="345"/>
      <c r="V77" s="346"/>
      <c r="W77" s="347"/>
    </row>
    <row r="78" spans="1:23" s="34" customFormat="1" ht="66" hidden="1" customHeight="1">
      <c r="A78" s="508"/>
      <c r="B78" s="510"/>
      <c r="C78" s="615"/>
      <c r="D78" s="593"/>
      <c r="E78" s="520" t="s">
        <v>95</v>
      </c>
      <c r="F78" s="620" t="s">
        <v>96</v>
      </c>
      <c r="G78" s="622" t="s">
        <v>730</v>
      </c>
      <c r="H78" s="623" t="s">
        <v>96</v>
      </c>
      <c r="I78" s="242" t="s">
        <v>485</v>
      </c>
      <c r="J78" s="304" t="s">
        <v>404</v>
      </c>
      <c r="K78" s="237" t="s">
        <v>179</v>
      </c>
      <c r="L78" s="367">
        <v>0</v>
      </c>
      <c r="M78" s="237" t="s">
        <v>180</v>
      </c>
      <c r="N78" s="194">
        <v>0.5</v>
      </c>
      <c r="O78" s="306">
        <f>$A$9*$B$34*$C$75*$D$78*N78</f>
        <v>0</v>
      </c>
      <c r="P78" s="357">
        <v>0</v>
      </c>
      <c r="Q78" s="237">
        <v>10</v>
      </c>
      <c r="R78" s="195">
        <f>100-(P78-L79)*Q78</f>
        <v>100</v>
      </c>
      <c r="S78" s="196">
        <f t="shared" si="4"/>
        <v>0</v>
      </c>
      <c r="T78" s="44"/>
      <c r="U78" s="44"/>
      <c r="V78" s="41"/>
      <c r="W78" s="43"/>
    </row>
    <row r="79" spans="1:23" s="34" customFormat="1" ht="57.75" hidden="1" customHeight="1">
      <c r="A79" s="508"/>
      <c r="B79" s="510"/>
      <c r="C79" s="518"/>
      <c r="D79" s="544"/>
      <c r="E79" s="521"/>
      <c r="F79" s="621"/>
      <c r="G79" s="622"/>
      <c r="H79" s="624"/>
      <c r="I79" s="242" t="s">
        <v>484</v>
      </c>
      <c r="J79" s="304" t="s">
        <v>405</v>
      </c>
      <c r="K79" s="237" t="s">
        <v>179</v>
      </c>
      <c r="L79" s="367">
        <v>0</v>
      </c>
      <c r="M79" s="237" t="s">
        <v>180</v>
      </c>
      <c r="N79" s="295">
        <v>0.5</v>
      </c>
      <c r="O79" s="306">
        <f>$A$9*$B$34*$C$75*$D$78*N79</f>
        <v>0</v>
      </c>
      <c r="P79" s="357">
        <v>0</v>
      </c>
      <c r="Q79" s="237">
        <v>10</v>
      </c>
      <c r="R79" s="195">
        <f>100-(P79-L80)*Q79</f>
        <v>100</v>
      </c>
      <c r="S79" s="196">
        <f t="shared" si="4"/>
        <v>0</v>
      </c>
      <c r="T79" s="44"/>
      <c r="U79" s="44"/>
      <c r="V79" s="41"/>
      <c r="W79" s="43"/>
    </row>
    <row r="80" spans="1:23" s="34" customFormat="1" ht="25.7" customHeight="1">
      <c r="A80" s="508"/>
      <c r="B80" s="510"/>
      <c r="C80" s="517">
        <v>0.14000000000000001</v>
      </c>
      <c r="D80" s="191"/>
      <c r="E80" s="209" t="s">
        <v>220</v>
      </c>
      <c r="F80" s="645" t="s">
        <v>195</v>
      </c>
      <c r="G80" s="646"/>
      <c r="H80" s="646"/>
      <c r="I80" s="646"/>
      <c r="J80" s="646"/>
      <c r="K80" s="646"/>
      <c r="L80" s="646"/>
      <c r="M80" s="647"/>
      <c r="N80" s="243"/>
      <c r="O80" s="307"/>
      <c r="P80" s="239"/>
      <c r="Q80" s="239"/>
      <c r="R80" s="240"/>
      <c r="S80" s="235"/>
      <c r="T80" s="236"/>
      <c r="U80" s="236"/>
      <c r="V80" s="228"/>
      <c r="W80" s="229"/>
    </row>
    <row r="81" spans="1:23" s="34" customFormat="1" ht="33.6" customHeight="1">
      <c r="A81" s="508"/>
      <c r="B81" s="510"/>
      <c r="C81" s="586"/>
      <c r="D81" s="288">
        <v>0.5</v>
      </c>
      <c r="E81" s="9" t="s">
        <v>170</v>
      </c>
      <c r="F81" s="106" t="s">
        <v>770</v>
      </c>
      <c r="G81" s="9" t="s">
        <v>731</v>
      </c>
      <c r="H81" s="106" t="s">
        <v>770</v>
      </c>
      <c r="I81" s="9" t="s">
        <v>732</v>
      </c>
      <c r="J81" s="106" t="s">
        <v>772</v>
      </c>
      <c r="K81" s="348" t="s">
        <v>781</v>
      </c>
      <c r="L81" s="367">
        <v>1139</v>
      </c>
      <c r="M81" s="237" t="s">
        <v>180</v>
      </c>
      <c r="N81" s="194">
        <v>1</v>
      </c>
      <c r="O81" s="306">
        <f>$A$9*$B$34*$C$80*$D$81*N81</f>
        <v>3.1535000000000001E-2</v>
      </c>
      <c r="P81" s="357">
        <v>1320</v>
      </c>
      <c r="Q81" s="237">
        <v>10</v>
      </c>
      <c r="R81" s="195">
        <f>100-(P81-L81)*Q81</f>
        <v>-1710</v>
      </c>
      <c r="S81" s="196">
        <f t="shared" si="4"/>
        <v>-53.924849999999999</v>
      </c>
      <c r="T81" s="44"/>
      <c r="U81" s="44"/>
      <c r="V81" s="41"/>
      <c r="W81" s="43"/>
    </row>
    <row r="82" spans="1:23" s="34" customFormat="1" ht="36" hidden="1" customHeight="1">
      <c r="A82" s="508"/>
      <c r="B82" s="510"/>
      <c r="C82" s="586"/>
      <c r="D82" s="288">
        <v>0</v>
      </c>
      <c r="E82" s="9" t="s">
        <v>171</v>
      </c>
      <c r="F82" s="106" t="s">
        <v>172</v>
      </c>
      <c r="G82" s="9" t="s">
        <v>171</v>
      </c>
      <c r="H82" s="106" t="s">
        <v>172</v>
      </c>
      <c r="I82" s="9" t="s">
        <v>171</v>
      </c>
      <c r="J82" s="106" t="s">
        <v>437</v>
      </c>
      <c r="K82" s="237" t="s">
        <v>179</v>
      </c>
      <c r="L82" s="367">
        <v>0</v>
      </c>
      <c r="M82" s="237" t="s">
        <v>180</v>
      </c>
      <c r="N82" s="194">
        <v>0</v>
      </c>
      <c r="O82" s="306"/>
      <c r="P82" s="357">
        <v>0</v>
      </c>
      <c r="Q82" s="237">
        <v>10</v>
      </c>
      <c r="R82" s="195">
        <f>100-(P82-L82)*Q82</f>
        <v>100</v>
      </c>
      <c r="S82" s="196">
        <f t="shared" si="4"/>
        <v>0</v>
      </c>
      <c r="T82" s="44"/>
      <c r="U82" s="44"/>
      <c r="V82" s="41"/>
      <c r="W82" s="43"/>
    </row>
    <row r="83" spans="1:23" s="34" customFormat="1" ht="30">
      <c r="A83" s="508"/>
      <c r="B83" s="510"/>
      <c r="C83" s="616"/>
      <c r="D83" s="288">
        <v>0.5</v>
      </c>
      <c r="E83" s="9" t="s">
        <v>173</v>
      </c>
      <c r="F83" s="106" t="s">
        <v>174</v>
      </c>
      <c r="G83" s="9" t="s">
        <v>735</v>
      </c>
      <c r="H83" s="106" t="s">
        <v>174</v>
      </c>
      <c r="I83" s="9" t="s">
        <v>736</v>
      </c>
      <c r="J83" s="106" t="s">
        <v>451</v>
      </c>
      <c r="K83" s="237" t="s">
        <v>179</v>
      </c>
      <c r="L83" s="367">
        <v>0</v>
      </c>
      <c r="M83" s="237" t="s">
        <v>180</v>
      </c>
      <c r="N83" s="194">
        <v>1</v>
      </c>
      <c r="O83" s="306">
        <f>$A$9*$B$34*$C$80*$D$83*N83</f>
        <v>3.1535000000000001E-2</v>
      </c>
      <c r="P83" s="357">
        <v>0</v>
      </c>
      <c r="Q83" s="237">
        <v>10</v>
      </c>
      <c r="R83" s="195">
        <f>100-(P83-L83)*Q83</f>
        <v>100</v>
      </c>
      <c r="S83" s="196">
        <f t="shared" si="4"/>
        <v>3.1535000000000002</v>
      </c>
      <c r="T83" s="44"/>
      <c r="U83" s="44"/>
      <c r="V83" s="41"/>
      <c r="W83" s="43"/>
    </row>
    <row r="84" spans="1:23" s="34" customFormat="1" ht="24.6" customHeight="1">
      <c r="A84" s="508"/>
      <c r="B84" s="510"/>
      <c r="C84" s="517">
        <v>0.08</v>
      </c>
      <c r="D84" s="191"/>
      <c r="E84" s="231" t="s">
        <v>221</v>
      </c>
      <c r="F84" s="617" t="s">
        <v>196</v>
      </c>
      <c r="G84" s="618"/>
      <c r="H84" s="618"/>
      <c r="I84" s="618"/>
      <c r="J84" s="618"/>
      <c r="K84" s="618"/>
      <c r="L84" s="618"/>
      <c r="M84" s="619"/>
      <c r="N84" s="243"/>
      <c r="O84" s="307"/>
      <c r="P84" s="236"/>
      <c r="Q84" s="236"/>
      <c r="R84" s="228"/>
      <c r="S84" s="235"/>
      <c r="T84" s="236"/>
      <c r="U84" s="236"/>
      <c r="V84" s="228"/>
      <c r="W84" s="229"/>
    </row>
    <row r="85" spans="1:23" s="34" customFormat="1" ht="78" hidden="1" customHeight="1">
      <c r="A85" s="508"/>
      <c r="B85" s="510"/>
      <c r="C85" s="615"/>
      <c r="D85" s="593">
        <v>0.5</v>
      </c>
      <c r="E85" s="605" t="s">
        <v>99</v>
      </c>
      <c r="F85" s="605" t="s">
        <v>100</v>
      </c>
      <c r="G85" s="605" t="s">
        <v>737</v>
      </c>
      <c r="H85" s="605" t="s">
        <v>456</v>
      </c>
      <c r="I85" s="106" t="s">
        <v>738</v>
      </c>
      <c r="J85" s="192" t="s">
        <v>408</v>
      </c>
      <c r="K85" s="244" t="s">
        <v>179</v>
      </c>
      <c r="L85" s="367">
        <v>0</v>
      </c>
      <c r="M85" s="60" t="s">
        <v>180</v>
      </c>
      <c r="N85" s="194"/>
      <c r="O85" s="306">
        <f>$A$9*$B$34*$C$84*$D$85*N85</f>
        <v>0</v>
      </c>
      <c r="P85" s="357">
        <v>0</v>
      </c>
      <c r="Q85" s="237">
        <v>10</v>
      </c>
      <c r="R85" s="195">
        <f>100-(P85-L85)*Q85</f>
        <v>100</v>
      </c>
      <c r="S85" s="196">
        <f t="shared" si="4"/>
        <v>0</v>
      </c>
      <c r="T85" s="44"/>
      <c r="U85" s="44"/>
      <c r="V85" s="41"/>
      <c r="W85" s="43"/>
    </row>
    <row r="86" spans="1:23" s="34" customFormat="1" ht="56.25" customHeight="1">
      <c r="A86" s="508"/>
      <c r="B86" s="510"/>
      <c r="C86" s="615"/>
      <c r="D86" s="594"/>
      <c r="E86" s="607"/>
      <c r="F86" s="607"/>
      <c r="G86" s="607"/>
      <c r="H86" s="607"/>
      <c r="I86" s="292" t="s">
        <v>486</v>
      </c>
      <c r="J86" s="331" t="s">
        <v>409</v>
      </c>
      <c r="K86" s="353" t="s">
        <v>782</v>
      </c>
      <c r="L86" s="367">
        <v>1</v>
      </c>
      <c r="M86" s="60" t="s">
        <v>180</v>
      </c>
      <c r="N86" s="194">
        <v>1</v>
      </c>
      <c r="O86" s="306">
        <f>$A$9*$B$34*$C$84*$D$85*N86</f>
        <v>1.8020000000000001E-2</v>
      </c>
      <c r="P86" s="357">
        <v>1</v>
      </c>
      <c r="Q86" s="237">
        <v>10</v>
      </c>
      <c r="R86" s="195">
        <f>100-(P86-L86)*Q86</f>
        <v>100</v>
      </c>
      <c r="S86" s="196">
        <f t="shared" si="4"/>
        <v>1.802</v>
      </c>
      <c r="T86" s="44"/>
      <c r="U86" s="44"/>
      <c r="V86" s="41"/>
      <c r="W86" s="43"/>
    </row>
    <row r="87" spans="1:23" s="34" customFormat="1" ht="51" hidden="1" customHeight="1">
      <c r="A87" s="508"/>
      <c r="B87" s="510"/>
      <c r="C87" s="615"/>
      <c r="D87" s="593">
        <v>0.5</v>
      </c>
      <c r="E87" s="605" t="s">
        <v>101</v>
      </c>
      <c r="F87" s="605" t="s">
        <v>102</v>
      </c>
      <c r="G87" s="605" t="s">
        <v>739</v>
      </c>
      <c r="H87" s="605" t="s">
        <v>465</v>
      </c>
      <c r="I87" s="192" t="s">
        <v>740</v>
      </c>
      <c r="J87" s="114" t="s">
        <v>410</v>
      </c>
      <c r="K87" s="353" t="s">
        <v>782</v>
      </c>
      <c r="L87" s="367">
        <v>0</v>
      </c>
      <c r="M87" s="60" t="s">
        <v>180</v>
      </c>
      <c r="N87" s="194"/>
      <c r="O87" s="306">
        <f>$A$9*$B$34*$C$84*$D$87*N87</f>
        <v>0</v>
      </c>
      <c r="P87" s="357">
        <v>0</v>
      </c>
      <c r="Q87" s="237">
        <v>10</v>
      </c>
      <c r="R87" s="195">
        <f>100-(P87-L87)*Q87</f>
        <v>100</v>
      </c>
      <c r="S87" s="196">
        <f t="shared" si="4"/>
        <v>0</v>
      </c>
      <c r="T87" s="44"/>
      <c r="U87" s="44"/>
      <c r="V87" s="41"/>
      <c r="W87" s="43"/>
    </row>
    <row r="88" spans="1:23" s="34" customFormat="1" ht="48.75" customHeight="1">
      <c r="A88" s="508"/>
      <c r="B88" s="510"/>
      <c r="C88" s="615"/>
      <c r="D88" s="544"/>
      <c r="E88" s="606"/>
      <c r="F88" s="606"/>
      <c r="G88" s="606"/>
      <c r="H88" s="606"/>
      <c r="I88" s="192" t="s">
        <v>741</v>
      </c>
      <c r="J88" s="636" t="s">
        <v>411</v>
      </c>
      <c r="K88" s="353" t="s">
        <v>782</v>
      </c>
      <c r="L88" s="367">
        <v>1</v>
      </c>
      <c r="M88" s="60" t="s">
        <v>180</v>
      </c>
      <c r="N88" s="194">
        <v>1</v>
      </c>
      <c r="O88" s="306">
        <f>$A$9*$B$34*$C$84*$D$87*N88</f>
        <v>1.8020000000000001E-2</v>
      </c>
      <c r="P88" s="357">
        <v>1</v>
      </c>
      <c r="Q88" s="237">
        <v>10</v>
      </c>
      <c r="R88" s="195">
        <f>100-(P88-L88)*Q88</f>
        <v>100</v>
      </c>
      <c r="S88" s="196">
        <f t="shared" si="4"/>
        <v>1.802</v>
      </c>
      <c r="T88" s="44"/>
      <c r="U88" s="44"/>
      <c r="V88" s="41"/>
      <c r="W88" s="43"/>
    </row>
    <row r="89" spans="1:23" s="34" customFormat="1" ht="30" hidden="1" customHeight="1">
      <c r="A89" s="508"/>
      <c r="B89" s="510"/>
      <c r="C89" s="518"/>
      <c r="D89" s="594"/>
      <c r="E89" s="607"/>
      <c r="F89" s="607"/>
      <c r="G89" s="607"/>
      <c r="H89" s="607"/>
      <c r="I89" s="292"/>
      <c r="J89" s="637"/>
      <c r="K89" s="353" t="s">
        <v>782</v>
      </c>
      <c r="L89" s="367">
        <v>0</v>
      </c>
      <c r="M89" s="60" t="s">
        <v>36</v>
      </c>
      <c r="N89" s="194">
        <v>0</v>
      </c>
      <c r="O89" s="306">
        <f>$A$9*$B$34*$C$84*$D$87*J89*N89</f>
        <v>0</v>
      </c>
      <c r="P89" s="357">
        <v>0</v>
      </c>
      <c r="Q89" s="44"/>
      <c r="R89" s="195">
        <f>100-(P89-L89)*10</f>
        <v>100</v>
      </c>
      <c r="S89" s="196">
        <f t="shared" si="4"/>
        <v>0</v>
      </c>
      <c r="T89" s="44"/>
      <c r="U89" s="44"/>
      <c r="V89" s="41"/>
      <c r="W89" s="43"/>
    </row>
    <row r="90" spans="1:23" s="34" customFormat="1" ht="21" customHeight="1">
      <c r="A90" s="508"/>
      <c r="B90" s="511"/>
      <c r="C90" s="330"/>
      <c r="D90" s="188"/>
      <c r="E90" s="209" t="s">
        <v>222</v>
      </c>
      <c r="F90" s="632" t="s">
        <v>197</v>
      </c>
      <c r="G90" s="633"/>
      <c r="H90" s="633"/>
      <c r="I90" s="633"/>
      <c r="J90" s="633"/>
      <c r="K90" s="633"/>
      <c r="L90" s="633"/>
      <c r="M90" s="634"/>
      <c r="N90" s="243"/>
      <c r="O90" s="307"/>
      <c r="P90" s="236"/>
      <c r="Q90" s="236"/>
      <c r="R90" s="228"/>
      <c r="S90" s="235"/>
      <c r="T90" s="236"/>
      <c r="U90" s="236"/>
      <c r="V90" s="228"/>
      <c r="W90" s="229"/>
    </row>
    <row r="91" spans="1:23" s="34" customFormat="1" ht="36.6" hidden="1" customHeight="1">
      <c r="A91" s="508"/>
      <c r="B91" s="329"/>
      <c r="C91" s="328"/>
      <c r="D91" s="288">
        <v>1</v>
      </c>
      <c r="E91" s="237" t="s">
        <v>104</v>
      </c>
      <c r="F91" s="106" t="s">
        <v>105</v>
      </c>
      <c r="G91" s="237" t="s">
        <v>742</v>
      </c>
      <c r="H91" s="106" t="s">
        <v>430</v>
      </c>
      <c r="I91" s="237" t="s">
        <v>743</v>
      </c>
      <c r="J91" s="106" t="s">
        <v>454</v>
      </c>
      <c r="K91" s="244" t="s">
        <v>179</v>
      </c>
      <c r="L91" s="367">
        <v>0</v>
      </c>
      <c r="M91" s="60" t="s">
        <v>180</v>
      </c>
      <c r="N91" s="194">
        <v>1</v>
      </c>
      <c r="O91" s="306">
        <f>$A$9*$B$34*$C$90*$D$91*N91</f>
        <v>0</v>
      </c>
      <c r="P91" s="357">
        <v>0</v>
      </c>
      <c r="Q91" s="237">
        <v>10</v>
      </c>
      <c r="R91" s="195">
        <f>100-(P91-L91)*Q91</f>
        <v>100</v>
      </c>
      <c r="S91" s="196">
        <f t="shared" si="4"/>
        <v>0</v>
      </c>
      <c r="T91" s="44"/>
      <c r="U91" s="44"/>
      <c r="V91" s="41"/>
      <c r="W91" s="43"/>
    </row>
    <row r="92" spans="1:23" s="34" customFormat="1" ht="18.75" customHeight="1">
      <c r="A92" s="508"/>
      <c r="B92" s="326"/>
      <c r="C92" s="327"/>
      <c r="D92" s="326"/>
      <c r="E92" s="237"/>
      <c r="F92" s="271"/>
      <c r="G92" s="317"/>
      <c r="H92" s="271"/>
      <c r="I92" s="317"/>
      <c r="J92" s="271"/>
      <c r="K92" s="246"/>
      <c r="L92" s="370"/>
      <c r="M92" s="61"/>
      <c r="N92" s="295"/>
      <c r="O92" s="318"/>
      <c r="P92" s="357"/>
      <c r="Q92" s="237"/>
      <c r="R92" s="195"/>
      <c r="S92" s="196"/>
      <c r="T92" s="44"/>
      <c r="U92" s="44"/>
      <c r="V92" s="41"/>
      <c r="W92" s="43"/>
    </row>
    <row r="93" spans="1:23" s="34" customFormat="1" ht="21" customHeight="1">
      <c r="A93" s="508"/>
      <c r="B93" s="509">
        <v>0.12</v>
      </c>
      <c r="C93" s="324"/>
      <c r="D93" s="115"/>
      <c r="E93" s="282" t="s">
        <v>774</v>
      </c>
      <c r="F93" s="514" t="s">
        <v>773</v>
      </c>
      <c r="G93" s="515"/>
      <c r="H93" s="515"/>
      <c r="I93" s="515"/>
      <c r="J93" s="515"/>
      <c r="K93" s="515"/>
      <c r="L93" s="515"/>
      <c r="M93" s="516"/>
      <c r="N93" s="319"/>
      <c r="O93" s="320"/>
      <c r="P93" s="357"/>
      <c r="Q93" s="321"/>
      <c r="R93" s="322"/>
      <c r="S93" s="325">
        <f>SUM(S94:S102)</f>
        <v>10.199999999999999</v>
      </c>
      <c r="T93" s="323"/>
      <c r="U93" s="323"/>
      <c r="V93" s="279"/>
      <c r="W93" s="280"/>
    </row>
    <row r="94" spans="1:23" s="34" customFormat="1" ht="65.25" customHeight="1">
      <c r="A94" s="508"/>
      <c r="B94" s="510"/>
      <c r="C94" s="111">
        <v>0.1</v>
      </c>
      <c r="D94" s="316">
        <v>1</v>
      </c>
      <c r="E94" s="203" t="s">
        <v>18</v>
      </c>
      <c r="F94" s="35" t="s">
        <v>54</v>
      </c>
      <c r="G94" s="204" t="s">
        <v>502</v>
      </c>
      <c r="H94" s="35" t="s">
        <v>54</v>
      </c>
      <c r="I94" s="204" t="s">
        <v>503</v>
      </c>
      <c r="J94" s="35" t="s">
        <v>423</v>
      </c>
      <c r="K94" s="205" t="s">
        <v>424</v>
      </c>
      <c r="L94" s="365">
        <v>0</v>
      </c>
      <c r="M94" s="205" t="s">
        <v>180</v>
      </c>
      <c r="N94" s="206">
        <v>1</v>
      </c>
      <c r="O94" s="305">
        <f>$A$9*$B$93*$C$94*$D$94*N94</f>
        <v>1.0200000000000001E-2</v>
      </c>
      <c r="P94" s="355">
        <v>0</v>
      </c>
      <c r="Q94" s="266">
        <v>10</v>
      </c>
      <c r="R94" s="195">
        <f>100-(L94-P94)*Q94</f>
        <v>100</v>
      </c>
      <c r="S94" s="196">
        <f>R94*O94</f>
        <v>1.02</v>
      </c>
      <c r="T94" s="7"/>
      <c r="U94" s="102"/>
      <c r="V94" s="267"/>
      <c r="W94" s="37"/>
    </row>
    <row r="95" spans="1:23" s="34" customFormat="1" ht="47.25" customHeight="1">
      <c r="A95" s="508"/>
      <c r="B95" s="510"/>
      <c r="C95" s="111">
        <v>7.0000000000000007E-2</v>
      </c>
      <c r="D95" s="314">
        <v>1</v>
      </c>
      <c r="E95" s="138" t="s">
        <v>73</v>
      </c>
      <c r="F95" s="133" t="s">
        <v>74</v>
      </c>
      <c r="G95" s="138" t="s">
        <v>555</v>
      </c>
      <c r="H95" s="133" t="s">
        <v>439</v>
      </c>
      <c r="I95" s="138" t="s">
        <v>556</v>
      </c>
      <c r="J95" s="294" t="s">
        <v>487</v>
      </c>
      <c r="K95" s="237" t="s">
        <v>179</v>
      </c>
      <c r="L95" s="367">
        <v>0</v>
      </c>
      <c r="M95" s="133" t="s">
        <v>180</v>
      </c>
      <c r="N95" s="194">
        <v>1</v>
      </c>
      <c r="O95" s="305">
        <f>$A$9*$B$93*$C$95*$D$95*N95</f>
        <v>7.1400000000000005E-3</v>
      </c>
      <c r="P95" s="357">
        <v>0</v>
      </c>
      <c r="Q95" s="237">
        <v>10</v>
      </c>
      <c r="R95" s="195">
        <f t="shared" ref="R95:R101" si="5">100-(P95-L95)*Q95</f>
        <v>100</v>
      </c>
      <c r="S95" s="196">
        <f t="shared" ref="S95:S102" si="6">R95*O95</f>
        <v>0.71400000000000008</v>
      </c>
      <c r="T95" s="44"/>
      <c r="U95" s="44"/>
      <c r="V95" s="41"/>
      <c r="W95" s="43"/>
    </row>
    <row r="96" spans="1:23" s="34" customFormat="1" ht="51" customHeight="1">
      <c r="A96" s="508"/>
      <c r="B96" s="510"/>
      <c r="C96" s="111">
        <v>7.0000000000000007E-2</v>
      </c>
      <c r="D96" s="316">
        <v>1</v>
      </c>
      <c r="E96" s="138" t="s">
        <v>75</v>
      </c>
      <c r="F96" s="133" t="s">
        <v>76</v>
      </c>
      <c r="G96" s="138" t="s">
        <v>557</v>
      </c>
      <c r="H96" s="133" t="s">
        <v>453</v>
      </c>
      <c r="I96" s="138" t="s">
        <v>558</v>
      </c>
      <c r="J96" s="294" t="s">
        <v>440</v>
      </c>
      <c r="K96" s="237" t="s">
        <v>179</v>
      </c>
      <c r="L96" s="367">
        <v>0</v>
      </c>
      <c r="M96" s="133" t="s">
        <v>180</v>
      </c>
      <c r="N96" s="194">
        <v>1</v>
      </c>
      <c r="O96" s="305">
        <f>$A$9*$B$93*$C$96*$D$96*N96</f>
        <v>7.1400000000000005E-3</v>
      </c>
      <c r="P96" s="357">
        <v>0</v>
      </c>
      <c r="Q96" s="237">
        <v>10</v>
      </c>
      <c r="R96" s="195">
        <f t="shared" si="5"/>
        <v>100</v>
      </c>
      <c r="S96" s="196">
        <f t="shared" si="6"/>
        <v>0.71400000000000008</v>
      </c>
      <c r="T96" s="44"/>
      <c r="U96" s="44"/>
      <c r="V96" s="41"/>
      <c r="W96" s="43"/>
    </row>
    <row r="97" spans="1:23" s="34" customFormat="1" ht="36" customHeight="1">
      <c r="A97" s="508"/>
      <c r="B97" s="510"/>
      <c r="C97" s="111">
        <v>0.1</v>
      </c>
      <c r="D97" s="315">
        <v>1</v>
      </c>
      <c r="E97" s="138" t="s">
        <v>92</v>
      </c>
      <c r="F97" s="313" t="s">
        <v>93</v>
      </c>
      <c r="G97" s="138" t="s">
        <v>715</v>
      </c>
      <c r="H97" s="313" t="s">
        <v>93</v>
      </c>
      <c r="I97" s="372" t="s">
        <v>719</v>
      </c>
      <c r="J97" s="313" t="s">
        <v>448</v>
      </c>
      <c r="K97" s="237" t="s">
        <v>179</v>
      </c>
      <c r="L97" s="367">
        <v>0</v>
      </c>
      <c r="M97" s="237" t="s">
        <v>180</v>
      </c>
      <c r="N97" s="194">
        <v>1</v>
      </c>
      <c r="O97" s="305">
        <f>$A$9*$B$93*$C$97*$D$97*N97</f>
        <v>1.0200000000000001E-2</v>
      </c>
      <c r="P97" s="357">
        <v>0</v>
      </c>
      <c r="Q97" s="237">
        <v>10</v>
      </c>
      <c r="R97" s="195">
        <f t="shared" si="5"/>
        <v>100</v>
      </c>
      <c r="S97" s="196">
        <f t="shared" si="6"/>
        <v>1.02</v>
      </c>
      <c r="T97" s="44"/>
      <c r="U97" s="44"/>
      <c r="V97" s="41"/>
      <c r="W97" s="43"/>
    </row>
    <row r="98" spans="1:23" s="34" customFormat="1" ht="65.25" customHeight="1">
      <c r="A98" s="508"/>
      <c r="B98" s="510"/>
      <c r="C98" s="517">
        <v>0.2</v>
      </c>
      <c r="D98" s="519">
        <v>1</v>
      </c>
      <c r="E98" s="520" t="s">
        <v>95</v>
      </c>
      <c r="F98" s="620" t="s">
        <v>96</v>
      </c>
      <c r="G98" s="622" t="s">
        <v>730</v>
      </c>
      <c r="H98" s="635" t="s">
        <v>96</v>
      </c>
      <c r="I98" s="309" t="s">
        <v>485</v>
      </c>
      <c r="J98" s="331" t="s">
        <v>404</v>
      </c>
      <c r="K98" s="237" t="s">
        <v>179</v>
      </c>
      <c r="L98" s="367">
        <v>0</v>
      </c>
      <c r="M98" s="237" t="s">
        <v>180</v>
      </c>
      <c r="N98" s="194">
        <v>0.5</v>
      </c>
      <c r="O98" s="305">
        <f>$A$9*$B$93*$C$98*$D$98*N98</f>
        <v>1.0200000000000001E-2</v>
      </c>
      <c r="P98" s="357">
        <v>0</v>
      </c>
      <c r="Q98" s="237">
        <v>10</v>
      </c>
      <c r="R98" s="195">
        <f t="shared" si="5"/>
        <v>100</v>
      </c>
      <c r="S98" s="196">
        <f t="shared" si="6"/>
        <v>1.02</v>
      </c>
      <c r="T98" s="44"/>
      <c r="U98" s="44"/>
      <c r="V98" s="41"/>
      <c r="W98" s="43"/>
    </row>
    <row r="99" spans="1:23" s="34" customFormat="1" ht="45.75" customHeight="1">
      <c r="A99" s="508"/>
      <c r="B99" s="510"/>
      <c r="C99" s="518"/>
      <c r="D99" s="519"/>
      <c r="E99" s="521"/>
      <c r="F99" s="621"/>
      <c r="G99" s="622"/>
      <c r="H99" s="635"/>
      <c r="I99" s="297" t="s">
        <v>484</v>
      </c>
      <c r="J99" s="114" t="s">
        <v>405</v>
      </c>
      <c r="K99" s="237" t="s">
        <v>179</v>
      </c>
      <c r="L99" s="367">
        <v>0</v>
      </c>
      <c r="M99" s="237" t="s">
        <v>180</v>
      </c>
      <c r="N99" s="295">
        <v>0.5</v>
      </c>
      <c r="O99" s="305">
        <f>$A$9*$B$93*$C$98*$D$98*N99</f>
        <v>1.0200000000000001E-2</v>
      </c>
      <c r="P99" s="357"/>
      <c r="Q99" s="237">
        <v>10</v>
      </c>
      <c r="R99" s="195">
        <f t="shared" si="5"/>
        <v>100</v>
      </c>
      <c r="S99" s="196">
        <f t="shared" si="6"/>
        <v>1.02</v>
      </c>
      <c r="T99" s="44"/>
      <c r="U99" s="44"/>
      <c r="V99" s="41"/>
      <c r="W99" s="43"/>
    </row>
    <row r="100" spans="1:23" s="34" customFormat="1" ht="48" customHeight="1">
      <c r="A100" s="508"/>
      <c r="B100" s="510"/>
      <c r="C100" s="349">
        <v>0.2</v>
      </c>
      <c r="D100" s="350">
        <v>1</v>
      </c>
      <c r="E100" s="351" t="s">
        <v>99</v>
      </c>
      <c r="F100" s="351" t="s">
        <v>100</v>
      </c>
      <c r="G100" s="351" t="s">
        <v>737</v>
      </c>
      <c r="H100" s="351" t="s">
        <v>456</v>
      </c>
      <c r="I100" s="133" t="s">
        <v>738</v>
      </c>
      <c r="J100" s="133" t="s">
        <v>488</v>
      </c>
      <c r="K100" s="244" t="s">
        <v>179</v>
      </c>
      <c r="L100" s="367">
        <v>0</v>
      </c>
      <c r="M100" s="60" t="s">
        <v>180</v>
      </c>
      <c r="N100" s="194">
        <v>1</v>
      </c>
      <c r="O100" s="305">
        <f>$A$9*$B$93*$C$100*$D$100*N100</f>
        <v>2.0400000000000001E-2</v>
      </c>
      <c r="P100" s="357">
        <v>0</v>
      </c>
      <c r="Q100" s="237">
        <v>10</v>
      </c>
      <c r="R100" s="195">
        <f t="shared" si="5"/>
        <v>100</v>
      </c>
      <c r="S100" s="196">
        <f t="shared" si="6"/>
        <v>2.04</v>
      </c>
      <c r="T100" s="44"/>
      <c r="U100" s="44"/>
      <c r="V100" s="41"/>
      <c r="W100" s="43"/>
    </row>
    <row r="101" spans="1:23" s="34" customFormat="1" ht="45.75" customHeight="1">
      <c r="A101" s="508"/>
      <c r="B101" s="510"/>
      <c r="C101" s="349">
        <v>0.18</v>
      </c>
      <c r="D101" s="350">
        <v>1</v>
      </c>
      <c r="E101" s="351" t="s">
        <v>101</v>
      </c>
      <c r="F101" s="351" t="s">
        <v>102</v>
      </c>
      <c r="G101" s="351" t="s">
        <v>739</v>
      </c>
      <c r="H101" s="351" t="s">
        <v>455</v>
      </c>
      <c r="I101" s="133" t="s">
        <v>740</v>
      </c>
      <c r="J101" s="133" t="s">
        <v>489</v>
      </c>
      <c r="K101" s="244" t="s">
        <v>179</v>
      </c>
      <c r="L101" s="367">
        <v>0</v>
      </c>
      <c r="M101" s="60" t="s">
        <v>180</v>
      </c>
      <c r="N101" s="194">
        <v>1</v>
      </c>
      <c r="O101" s="305">
        <f>$A$9*$B$93*$C$101*$D$101*N101</f>
        <v>1.8359999999999998E-2</v>
      </c>
      <c r="P101" s="357">
        <v>0</v>
      </c>
      <c r="Q101" s="237">
        <v>10</v>
      </c>
      <c r="R101" s="195">
        <f t="shared" si="5"/>
        <v>100</v>
      </c>
      <c r="S101" s="196">
        <f t="shared" si="6"/>
        <v>1.8359999999999999</v>
      </c>
      <c r="T101" s="44"/>
      <c r="U101" s="44"/>
      <c r="V101" s="41"/>
      <c r="W101" s="43"/>
    </row>
    <row r="102" spans="1:23" s="34" customFormat="1" ht="39.75" customHeight="1">
      <c r="A102" s="508"/>
      <c r="B102" s="511"/>
      <c r="C102" s="111">
        <v>0.08</v>
      </c>
      <c r="D102" s="316">
        <v>1</v>
      </c>
      <c r="E102" s="237" t="s">
        <v>104</v>
      </c>
      <c r="F102" s="106" t="s">
        <v>105</v>
      </c>
      <c r="G102" s="237" t="s">
        <v>742</v>
      </c>
      <c r="H102" s="106" t="s">
        <v>430</v>
      </c>
      <c r="I102" s="237" t="s">
        <v>743</v>
      </c>
      <c r="J102" s="237" t="s">
        <v>454</v>
      </c>
      <c r="K102" s="333" t="s">
        <v>784</v>
      </c>
      <c r="L102" s="367">
        <v>100</v>
      </c>
      <c r="M102" s="60" t="s">
        <v>180</v>
      </c>
      <c r="N102" s="194">
        <v>1</v>
      </c>
      <c r="O102" s="305">
        <f>$A$9*$B$93*$C$102*$D$102*N102</f>
        <v>8.1599999999999989E-3</v>
      </c>
      <c r="P102" s="357">
        <v>100</v>
      </c>
      <c r="Q102" s="237">
        <v>10</v>
      </c>
      <c r="R102" s="195">
        <f>P102</f>
        <v>100</v>
      </c>
      <c r="S102" s="196">
        <f t="shared" si="6"/>
        <v>0.81599999999999984</v>
      </c>
      <c r="T102" s="44"/>
      <c r="U102" s="44"/>
      <c r="V102" s="41"/>
      <c r="W102" s="43"/>
    </row>
    <row r="103" spans="1:23" s="34" customFormat="1">
      <c r="E103" s="53"/>
      <c r="F103" s="109"/>
      <c r="G103" s="245"/>
      <c r="H103" s="47"/>
      <c r="I103" s="47"/>
      <c r="J103" s="47"/>
      <c r="K103" s="246"/>
      <c r="L103" s="370"/>
      <c r="M103" s="61"/>
      <c r="N103" s="247"/>
      <c r="O103" s="247"/>
      <c r="P103" s="236"/>
      <c r="Q103" s="44"/>
      <c r="R103" s="41"/>
      <c r="S103" s="43"/>
      <c r="T103" s="44"/>
      <c r="U103" s="44"/>
      <c r="V103" s="41"/>
      <c r="W103" s="43"/>
    </row>
    <row r="104" spans="1:23" s="34" customFormat="1" ht="21" customHeight="1">
      <c r="A104" s="643"/>
      <c r="B104" s="643"/>
      <c r="C104" s="643"/>
      <c r="D104" s="644"/>
      <c r="E104" s="248" t="s">
        <v>198</v>
      </c>
      <c r="F104" s="531" t="s">
        <v>199</v>
      </c>
      <c r="G104" s="532"/>
      <c r="H104" s="532"/>
      <c r="I104" s="532"/>
      <c r="J104" s="532"/>
      <c r="K104" s="532"/>
      <c r="L104" s="532"/>
      <c r="M104" s="533"/>
      <c r="N104" s="249"/>
      <c r="O104" s="249"/>
      <c r="P104" s="236"/>
      <c r="Q104" s="250"/>
      <c r="R104" s="286"/>
      <c r="S104" s="287">
        <f>SUM(S105:S110)</f>
        <v>15</v>
      </c>
      <c r="T104" s="250"/>
      <c r="U104" s="250"/>
      <c r="V104" s="252"/>
      <c r="W104" s="251"/>
    </row>
    <row r="105" spans="1:23" s="34" customFormat="1" ht="42.75" customHeight="1">
      <c r="A105" s="638">
        <v>0.15</v>
      </c>
      <c r="B105" s="115">
        <v>0.7</v>
      </c>
      <c r="C105" s="111">
        <v>1</v>
      </c>
      <c r="D105" s="288">
        <v>1</v>
      </c>
      <c r="E105" s="136" t="s">
        <v>754</v>
      </c>
      <c r="F105" s="106" t="s">
        <v>200</v>
      </c>
      <c r="G105" s="136" t="s">
        <v>757</v>
      </c>
      <c r="H105" s="106" t="s">
        <v>200</v>
      </c>
      <c r="I105" s="136" t="s">
        <v>759</v>
      </c>
      <c r="J105" s="106" t="s">
        <v>200</v>
      </c>
      <c r="K105" s="244"/>
      <c r="L105" s="367"/>
      <c r="M105" s="60" t="s">
        <v>180</v>
      </c>
      <c r="N105" s="194">
        <v>1</v>
      </c>
      <c r="O105" s="306">
        <f>$A$105*$B$105*$C$105*$D$105*N105</f>
        <v>0.105</v>
      </c>
      <c r="P105" s="357">
        <v>0</v>
      </c>
      <c r="Q105" s="237"/>
      <c r="R105" s="195">
        <f>100-(P105-L105)*10</f>
        <v>100</v>
      </c>
      <c r="S105" s="196">
        <f>R105*O105</f>
        <v>10.5</v>
      </c>
      <c r="T105" s="44"/>
      <c r="U105" s="44"/>
      <c r="V105" s="41"/>
      <c r="W105" s="43"/>
    </row>
    <row r="106" spans="1:23" s="34" customFormat="1" ht="41.25" customHeight="1">
      <c r="A106" s="639"/>
      <c r="B106" s="115">
        <v>0.3</v>
      </c>
      <c r="C106" s="111">
        <v>1</v>
      </c>
      <c r="D106" s="288">
        <v>1</v>
      </c>
      <c r="E106" s="199" t="s">
        <v>755</v>
      </c>
      <c r="F106" s="106" t="s">
        <v>201</v>
      </c>
      <c r="G106" s="199" t="s">
        <v>764</v>
      </c>
      <c r="H106" s="106" t="s">
        <v>201</v>
      </c>
      <c r="I106" s="199" t="s">
        <v>760</v>
      </c>
      <c r="J106" s="106" t="s">
        <v>201</v>
      </c>
      <c r="K106" s="244"/>
      <c r="L106" s="367"/>
      <c r="M106" s="60" t="s">
        <v>180</v>
      </c>
      <c r="N106" s="194">
        <v>1</v>
      </c>
      <c r="O106" s="306">
        <f>$A$105*$B$106*$C$106*$D$106*N106</f>
        <v>4.4999999999999998E-2</v>
      </c>
      <c r="P106" s="357">
        <v>0</v>
      </c>
      <c r="Q106" s="237"/>
      <c r="R106" s="195">
        <f>100-(P106-L106)*10</f>
        <v>100</v>
      </c>
      <c r="S106" s="196">
        <f>R106*O106</f>
        <v>4.5</v>
      </c>
      <c r="T106" s="44"/>
      <c r="U106" s="44"/>
      <c r="V106" s="41"/>
      <c r="W106" s="43"/>
    </row>
    <row r="107" spans="1:23" s="34" customFormat="1" ht="18.600000000000001" customHeight="1">
      <c r="E107" s="253" t="s">
        <v>70</v>
      </c>
      <c r="F107" s="640" t="s">
        <v>202</v>
      </c>
      <c r="G107" s="641"/>
      <c r="H107" s="641"/>
      <c r="I107" s="641"/>
      <c r="J107" s="641"/>
      <c r="K107" s="641"/>
      <c r="L107" s="641"/>
      <c r="M107" s="642"/>
      <c r="N107" s="249"/>
      <c r="O107" s="308"/>
      <c r="P107" s="236"/>
      <c r="Q107" s="250"/>
      <c r="R107" s="252"/>
      <c r="S107" s="254"/>
      <c r="T107" s="250"/>
      <c r="U107" s="250"/>
      <c r="V107" s="252"/>
      <c r="W107" s="254"/>
    </row>
    <row r="108" spans="1:23" s="34" customFormat="1" ht="62.25" customHeight="1">
      <c r="E108" s="199" t="s">
        <v>18</v>
      </c>
      <c r="F108" s="119" t="s">
        <v>431</v>
      </c>
      <c r="G108" s="199" t="s">
        <v>502</v>
      </c>
      <c r="H108" s="119" t="s">
        <v>431</v>
      </c>
      <c r="I108" s="136" t="s">
        <v>503</v>
      </c>
      <c r="J108" s="119" t="s">
        <v>431</v>
      </c>
      <c r="K108" s="244" t="s">
        <v>780</v>
      </c>
      <c r="L108" s="367">
        <v>0</v>
      </c>
      <c r="M108" s="60" t="s">
        <v>180</v>
      </c>
      <c r="N108" s="194">
        <v>1</v>
      </c>
      <c r="O108" s="194"/>
      <c r="P108" s="357">
        <v>0</v>
      </c>
      <c r="Q108" s="44">
        <v>2</v>
      </c>
      <c r="R108" s="39">
        <v>0</v>
      </c>
      <c r="S108" s="39">
        <v>0</v>
      </c>
      <c r="T108" s="44"/>
      <c r="U108" s="44"/>
      <c r="V108" s="119"/>
      <c r="W108" s="49"/>
    </row>
    <row r="109" spans="1:23" s="34" customFormat="1" ht="62.25" customHeight="1">
      <c r="E109" s="199" t="s">
        <v>756</v>
      </c>
      <c r="F109" s="119" t="s">
        <v>432</v>
      </c>
      <c r="G109" s="199" t="s">
        <v>758</v>
      </c>
      <c r="H109" s="119" t="s">
        <v>432</v>
      </c>
      <c r="I109" s="136" t="s">
        <v>761</v>
      </c>
      <c r="J109" s="119" t="s">
        <v>432</v>
      </c>
      <c r="K109" s="333" t="s">
        <v>780</v>
      </c>
      <c r="L109" s="367">
        <v>0</v>
      </c>
      <c r="M109" s="60" t="s">
        <v>180</v>
      </c>
      <c r="N109" s="194">
        <v>1</v>
      </c>
      <c r="O109" s="194"/>
      <c r="P109" s="357">
        <v>0</v>
      </c>
      <c r="Q109" s="44">
        <v>0.5</v>
      </c>
      <c r="R109" s="39">
        <v>0</v>
      </c>
      <c r="S109" s="39">
        <v>0</v>
      </c>
      <c r="T109" s="44"/>
      <c r="U109" s="44"/>
      <c r="V109" s="119"/>
      <c r="W109" s="49"/>
    </row>
    <row r="110" spans="1:23" ht="57.95" customHeight="1">
      <c r="E110" s="137" t="s">
        <v>762</v>
      </c>
      <c r="F110" s="255" t="s">
        <v>203</v>
      </c>
      <c r="G110" s="199" t="s">
        <v>763</v>
      </c>
      <c r="H110" s="255" t="s">
        <v>203</v>
      </c>
      <c r="I110" s="199" t="s">
        <v>765</v>
      </c>
      <c r="J110" s="255" t="s">
        <v>203</v>
      </c>
      <c r="K110" s="333" t="s">
        <v>780</v>
      </c>
      <c r="L110" s="367">
        <v>0</v>
      </c>
      <c r="M110" s="60" t="s">
        <v>180</v>
      </c>
      <c r="N110" s="194">
        <v>1</v>
      </c>
      <c r="O110" s="194"/>
      <c r="P110" s="357">
        <v>0</v>
      </c>
      <c r="Q110" s="44">
        <v>0.2</v>
      </c>
      <c r="R110" s="39">
        <v>0</v>
      </c>
      <c r="S110" s="39">
        <v>0</v>
      </c>
      <c r="T110" s="44"/>
      <c r="U110" s="44"/>
      <c r="V110" s="119"/>
      <c r="W110" s="49"/>
    </row>
    <row r="111" spans="1:23" s="256" customFormat="1" ht="36.950000000000003" customHeight="1">
      <c r="E111" s="626" t="s">
        <v>204</v>
      </c>
      <c r="F111" s="627"/>
      <c r="G111" s="627"/>
      <c r="H111" s="627"/>
      <c r="I111" s="627"/>
      <c r="J111" s="627"/>
      <c r="K111" s="627"/>
      <c r="L111" s="627"/>
      <c r="M111" s="627"/>
      <c r="N111" s="627"/>
      <c r="O111" s="627"/>
      <c r="P111" s="627"/>
      <c r="Q111" s="627"/>
      <c r="R111" s="628"/>
      <c r="S111" s="272">
        <f>S10+S34+S93+S104</f>
        <v>105.3369747664852</v>
      </c>
      <c r="T111" s="257"/>
      <c r="U111" s="257"/>
      <c r="V111" s="258"/>
      <c r="W111" s="259"/>
    </row>
    <row r="112" spans="1:23">
      <c r="E112" s="629" t="s">
        <v>433</v>
      </c>
      <c r="F112" s="630"/>
      <c r="G112" s="630"/>
      <c r="H112" s="630"/>
      <c r="I112" s="630"/>
      <c r="J112" s="630"/>
      <c r="K112" s="630"/>
      <c r="L112" s="630"/>
      <c r="M112" s="630"/>
      <c r="N112" s="630"/>
      <c r="O112" s="630"/>
      <c r="P112" s="630"/>
      <c r="Q112" s="630"/>
      <c r="R112" s="631"/>
      <c r="S112" s="284" t="str">
        <f>IF(S111&gt;105,"A",IF(AND(S111&gt;100,S111&lt;=105),"B",IF(AND(S111&gt;=95,S111&lt;=100),"C",IF(AND(S111&gt;=90,S111&lt;95),"D",IF(S111&lt;90,"E",0)))))</f>
        <v>A</v>
      </c>
      <c r="T112" s="285"/>
      <c r="U112" s="285"/>
      <c r="V112" s="285"/>
      <c r="W112" s="285"/>
    </row>
    <row r="113" spans="5:24" ht="17.25" customHeight="1">
      <c r="E113" s="62"/>
      <c r="F113" s="62"/>
      <c r="G113" s="260"/>
      <c r="H113" s="132"/>
      <c r="I113" s="132"/>
      <c r="J113" s="132"/>
      <c r="K113" s="26"/>
      <c r="L113" s="360"/>
      <c r="M113" s="63"/>
      <c r="N113" s="261"/>
      <c r="O113" s="261"/>
      <c r="P113" s="128"/>
      <c r="Q113" s="128"/>
      <c r="R113" s="129"/>
    </row>
    <row r="114" spans="5:24" s="66" customFormat="1">
      <c r="E114" s="50"/>
      <c r="F114" s="50"/>
      <c r="G114" s="50"/>
      <c r="H114" s="104" t="s">
        <v>209</v>
      </c>
      <c r="I114" s="104"/>
      <c r="J114" s="104"/>
      <c r="K114" s="65"/>
      <c r="L114" s="59"/>
      <c r="N114" s="625" t="s">
        <v>210</v>
      </c>
      <c r="O114" s="625"/>
      <c r="P114" s="625"/>
      <c r="Q114" s="625"/>
      <c r="R114" s="625"/>
      <c r="S114" s="625"/>
      <c r="T114" s="625"/>
      <c r="U114" s="103"/>
      <c r="V114" s="59"/>
      <c r="W114" s="59"/>
      <c r="X114" s="59"/>
    </row>
    <row r="115" spans="5:24">
      <c r="E115" s="62"/>
      <c r="F115" s="62"/>
      <c r="G115" s="260"/>
      <c r="H115" s="132"/>
      <c r="I115" s="132"/>
      <c r="J115" s="132"/>
      <c r="K115" s="26"/>
      <c r="L115" s="360"/>
      <c r="M115" s="63"/>
      <c r="N115" s="261"/>
      <c r="O115" s="261"/>
      <c r="P115" s="128"/>
      <c r="Q115" s="128"/>
      <c r="R115" s="129"/>
    </row>
    <row r="116" spans="5:24">
      <c r="E116" s="62"/>
      <c r="F116" s="62"/>
      <c r="G116" s="260"/>
      <c r="H116" s="132"/>
      <c r="I116" s="132"/>
      <c r="J116" s="132"/>
      <c r="K116" s="26"/>
      <c r="L116" s="360"/>
      <c r="M116" s="63"/>
      <c r="N116" s="261"/>
      <c r="O116" s="261"/>
      <c r="P116" s="128"/>
      <c r="Q116" s="128"/>
      <c r="R116" s="129"/>
    </row>
    <row r="117" spans="5:24">
      <c r="L117" s="34"/>
    </row>
    <row r="118" spans="5:24">
      <c r="L118" s="34"/>
    </row>
    <row r="119" spans="5:24">
      <c r="L119" s="34"/>
    </row>
    <row r="120" spans="5:24">
      <c r="L120" s="34"/>
    </row>
    <row r="121" spans="5:24">
      <c r="L121" s="34"/>
    </row>
    <row r="122" spans="5:24">
      <c r="L122" s="34"/>
    </row>
    <row r="123" spans="5:24">
      <c r="L123" s="34"/>
    </row>
    <row r="124" spans="5:24">
      <c r="L124" s="34"/>
    </row>
    <row r="125" spans="5:24">
      <c r="L125" s="34"/>
    </row>
    <row r="126" spans="5:24">
      <c r="L126" s="34"/>
    </row>
    <row r="127" spans="5:24">
      <c r="L127" s="34"/>
    </row>
    <row r="128" spans="5:24">
      <c r="L128" s="34"/>
    </row>
    <row r="129" spans="12:12">
      <c r="L129" s="34"/>
    </row>
    <row r="130" spans="12:12">
      <c r="L130" s="34"/>
    </row>
    <row r="131" spans="12:12">
      <c r="L131" s="34"/>
    </row>
    <row r="132" spans="12:12">
      <c r="L132" s="34"/>
    </row>
    <row r="133" spans="12:12">
      <c r="L133" s="34"/>
    </row>
    <row r="134" spans="12:12">
      <c r="L134" s="34"/>
    </row>
    <row r="135" spans="12:12">
      <c r="L135" s="34"/>
    </row>
    <row r="136" spans="12:12">
      <c r="L136" s="34"/>
    </row>
    <row r="137" spans="12:12">
      <c r="L137" s="34"/>
    </row>
    <row r="138" spans="12:12">
      <c r="L138" s="34"/>
    </row>
    <row r="139" spans="12:12">
      <c r="L139" s="34"/>
    </row>
    <row r="140" spans="12:12">
      <c r="L140" s="34"/>
    </row>
    <row r="141" spans="12:12">
      <c r="L141" s="34"/>
    </row>
    <row r="142" spans="12:12">
      <c r="L142" s="34"/>
    </row>
    <row r="143" spans="12:12">
      <c r="L143" s="34"/>
    </row>
    <row r="144" spans="12:12">
      <c r="L144" s="34"/>
    </row>
    <row r="145" spans="12:12">
      <c r="L145" s="34"/>
    </row>
    <row r="146" spans="12:12">
      <c r="L146" s="34"/>
    </row>
    <row r="147" spans="12:12">
      <c r="L147" s="34"/>
    </row>
    <row r="148" spans="12:12">
      <c r="L148" s="34"/>
    </row>
    <row r="149" spans="12:12">
      <c r="L149" s="34"/>
    </row>
    <row r="150" spans="12:12">
      <c r="L150" s="34"/>
    </row>
    <row r="151" spans="12:12">
      <c r="L151" s="34"/>
    </row>
    <row r="152" spans="12:12">
      <c r="L152" s="34"/>
    </row>
    <row r="153" spans="12:12">
      <c r="L153" s="34"/>
    </row>
    <row r="154" spans="12:12">
      <c r="L154" s="34"/>
    </row>
    <row r="155" spans="12:12">
      <c r="L155" s="34"/>
    </row>
    <row r="156" spans="12:12">
      <c r="L156" s="34"/>
    </row>
    <row r="157" spans="12:12">
      <c r="L157" s="34"/>
    </row>
    <row r="158" spans="12:12">
      <c r="L158" s="34"/>
    </row>
    <row r="159" spans="12:12">
      <c r="L159" s="34"/>
    </row>
    <row r="160" spans="12:12">
      <c r="L160" s="34"/>
    </row>
    <row r="161" spans="12:12">
      <c r="L161" s="34"/>
    </row>
    <row r="162" spans="12:12">
      <c r="L162" s="34"/>
    </row>
    <row r="163" spans="12:12">
      <c r="L163" s="34"/>
    </row>
    <row r="164" spans="12:12">
      <c r="L164" s="34"/>
    </row>
    <row r="165" spans="12:12">
      <c r="L165" s="34"/>
    </row>
    <row r="166" spans="12:12">
      <c r="L166" s="34"/>
    </row>
    <row r="167" spans="12:12">
      <c r="L167" s="34"/>
    </row>
    <row r="168" spans="12:12">
      <c r="L168" s="34"/>
    </row>
    <row r="169" spans="12:12">
      <c r="L169" s="34"/>
    </row>
    <row r="170" spans="12:12">
      <c r="L170" s="34"/>
    </row>
    <row r="171" spans="12:12">
      <c r="L171" s="34"/>
    </row>
    <row r="172" spans="12:12">
      <c r="L172" s="34"/>
    </row>
    <row r="173" spans="12:12">
      <c r="L173" s="34"/>
    </row>
    <row r="174" spans="12:12">
      <c r="L174" s="34"/>
    </row>
    <row r="175" spans="12:12">
      <c r="L175" s="34"/>
    </row>
    <row r="176" spans="12:12">
      <c r="L176" s="34"/>
    </row>
    <row r="177" spans="12:12">
      <c r="L177" s="34"/>
    </row>
    <row r="178" spans="12:12">
      <c r="L178" s="34"/>
    </row>
    <row r="179" spans="12:12">
      <c r="L179" s="34"/>
    </row>
    <row r="180" spans="12:12">
      <c r="L180" s="34"/>
    </row>
    <row r="181" spans="12:12">
      <c r="L181" s="34"/>
    </row>
    <row r="182" spans="12:12">
      <c r="L182" s="34"/>
    </row>
    <row r="183" spans="12:12">
      <c r="L183" s="34"/>
    </row>
    <row r="184" spans="12:12">
      <c r="L184" s="34"/>
    </row>
    <row r="185" spans="12:12">
      <c r="L185" s="34"/>
    </row>
    <row r="186" spans="12:12">
      <c r="L186" s="34"/>
    </row>
    <row r="187" spans="12:12">
      <c r="L187" s="34"/>
    </row>
    <row r="188" spans="12:12">
      <c r="L188" s="34"/>
    </row>
    <row r="189" spans="12:12">
      <c r="L189" s="34"/>
    </row>
    <row r="190" spans="12:12">
      <c r="L190" s="34"/>
    </row>
    <row r="191" spans="12:12">
      <c r="L191" s="34"/>
    </row>
    <row r="192" spans="12:12">
      <c r="L192" s="34"/>
    </row>
    <row r="193" spans="12:12">
      <c r="L193" s="34"/>
    </row>
    <row r="194" spans="12:12">
      <c r="L194" s="34"/>
    </row>
    <row r="195" spans="12:12">
      <c r="L195" s="34"/>
    </row>
    <row r="196" spans="12:12">
      <c r="L196" s="34"/>
    </row>
    <row r="197" spans="12:12">
      <c r="L197" s="34"/>
    </row>
    <row r="198" spans="12:12">
      <c r="L198" s="34"/>
    </row>
    <row r="199" spans="12:12">
      <c r="L199" s="34"/>
    </row>
    <row r="200" spans="12:12">
      <c r="L200" s="34"/>
    </row>
    <row r="201" spans="12:12">
      <c r="L201" s="34"/>
    </row>
    <row r="202" spans="12:12">
      <c r="L202" s="34"/>
    </row>
    <row r="203" spans="12:12">
      <c r="L203" s="34"/>
    </row>
    <row r="204" spans="12:12">
      <c r="L204" s="34"/>
    </row>
    <row r="205" spans="12:12">
      <c r="L205" s="34"/>
    </row>
    <row r="206" spans="12:12">
      <c r="L206" s="34"/>
    </row>
    <row r="207" spans="12:12">
      <c r="L207" s="34"/>
    </row>
    <row r="208" spans="12:12">
      <c r="L208" s="34"/>
    </row>
    <row r="209" spans="12:12">
      <c r="L209" s="34"/>
    </row>
    <row r="210" spans="12:12">
      <c r="L210" s="34"/>
    </row>
    <row r="211" spans="12:12">
      <c r="L211" s="34"/>
    </row>
    <row r="212" spans="12:12">
      <c r="L212" s="34"/>
    </row>
    <row r="213" spans="12:12">
      <c r="L213" s="34"/>
    </row>
    <row r="214" spans="12:12">
      <c r="L214" s="34"/>
    </row>
    <row r="215" spans="12:12">
      <c r="L215" s="34"/>
    </row>
    <row r="216" spans="12:12">
      <c r="L216" s="34"/>
    </row>
    <row r="217" spans="12:12">
      <c r="L217" s="34"/>
    </row>
    <row r="218" spans="12:12">
      <c r="L218" s="34"/>
    </row>
    <row r="219" spans="12:12">
      <c r="L219" s="34"/>
    </row>
    <row r="220" spans="12:12">
      <c r="L220" s="34"/>
    </row>
    <row r="221" spans="12:12">
      <c r="L221" s="34"/>
    </row>
    <row r="222" spans="12:12">
      <c r="L222" s="34"/>
    </row>
    <row r="223" spans="12:12">
      <c r="L223" s="34"/>
    </row>
    <row r="224" spans="12:12">
      <c r="L224" s="34"/>
    </row>
    <row r="225" spans="12:12">
      <c r="L225" s="34"/>
    </row>
    <row r="226" spans="12:12">
      <c r="L226" s="34"/>
    </row>
    <row r="227" spans="12:12">
      <c r="L227" s="34"/>
    </row>
    <row r="228" spans="12:12">
      <c r="L228" s="34"/>
    </row>
    <row r="229" spans="12:12">
      <c r="L229" s="34"/>
    </row>
    <row r="230" spans="12:12">
      <c r="L230" s="34"/>
    </row>
    <row r="231" spans="12:12">
      <c r="L231" s="34"/>
    </row>
    <row r="232" spans="12:12">
      <c r="L232" s="34"/>
    </row>
    <row r="233" spans="12:12">
      <c r="L233" s="34"/>
    </row>
    <row r="234" spans="12:12">
      <c r="L234" s="34"/>
    </row>
    <row r="235" spans="12:12">
      <c r="L235" s="34"/>
    </row>
    <row r="236" spans="12:12">
      <c r="L236" s="34"/>
    </row>
    <row r="237" spans="12:12">
      <c r="L237" s="34"/>
    </row>
    <row r="238" spans="12:12">
      <c r="L238" s="34"/>
    </row>
    <row r="239" spans="12:12">
      <c r="L239" s="34"/>
    </row>
    <row r="240" spans="12:12">
      <c r="L240" s="34"/>
    </row>
    <row r="241" spans="12:12">
      <c r="L241" s="34"/>
    </row>
    <row r="242" spans="12:12">
      <c r="L242" s="34"/>
    </row>
    <row r="243" spans="12:12">
      <c r="L243" s="34"/>
    </row>
    <row r="244" spans="12:12">
      <c r="L244" s="34"/>
    </row>
    <row r="245" spans="12:12">
      <c r="L245" s="34"/>
    </row>
    <row r="246" spans="12:12">
      <c r="L246" s="34"/>
    </row>
    <row r="247" spans="12:12">
      <c r="L247" s="34"/>
    </row>
    <row r="248" spans="12:12">
      <c r="L248" s="34"/>
    </row>
    <row r="249" spans="12:12">
      <c r="L249" s="34"/>
    </row>
    <row r="250" spans="12:12">
      <c r="L250" s="34"/>
    </row>
    <row r="251" spans="12:12">
      <c r="L251" s="34"/>
    </row>
    <row r="252" spans="12:12">
      <c r="L252" s="34"/>
    </row>
    <row r="253" spans="12:12">
      <c r="L253" s="34"/>
    </row>
    <row r="254" spans="12:12">
      <c r="L254" s="34"/>
    </row>
    <row r="255" spans="12:12">
      <c r="L255" s="34"/>
    </row>
    <row r="256" spans="12:12">
      <c r="L256" s="34"/>
    </row>
    <row r="257" spans="12:12">
      <c r="L257" s="34"/>
    </row>
    <row r="258" spans="12:12">
      <c r="L258" s="34"/>
    </row>
    <row r="259" spans="12:12">
      <c r="L259" s="34"/>
    </row>
    <row r="260" spans="12:12">
      <c r="L260" s="34"/>
    </row>
    <row r="261" spans="12:12">
      <c r="L261" s="34"/>
    </row>
    <row r="262" spans="12:12">
      <c r="L262" s="34"/>
    </row>
    <row r="263" spans="12:12">
      <c r="L263" s="34"/>
    </row>
    <row r="264" spans="12:12">
      <c r="L264" s="34"/>
    </row>
    <row r="265" spans="12:12">
      <c r="L265" s="34"/>
    </row>
    <row r="266" spans="12:12">
      <c r="L266" s="34"/>
    </row>
    <row r="267" spans="12:12">
      <c r="L267" s="34"/>
    </row>
    <row r="268" spans="12:12">
      <c r="L268" s="34"/>
    </row>
    <row r="269" spans="12:12">
      <c r="L269" s="34"/>
    </row>
    <row r="270" spans="12:12">
      <c r="L270" s="34"/>
    </row>
    <row r="271" spans="12:12">
      <c r="L271" s="34"/>
    </row>
    <row r="272" spans="12:12">
      <c r="L272" s="34"/>
    </row>
    <row r="273" spans="12:12">
      <c r="L273" s="34"/>
    </row>
    <row r="274" spans="12:12">
      <c r="L274" s="34"/>
    </row>
    <row r="275" spans="12:12">
      <c r="L275" s="34"/>
    </row>
    <row r="276" spans="12:12">
      <c r="L276" s="34"/>
    </row>
    <row r="277" spans="12:12">
      <c r="L277" s="34"/>
    </row>
    <row r="278" spans="12:12">
      <c r="L278" s="34"/>
    </row>
    <row r="279" spans="12:12">
      <c r="L279" s="34"/>
    </row>
    <row r="280" spans="12:12">
      <c r="L280" s="34"/>
    </row>
    <row r="281" spans="12:12">
      <c r="L281" s="34"/>
    </row>
    <row r="282" spans="12:12">
      <c r="L282" s="34"/>
    </row>
    <row r="283" spans="12:12">
      <c r="L283" s="34"/>
    </row>
    <row r="284" spans="12:12">
      <c r="L284" s="34"/>
    </row>
    <row r="285" spans="12:12">
      <c r="L285" s="34"/>
    </row>
    <row r="286" spans="12:12">
      <c r="L286" s="34"/>
    </row>
    <row r="287" spans="12:12">
      <c r="L287" s="34"/>
    </row>
    <row r="288" spans="12:12">
      <c r="L288" s="34"/>
    </row>
    <row r="289" spans="12:12">
      <c r="L289" s="34"/>
    </row>
    <row r="290" spans="12:12">
      <c r="L290" s="34"/>
    </row>
    <row r="291" spans="12:12">
      <c r="L291" s="34"/>
    </row>
    <row r="292" spans="12:12">
      <c r="L292" s="34"/>
    </row>
    <row r="293" spans="12:12">
      <c r="L293" s="34"/>
    </row>
    <row r="294" spans="12:12">
      <c r="L294" s="34"/>
    </row>
    <row r="295" spans="12:12">
      <c r="L295" s="34"/>
    </row>
    <row r="296" spans="12:12">
      <c r="L296" s="34"/>
    </row>
    <row r="297" spans="12:12">
      <c r="L297" s="34"/>
    </row>
    <row r="298" spans="12:12">
      <c r="L298" s="34"/>
    </row>
    <row r="299" spans="12:12">
      <c r="L299" s="34"/>
    </row>
    <row r="300" spans="12:12">
      <c r="L300" s="34"/>
    </row>
    <row r="301" spans="12:12">
      <c r="L301" s="34"/>
    </row>
    <row r="302" spans="12:12">
      <c r="L302" s="34"/>
    </row>
    <row r="303" spans="12:12">
      <c r="L303" s="34"/>
    </row>
    <row r="304" spans="12:12">
      <c r="L304" s="34"/>
    </row>
    <row r="305" spans="12:12">
      <c r="L305" s="34"/>
    </row>
    <row r="306" spans="12:12">
      <c r="L306" s="34"/>
    </row>
    <row r="307" spans="12:12">
      <c r="L307" s="34"/>
    </row>
    <row r="308" spans="12:12">
      <c r="L308" s="34"/>
    </row>
    <row r="309" spans="12:12">
      <c r="L309" s="34"/>
    </row>
    <row r="310" spans="12:12">
      <c r="L310" s="34"/>
    </row>
    <row r="311" spans="12:12">
      <c r="L311" s="34"/>
    </row>
    <row r="312" spans="12:12">
      <c r="L312" s="34"/>
    </row>
    <row r="313" spans="12:12">
      <c r="L313" s="34"/>
    </row>
    <row r="314" spans="12:12">
      <c r="L314" s="34"/>
    </row>
    <row r="315" spans="12:12">
      <c r="L315" s="34"/>
    </row>
    <row r="316" spans="12:12">
      <c r="L316" s="34"/>
    </row>
    <row r="317" spans="12:12">
      <c r="L317" s="34"/>
    </row>
    <row r="318" spans="12:12">
      <c r="L318" s="34"/>
    </row>
    <row r="319" spans="12:12">
      <c r="L319" s="34"/>
    </row>
    <row r="320" spans="12:12">
      <c r="L320" s="34"/>
    </row>
    <row r="321" spans="12:12">
      <c r="L321" s="34"/>
    </row>
    <row r="322" spans="12:12">
      <c r="L322" s="34"/>
    </row>
    <row r="323" spans="12:12">
      <c r="L323" s="34"/>
    </row>
    <row r="324" spans="12:12">
      <c r="L324" s="34"/>
    </row>
    <row r="325" spans="12:12">
      <c r="L325" s="34"/>
    </row>
    <row r="326" spans="12:12">
      <c r="L326" s="34"/>
    </row>
    <row r="327" spans="12:12">
      <c r="L327" s="34"/>
    </row>
    <row r="328" spans="12:12">
      <c r="L328" s="34"/>
    </row>
    <row r="329" spans="12:12">
      <c r="L329" s="34"/>
    </row>
    <row r="330" spans="12:12">
      <c r="L330" s="34"/>
    </row>
    <row r="331" spans="12:12">
      <c r="L331" s="34"/>
    </row>
    <row r="332" spans="12:12">
      <c r="L332" s="34"/>
    </row>
    <row r="333" spans="12:12">
      <c r="L333" s="34"/>
    </row>
    <row r="334" spans="12:12">
      <c r="L334" s="34"/>
    </row>
    <row r="335" spans="12:12">
      <c r="L335" s="34"/>
    </row>
    <row r="336" spans="12:12">
      <c r="L336" s="34"/>
    </row>
    <row r="337" spans="12:12">
      <c r="L337" s="34"/>
    </row>
    <row r="338" spans="12:12">
      <c r="L338" s="34"/>
    </row>
    <row r="339" spans="12:12">
      <c r="L339" s="34"/>
    </row>
    <row r="340" spans="12:12">
      <c r="L340" s="34"/>
    </row>
    <row r="341" spans="12:12">
      <c r="L341" s="34"/>
    </row>
    <row r="342" spans="12:12">
      <c r="L342" s="34"/>
    </row>
    <row r="343" spans="12:12">
      <c r="L343" s="34"/>
    </row>
    <row r="344" spans="12:12">
      <c r="L344" s="34"/>
    </row>
    <row r="345" spans="12:12">
      <c r="L345" s="34"/>
    </row>
    <row r="346" spans="12:12">
      <c r="L346" s="34"/>
    </row>
    <row r="347" spans="12:12">
      <c r="L347" s="34"/>
    </row>
    <row r="348" spans="12:12">
      <c r="L348" s="34"/>
    </row>
    <row r="349" spans="12:12">
      <c r="L349" s="34"/>
    </row>
    <row r="350" spans="12:12">
      <c r="L350" s="34"/>
    </row>
    <row r="351" spans="12:12">
      <c r="L351" s="34"/>
    </row>
    <row r="352" spans="12:12">
      <c r="L352" s="34"/>
    </row>
    <row r="353" spans="12:12">
      <c r="L353" s="34"/>
    </row>
    <row r="354" spans="12:12">
      <c r="L354" s="34"/>
    </row>
    <row r="355" spans="12:12">
      <c r="L355" s="34"/>
    </row>
    <row r="356" spans="12:12">
      <c r="L356" s="34"/>
    </row>
    <row r="357" spans="12:12">
      <c r="L357" s="34"/>
    </row>
    <row r="358" spans="12:12">
      <c r="L358" s="34"/>
    </row>
    <row r="359" spans="12:12">
      <c r="L359" s="34"/>
    </row>
    <row r="360" spans="12:12">
      <c r="L360" s="34"/>
    </row>
    <row r="361" spans="12:12">
      <c r="L361" s="34"/>
    </row>
    <row r="362" spans="12:12">
      <c r="L362" s="34"/>
    </row>
    <row r="363" spans="12:12">
      <c r="L363" s="34"/>
    </row>
    <row r="364" spans="12:12">
      <c r="L364" s="34"/>
    </row>
    <row r="365" spans="12:12">
      <c r="L365" s="34"/>
    </row>
    <row r="366" spans="12:12">
      <c r="L366" s="34"/>
    </row>
    <row r="367" spans="12:12">
      <c r="L367" s="34"/>
    </row>
    <row r="368" spans="12:12">
      <c r="L368" s="34"/>
    </row>
    <row r="369" spans="12:12">
      <c r="L369" s="34"/>
    </row>
    <row r="370" spans="12:12">
      <c r="L370" s="34"/>
    </row>
    <row r="371" spans="12:12">
      <c r="L371" s="34"/>
    </row>
    <row r="372" spans="12:12">
      <c r="L372" s="34"/>
    </row>
    <row r="373" spans="12:12">
      <c r="L373" s="34"/>
    </row>
    <row r="374" spans="12:12">
      <c r="L374" s="34"/>
    </row>
    <row r="375" spans="12:12">
      <c r="L375" s="34"/>
    </row>
    <row r="376" spans="12:12">
      <c r="L376" s="34"/>
    </row>
    <row r="377" spans="12:12">
      <c r="L377" s="34"/>
    </row>
    <row r="378" spans="12:12">
      <c r="L378" s="34"/>
    </row>
    <row r="379" spans="12:12">
      <c r="L379" s="34"/>
    </row>
    <row r="380" spans="12:12">
      <c r="L380" s="34"/>
    </row>
    <row r="381" spans="12:12">
      <c r="L381" s="34"/>
    </row>
    <row r="382" spans="12:12">
      <c r="L382" s="34"/>
    </row>
    <row r="383" spans="12:12">
      <c r="L383" s="34"/>
    </row>
    <row r="384" spans="12:12">
      <c r="L384" s="34"/>
    </row>
    <row r="385" spans="12:12">
      <c r="L385" s="34"/>
    </row>
    <row r="386" spans="12:12">
      <c r="L386" s="34"/>
    </row>
    <row r="387" spans="12:12">
      <c r="L387" s="34"/>
    </row>
    <row r="388" spans="12:12">
      <c r="L388" s="34"/>
    </row>
    <row r="389" spans="12:12">
      <c r="L389" s="34"/>
    </row>
    <row r="390" spans="12:12">
      <c r="L390" s="34"/>
    </row>
    <row r="391" spans="12:12">
      <c r="L391" s="34"/>
    </row>
    <row r="392" spans="12:12">
      <c r="L392" s="34"/>
    </row>
    <row r="393" spans="12:12">
      <c r="L393" s="34"/>
    </row>
    <row r="394" spans="12:12">
      <c r="L394" s="34"/>
    </row>
    <row r="395" spans="12:12">
      <c r="L395" s="34"/>
    </row>
    <row r="396" spans="12:12">
      <c r="L396" s="34"/>
    </row>
    <row r="397" spans="12:12">
      <c r="L397" s="34"/>
    </row>
    <row r="398" spans="12:12">
      <c r="L398" s="34"/>
    </row>
    <row r="399" spans="12:12">
      <c r="L399" s="34"/>
    </row>
    <row r="400" spans="12:12">
      <c r="L400" s="34"/>
    </row>
    <row r="401" spans="12:12">
      <c r="L401" s="34"/>
    </row>
    <row r="402" spans="12:12">
      <c r="L402" s="34"/>
    </row>
    <row r="403" spans="12:12">
      <c r="L403" s="34"/>
    </row>
    <row r="404" spans="12:12">
      <c r="L404" s="34"/>
    </row>
    <row r="405" spans="12:12">
      <c r="L405" s="34"/>
    </row>
    <row r="406" spans="12:12">
      <c r="L406" s="34"/>
    </row>
    <row r="407" spans="12:12">
      <c r="L407" s="34"/>
    </row>
    <row r="408" spans="12:12">
      <c r="L408" s="34"/>
    </row>
    <row r="409" spans="12:12">
      <c r="L409" s="34"/>
    </row>
    <row r="410" spans="12:12">
      <c r="L410" s="34"/>
    </row>
    <row r="411" spans="12:12">
      <c r="L411" s="34"/>
    </row>
    <row r="412" spans="12:12">
      <c r="L412" s="34"/>
    </row>
    <row r="413" spans="12:12">
      <c r="L413" s="34"/>
    </row>
    <row r="414" spans="12:12">
      <c r="L414" s="34"/>
    </row>
    <row r="415" spans="12:12">
      <c r="L415" s="34"/>
    </row>
    <row r="416" spans="12:12">
      <c r="L416" s="34"/>
    </row>
    <row r="417" spans="12:12">
      <c r="L417" s="34"/>
    </row>
    <row r="418" spans="12:12">
      <c r="L418" s="34"/>
    </row>
    <row r="419" spans="12:12">
      <c r="L419" s="34"/>
    </row>
    <row r="420" spans="12:12">
      <c r="L420" s="34"/>
    </row>
    <row r="421" spans="12:12">
      <c r="L421" s="34"/>
    </row>
    <row r="422" spans="12:12">
      <c r="L422" s="34"/>
    </row>
    <row r="423" spans="12:12">
      <c r="L423" s="34"/>
    </row>
    <row r="424" spans="12:12">
      <c r="L424" s="34"/>
    </row>
    <row r="425" spans="12:12">
      <c r="L425" s="34"/>
    </row>
    <row r="426" spans="12:12">
      <c r="L426" s="34"/>
    </row>
    <row r="427" spans="12:12">
      <c r="L427" s="34"/>
    </row>
    <row r="428" spans="12:12">
      <c r="L428" s="34"/>
    </row>
    <row r="429" spans="12:12">
      <c r="L429" s="34"/>
    </row>
    <row r="430" spans="12:12">
      <c r="L430" s="34"/>
    </row>
    <row r="431" spans="12:12">
      <c r="L431" s="34"/>
    </row>
    <row r="432" spans="12:12">
      <c r="L432" s="34"/>
    </row>
    <row r="433" spans="12:12">
      <c r="L433" s="34"/>
    </row>
    <row r="434" spans="12:12">
      <c r="L434" s="34"/>
    </row>
    <row r="435" spans="12:12">
      <c r="L435" s="34"/>
    </row>
    <row r="436" spans="12:12">
      <c r="L436" s="34"/>
    </row>
    <row r="437" spans="12:12">
      <c r="L437" s="34"/>
    </row>
    <row r="438" spans="12:12">
      <c r="L438" s="34"/>
    </row>
    <row r="439" spans="12:12">
      <c r="L439" s="34"/>
    </row>
    <row r="440" spans="12:12">
      <c r="L440" s="34"/>
    </row>
    <row r="441" spans="12:12">
      <c r="L441" s="34"/>
    </row>
    <row r="442" spans="12:12">
      <c r="L442" s="34"/>
    </row>
    <row r="443" spans="12:12">
      <c r="L443" s="34"/>
    </row>
    <row r="444" spans="12:12">
      <c r="L444" s="34"/>
    </row>
    <row r="445" spans="12:12">
      <c r="L445" s="34"/>
    </row>
    <row r="446" spans="12:12">
      <c r="L446" s="34"/>
    </row>
    <row r="447" spans="12:12">
      <c r="L447" s="34"/>
    </row>
    <row r="448" spans="12:12">
      <c r="L448" s="34"/>
    </row>
    <row r="449" spans="12:12">
      <c r="L449" s="34"/>
    </row>
    <row r="450" spans="12:12">
      <c r="L450" s="34"/>
    </row>
    <row r="451" spans="12:12">
      <c r="L451" s="34"/>
    </row>
    <row r="452" spans="12:12">
      <c r="L452" s="34"/>
    </row>
    <row r="453" spans="12:12">
      <c r="L453" s="34"/>
    </row>
    <row r="454" spans="12:12">
      <c r="L454" s="34"/>
    </row>
    <row r="455" spans="12:12">
      <c r="L455" s="34"/>
    </row>
    <row r="456" spans="12:12">
      <c r="L456" s="34"/>
    </row>
    <row r="457" spans="12:12">
      <c r="L457" s="34"/>
    </row>
    <row r="458" spans="12:12">
      <c r="L458" s="34"/>
    </row>
    <row r="459" spans="12:12">
      <c r="L459" s="34"/>
    </row>
    <row r="460" spans="12:12">
      <c r="L460" s="34"/>
    </row>
    <row r="461" spans="12:12">
      <c r="L461" s="34"/>
    </row>
    <row r="462" spans="12:12">
      <c r="L462" s="34"/>
    </row>
    <row r="463" spans="12:12">
      <c r="L463" s="34"/>
    </row>
    <row r="464" spans="12:12">
      <c r="L464" s="34"/>
    </row>
    <row r="465" spans="12:12">
      <c r="L465" s="34"/>
    </row>
    <row r="466" spans="12:12">
      <c r="L466" s="34"/>
    </row>
    <row r="467" spans="12:12">
      <c r="L467" s="34"/>
    </row>
    <row r="468" spans="12:12">
      <c r="L468" s="34"/>
    </row>
    <row r="469" spans="12:12">
      <c r="L469" s="34"/>
    </row>
    <row r="470" spans="12:12">
      <c r="L470" s="34"/>
    </row>
    <row r="471" spans="12:12">
      <c r="L471" s="34"/>
    </row>
    <row r="472" spans="12:12">
      <c r="L472" s="34"/>
    </row>
    <row r="473" spans="12:12">
      <c r="L473" s="34"/>
    </row>
    <row r="474" spans="12:12">
      <c r="L474" s="34"/>
    </row>
    <row r="475" spans="12:12">
      <c r="L475" s="34"/>
    </row>
    <row r="476" spans="12:12">
      <c r="L476" s="34"/>
    </row>
    <row r="477" spans="12:12">
      <c r="L477" s="34"/>
    </row>
    <row r="478" spans="12:12">
      <c r="L478" s="34"/>
    </row>
    <row r="479" spans="12:12">
      <c r="L479" s="34"/>
    </row>
    <row r="480" spans="12:12">
      <c r="L480" s="34"/>
    </row>
    <row r="481" spans="12:12">
      <c r="L481" s="34"/>
    </row>
    <row r="482" spans="12:12">
      <c r="L482" s="34"/>
    </row>
    <row r="483" spans="12:12">
      <c r="L483" s="34"/>
    </row>
    <row r="484" spans="12:12">
      <c r="L484" s="34"/>
    </row>
    <row r="485" spans="12:12">
      <c r="L485" s="34"/>
    </row>
    <row r="486" spans="12:12">
      <c r="L486" s="34"/>
    </row>
    <row r="487" spans="12:12">
      <c r="L487" s="34"/>
    </row>
    <row r="488" spans="12:12">
      <c r="L488" s="34"/>
    </row>
    <row r="489" spans="12:12">
      <c r="L489" s="34"/>
    </row>
    <row r="490" spans="12:12">
      <c r="L490" s="34"/>
    </row>
    <row r="491" spans="12:12">
      <c r="L491" s="34"/>
    </row>
    <row r="492" spans="12:12">
      <c r="L492" s="34"/>
    </row>
    <row r="493" spans="12:12">
      <c r="L493" s="34"/>
    </row>
    <row r="494" spans="12:12">
      <c r="L494" s="34"/>
    </row>
    <row r="495" spans="12:12">
      <c r="L495" s="34"/>
    </row>
    <row r="496" spans="12:12">
      <c r="L496" s="34"/>
    </row>
    <row r="497" spans="12:12">
      <c r="L497" s="34"/>
    </row>
    <row r="498" spans="12:12">
      <c r="L498" s="34"/>
    </row>
    <row r="499" spans="12:12">
      <c r="L499" s="34"/>
    </row>
    <row r="500" spans="12:12">
      <c r="L500" s="34"/>
    </row>
    <row r="501" spans="12:12">
      <c r="L501" s="34"/>
    </row>
    <row r="502" spans="12:12">
      <c r="L502" s="34"/>
    </row>
    <row r="503" spans="12:12">
      <c r="L503" s="34"/>
    </row>
    <row r="504" spans="12:12">
      <c r="L504" s="34"/>
    </row>
    <row r="505" spans="12:12">
      <c r="L505" s="34"/>
    </row>
    <row r="506" spans="12:12">
      <c r="L506" s="34"/>
    </row>
    <row r="507" spans="12:12">
      <c r="L507" s="34"/>
    </row>
    <row r="508" spans="12:12">
      <c r="L508" s="34"/>
    </row>
    <row r="509" spans="12:12">
      <c r="L509" s="34"/>
    </row>
    <row r="510" spans="12:12">
      <c r="L510" s="34"/>
    </row>
    <row r="511" spans="12:12">
      <c r="L511" s="34"/>
    </row>
    <row r="512" spans="12:12">
      <c r="L512" s="34"/>
    </row>
    <row r="513" spans="12:12">
      <c r="L513" s="34"/>
    </row>
    <row r="514" spans="12:12">
      <c r="L514" s="34"/>
    </row>
    <row r="515" spans="12:12">
      <c r="L515" s="34"/>
    </row>
    <row r="516" spans="12:12">
      <c r="L516" s="34"/>
    </row>
    <row r="517" spans="12:12">
      <c r="L517" s="34"/>
    </row>
    <row r="518" spans="12:12">
      <c r="L518" s="34"/>
    </row>
    <row r="519" spans="12:12">
      <c r="L519" s="34"/>
    </row>
    <row r="520" spans="12:12">
      <c r="L520" s="34"/>
    </row>
    <row r="521" spans="12:12">
      <c r="L521" s="34"/>
    </row>
    <row r="522" spans="12:12">
      <c r="L522" s="34"/>
    </row>
    <row r="523" spans="12:12">
      <c r="L523" s="34"/>
    </row>
    <row r="524" spans="12:12">
      <c r="L524" s="34"/>
    </row>
    <row r="525" spans="12:12">
      <c r="L525" s="34"/>
    </row>
    <row r="526" spans="12:12">
      <c r="L526" s="34"/>
    </row>
    <row r="527" spans="12:12">
      <c r="L527" s="34"/>
    </row>
    <row r="528" spans="12:12">
      <c r="L528" s="34"/>
    </row>
    <row r="529" spans="12:12">
      <c r="L529" s="34"/>
    </row>
    <row r="530" spans="12:12">
      <c r="L530" s="34"/>
    </row>
    <row r="531" spans="12:12">
      <c r="L531" s="34"/>
    </row>
    <row r="532" spans="12:12">
      <c r="L532" s="34"/>
    </row>
    <row r="533" spans="12:12">
      <c r="L533" s="34"/>
    </row>
    <row r="534" spans="12:12">
      <c r="L534" s="34"/>
    </row>
    <row r="535" spans="12:12">
      <c r="L535" s="34"/>
    </row>
    <row r="536" spans="12:12">
      <c r="L536" s="34"/>
    </row>
    <row r="537" spans="12:12">
      <c r="L537" s="34"/>
    </row>
    <row r="538" spans="12:12">
      <c r="L538" s="34"/>
    </row>
    <row r="539" spans="12:12">
      <c r="L539" s="34"/>
    </row>
    <row r="540" spans="12:12">
      <c r="L540" s="34"/>
    </row>
    <row r="541" spans="12:12">
      <c r="L541" s="34"/>
    </row>
    <row r="542" spans="12:12">
      <c r="L542" s="34"/>
    </row>
    <row r="543" spans="12:12">
      <c r="L543" s="34"/>
    </row>
    <row r="544" spans="12:12">
      <c r="L544" s="34"/>
    </row>
    <row r="545" spans="12:12">
      <c r="L545" s="34"/>
    </row>
    <row r="546" spans="12:12">
      <c r="L546" s="34"/>
    </row>
    <row r="547" spans="12:12">
      <c r="L547" s="34"/>
    </row>
    <row r="548" spans="12:12">
      <c r="L548" s="34"/>
    </row>
    <row r="549" spans="12:12">
      <c r="L549" s="34"/>
    </row>
    <row r="550" spans="12:12">
      <c r="L550" s="34"/>
    </row>
    <row r="551" spans="12:12">
      <c r="L551" s="34"/>
    </row>
    <row r="552" spans="12:12">
      <c r="L552" s="34"/>
    </row>
    <row r="553" spans="12:12">
      <c r="L553" s="34"/>
    </row>
    <row r="554" spans="12:12">
      <c r="L554" s="34"/>
    </row>
    <row r="555" spans="12:12">
      <c r="L555" s="34"/>
    </row>
    <row r="556" spans="12:12">
      <c r="L556" s="34"/>
    </row>
    <row r="557" spans="12:12">
      <c r="L557" s="34"/>
    </row>
    <row r="558" spans="12:12">
      <c r="L558" s="34"/>
    </row>
    <row r="559" spans="12:12">
      <c r="L559" s="34"/>
    </row>
    <row r="560" spans="12:12">
      <c r="L560" s="34"/>
    </row>
    <row r="561" spans="12:12">
      <c r="L561" s="34"/>
    </row>
    <row r="562" spans="12:12">
      <c r="L562" s="34"/>
    </row>
    <row r="563" spans="12:12">
      <c r="L563" s="34"/>
    </row>
    <row r="564" spans="12:12">
      <c r="L564" s="34"/>
    </row>
    <row r="565" spans="12:12">
      <c r="L565" s="34"/>
    </row>
    <row r="566" spans="12:12">
      <c r="L566" s="34"/>
    </row>
    <row r="567" spans="12:12">
      <c r="L567" s="34"/>
    </row>
    <row r="568" spans="12:12">
      <c r="L568" s="34"/>
    </row>
    <row r="569" spans="12:12">
      <c r="L569" s="34"/>
    </row>
    <row r="570" spans="12:12">
      <c r="L570" s="34"/>
    </row>
  </sheetData>
  <mergeCells count="155">
    <mergeCell ref="A105:A106"/>
    <mergeCell ref="F107:M107"/>
    <mergeCell ref="H68:H69"/>
    <mergeCell ref="E64:E66"/>
    <mergeCell ref="D85:D86"/>
    <mergeCell ref="E78:E79"/>
    <mergeCell ref="A104:D104"/>
    <mergeCell ref="F104:M104"/>
    <mergeCell ref="D78:D79"/>
    <mergeCell ref="C75:C79"/>
    <mergeCell ref="F78:F79"/>
    <mergeCell ref="D87:D89"/>
    <mergeCell ref="H87:H89"/>
    <mergeCell ref="E85:E86"/>
    <mergeCell ref="I71:I74"/>
    <mergeCell ref="J71:J74"/>
    <mergeCell ref="H85:H86"/>
    <mergeCell ref="F75:M75"/>
    <mergeCell ref="C80:C83"/>
    <mergeCell ref="F80:M80"/>
    <mergeCell ref="C84:C89"/>
    <mergeCell ref="F84:M84"/>
    <mergeCell ref="I68:I69"/>
    <mergeCell ref="F85:F86"/>
    <mergeCell ref="N114:T114"/>
    <mergeCell ref="E111:R111"/>
    <mergeCell ref="E112:R112"/>
    <mergeCell ref="F90:M90"/>
    <mergeCell ref="E87:E89"/>
    <mergeCell ref="F87:F89"/>
    <mergeCell ref="H98:H99"/>
    <mergeCell ref="F98:F99"/>
    <mergeCell ref="G98:G99"/>
    <mergeCell ref="J88:J89"/>
    <mergeCell ref="G87:G89"/>
    <mergeCell ref="G85:G86"/>
    <mergeCell ref="J68:J69"/>
    <mergeCell ref="D71:D74"/>
    <mergeCell ref="E71:E74"/>
    <mergeCell ref="F71:F74"/>
    <mergeCell ref="G71:G74"/>
    <mergeCell ref="H71:H74"/>
    <mergeCell ref="G78:G79"/>
    <mergeCell ref="F64:F66"/>
    <mergeCell ref="I64:I66"/>
    <mergeCell ref="J64:J66"/>
    <mergeCell ref="F67:M67"/>
    <mergeCell ref="D68:D69"/>
    <mergeCell ref="E68:E69"/>
    <mergeCell ref="F68:F69"/>
    <mergeCell ref="G68:G69"/>
    <mergeCell ref="G64:G66"/>
    <mergeCell ref="H64:H66"/>
    <mergeCell ref="H78:H79"/>
    <mergeCell ref="C67:C74"/>
    <mergeCell ref="C59:C61"/>
    <mergeCell ref="F59:M59"/>
    <mergeCell ref="E53:E55"/>
    <mergeCell ref="F53:F55"/>
    <mergeCell ref="G53:G55"/>
    <mergeCell ref="H53:H55"/>
    <mergeCell ref="C62:C66"/>
    <mergeCell ref="F62:M62"/>
    <mergeCell ref="D64:D66"/>
    <mergeCell ref="C57:C58"/>
    <mergeCell ref="F57:M57"/>
    <mergeCell ref="C43:C56"/>
    <mergeCell ref="F43:M43"/>
    <mergeCell ref="D44:D45"/>
    <mergeCell ref="E44:E45"/>
    <mergeCell ref="D53:D55"/>
    <mergeCell ref="I53:I55"/>
    <mergeCell ref="J53:J55"/>
    <mergeCell ref="F50:F52"/>
    <mergeCell ref="G50:G52"/>
    <mergeCell ref="H50:H52"/>
    <mergeCell ref="I50:I52"/>
    <mergeCell ref="D50:D52"/>
    <mergeCell ref="E50:E52"/>
    <mergeCell ref="D36:D40"/>
    <mergeCell ref="E36:E40"/>
    <mergeCell ref="F36:F40"/>
    <mergeCell ref="D46:D49"/>
    <mergeCell ref="E46:E49"/>
    <mergeCell ref="F46:F49"/>
    <mergeCell ref="F44:F45"/>
    <mergeCell ref="E15:E16"/>
    <mergeCell ref="F15:F16"/>
    <mergeCell ref="F17:M17"/>
    <mergeCell ref="F34:M34"/>
    <mergeCell ref="E25:E28"/>
    <mergeCell ref="G26:G27"/>
    <mergeCell ref="H26:H27"/>
    <mergeCell ref="D23:D24"/>
    <mergeCell ref="F30:M30"/>
    <mergeCell ref="D31:D32"/>
    <mergeCell ref="E31:E32"/>
    <mergeCell ref="F31:F32"/>
    <mergeCell ref="J50:J52"/>
    <mergeCell ref="F11:M11"/>
    <mergeCell ref="F20:F22"/>
    <mergeCell ref="F25:F28"/>
    <mergeCell ref="C35:C42"/>
    <mergeCell ref="F35:M35"/>
    <mergeCell ref="E23:E24"/>
    <mergeCell ref="F23:F24"/>
    <mergeCell ref="D25:D28"/>
    <mergeCell ref="C19:C29"/>
    <mergeCell ref="F19:H19"/>
    <mergeCell ref="D20:D22"/>
    <mergeCell ref="E20:E22"/>
    <mergeCell ref="A1:H2"/>
    <mergeCell ref="I1:R1"/>
    <mergeCell ref="S1:W1"/>
    <mergeCell ref="I2:J2"/>
    <mergeCell ref="P2:R2"/>
    <mergeCell ref="S2:V2"/>
    <mergeCell ref="K2:O2"/>
    <mergeCell ref="A3:A6"/>
    <mergeCell ref="B3:B6"/>
    <mergeCell ref="P3:W4"/>
    <mergeCell ref="K4:K6"/>
    <mergeCell ref="L4:L6"/>
    <mergeCell ref="P5:S5"/>
    <mergeCell ref="T5:W5"/>
    <mergeCell ref="I3:I6"/>
    <mergeCell ref="J3:J6"/>
    <mergeCell ref="O3:O6"/>
    <mergeCell ref="K3:L3"/>
    <mergeCell ref="M3:M6"/>
    <mergeCell ref="N3:N6"/>
    <mergeCell ref="A9:A102"/>
    <mergeCell ref="B34:B90"/>
    <mergeCell ref="I19:K19"/>
    <mergeCell ref="B93:B102"/>
    <mergeCell ref="F93:M93"/>
    <mergeCell ref="C98:C99"/>
    <mergeCell ref="D98:D99"/>
    <mergeCell ref="E98:E99"/>
    <mergeCell ref="C3:C6"/>
    <mergeCell ref="D3:D6"/>
    <mergeCell ref="E3:E6"/>
    <mergeCell ref="F3:F6"/>
    <mergeCell ref="G3:G6"/>
    <mergeCell ref="H3:H6"/>
    <mergeCell ref="B9:D9"/>
    <mergeCell ref="F9:M9"/>
    <mergeCell ref="B10:B32"/>
    <mergeCell ref="F10:M10"/>
    <mergeCell ref="C11:C16"/>
    <mergeCell ref="E12:E13"/>
    <mergeCell ref="F12:F13"/>
    <mergeCell ref="D12:D13"/>
    <mergeCell ref="C30:C32"/>
    <mergeCell ref="D15:D16"/>
  </mergeCells>
  <printOptions horizontalCentered="1"/>
  <pageMargins left="0.35433070866141736" right="0.35433070866141736" top="0.39370078740157483" bottom="0.39370078740157483" header="0.31496062992125984" footer="0.31496062992125984"/>
  <pageSetup paperSize="8" orientation="landscape"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vt:lpstr>
      <vt:lpstr>MTCN- DL </vt:lpstr>
      <vt:lpstr> KPI PGĐ KD</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2018-07-07T02:50:35Z</dcterms:modified>
</cp:coreProperties>
</file>