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228"/>
  <workbookPr showInkAnnotation="0" autoCompressPictures="0"/>
  <mc:AlternateContent xmlns:mc="http://schemas.openxmlformats.org/markup-compatibility/2006">
    <mc:Choice Requires="x15">
      <x15ac:absPath xmlns:x15ac="http://schemas.microsoft.com/office/spreadsheetml/2010/11/ac" url="\\10.63.0.1\kpi\KPI 19-4-2018\KPI CÁC PHÒNG-ĐƠN VỊ ĐÃ ĐƯỢC DUYỆT\16.ĐL TRẤN YÊN\KPI DL TRAN YEN (DA DUYET) 30.6.2018\"/>
    </mc:Choice>
  </mc:AlternateContent>
  <xr:revisionPtr revIDLastSave="0" documentId="13_ncr:1_{0B3B8125-1CA0-47CE-8298-34B22D75F5B8}" xr6:coauthVersionLast="34" xr6:coauthVersionMax="34" xr10:uidLastSave="{00000000-0000-0000-0000-000000000000}"/>
  <bookViews>
    <workbookView xWindow="0" yWindow="0" windowWidth="19200" windowHeight="11385" activeTab="2" xr2:uid="{00000000-000D-0000-FFFF-FFFF00000000}"/>
  </bookViews>
  <sheets>
    <sheet name="BSC DL TRAN YEN " sheetId="34" r:id="rId1"/>
    <sheet name="MTCN- DL TRAN YEN " sheetId="36" r:id="rId2"/>
    <sheet name=" KPI GIAM DOC" sheetId="27" r:id="rId3"/>
  </sheets>
  <definedNames>
    <definedName name="_Fill" localSheetId="1" hidden="1">#REF!</definedName>
    <definedName name="_Fill" hidden="1">#REF!</definedName>
    <definedName name="Company2013" localSheetId="1" hidden="1">#REF!</definedName>
    <definedName name="Company2013" hidden="1">#REF!</definedName>
    <definedName name="sdfs" localSheetId="1" hidden="1">#REF!</definedName>
    <definedName name="sdfs" hidden="1">#REF!</definedName>
    <definedName name="SFF" localSheetId="1" hidden="1">#REF!</definedName>
    <definedName name="SFF" hidden="1">#REF!</definedName>
  </definedNames>
  <calcPr calcId="179017"/>
</workbook>
</file>

<file path=xl/calcChain.xml><?xml version="1.0" encoding="utf-8"?>
<calcChain xmlns="http://schemas.openxmlformats.org/spreadsheetml/2006/main">
  <c r="O170" i="27" l="1"/>
  <c r="S170" i="27" s="1"/>
  <c r="O169" i="27"/>
  <c r="O168" i="27"/>
  <c r="O167" i="27"/>
  <c r="O166" i="27"/>
  <c r="O165" i="27"/>
  <c r="O164" i="27"/>
  <c r="O163" i="27"/>
  <c r="O162" i="27"/>
  <c r="R169" i="27"/>
  <c r="S169" i="27" s="1"/>
  <c r="R167" i="27"/>
  <c r="R166" i="27"/>
  <c r="R165" i="27"/>
  <c r="R164" i="27"/>
  <c r="R163" i="27"/>
  <c r="R162" i="27"/>
  <c r="O132" i="27"/>
  <c r="O26" i="27"/>
  <c r="B27" i="34"/>
  <c r="E26" i="34"/>
  <c r="K25" i="34"/>
  <c r="E24" i="34"/>
  <c r="K23" i="34"/>
  <c r="K22" i="34"/>
  <c r="K21" i="34"/>
  <c r="K20" i="34"/>
  <c r="K19" i="34"/>
  <c r="K18" i="34"/>
  <c r="K17" i="34"/>
  <c r="K16" i="34"/>
  <c r="K15" i="34"/>
  <c r="K14" i="34"/>
  <c r="K13" i="34"/>
  <c r="E12" i="34"/>
  <c r="K11" i="34"/>
  <c r="E10" i="34"/>
  <c r="K9" i="34"/>
  <c r="K8" i="34"/>
  <c r="K7" i="34"/>
  <c r="K6" i="34"/>
  <c r="K26" i="34" s="1"/>
  <c r="O174" i="27"/>
  <c r="O173" i="27"/>
  <c r="O159" i="27"/>
  <c r="O156" i="27"/>
  <c r="S156" i="27" s="1"/>
  <c r="O154" i="27"/>
  <c r="O152" i="27"/>
  <c r="O151" i="27"/>
  <c r="O150" i="27"/>
  <c r="O157" i="27"/>
  <c r="O155" i="27"/>
  <c r="O148" i="27"/>
  <c r="O147" i="27"/>
  <c r="O146" i="27"/>
  <c r="O141" i="27"/>
  <c r="O140" i="27"/>
  <c r="O139" i="27"/>
  <c r="O137" i="27"/>
  <c r="O138" i="27"/>
  <c r="O133" i="27"/>
  <c r="O131" i="27"/>
  <c r="O129" i="27"/>
  <c r="O127" i="27"/>
  <c r="O125" i="27"/>
  <c r="O126" i="27"/>
  <c r="O123" i="27"/>
  <c r="O122" i="27"/>
  <c r="O119" i="27"/>
  <c r="O115" i="27"/>
  <c r="O111" i="27"/>
  <c r="O110" i="27"/>
  <c r="O105" i="27"/>
  <c r="O118" i="27"/>
  <c r="O117" i="27"/>
  <c r="O116" i="27"/>
  <c r="O114" i="27"/>
  <c r="O113" i="27"/>
  <c r="O112" i="27"/>
  <c r="O109" i="27"/>
  <c r="O108" i="27"/>
  <c r="O107" i="27"/>
  <c r="O106" i="27"/>
  <c r="O96" i="27"/>
  <c r="O94" i="27"/>
  <c r="O88" i="27"/>
  <c r="O95" i="27"/>
  <c r="O93" i="27"/>
  <c r="O92" i="27"/>
  <c r="O91" i="27"/>
  <c r="O90" i="27"/>
  <c r="O89" i="27"/>
  <c r="R84" i="27"/>
  <c r="O86" i="27"/>
  <c r="O85" i="27"/>
  <c r="O84" i="27"/>
  <c r="O80" i="27"/>
  <c r="O83" i="27"/>
  <c r="O82" i="27"/>
  <c r="O81" i="27"/>
  <c r="O75" i="27"/>
  <c r="O72" i="27"/>
  <c r="O69" i="27"/>
  <c r="O65" i="27"/>
  <c r="O61" i="27"/>
  <c r="O74" i="27"/>
  <c r="O73" i="27"/>
  <c r="O71" i="27"/>
  <c r="O70" i="27"/>
  <c r="O68" i="27"/>
  <c r="O67" i="27"/>
  <c r="O66" i="27"/>
  <c r="O64" i="27"/>
  <c r="O63" i="27"/>
  <c r="O62" i="27"/>
  <c r="O59" i="27"/>
  <c r="O58" i="27"/>
  <c r="O57" i="27"/>
  <c r="O54" i="27"/>
  <c r="O51" i="27"/>
  <c r="O48" i="27"/>
  <c r="O42" i="27"/>
  <c r="O53" i="27"/>
  <c r="O52" i="27"/>
  <c r="O50" i="27"/>
  <c r="O49" i="27"/>
  <c r="O41" i="27"/>
  <c r="O27" i="27"/>
  <c r="S27" i="27" s="1"/>
  <c r="O18" i="27"/>
  <c r="O36" i="27"/>
  <c r="O25" i="27"/>
  <c r="O24" i="27"/>
  <c r="O23" i="27"/>
  <c r="S23" i="27" s="1"/>
  <c r="O29" i="27"/>
  <c r="O30" i="27"/>
  <c r="S30" i="27" s="1"/>
  <c r="O33" i="27"/>
  <c r="O35" i="27"/>
  <c r="S35" i="27" s="1"/>
  <c r="O28" i="27"/>
  <c r="O31" i="27"/>
  <c r="O32" i="27"/>
  <c r="O21" i="27"/>
  <c r="O22" i="27"/>
  <c r="O20" i="27"/>
  <c r="S20" i="27" s="1"/>
  <c r="O16" i="27"/>
  <c r="O15" i="27"/>
  <c r="O12" i="27"/>
  <c r="O13" i="27"/>
  <c r="R132" i="27"/>
  <c r="S132" i="27" s="1"/>
  <c r="R138" i="27"/>
  <c r="R139" i="27"/>
  <c r="S13" i="27"/>
  <c r="R86" i="27"/>
  <c r="R85" i="27"/>
  <c r="S85" i="27" s="1"/>
  <c r="R58" i="27"/>
  <c r="R159" i="27"/>
  <c r="R155" i="27"/>
  <c r="R154" i="27"/>
  <c r="S154" i="27" s="1"/>
  <c r="R151" i="27"/>
  <c r="R152" i="27"/>
  <c r="R150" i="27"/>
  <c r="S150" i="27" s="1"/>
  <c r="R147" i="27"/>
  <c r="R148" i="27"/>
  <c r="R146" i="27"/>
  <c r="S146" i="27" s="1"/>
  <c r="R141" i="27"/>
  <c r="S141" i="27" s="1"/>
  <c r="R140" i="27"/>
  <c r="S140" i="27" s="1"/>
  <c r="R137" i="27"/>
  <c r="R133" i="27"/>
  <c r="R131" i="27"/>
  <c r="S131" i="27" s="1"/>
  <c r="R129" i="27"/>
  <c r="S129" i="27" s="1"/>
  <c r="R126" i="27"/>
  <c r="S126" i="27" s="1"/>
  <c r="R127" i="27"/>
  <c r="R125" i="27"/>
  <c r="S125" i="27" s="1"/>
  <c r="R123" i="27"/>
  <c r="S123" i="27" s="1"/>
  <c r="R122" i="27"/>
  <c r="R116" i="27"/>
  <c r="R117" i="27"/>
  <c r="S117" i="27" s="1"/>
  <c r="R118" i="27"/>
  <c r="R119" i="27"/>
  <c r="R112" i="27"/>
  <c r="S112" i="27" s="1"/>
  <c r="R113" i="27"/>
  <c r="S113" i="27" s="1"/>
  <c r="R114" i="27"/>
  <c r="S114" i="27" s="1"/>
  <c r="R115" i="27"/>
  <c r="S115" i="27" s="1"/>
  <c r="R111" i="27"/>
  <c r="S111" i="27" s="1"/>
  <c r="R106" i="27"/>
  <c r="S106" i="27" s="1"/>
  <c r="R107" i="27"/>
  <c r="R108" i="27"/>
  <c r="R109" i="27"/>
  <c r="R110" i="27"/>
  <c r="S110" i="27" s="1"/>
  <c r="R105" i="27"/>
  <c r="S105" i="27" s="1"/>
  <c r="R97" i="27"/>
  <c r="S97" i="27" s="1"/>
  <c r="R98" i="27"/>
  <c r="S98" i="27" s="1"/>
  <c r="R99" i="27"/>
  <c r="S99" i="27" s="1"/>
  <c r="R95" i="27"/>
  <c r="S95" i="27" s="1"/>
  <c r="R96" i="27"/>
  <c r="R89" i="27"/>
  <c r="R90" i="27"/>
  <c r="S90" i="27" s="1"/>
  <c r="R91" i="27"/>
  <c r="R92" i="27"/>
  <c r="R93" i="27"/>
  <c r="R94" i="27"/>
  <c r="S94" i="27" s="1"/>
  <c r="R88" i="27"/>
  <c r="R81" i="27"/>
  <c r="R82" i="27"/>
  <c r="S82" i="27" s="1"/>
  <c r="R83" i="27"/>
  <c r="S83" i="27" s="1"/>
  <c r="R80" i="27"/>
  <c r="S80" i="27" s="1"/>
  <c r="R73" i="27"/>
  <c r="R74" i="27"/>
  <c r="R75" i="27"/>
  <c r="R70" i="27"/>
  <c r="S70" i="27" s="1"/>
  <c r="R71" i="27"/>
  <c r="R72" i="27"/>
  <c r="R66" i="27"/>
  <c r="S66" i="27" s="1"/>
  <c r="R67" i="27"/>
  <c r="S67" i="27" s="1"/>
  <c r="R68" i="27"/>
  <c r="S68" i="27" s="1"/>
  <c r="R69" i="27"/>
  <c r="S69" i="27" s="1"/>
  <c r="R62" i="27"/>
  <c r="R63" i="27"/>
  <c r="R64" i="27"/>
  <c r="R65" i="27"/>
  <c r="R61" i="27"/>
  <c r="S61" i="27" s="1"/>
  <c r="R57" i="27"/>
  <c r="R54" i="27"/>
  <c r="R52" i="27"/>
  <c r="R53" i="27"/>
  <c r="R49" i="27"/>
  <c r="R50" i="27"/>
  <c r="R51" i="27"/>
  <c r="R46" i="27"/>
  <c r="S46" i="27" s="1"/>
  <c r="R47" i="27"/>
  <c r="S47" i="27" s="1"/>
  <c r="R48" i="27"/>
  <c r="R43" i="27"/>
  <c r="S43" i="27" s="1"/>
  <c r="R44" i="27"/>
  <c r="S44" i="27" s="1"/>
  <c r="R45" i="27"/>
  <c r="S45" i="27" s="1"/>
  <c r="R42" i="27"/>
  <c r="R41" i="27"/>
  <c r="R33" i="27"/>
  <c r="S33" i="27" s="1"/>
  <c r="S24" i="27"/>
  <c r="Q14" i="27"/>
  <c r="S12" i="27"/>
  <c r="R174" i="27"/>
  <c r="S174" i="27" s="1"/>
  <c r="R173" i="27"/>
  <c r="S173" i="27" s="1"/>
  <c r="R157" i="27"/>
  <c r="S157" i="27" s="1"/>
  <c r="R144" i="27"/>
  <c r="S144" i="27" s="1"/>
  <c r="R143" i="27"/>
  <c r="S143" i="27" s="1"/>
  <c r="R142" i="27"/>
  <c r="S142" i="27" s="1"/>
  <c r="R135" i="27"/>
  <c r="S135" i="27" s="1"/>
  <c r="R134" i="27"/>
  <c r="S134" i="27" s="1"/>
  <c r="R120" i="27"/>
  <c r="S120" i="27" s="1"/>
  <c r="R103" i="27"/>
  <c r="S103" i="27" s="1"/>
  <c r="R102" i="27"/>
  <c r="S102" i="27" s="1"/>
  <c r="R101" i="27"/>
  <c r="S101" i="27" s="1"/>
  <c r="R100" i="27"/>
  <c r="S100" i="27" s="1"/>
  <c r="R78" i="27"/>
  <c r="S78" i="27" s="1"/>
  <c r="R77" i="27"/>
  <c r="S77" i="27" s="1"/>
  <c r="R76" i="27"/>
  <c r="S76" i="27" s="1"/>
  <c r="R55" i="27"/>
  <c r="S55" i="27" s="1"/>
  <c r="R39" i="27"/>
  <c r="S39" i="27" s="1"/>
  <c r="R32" i="27"/>
  <c r="R31" i="27"/>
  <c r="S31" i="27" s="1"/>
  <c r="R29" i="27"/>
  <c r="R28" i="27"/>
  <c r="S28" i="27" s="1"/>
  <c r="S25" i="27"/>
  <c r="R22" i="27"/>
  <c r="R21" i="27"/>
  <c r="R18" i="27"/>
  <c r="R14" i="27"/>
  <c r="S14" i="27" s="1"/>
  <c r="S29" i="27" l="1"/>
  <c r="S49" i="27"/>
  <c r="S57" i="27"/>
  <c r="S63" i="27"/>
  <c r="S88" i="27"/>
  <c r="S91" i="27"/>
  <c r="S107" i="27"/>
  <c r="S118" i="27"/>
  <c r="S41" i="27"/>
  <c r="S165" i="27"/>
  <c r="S137" i="27"/>
  <c r="S138" i="27"/>
  <c r="S18" i="27"/>
  <c r="S53" i="27"/>
  <c r="S54" i="27"/>
  <c r="S62" i="27"/>
  <c r="S75" i="27"/>
  <c r="S73" i="27"/>
  <c r="S58" i="27"/>
  <c r="S162" i="27"/>
  <c r="S166" i="27"/>
  <c r="S32" i="27"/>
  <c r="S84" i="27"/>
  <c r="S172" i="27"/>
  <c r="S139" i="27"/>
  <c r="S59" i="27"/>
  <c r="S48" i="27"/>
  <c r="S71" i="27"/>
  <c r="S92" i="27"/>
  <c r="S122" i="27"/>
  <c r="S148" i="27"/>
  <c r="S159" i="27"/>
  <c r="S36" i="27"/>
  <c r="S21" i="27"/>
  <c r="S16" i="27"/>
  <c r="S51" i="27"/>
  <c r="S52" i="27"/>
  <c r="S65" i="27"/>
  <c r="S72" i="27"/>
  <c r="S74" i="27"/>
  <c r="S93" i="27"/>
  <c r="S89" i="27"/>
  <c r="S109" i="27"/>
  <c r="S116" i="27"/>
  <c r="S127" i="27"/>
  <c r="S133" i="27"/>
  <c r="S152" i="27"/>
  <c r="S15" i="27"/>
  <c r="S50" i="27"/>
  <c r="S64" i="27"/>
  <c r="S81" i="27"/>
  <c r="S96" i="27"/>
  <c r="S108" i="27"/>
  <c r="S119" i="27"/>
  <c r="S151" i="27"/>
  <c r="S164" i="27"/>
  <c r="S168" i="27"/>
  <c r="S22" i="27"/>
  <c r="S42" i="27"/>
  <c r="S147" i="27"/>
  <c r="S86" i="27"/>
  <c r="S26" i="27"/>
  <c r="S163" i="27"/>
  <c r="S167" i="27"/>
  <c r="S155" i="27"/>
  <c r="S38" i="27" l="1"/>
  <c r="S10" i="27"/>
  <c r="S161" i="27"/>
  <c r="S178" i="27" l="1"/>
  <c r="S179" i="27" s="1"/>
</calcChain>
</file>

<file path=xl/sharedStrings.xml><?xml version="1.0" encoding="utf-8"?>
<sst xmlns="http://schemas.openxmlformats.org/spreadsheetml/2006/main" count="2098" uniqueCount="821">
  <si>
    <t>Kiểm soát chi phí hiệu quả</t>
  </si>
  <si>
    <t>Tăng trưởng doanh thu</t>
  </si>
  <si>
    <t>I1</t>
  </si>
  <si>
    <t>Gia tăng chất lượng cấp điện</t>
  </si>
  <si>
    <t>I2</t>
  </si>
  <si>
    <t>Nâng cao hiệu suất vận hành hệ thống</t>
  </si>
  <si>
    <t>I4</t>
  </si>
  <si>
    <t>Cải thiện dịch vụ khách hàng</t>
  </si>
  <si>
    <t>I5</t>
  </si>
  <si>
    <t>Cải tiến công nghệ</t>
  </si>
  <si>
    <t>Thời gian mất điện trung bình của hệ thống (SAIDI)</t>
  </si>
  <si>
    <t>Tần suất mất điện trung bình của hệ thống (SAIFI)</t>
  </si>
  <si>
    <t>Số lần mất điện thoáng qua của hệ thống/ khách hàng (MAIFI)</t>
  </si>
  <si>
    <t>I3</t>
  </si>
  <si>
    <t>Số sự cố hệ thống CNTT</t>
  </si>
  <si>
    <t>F2</t>
  </si>
  <si>
    <t>F3</t>
  </si>
  <si>
    <t>F4</t>
  </si>
  <si>
    <t>C1</t>
  </si>
  <si>
    <t>F31</t>
  </si>
  <si>
    <t>I12</t>
  </si>
  <si>
    <t>I13</t>
  </si>
  <si>
    <t>L2</t>
  </si>
  <si>
    <t>L21</t>
  </si>
  <si>
    <t>Trọng số của mục tiêu</t>
  </si>
  <si>
    <t>Tiêu chí đo lường (KPI)</t>
  </si>
  <si>
    <t>Trọng số của chỉ tiêu</t>
  </si>
  <si>
    <t>Trọng số chung</t>
  </si>
  <si>
    <t>Tần suất theo dõi</t>
  </si>
  <si>
    <t>ĐVT</t>
  </si>
  <si>
    <t>Tài chính</t>
  </si>
  <si>
    <t>%</t>
  </si>
  <si>
    <t>Năm</t>
  </si>
  <si>
    <t>Quý</t>
  </si>
  <si>
    <t>Khách hàng</t>
  </si>
  <si>
    <t>điểm</t>
  </si>
  <si>
    <t>Quy trình nội bộ</t>
  </si>
  <si>
    <t>Quý</t>
  </si>
  <si>
    <t>đ/ kWh</t>
  </si>
  <si>
    <t>Chỉ số tiếp cận điện năng (của khách hàng có trạm biến áp chuyên dùng)</t>
  </si>
  <si>
    <t>Tổng thời gian dừng hệ thống CNTT do sự cố</t>
  </si>
  <si>
    <t>I33</t>
  </si>
  <si>
    <t>An toàn, bảo vệ môi trường</t>
  </si>
  <si>
    <t>Sự cố</t>
  </si>
  <si>
    <t>Tỷ lệ giảm các vụ tai nạn lao động</t>
  </si>
  <si>
    <t>Số  lần bị cơ quan chức năng nhắc nhở bằng văn bản về kiểm soát chất thải nguy hại</t>
  </si>
  <si>
    <t>Tỷ lệ thu hồi công nợ khách hàng</t>
  </si>
  <si>
    <t>Chi phí/ kWh điện thương phẩm</t>
  </si>
  <si>
    <t>Tăng hiệu quả sử dụng vốn</t>
  </si>
  <si>
    <t>Giá bán điện b/q so với kế hoạch</t>
  </si>
  <si>
    <t>Phần 1: Mục tiêu</t>
  </si>
  <si>
    <t xml:space="preserve"> Mục tiêu chiến lược</t>
  </si>
  <si>
    <t>Cải thiện sự hài lòng của khách hàng về chất lượng điện, chất lượng dịch vụ và hình ảnh thương hiệu EVN  trách nhiệm &amp; minh bạch</t>
  </si>
  <si>
    <t>Cải thiện sự hài lòng của khách hàng về chất lượng điện, dịch vụ và hình ảnh thương hiệu EVN  trách nhiệm &amp; minh bạch</t>
  </si>
  <si>
    <t>Tỷ lệ hóa đơn được thanh toán qua ngân hàng hoặc tổ chức trung gian</t>
  </si>
  <si>
    <t>Quản lý vận hành hệ thống CNTT</t>
  </si>
  <si>
    <t>Số lần bị cơ quan chức năng nhắc nhở bằng văn bản về kiểm soát chất thải nguy hại</t>
  </si>
  <si>
    <t>Học hỏi phát triển</t>
  </si>
  <si>
    <t>Tổn thất điện năng /kế hoạch</t>
  </si>
  <si>
    <t>Chỉ số tiếp cận điện năng ( lưới điện hạ áp)</t>
  </si>
  <si>
    <t>Thay công tơ định kỳ/Kế hoạch</t>
  </si>
  <si>
    <t>Giá trị hàng tồn kho hàng quý</t>
  </si>
  <si>
    <t>Số T/T</t>
  </si>
  <si>
    <t>Mã CN</t>
  </si>
  <si>
    <t>No</t>
  </si>
  <si>
    <t>CL. Quản trị chiến lược</t>
  </si>
  <si>
    <t>CL1</t>
  </si>
  <si>
    <t xml:space="preserve">Lập kế hoạch SXKD dài hạn của Công ty </t>
  </si>
  <si>
    <t>C</t>
  </si>
  <si>
    <t>KH. Lập kế hoạch SXKD</t>
  </si>
  <si>
    <t>TG</t>
  </si>
  <si>
    <t>KH5</t>
  </si>
  <si>
    <t xml:space="preserve">Lập, triển khai kế hoạch CCHC của Công ty </t>
  </si>
  <si>
    <t>KH6</t>
  </si>
  <si>
    <t xml:space="preserve">Lập, triển khai kế hoạch thực hiện Quy chế dân chủ của Công ty </t>
  </si>
  <si>
    <t>VT.Mua sắm, quản lý vật tư thiết bị, tài sản</t>
  </si>
  <si>
    <t>KD.Kinh doanh điện năng</t>
  </si>
  <si>
    <t>TC.Quản trị tài chính-kế toán</t>
  </si>
  <si>
    <t>KT.Quản lý kỹ thuật-vận hành</t>
  </si>
  <si>
    <t>AT.ATLĐ-môi trường</t>
  </si>
  <si>
    <t>AT2</t>
  </si>
  <si>
    <t>Thực hiện công tác điều tra tai nạn lao động, các vụ cháy nổ lớn, sự cố lưới điện</t>
  </si>
  <si>
    <t>XD.Đầu tư xây dựng</t>
  </si>
  <si>
    <t>SC.Sửa chữa lớn</t>
  </si>
  <si>
    <t>SX.Dịch vụ SXK</t>
  </si>
  <si>
    <t>LD.Tổ chức, lao động, tiền lương</t>
  </si>
  <si>
    <t>LD2</t>
  </si>
  <si>
    <t>Công tác cán bộ</t>
  </si>
  <si>
    <t>LD4</t>
  </si>
  <si>
    <t>Công tác lao động, tiền lương</t>
  </si>
  <si>
    <t>HC.Quản trị hành chính, quan hệ cộng đồng</t>
  </si>
  <si>
    <t>HC1</t>
  </si>
  <si>
    <t>Công tác Văn thư</t>
  </si>
  <si>
    <t>CN.Công nghệ thông tin</t>
  </si>
  <si>
    <t>CN3</t>
  </si>
  <si>
    <t>Khai thác hiệu quả các phần mềm được trang bị</t>
  </si>
  <si>
    <t>KS.Thanh tra-kiểm soát nội bộ</t>
  </si>
  <si>
    <t>QT.Quy trình đảm bảo chất lượng</t>
  </si>
  <si>
    <t>QT1</t>
  </si>
  <si>
    <t>Lập kế hoạch và tổ chức triển khai duy trì áp dụng và cải tiến hệ thống quản lý chất lượng ISO 9001:2015 trong toàn Công ty</t>
  </si>
  <si>
    <t>QT2</t>
  </si>
  <si>
    <t>Lập kế hoạch triển khai duy trì áp dụng và cải tiến công cụ 5S trong toàn Công ty.</t>
  </si>
  <si>
    <t>VH.Văn hóa doanh nghiệp</t>
  </si>
  <si>
    <t>VH1</t>
  </si>
  <si>
    <t>Công tác văn hóa doanh nghiệp</t>
  </si>
  <si>
    <t xml:space="preserve">GIÁM ĐỐC </t>
  </si>
  <si>
    <t>PGĐ KD</t>
  </si>
  <si>
    <t>PGĐ KT</t>
  </si>
  <si>
    <t xml:space="preserve">Điều hành chung </t>
  </si>
  <si>
    <t xml:space="preserve">Chỉ huy, vận hành lưới điện </t>
  </si>
  <si>
    <t>Kinh doanh điện năng, quản lý điện nông thôn, dịch vụ khách hàng</t>
  </si>
  <si>
    <t>Vận hành lưới điện, kinh doanh điện năng</t>
  </si>
  <si>
    <t>KH1</t>
  </si>
  <si>
    <t>KH2</t>
  </si>
  <si>
    <t>Lập kế hoạch, triển khai công tác SCTX</t>
  </si>
  <si>
    <t>KH7</t>
  </si>
  <si>
    <t>Lập phương thức vận hành lưới điện.</t>
  </si>
  <si>
    <t>VT1</t>
  </si>
  <si>
    <t>Tổ chức mua sắm tài sản, VTTB phục vụ SXKD, ĐTXD, SCL, SCTX, Khắc phục thiên tai</t>
  </si>
  <si>
    <t>VT2</t>
  </si>
  <si>
    <t>Quản lý, phân bổ VTTB, tài sản của công ty</t>
  </si>
  <si>
    <t>VT4</t>
  </si>
  <si>
    <t>Thực hiện tiếp nhận tài sản các công trình điện khách hàng bàn giao.</t>
  </si>
  <si>
    <t>KD1</t>
  </si>
  <si>
    <t>Triển khai thực hiện công tác kinh doanh điện năng</t>
  </si>
  <si>
    <t>KD2</t>
  </si>
  <si>
    <t>Quản lý hệ thống đo đếm điện năng</t>
  </si>
  <si>
    <t>KD3</t>
  </si>
  <si>
    <t>Tiếp nhận, giải quyết yêu cầu cấp điện của khách hàng, giải quyết đơn, thư khiếu nại, tố cáo về cung ứng, sử dụng điện.</t>
  </si>
  <si>
    <t>KD4</t>
  </si>
  <si>
    <t>Công tác tuyên truyền, chăm sóc KH và tiết kiệm điện</t>
  </si>
  <si>
    <t>KD5</t>
  </si>
  <si>
    <t>Công tác QL điện nông thôn</t>
  </si>
  <si>
    <t>TC1</t>
  </si>
  <si>
    <t>Thực hiện công tác quản lý tài chính. Quản lý sử dụng vốn, kiểm soát dòng tiền, theo dõi tài sản, phân tích hiệu quả tài chính.</t>
  </si>
  <si>
    <t>TC2</t>
  </si>
  <si>
    <t>Thực hiện hạch toán kế toán (tài khoản, sổ sách chứng từ, quy trình), vận hành và kiểm soát nghiệp vụ thu chi, chứng từ kế toán.</t>
  </si>
  <si>
    <t>TC3</t>
  </si>
  <si>
    <t>Lập các báo cáo kế toán tài chính.</t>
  </si>
  <si>
    <t>TC4</t>
  </si>
  <si>
    <t>Theo dõi kế hoạch chi phí giá thành của Công ty</t>
  </si>
  <si>
    <t>KT1</t>
  </si>
  <si>
    <t>Quản lý kỹ thuật, sửa chữa hệ thống điện</t>
  </si>
  <si>
    <t>KT2</t>
  </si>
  <si>
    <t>Chỉ huy vận hành, xử lý sự cố lưới điện.</t>
  </si>
  <si>
    <t>KT3</t>
  </si>
  <si>
    <t>Quản lý, vận hành rơ le bảo vệ, tự động và điều khiển từ xa.</t>
  </si>
  <si>
    <t>KT4</t>
  </si>
  <si>
    <t>Quản lý tổn thất điện năng</t>
  </si>
  <si>
    <t>AT1</t>
  </si>
  <si>
    <t>Lập và thực hiện kế hoạch công tác ATVSLĐ, BHLĐ, PCCN</t>
  </si>
  <si>
    <t>AT3</t>
  </si>
  <si>
    <t>Quản lý trang thiết bị, dụng cụ an toàn, phòng cháy chữa cháy.</t>
  </si>
  <si>
    <t>AT4</t>
  </si>
  <si>
    <t>Tổ chức phòng chống và khắc phục thiên tai</t>
  </si>
  <si>
    <t>AT5</t>
  </si>
  <si>
    <t>Công tác bảo vệ môi trường</t>
  </si>
  <si>
    <t>XD1</t>
  </si>
  <si>
    <t>Lập kế hoạch ĐTXD hàng năm</t>
  </si>
  <si>
    <t>XD2</t>
  </si>
  <si>
    <t>SC1</t>
  </si>
  <si>
    <t>Lập kế hoạch SCL</t>
  </si>
  <si>
    <t>SC2</t>
  </si>
  <si>
    <t>SX1</t>
  </si>
  <si>
    <t>HC2</t>
  </si>
  <si>
    <t>Công tác lưu trữ</t>
  </si>
  <si>
    <t>Quản lý, điều phối và sử dụng xe ô tô</t>
  </si>
  <si>
    <t>CN1</t>
  </si>
  <si>
    <t>Quản lý, vận hành, sửa chữa hạ tầng mạng viễn thông, công nghệ thông tin</t>
  </si>
  <si>
    <t>CN2</t>
  </si>
  <si>
    <t>Quản lý vận hành, sửa chữa các phần mềm được trang bị</t>
  </si>
  <si>
    <t>KS1</t>
  </si>
  <si>
    <t>KS5</t>
  </si>
  <si>
    <t>Công tác phòng chống tham nhũng</t>
  </si>
  <si>
    <t>KS6</t>
  </si>
  <si>
    <t>Công tác giải quyết khiếu nại, tố cáo</t>
  </si>
  <si>
    <t xml:space="preserve">Tổn thất điện năng </t>
  </si>
  <si>
    <t>Đơn vị đo</t>
  </si>
  <si>
    <t>Viễn cảnh hoạt động nội bộ</t>
  </si>
  <si>
    <t>Viễn cảnh học hỏi và phát triển</t>
  </si>
  <si>
    <t>Số lượng sai sót</t>
  </si>
  <si>
    <t>Tháng</t>
  </si>
  <si>
    <t>Khi phát sinh</t>
  </si>
  <si>
    <t>KPI cá nhân</t>
  </si>
  <si>
    <t>Mục tiêu trong kỳ</t>
  </si>
  <si>
    <t xml:space="preserve">Tần suất </t>
  </si>
  <si>
    <t>Kết quả thực hiện</t>
  </si>
  <si>
    <t>Chỉ tiêu kế hoạch</t>
  </si>
  <si>
    <t>Kết quả</t>
  </si>
  <si>
    <t>Điểm chấm</t>
  </si>
  <si>
    <t>Điểm qui đổi</t>
  </si>
  <si>
    <t>A</t>
  </si>
  <si>
    <t>A.1</t>
  </si>
  <si>
    <t>Theo KH</t>
  </si>
  <si>
    <t>A.2</t>
  </si>
  <si>
    <t>NHÓM KPI THEO MTCV</t>
  </si>
  <si>
    <t xml:space="preserve"> Lập kế hoạch SXKD</t>
  </si>
  <si>
    <t>ATLĐ - Môi trường</t>
  </si>
  <si>
    <t>Quản trị hành chính, quan hệ cộng đồng</t>
  </si>
  <si>
    <t>Thanh tra - kiểm soát nội bộ</t>
  </si>
  <si>
    <t>Quy trình đảm bảo chất lượng</t>
  </si>
  <si>
    <t>Văn hóa doanh nghiệp</t>
  </si>
  <si>
    <t>B</t>
  </si>
  <si>
    <t>Ý THỨC, TRÁCH NHIỆM VỚI CÔNG VIỆC</t>
  </si>
  <si>
    <t>Ý thức, trách nhiệm với công việc được giao</t>
  </si>
  <si>
    <t>Vi phạm các nội quy, quy chế của Công ty.</t>
  </si>
  <si>
    <t>ĐIỂM THƯỜNG</t>
  </si>
  <si>
    <t>Tổng điểm</t>
  </si>
  <si>
    <t>CÔNG TY ĐIỆN LỰC YÊN BÁI</t>
  </si>
  <si>
    <t>Ban giám đốc Công ty chấm</t>
  </si>
  <si>
    <t>I</t>
  </si>
  <si>
    <t>Tăng trưởng sản lượng điện</t>
  </si>
  <si>
    <t>XD. Đầu tư xây dựng</t>
  </si>
  <si>
    <t>Sửa chữa lớn</t>
  </si>
  <si>
    <t xml:space="preserve">Người lập </t>
  </si>
  <si>
    <t>Người duyệt</t>
  </si>
  <si>
    <t>PHÒNG KHKT</t>
  </si>
  <si>
    <t>Nghiên cứu áp dụng công nghệ mới vào SXKD</t>
  </si>
  <si>
    <t>Tăng trưởng sản lượng điện thương phẩm</t>
  </si>
  <si>
    <t>Hoàn thành thực hiện  ĐTXD theo kế hoạch</t>
  </si>
  <si>
    <t>Hoàn thành SCL theo kế hoạch</t>
  </si>
  <si>
    <t>F</t>
  </si>
  <si>
    <t>L</t>
  </si>
  <si>
    <t>KH</t>
  </si>
  <si>
    <t>AT</t>
  </si>
  <si>
    <t>LD</t>
  </si>
  <si>
    <t>HC</t>
  </si>
  <si>
    <t>KS</t>
  </si>
  <si>
    <t>QT</t>
  </si>
  <si>
    <t>VH</t>
  </si>
  <si>
    <t>VT</t>
  </si>
  <si>
    <t>KD</t>
  </si>
  <si>
    <t>TC</t>
  </si>
  <si>
    <t>KT</t>
  </si>
  <si>
    <t>XD</t>
  </si>
  <si>
    <t>SC</t>
  </si>
  <si>
    <t>SX</t>
  </si>
  <si>
    <t xml:space="preserve"> Dịch vụ sản xuất khác</t>
  </si>
  <si>
    <t>CN</t>
  </si>
  <si>
    <t>CL11</t>
  </si>
  <si>
    <t>KPI cấp Công ty</t>
  </si>
  <si>
    <t>NHÓM CÁC CHỈ TIÊU THỰC HIỆN NHIỆM VỤ (Cấp 1)</t>
  </si>
  <si>
    <t>NHÓM KPI THEO MỤC TIÊU (Cấp 2)</t>
  </si>
  <si>
    <t>Viễn cảnh tài chính (Cấp 3)</t>
  </si>
  <si>
    <t>Mã cấp 1</t>
  </si>
  <si>
    <t>Mã cấp 2</t>
  </si>
  <si>
    <t>Mã cấp 3</t>
  </si>
  <si>
    <t>HC7</t>
  </si>
  <si>
    <t>Phần 2: Phân bổ mục tiêu</t>
  </si>
  <si>
    <t>Giờ</t>
  </si>
  <si>
    <t>TH</t>
  </si>
  <si>
    <t>TK</t>
  </si>
  <si>
    <r>
      <rPr>
        <b/>
        <i/>
        <u/>
        <sz val="12"/>
        <rFont val="Times New Roman"/>
        <family val="1"/>
      </rPr>
      <t xml:space="preserve">Quy ước Ký hiệu: </t>
    </r>
    <r>
      <rPr>
        <b/>
        <i/>
        <sz val="12"/>
        <rFont val="Times New Roman"/>
        <family val="1"/>
      </rPr>
      <t xml:space="preserve">
</t>
    </r>
    <r>
      <rPr>
        <i/>
        <sz val="12"/>
        <rFont val="Times New Roman"/>
        <family val="1"/>
      </rPr>
      <t>C: Chỉ đạo, phê duyệt;
TK: Triển khai;
TH: Thực hiện;
TG: Tham gia thực hiện theo công đoạn</t>
    </r>
  </si>
  <si>
    <t>Công tác soạn thảo văn bản</t>
  </si>
  <si>
    <t>Thực hiện  ĐTXD theo kế hoạch</t>
  </si>
  <si>
    <t>Các chức năng chính</t>
  </si>
  <si>
    <t>Lập kế hoạch kinh doanh điện năng.</t>
  </si>
  <si>
    <t>Tiếp nhận, giải quyết yêu cầu  của khách hàng về các dịch vụ điện</t>
  </si>
  <si>
    <t>Quản lý trang thiết bị, dụng cụ an toàn, BHLĐ, phòng cháy chữa cháy.</t>
  </si>
  <si>
    <t>GĐ</t>
  </si>
  <si>
    <t>PHÒNG KD</t>
  </si>
  <si>
    <t>PHÒNG TH</t>
  </si>
  <si>
    <t>TỔ TVHĐL</t>
  </si>
  <si>
    <t>Ngày</t>
  </si>
  <si>
    <t>Tài chính, kế toán, LĐTL, VHDN, Văn thư, lưu trữ</t>
  </si>
  <si>
    <t>Lập và triển khai kế hoạch SXKD, Vật tư, SCTX, QLKT, ATVSLĐ.</t>
  </si>
  <si>
    <t>Quản lý vận hành đường dây trung, hạ áp và TBA</t>
  </si>
  <si>
    <t xml:space="preserve">Lập kế hoạch tổn thất điện năng của Điện lực theo quý, năm </t>
  </si>
  <si>
    <t xml:space="preserve">Lập kế hoạch giá bán điện bình quân của Điện lực theo quý, năm </t>
  </si>
  <si>
    <t xml:space="preserve">Lập kế hoạch điện thương phẩm của  Điện lực theo quý, năm </t>
  </si>
  <si>
    <t xml:space="preserve">Lập kế hoạch thay thế định kỳ hệ thống đo đếm điện theo quý, năm </t>
  </si>
  <si>
    <t>Lập kế hoạch kiểm tra giám sát mua bán điện</t>
  </si>
  <si>
    <t>Đăng ký danh mục SCTX</t>
  </si>
  <si>
    <t xml:space="preserve">Lập kế hoạch SCTX của Điện lực theo quý, năm </t>
  </si>
  <si>
    <t>Thực hiện SCTX</t>
  </si>
  <si>
    <t>Nghiệm thu, quyết toán</t>
  </si>
  <si>
    <t xml:space="preserve"> Triển khai thực hiện CCHC theo kế hoạch của Công ty</t>
  </si>
  <si>
    <t>Triển khai thực hiện Quy chế dân chủ theo kế hoạch của Công ty</t>
  </si>
  <si>
    <t>Đăng ký kế hoạch cắt điện công tác của Điện lực theo tuần, tháng, quý</t>
  </si>
  <si>
    <t>Thực hiện mua sắm vật tư theo phân cấp</t>
  </si>
  <si>
    <t>Quản lý kho bãi và nhập xuất vật tư cho các bộ phận</t>
  </si>
  <si>
    <t xml:space="preserve"> Tham gia với Công ty thực hiện tiếp nhận tài sản các công trình điện khách hàng bàn giao trên địa bàn quản lý </t>
  </si>
  <si>
    <t>Thực hiện các nghiệp vụ kinh doanh</t>
  </si>
  <si>
    <t>Soạn thảo, in ấn hợp đồng mua bán điện theo quy định. Phát triển KH trên CMIS</t>
  </si>
  <si>
    <t>Ghi chỉ số</t>
  </si>
  <si>
    <t>cập nhật chỉ số, phát hành hóa đơn tiền điện, thực hiện việc sửa sai hóa đơn, truy thu, thoái hoàn</t>
  </si>
  <si>
    <t xml:space="preserve">Theo dõi, kiểm soát sản lượng, kịp thời phát hiện sự bất thường. </t>
  </si>
  <si>
    <t>Theo dõi lập danh sách các khách hàng thuộc đối tượng 3 giá để thực hiện  lắp đặt công tơ .</t>
  </si>
  <si>
    <t>Cập nhật tính toán tổn thất điện năng chu kỳ kinh doanh và chu kỳ ngày 01 hàng tháng. Lập danh sách các ĐZ, TBA có tỷ lệ tổn thất bất thường, tổn thất tăng cao để giải trình tìm nguyên nhân tổn thất.</t>
  </si>
  <si>
    <t>Thực hiện giao nhận, quyết toán với của các tổ chức dịch vụ thu hộ tiền điện và thu ngân viên. Theo dõi nợ, chấm xoá nợ , kiểm soát việc thu và nộp tiền điện, đối chiếu công nợ</t>
  </si>
  <si>
    <t>Phối hợp đốc thu tiền điện, cắt điện đòi nợ</t>
  </si>
  <si>
    <t>Thực hiện thay định kỳ hệ thống đo đếm điện năng theo kế hoạch.</t>
  </si>
  <si>
    <t>Quản lý kìm kẹp chì, viên và dây chì niêm phong theo đúng quy định.</t>
  </si>
  <si>
    <t>Sử dụng kìm  kẹp chì, viên và dây chì niêm phong theo đúng quy định.</t>
  </si>
  <si>
    <t>Quản lý, theo dõi tình trạng hoạt động của hệ thống đo đếm điện năng</t>
  </si>
  <si>
    <t xml:space="preserve">Giải quyết các  sự cố bất thường của hệ thống đo đếm điện năng ; </t>
  </si>
  <si>
    <t>Vận hành và quản lý hệ các thống đo xa như AMI.One; DCU…</t>
  </si>
  <si>
    <t>Giải quyết các kiến nghị, khiếu nại của khách hàng liên quan đến hệ thống đo đếm điện năng</t>
  </si>
  <si>
    <t>Tiếp nhận yêu cầu mua điện của khách hàng thuộc lưới điện hạ áp</t>
  </si>
  <si>
    <t>Khảo sát lập phương án cấp điện.</t>
  </si>
  <si>
    <t xml:space="preserve">Thi công lắp đặt, nghiệm thu hệ thống đo đếm </t>
  </si>
  <si>
    <t>Tiếp nhận yêu cầu mua điện của lưới điện trung áp</t>
  </si>
  <si>
    <t>Khảo sát, thỏa thuận đấu nối và các yêu cầu kỹ thuật</t>
  </si>
  <si>
    <t>Thi công lắp đặt hệ thống đo đếm cho khách hàng</t>
  </si>
  <si>
    <t>Tiếp nhận đề nghị của khách hàng trong quá trình thực hiện hợp đồng mua bán điện</t>
  </si>
  <si>
    <t>Giải quyết đề nghị của khách hàng trong quá trình thực hiện hợp đồng mua bán điện</t>
  </si>
  <si>
    <t>Thực hiện tuyên truyền tiết kiệm điện.</t>
  </si>
  <si>
    <t>Thực hiện triển khai các chương trình chăm sóc khách hàng.</t>
  </si>
  <si>
    <t>Lập báo cáo công tác điện nông thôn.</t>
  </si>
  <si>
    <t>Quản lý, kiểm tra giám sát hoạt động của các Tổ dịch vụ bán lẻ điện năng</t>
  </si>
  <si>
    <t>Thực hiện thu, nộp tiền điện theo đúng quy định.</t>
  </si>
  <si>
    <t>Thực hiện thu, nộp các nguồn tiền thu từ SXK theo đúng quy định.</t>
  </si>
  <si>
    <t>Thực hiện theo dõi, kiểm soát dòng tiền ( Công ty cấp tiền và các khoản thanh toán tại Điện lực)</t>
  </si>
  <si>
    <t>Thực hiện công tác Thủ quỹ tại Điện lực.</t>
  </si>
  <si>
    <t xml:space="preserve">Thực hiện hạch toán kế toán các nghiệp vụ phát sinh có liên quan đến hoạt động SXKD của Điện lực vào các phân hệ kế toán của chương trình ERP. </t>
  </si>
  <si>
    <t>Thực hiện kiểm soát chính xác, đầy đủ phiếu nhập - xuất kho trong tháng, đúng thời gian qui định.</t>
  </si>
  <si>
    <t>Thực hiện đánh giá vật tư thu hồi nhập kho, lập biên bản đánh giá vật tư thu hồi.</t>
  </si>
  <si>
    <t>Thực hiện in sổ sách kế toán theo từng Phần hành kế toán</t>
  </si>
  <si>
    <t>Thực hiện kiểm tra các chứng từ gốc, đảm bảo tính hợp lý hợp pháp, hợp lệ của các chứng từ thanh toán.</t>
  </si>
  <si>
    <t>Thực hiện kiểm soát, đối chiếu số liệu các biểu báo cáo tài chính của từng phân hệ</t>
  </si>
  <si>
    <t>Thực hiện đối chiếu các khoản công nợ nội bộ của Điện lực và Công ty</t>
  </si>
  <si>
    <t>Thực hiện kiểm tra các định khoản nghiệp vụ phát sinh. Kiểm tra sự cân đối giữa số liệu kế toán chi tiết và tổng hợp của Điện lực</t>
  </si>
  <si>
    <t xml:space="preserve">Thực hiện lập tờ khai thuế (thuế GTGT, thu nhập cá nhân) của Điện lực </t>
  </si>
  <si>
    <t>Lập báo cáo quyết toán tình hình sử dụng hóa đơn</t>
  </si>
  <si>
    <t>Lập báo cáo thu chi quỹ tiền mặt hàng ngày</t>
  </si>
  <si>
    <t>Lập báo cáo kiểm kê tồn quỹ hàng năm</t>
  </si>
  <si>
    <t>Lập báo cáo kiểm kê tài sản vật tư, CCDC hàng năm</t>
  </si>
  <si>
    <t>Theo dõi số liệu, kiểm soát chi phí giá thành của Điện lực không vượt kế hoạch Công ty giao</t>
  </si>
  <si>
    <t>Lập, thẩm định phương án kỹ thuật sửa chữa thường xuyên lưới điện; thiết bị điện theo phân cấp.</t>
  </si>
  <si>
    <t xml:space="preserve">Lập, cập nhật và quản lý hồ sơ lưới điện, thiết bị điện trung, hạ áp </t>
  </si>
  <si>
    <t>Lập, cập nhật và quản lý hồ sơ lưới điện trung áp (đường dây trung áp, TBA trung gian, máy cắt phân đoạn, cầu dao phụ tải, cầu dao cách ly, tụ bù trung áp, trạm đo đếm ranh giới, thiết bị cảnh báo sự cố, chống sét đường dây)</t>
  </si>
  <si>
    <t>Lập, cập nhật và quản lý hồ sơ lưới điện hạ áp (TBA phân phối, đường dây 0,4kV, tụ bù)</t>
  </si>
  <si>
    <t>Lập các bảng kê đường dây, TBA và các thiết bị lưới điện trung, hạ áp</t>
  </si>
  <si>
    <t>Cập nhật, phổ biến, lưu trữ quy phạm, quy trình, quy định, tiêu chuẩn kỹ thuật.</t>
  </si>
  <si>
    <t>Cập nhật dữ liệu vào phần mềm GIS, PMIS</t>
  </si>
  <si>
    <t>Lập và thực hiện công tác thí nghiệm định kỳ, khắc phục các tồn tại sau thí nghiệm</t>
  </si>
  <si>
    <t>Lập kế hoạch công tác thí nghiệm định kỳ</t>
  </si>
  <si>
    <t>Thực hiện công tác thí nghiệm định kỳ, khắc phục các tồn tại sau thí nghiệm</t>
  </si>
  <si>
    <t>Thực hiện công tác chỉnh trang lưới điện</t>
  </si>
  <si>
    <t>Quản lý, vận hành lưới điện trung, hạ áp</t>
  </si>
  <si>
    <t>Giám sát thông số vận hành đường dây, TBA, trạm đo đếm và các thiết bị điện</t>
  </si>
  <si>
    <t>Kiểm tra định kỳ lưới điện, tổng hợp các tồn tại, lập kế hoạch và triển khai phương án khắc phục</t>
  </si>
  <si>
    <t>Kiểm tra phát dọn hành lang lưới điện, đường dây trung, hạ thế</t>
  </si>
  <si>
    <t>Chỉ huy vận hành lưới điện theo phân cấp.</t>
  </si>
  <si>
    <t>Chỉ huy, sử lý sự cố lưới điện theo phân cấp.</t>
  </si>
  <si>
    <t>Cập nhật sơ đồ lưới điện (Sơ đồ 1 sợi)</t>
  </si>
  <si>
    <t xml:space="preserve">Cập nhật thông tin vào phần mềm OMS theo quy định </t>
  </si>
  <si>
    <t>Tiếp nhận  các thông tin trên phần mềm CRM</t>
  </si>
  <si>
    <t>Xử lý các thông tin trên phần mềm CRM</t>
  </si>
  <si>
    <t>Thực hiện chế độ báo cáo theo quy định</t>
  </si>
  <si>
    <t>Kiểm tra, giám sát hệ thống rơ le bảo vệ và điều khiển từ xa thuộc quản lý,  kịp thời phát hiện các hiện tượng bất thường, báo cáo và xử lý theo quy định.</t>
  </si>
  <si>
    <t>KT41</t>
  </si>
  <si>
    <t>Cung cấp thông tin về thay đổi kết dây lưới điện để cập nhật cây tổn thất trên phần mềm CMIS</t>
  </si>
  <si>
    <t>Tính toán tổn thất kỹ thuật lưới trung, hạ áp</t>
  </si>
  <si>
    <t xml:space="preserve"> Lập chương trình giảm tổn thất hàng năm</t>
  </si>
  <si>
    <t>Triển khai thực hiện chương trình giảm tổn thất hàng năm và báo cáo hàng tháng, quý theo quy định</t>
  </si>
  <si>
    <t xml:space="preserve">Phân tích tổn thất đường dây trung, hạ áp. Đánh giá nguyên nhân tổn thất bất thường </t>
  </si>
  <si>
    <t xml:space="preserve"> Thực hiện các biện pháp giảm TTĐN.</t>
  </si>
  <si>
    <t>Lập và thực hiện kế hoạch công tác ATVSLĐ, BHLĐ, PCCC</t>
  </si>
  <si>
    <t>AT1.1</t>
  </si>
  <si>
    <t>Lập, triển khai thực hiện kế hoạch công tác ATVSLĐ</t>
  </si>
  <si>
    <t>Xây dựng các phương án, kế hoạch, chương trình thực hiện công tác ATVSLĐ theo phân cấp;</t>
  </si>
  <si>
    <t>Xây dựng Phương án phòng chống TNLĐ của Bộ phận, cá nhân</t>
  </si>
  <si>
    <r>
      <t>Khảo sát, lập phương án TCTC và BPAT theo phân cấp</t>
    </r>
    <r>
      <rPr>
        <i/>
        <sz val="12"/>
        <rFont val="Times New Roman"/>
        <family val="1"/>
      </rPr>
      <t xml:space="preserve"> </t>
    </r>
    <r>
      <rPr>
        <sz val="12"/>
        <rFont val="Times New Roman"/>
        <family val="1"/>
      </rPr>
      <t>.</t>
    </r>
  </si>
  <si>
    <r>
      <t>Thẩm duyệt phương án TCTC và BPAT theo phân cấp</t>
    </r>
    <r>
      <rPr>
        <i/>
        <sz val="12"/>
        <rFont val="Times New Roman"/>
        <family val="1"/>
      </rPr>
      <t xml:space="preserve"> </t>
    </r>
  </si>
  <si>
    <t>Kiểm soát Phiếu công tác, Lệnh công tác, Phiếu thao tác đúng quy định</t>
  </si>
  <si>
    <t>Triển khai thực hiện các chuyên đề, phong trào thi đua trong công tác ATVSLĐ do cấp trên phát động</t>
  </si>
  <si>
    <t>AT1.2</t>
  </si>
  <si>
    <t>Lập, triển khai thực hiện kế hoạch bảo hộ lao động</t>
  </si>
  <si>
    <t xml:space="preserve">Lập kế hoạch bảo hộ lao đông, đăng ký kế hoạch với Công ty </t>
  </si>
  <si>
    <t>AT1.3</t>
  </si>
  <si>
    <t>Lập và thực hiện kế hoạch PCCC</t>
  </si>
  <si>
    <t>AT1.4</t>
  </si>
  <si>
    <t>Lập, triển khai kế hoạch Huấn luyện và kiểm tra QTAT của Công ty và Điện lực</t>
  </si>
  <si>
    <t>Quản lý hành lang bảo vệ an toàn công trình điện</t>
  </si>
  <si>
    <t xml:space="preserve"> Công tác kiểm tra kiểm soát, an toàn, vệ sinh lao động</t>
  </si>
  <si>
    <t>Lập lịch công tác trên lưới điện tuần tới đăng ký với Điện lực</t>
  </si>
  <si>
    <t>Thực hiện giao ban an toàn tuần, duyệt lịch công tác tuần trên lưới điện, phân công cán bộ kiểm tra, kiểm soát an toàn để đăng ký với Công ty theo quy định</t>
  </si>
  <si>
    <t>Tổ chức kiểm tra đột xuất các đơn vị công tác trên hiện trường</t>
  </si>
  <si>
    <t>Kiểm soát hình ảnh thực hiện biện pháp an toàn tại hiện trường để phát hiện và ngăn chặn ngay các vi phạm nếu có</t>
  </si>
  <si>
    <t>Lập và triển khai kế hoạch kiểm tra toàn diện công tác an toàn vệ sinh lao động theo quy định 01lần /Quý</t>
  </si>
  <si>
    <t>Thực hiện khai báo, tham gia điều tra các vụ tai nạn lao động theo phân cấp và quy định của Pháp luật</t>
  </si>
  <si>
    <t>Điều tra các vụ cháy nổ theo phân cấp</t>
  </si>
  <si>
    <t xml:space="preserve">Điều tra các vụ sự cố lưới điện theo phân cấp </t>
  </si>
  <si>
    <t>Quản lý trang thiết bị phòng cháy chữa cháy</t>
  </si>
  <si>
    <t>Quản lý, bảo quản trang thiết bị phòng cháy chữa cháy theo quy định</t>
  </si>
  <si>
    <t>Quản lý trang thiết bị, dụng cụ an toàn, BHLĐ</t>
  </si>
  <si>
    <t>Quản lý, bảo quản, sử dụng trang thiết bị, dụng cụ an toàn, BHLĐ theo quy định</t>
  </si>
  <si>
    <t>Quản lý trang thiết bị, dụng cụ an toàn có yêu cầu nghiêm ngặt về ATLĐ</t>
  </si>
  <si>
    <t>Quản lý, bảo quản, sử dụng trang thiết bị, dụng cụ an toàn có yêu cầu nghiêm ngặt về ATLĐ theo quy định</t>
  </si>
  <si>
    <t>Tổ chức khắc phục sự cố do thiên tai (mưa, bão, lũ..), tổng hợp các thiệt hại báo cáo đúng quy định</t>
  </si>
  <si>
    <t>Báo cáo định kỳ công tác BVMT.</t>
  </si>
  <si>
    <t>Quản lý chất thải theo quy trình 714-01/P4</t>
  </si>
  <si>
    <t>Tham gia phối hợp lập kế hoạch đầu tư tài sản và lưới điện hàng năm.</t>
  </si>
  <si>
    <t>Tham gia giám sát thực hiện dự án</t>
  </si>
  <si>
    <t>Tham gia giải phóng mặt bằng</t>
  </si>
  <si>
    <t>Tham gia nghiệm thu, đóng điện</t>
  </si>
  <si>
    <t>Khảo sát sơ bộ, đăng ký danh mục SCL hàng năm về công ty</t>
  </si>
  <si>
    <t>Khảo sát, lập phương án kỹ thuật các hạng mục SCL của Điện lực</t>
  </si>
  <si>
    <t xml:space="preserve">Tham gia giám sát các hạng mục SCL </t>
  </si>
  <si>
    <t>Tham gia nghiệm thu các hạng mục SCL trên địa bàn Điện lực quản lý</t>
  </si>
  <si>
    <t>Tổ chức, thực hiện các hoạt động SXK</t>
  </si>
  <si>
    <t xml:space="preserve"> Tham gia phối hợp thực hiện các hoạt động sản xuất khác</t>
  </si>
  <si>
    <t xml:space="preserve"> Thực hiện công tác cán bộ theo phân cấp </t>
  </si>
  <si>
    <t>Thực hiện chế độ nâng lương, nâng bậc công nhân theo quy định.</t>
  </si>
  <si>
    <t>Xây dựng ban hành các quy chế thanh toán tiền lương, thưởng vận hành an toàn áp dụng trong nội bộ Điện lực theo phân cấp.</t>
  </si>
  <si>
    <t>Thực hiện thanh toán tiền lương, thưởng cho CBCNV theo quy định.</t>
  </si>
  <si>
    <t>Thực hiện báo cáo theo quy định</t>
  </si>
  <si>
    <t>Thực hiện quản lý và giao nhận công văn đi, đến của Điện lực</t>
  </si>
  <si>
    <t xml:space="preserve"> Thực hiện quản lý và sử dụng con dấu theo quy định.</t>
  </si>
  <si>
    <t>Thực hiện công tác soạn thảo, kiểm soát văn bản theo quy định.</t>
  </si>
  <si>
    <t>Thực hiện công tác lưu trữ các hồ sơ tài liệu của Điện lực.</t>
  </si>
  <si>
    <t>Theo dõi và quản lý công tác vận hành, điều phối và sử dụng xe ô tô của Điện lực  an toàn, hiệu quả.</t>
  </si>
  <si>
    <t>Thực hiện tốt việc bảo quản phương tiện vận chuyển, bảo quản tốt dụng cụ đồ nghề đã được trang bị, không để mất mát, hư hỏng.</t>
  </si>
  <si>
    <t>Thực hiện thanh quyết toán xăng dầu theo quy định.</t>
  </si>
  <si>
    <t xml:space="preserve"> Phối hợp tham gia khắc phục sự cố, sửa chữa hạ tầng mạng viễn thông, công nghệ thông tin.</t>
  </si>
  <si>
    <t>Khai thác hiệu quả các phần mềm dùng chung được trang bị như Eoffice; Microsoft Office; visio</t>
  </si>
  <si>
    <t>Khai thác hiệu quả các phần mềm chuyên môn được trang bị</t>
  </si>
  <si>
    <t xml:space="preserve">Thực hiện công tác phòng chống tham nhũng </t>
  </si>
  <si>
    <t>Giải quyết khiếu nại tố cáo theo phân cấp</t>
  </si>
  <si>
    <t>Thực hiện, duy trì áp dụng và cải tiến hệ thống quản lý chất lượng ISO 9001:2015 của Điện lực, lập báo cáo.</t>
  </si>
  <si>
    <t>Giám sát và đánh giá việc thực hiện công tác ISO của CBCNV trong Điện lực</t>
  </si>
  <si>
    <t>Thực hiện, duy trì áp dụng  5S của Điện lực, lập báo cáo.</t>
  </si>
  <si>
    <t>Giám sát và đánh giá việc thực hiện công tác 5S của CBCNV trong Điện lực</t>
  </si>
  <si>
    <t>Thực hiện VHDN theo quy định</t>
  </si>
  <si>
    <t>Phụ trách công tác kinh doanh điện năng</t>
  </si>
  <si>
    <t>Phụ trách công tác kỹ thuật, vận hành, ATLĐ</t>
  </si>
  <si>
    <t>ĐIỆN LỰC TRẤN YÊN</t>
  </si>
  <si>
    <t>Tăng trưởng Doanh thu</t>
  </si>
  <si>
    <t>đ/kWh</t>
  </si>
  <si>
    <t>Viễn cảnh khách hàng</t>
  </si>
  <si>
    <t>Tham gia lập kế hoạch SXKD dài hạn của Công ty</t>
  </si>
  <si>
    <t>Tham gia tiếp nhận tài sản các công trình điện khách hàng bàn giao.</t>
  </si>
  <si>
    <t>Mã chức danh</t>
  </si>
  <si>
    <t xml:space="preserve">KPI Điện lực </t>
  </si>
  <si>
    <t>Cá nhân tự chấm</t>
  </si>
  <si>
    <t>Tỷ lệ, hệ số, hiệu số</t>
  </si>
  <si>
    <t>Tr.đồng</t>
  </si>
  <si>
    <t>Thực hiện tốt công tác dịch vụ khách hàng. Không vi phạm về quy định giao tiếp khách hàng. minh bạch</t>
  </si>
  <si>
    <t>Số lỗi sai sót</t>
  </si>
  <si>
    <t>Phút</t>
  </si>
  <si>
    <t>Lần</t>
  </si>
  <si>
    <t>Số vụ</t>
  </si>
  <si>
    <t>GĐ: 01</t>
  </si>
  <si>
    <t>Chỉ đạo lập kế hoạch kinh doanh điện năng.</t>
  </si>
  <si>
    <t>Chỉ đạo lập kế hoạch, triển khai công tác SCTX</t>
  </si>
  <si>
    <t xml:space="preserve">Triển khai thực hiện CCHC của Công ty </t>
  </si>
  <si>
    <t xml:space="preserve">Triển khai thực hiện Quy chế dân chủ của Công ty </t>
  </si>
  <si>
    <t>Chỉ đạo đăng ký kế hoạch cắt điện công tác của Điện lực theo tuần, tháng, quý</t>
  </si>
  <si>
    <t>Chỉ đạo triển khai thực hiện công tác kinh doanh điện năng</t>
  </si>
  <si>
    <t>Chỉ đạo Quản lý hệ thống đo đếm điện năng</t>
  </si>
  <si>
    <t>Thámg</t>
  </si>
  <si>
    <t>Chỉ đạo tiếp nhận, giải quyết yêu cầu cấp điện của khách hàng, giải quyết đơn, thư khiếu nại, tố cáo về cung ứng, sử dụng điện.</t>
  </si>
  <si>
    <t>Chỉ đạo Công tác tuyên truyền, chăm sóc KH và tiết kiệm điện</t>
  </si>
  <si>
    <t>Chỉ đao Công tác QL điện nông thôn</t>
  </si>
  <si>
    <t>Chỉ đạo thực hiện công tác quản lý tài chính. Quản lý sử dụng vốn, kiểm soát dòng tiền, theo dõi tài sản, phân tích hiệu quả tài chính.</t>
  </si>
  <si>
    <t>Chỉ đạo Chỉ huy vận hành, xử lý sự cố lưới điện.</t>
  </si>
  <si>
    <t>Chỉ đạo Quản lý tổn thất điện năng</t>
  </si>
  <si>
    <t>Chỉ đạo lập và thực hiện kế hoạch công tác ATVSLĐ, BHLĐ, PCCN</t>
  </si>
  <si>
    <t>Thực hiện công tác văn hóa doanh nghiệp</t>
  </si>
  <si>
    <t>Có sáng kiến kỹ thuật được công nhận</t>
  </si>
  <si>
    <t>Có cải tiến, hợp lý hóa sản xuất được công nhận</t>
  </si>
  <si>
    <t>Xếp loại</t>
  </si>
  <si>
    <t>Chỉ đạo thực hiện mua sắm vật tư theo phân cấp</t>
  </si>
  <si>
    <t>Chỉ đạo Quản lý kho bãi và nhập xuất vật tư cho các bộ phận</t>
  </si>
  <si>
    <t>Chỉ đạo lập các báo cáo kế toán tài chính.</t>
  </si>
  <si>
    <t>Chỉ đạo thực hiện hạch toán kế toán (tài khoản, sổ sách chứng từ, quy trình), vận hành và kiểm soát nghiệp vụ thu chi, chứng từ kế toán.</t>
  </si>
  <si>
    <t>Chỉ đạo Quản lý kỹ thuật, sửa chữa hệ thống điện</t>
  </si>
  <si>
    <t>Chỉ đạo Công tác bảo vệ môi trường</t>
  </si>
  <si>
    <t>Chỉ đạo Quản lý, điều phối và sử dụng xe ô tô</t>
  </si>
  <si>
    <t>Chỉ đạo Quản lý vận hành, khắc phục lỗi các phần mềm được trang bị</t>
  </si>
  <si>
    <t>Thực hiện Công tác phòng chống tham nhũng</t>
  </si>
  <si>
    <t>Thực hiện Công tác giải quyết khiếu nại, tố cáo</t>
  </si>
  <si>
    <t>Chỉ đạo phối hợp thực hiện Quản lý, vận hành, sửa chữa hạ tầng mạng viễn thông, công nghệ thông tin</t>
  </si>
  <si>
    <t xml:space="preserve">Bộ phận: Giám đốc </t>
  </si>
  <si>
    <t>Nguyễn Đình Phú</t>
  </si>
  <si>
    <t xml:space="preserve">Thực hiện CCHC của Công ty </t>
  </si>
  <si>
    <t xml:space="preserve">Tham gia Quy chế dân chủ của Công ty </t>
  </si>
  <si>
    <t>Thực hiện Công tác cán bộ theo phân cấp</t>
  </si>
  <si>
    <t>Thực hiện công tác soạn thảo, kiểm soát văn bản theo quy định</t>
  </si>
  <si>
    <t xml:space="preserve">Tham gia thực hiện Quy chế dân chủ của Công ty </t>
  </si>
  <si>
    <t>Chỉ đạo Quản lý trang thiết bị, dụng cụ an toàn, phòng cháy chữa cháy.</t>
  </si>
  <si>
    <t>Phối hợp Lập kế hoạch SCL</t>
  </si>
  <si>
    <t>Thực hiện công tác văn hóa doanh nghiệp theo qui định.</t>
  </si>
  <si>
    <t>Lập kế hoạch triển khai duy trì áp dụng và cải tiến công cụ 5S trong toàn Điện lực.</t>
  </si>
  <si>
    <t>Lập kế hoạch và tổ chức triển khai duy trì áp dụng và cải tiến hệ thống quản lý chất lượng ISO 9001:2015 trong toàn Điện lực</t>
  </si>
  <si>
    <t xml:space="preserve"> Sản lượng điện thương phẩm</t>
  </si>
  <si>
    <t>Thay công tơ định kỳ</t>
  </si>
  <si>
    <t>Cái</t>
  </si>
  <si>
    <t>Theo dõi số liệu, kiểm soát chi phí biến động của Điện lực không vượt kế hoạch Công ty giao.</t>
  </si>
  <si>
    <t>Chỉ đạo kiểm tra, giám sát hệ thống rơ le bảo vệ và điều khiển từ xa, kịp thời phát hiện các hiện tượng bất thường, báo cáo xử lý theo qui định</t>
  </si>
  <si>
    <t>Tham gia giải phóng mặt bằng, giám sát, nghiệm thu đóng điện</t>
  </si>
  <si>
    <t>LD4.1</t>
  </si>
  <si>
    <t>LD4.1.1</t>
  </si>
  <si>
    <t>LD4.1.2</t>
  </si>
  <si>
    <t>Chỉ đạo xây dựng qui định phân phối tiền lương SX điện, SX khác của Điện lực</t>
  </si>
  <si>
    <t>Soạn thảo, soát xét các văn bản, qui trình của Điện lực đảm bảo đúng, đủ nội dung và thể thức trình bày.</t>
  </si>
  <si>
    <t>Chỉ đạo công tác lưu trữ hồ sơ theo qui định.</t>
  </si>
  <si>
    <t>Chỉ đạo thực hiện công tác văn thư của Điện lực theo đúng qui trình, qui định của EVNNPC, PCYB</t>
  </si>
  <si>
    <t>Chỉ đạo khai thác hiệu quả các phần mềm được trang bị</t>
  </si>
  <si>
    <t>Chỉ đạo duy trì áp dụng và cải tiến hệ thống quản lý chất lượng ISO 9001:2015 trong toàn Điện lực</t>
  </si>
  <si>
    <t>Chỉ đạo duy trì áp dụng 5S trong toàn Điện lực</t>
  </si>
  <si>
    <t>Số lượng phiếu NC</t>
  </si>
  <si>
    <t>Điểm</t>
  </si>
  <si>
    <t>Tham gia, thực hiện công tác điều tra tai nạn lao động, các vụ cháy nổ lớn, sự cố lưới điện theo phân cấp</t>
  </si>
  <si>
    <t>a1</t>
  </si>
  <si>
    <t>a2</t>
  </si>
  <si>
    <t>a3</t>
  </si>
  <si>
    <t>a4</t>
  </si>
  <si>
    <t>G</t>
  </si>
  <si>
    <t>Gqđ=G*a</t>
  </si>
  <si>
    <t>Trọng số cấp 1</t>
  </si>
  <si>
    <t xml:space="preserve">Trọng số cấp 2 </t>
  </si>
  <si>
    <t xml:space="preserve">Trọng số cấp 3 </t>
  </si>
  <si>
    <t>Trọng số cấp 4</t>
  </si>
  <si>
    <t>Trọng số chỉ tiêu</t>
  </si>
  <si>
    <t>a5</t>
  </si>
  <si>
    <t>Sản lượng điện thương phẩm</t>
  </si>
  <si>
    <t>Tr.kWh</t>
  </si>
  <si>
    <t>CN3.1.2</t>
  </si>
  <si>
    <t>CN3.1.1</t>
  </si>
  <si>
    <t>QT1.1.2</t>
  </si>
  <si>
    <t>Tai nạn lao động</t>
  </si>
  <si>
    <t xml:space="preserve">Thực hiện kế hoạch CCHC của Công ty </t>
  </si>
  <si>
    <t>HỆ THỐNG CHỈ TIÊU CỦA ĐIỆN LỰC TRẤN YÊN</t>
  </si>
  <si>
    <t>Mã KPI 2</t>
  </si>
  <si>
    <t>Mã KPI 3</t>
  </si>
  <si>
    <t>ĐỘI QLVHĐZ&amp;TRẠM</t>
  </si>
  <si>
    <t>F2.1</t>
  </si>
  <si>
    <t>F2.1.1</t>
  </si>
  <si>
    <t>Giá bán điện bình quân</t>
  </si>
  <si>
    <t>F2.2</t>
  </si>
  <si>
    <t>F2.2.1</t>
  </si>
  <si>
    <t>F4.1</t>
  </si>
  <si>
    <t>F4.1.1</t>
  </si>
  <si>
    <t>F4.2</t>
  </si>
  <si>
    <t>F4.2.1</t>
  </si>
  <si>
    <t>C1.1</t>
  </si>
  <si>
    <t>C1.1.1</t>
  </si>
  <si>
    <t>I1.1</t>
  </si>
  <si>
    <t>I1.1.1</t>
  </si>
  <si>
    <t>I1.1.2</t>
  </si>
  <si>
    <t>lần</t>
  </si>
  <si>
    <t>I1.1.3</t>
  </si>
  <si>
    <t>I2.1</t>
  </si>
  <si>
    <t>I2.1.1</t>
  </si>
  <si>
    <t>I2.2</t>
  </si>
  <si>
    <t>I2.2.1</t>
  </si>
  <si>
    <t>I3.1</t>
  </si>
  <si>
    <t>I3.1.1</t>
  </si>
  <si>
    <t>ngày</t>
  </si>
  <si>
    <t>I3.2</t>
  </si>
  <si>
    <t>I3.2.1</t>
  </si>
  <si>
    <t>I4.1</t>
  </si>
  <si>
    <t>I4.1.1</t>
  </si>
  <si>
    <t>I5.1</t>
  </si>
  <si>
    <t>I5.1.1</t>
  </si>
  <si>
    <t>Số vụ tai nạn lao động</t>
  </si>
  <si>
    <t>vụ</t>
  </si>
  <si>
    <t>I5.2</t>
  </si>
  <si>
    <t>I5.2.1</t>
  </si>
  <si>
    <t>Số lần</t>
  </si>
  <si>
    <t>L2.2</t>
  </si>
  <si>
    <t>L2.2.1</t>
  </si>
  <si>
    <t>MA TRẬN CHỨC NĂNG ĐIỆN LỰC TRẤN YÊN</t>
  </si>
  <si>
    <t>Các chức năng của Điện lực</t>
  </si>
  <si>
    <t>Nhiệm vụ của Điện lực</t>
  </si>
  <si>
    <t>Nhiệm vụ của cá nhân</t>
  </si>
  <si>
    <t>P. Tổng Hợp</t>
  </si>
  <si>
    <t>P. KHKT</t>
  </si>
  <si>
    <t>P, Kinh doanh</t>
  </si>
  <si>
    <t>Tổ Trực vận hành</t>
  </si>
  <si>
    <t xml:space="preserve">Đội QLVHĐZ và Trạm </t>
  </si>
  <si>
    <t>KH1.1</t>
  </si>
  <si>
    <t>KH1.1.1</t>
  </si>
  <si>
    <t>KH1.2</t>
  </si>
  <si>
    <t>KH1.2.1</t>
  </si>
  <si>
    <t>KH1.3</t>
  </si>
  <si>
    <t>KH1.3.1</t>
  </si>
  <si>
    <t>KH1.4</t>
  </si>
  <si>
    <t>KH1.4.1</t>
  </si>
  <si>
    <t>KH1.5</t>
  </si>
  <si>
    <t>KH.15.1</t>
  </si>
  <si>
    <t>KH2.1</t>
  </si>
  <si>
    <t>KH2.1.1</t>
  </si>
  <si>
    <t>KH2.2</t>
  </si>
  <si>
    <t>KH2.2.1</t>
  </si>
  <si>
    <t>KH2.3</t>
  </si>
  <si>
    <t>KH2.3.1</t>
  </si>
  <si>
    <t>KH2.4</t>
  </si>
  <si>
    <t>KH2.4.1</t>
  </si>
  <si>
    <t>KH5.1</t>
  </si>
  <si>
    <t>KH5.1.1</t>
  </si>
  <si>
    <t>KH6.1</t>
  </si>
  <si>
    <t>KH6.1.1</t>
  </si>
  <si>
    <t>KH7.1</t>
  </si>
  <si>
    <t>KH7.1.1</t>
  </si>
  <si>
    <t>VT1.1</t>
  </si>
  <si>
    <t>VT1.1.1</t>
  </si>
  <si>
    <t>VT2.1</t>
  </si>
  <si>
    <t>VT2.1.1</t>
  </si>
  <si>
    <t>VT4.1</t>
  </si>
  <si>
    <t>VT4.1.1</t>
  </si>
  <si>
    <t>KD1.1</t>
  </si>
  <si>
    <t>KD1.1.1</t>
  </si>
  <si>
    <t>KD1.1.2</t>
  </si>
  <si>
    <t xml:space="preserve">Quản lý, lưu trữ hồ sơ khách hàng theo quy định. </t>
  </si>
  <si>
    <t>KD1.1.3</t>
  </si>
  <si>
    <t>KD1.1.4</t>
  </si>
  <si>
    <t>KD1.1.5</t>
  </si>
  <si>
    <t>KD1.1.6</t>
  </si>
  <si>
    <t>KD1.1.7</t>
  </si>
  <si>
    <t>KD1.1.8</t>
  </si>
  <si>
    <t>KD1.1.9</t>
  </si>
  <si>
    <t>KD2.1</t>
  </si>
  <si>
    <t>KD2.1.1</t>
  </si>
  <si>
    <t>KD2.1.2</t>
  </si>
  <si>
    <t>KD2.1.3</t>
  </si>
  <si>
    <t>KD2.1.4</t>
  </si>
  <si>
    <t>KD2.1.5</t>
  </si>
  <si>
    <t>KD2.1.6</t>
  </si>
  <si>
    <t>KD2.2</t>
  </si>
  <si>
    <t>KD2.2.1</t>
  </si>
  <si>
    <t>KD3.1</t>
  </si>
  <si>
    <t>KD3.1.1</t>
  </si>
  <si>
    <t>KD3.1.2</t>
  </si>
  <si>
    <t>KD3.1.3</t>
  </si>
  <si>
    <t>KD3.1.4</t>
  </si>
  <si>
    <t>KD3.1.5</t>
  </si>
  <si>
    <t>KD3.1.6</t>
  </si>
  <si>
    <t>KD3.1.7</t>
  </si>
  <si>
    <t>Tham gia nghiệm thu kỹ thuật, đóng điện</t>
  </si>
  <si>
    <t>KD3.1.8</t>
  </si>
  <si>
    <t>KD3.1.9</t>
  </si>
  <si>
    <t>KD4.1</t>
  </si>
  <si>
    <t>KD4.1.1</t>
  </si>
  <si>
    <t>KD4.1.2</t>
  </si>
  <si>
    <t>KD5.1</t>
  </si>
  <si>
    <t>KD5.1.1</t>
  </si>
  <si>
    <t>KD5.1.2</t>
  </si>
  <si>
    <t>TC1.1</t>
  </si>
  <si>
    <t>TC1.1.1</t>
  </si>
  <si>
    <t>TC1.1.2</t>
  </si>
  <si>
    <t>TC1.1.3</t>
  </si>
  <si>
    <t>TC1.1.4</t>
  </si>
  <si>
    <t>TC2.1</t>
  </si>
  <si>
    <t>TC2.1.1</t>
  </si>
  <si>
    <t>TC2.1.2</t>
  </si>
  <si>
    <t>TC2.1.3</t>
  </si>
  <si>
    <t>TC2.1.4</t>
  </si>
  <si>
    <t>TC2.1.5</t>
  </si>
  <si>
    <t>TC3.1</t>
  </si>
  <si>
    <t>TC3.1.1</t>
  </si>
  <si>
    <t>TC3.1.2</t>
  </si>
  <si>
    <t>TC3.1.3</t>
  </si>
  <si>
    <t>TC3.1.4</t>
  </si>
  <si>
    <t>TC3.1.5</t>
  </si>
  <si>
    <t>TC3.1.6</t>
  </si>
  <si>
    <t>TC3.1.7</t>
  </si>
  <si>
    <t>TC3.1.8</t>
  </si>
  <si>
    <t>TC4.1</t>
  </si>
  <si>
    <t>TC4.1.1</t>
  </si>
  <si>
    <t>KT1.1</t>
  </si>
  <si>
    <t>KT1.1.1</t>
  </si>
  <si>
    <t>KT1.2</t>
  </si>
  <si>
    <t>KT1.2.1</t>
  </si>
  <si>
    <t>KT1.2.2</t>
  </si>
  <si>
    <t>KT1.2.3</t>
  </si>
  <si>
    <t>KT1.2.4</t>
  </si>
  <si>
    <t>KT1.2.5</t>
  </si>
  <si>
    <t>KT1.3</t>
  </si>
  <si>
    <t>KT1.3.1</t>
  </si>
  <si>
    <t>KT1.3.2</t>
  </si>
  <si>
    <t>KT1.4</t>
  </si>
  <si>
    <t>KT1.4.1</t>
  </si>
  <si>
    <t>KT1.5</t>
  </si>
  <si>
    <t>KT1.5.1</t>
  </si>
  <si>
    <t>KT1.5.2</t>
  </si>
  <si>
    <t>KT1.5.3</t>
  </si>
  <si>
    <t>KT2.1</t>
  </si>
  <si>
    <t>KT2.1.1</t>
  </si>
  <si>
    <t>KT2.1.2</t>
  </si>
  <si>
    <t>KT2.1.3</t>
  </si>
  <si>
    <t>KT2.1.4</t>
  </si>
  <si>
    <t>KT2.1.5</t>
  </si>
  <si>
    <t>KT2.1.6</t>
  </si>
  <si>
    <t>KT2.1.7</t>
  </si>
  <si>
    <t>KT3.1</t>
  </si>
  <si>
    <t>KT3.1.1</t>
  </si>
  <si>
    <t>KT4.1.1</t>
  </si>
  <si>
    <t>KT4.1.2</t>
  </si>
  <si>
    <t>KT4.1.3</t>
  </si>
  <si>
    <t>KT4.1.4</t>
  </si>
  <si>
    <t>KT4.1.5</t>
  </si>
  <si>
    <t>KT4.1.6</t>
  </si>
  <si>
    <t>AT1.1.1</t>
  </si>
  <si>
    <t>AT1.1.2</t>
  </si>
  <si>
    <t>AT1.1.3</t>
  </si>
  <si>
    <t>AT1.1.4</t>
  </si>
  <si>
    <t>AT1.1.6</t>
  </si>
  <si>
    <t>AT1.1.7</t>
  </si>
  <si>
    <t>AT1.2.1</t>
  </si>
  <si>
    <t>AT1.3.1</t>
  </si>
  <si>
    <t>AT1.4.1</t>
  </si>
  <si>
    <t>AT1.5</t>
  </si>
  <si>
    <t>AT1.5.4</t>
  </si>
  <si>
    <t>AT1.5.6</t>
  </si>
  <si>
    <t>AT1.6</t>
  </si>
  <si>
    <t>AT1.6.1</t>
  </si>
  <si>
    <t xml:space="preserve">Thực hiện kiểm soát  an toàn đầu giờ hàng ngày tại các  Tổ, Đội </t>
  </si>
  <si>
    <t>AT1.6.2</t>
  </si>
  <si>
    <t>AT1.6.3</t>
  </si>
  <si>
    <t>AT1.6.4</t>
  </si>
  <si>
    <t>AT1.6.5</t>
  </si>
  <si>
    <t>AT1.6.6</t>
  </si>
  <si>
    <t>AT2.1</t>
  </si>
  <si>
    <t>AT2.1.1</t>
  </si>
  <si>
    <t>AT2.1.2</t>
  </si>
  <si>
    <t>AT2.1.3</t>
  </si>
  <si>
    <t>AT3.1</t>
  </si>
  <si>
    <t>AT3.1.1</t>
  </si>
  <si>
    <t>AT3.2</t>
  </si>
  <si>
    <t>AT3.2.1</t>
  </si>
  <si>
    <t>AT3.3</t>
  </si>
  <si>
    <t>AT3.3.1</t>
  </si>
  <si>
    <t>AT4.1</t>
  </si>
  <si>
    <t>AT4.1.1</t>
  </si>
  <si>
    <t>AT4.1.8</t>
  </si>
  <si>
    <t>AT5.1</t>
  </si>
  <si>
    <t>AT5.1.1</t>
  </si>
  <si>
    <t>AT5.1.2</t>
  </si>
  <si>
    <t>XD1.1</t>
  </si>
  <si>
    <t>XD1.1.1</t>
  </si>
  <si>
    <t>XD2.1</t>
  </si>
  <si>
    <t>XD2.1.1</t>
  </si>
  <si>
    <t>XD2.1.2</t>
  </si>
  <si>
    <t>XD2.1.3</t>
  </si>
  <si>
    <t>SC1.1</t>
  </si>
  <si>
    <t>SC1.1.1</t>
  </si>
  <si>
    <t>SC1.1.2</t>
  </si>
  <si>
    <t>SC2.1</t>
  </si>
  <si>
    <t>SC2.1.1</t>
  </si>
  <si>
    <t>SC2.1.2</t>
  </si>
  <si>
    <t>SX1.1</t>
  </si>
  <si>
    <t>SX1.1.1</t>
  </si>
  <si>
    <t>LD2.1</t>
  </si>
  <si>
    <t>LD2.1.1</t>
  </si>
  <si>
    <t>LD4.1.3</t>
  </si>
  <si>
    <t>LD4.1.4</t>
  </si>
  <si>
    <t>HC1.1</t>
  </si>
  <si>
    <t>HC1.1.1</t>
  </si>
  <si>
    <t>HC1.1.2</t>
  </si>
  <si>
    <t>HC1.2</t>
  </si>
  <si>
    <t>HC1.2.1</t>
  </si>
  <si>
    <t>HC2.1</t>
  </si>
  <si>
    <t>HC2.1.1</t>
  </si>
  <si>
    <t>HC7.1</t>
  </si>
  <si>
    <t>HC7.1.1</t>
  </si>
  <si>
    <t>HC7.1.2</t>
  </si>
  <si>
    <t>HC7.1.3</t>
  </si>
  <si>
    <t>CN1.1</t>
  </si>
  <si>
    <t>CN1.1.1</t>
  </si>
  <si>
    <t>CN2.1</t>
  </si>
  <si>
    <t>CN2.1.1</t>
  </si>
  <si>
    <t>CN3.1</t>
  </si>
  <si>
    <t>KS1.1</t>
  </si>
  <si>
    <t>KS1.1.1</t>
  </si>
  <si>
    <t>KS5.1</t>
  </si>
  <si>
    <t>KS5.1.1</t>
  </si>
  <si>
    <t>KS6.1</t>
  </si>
  <si>
    <t>KS6.1.1</t>
  </si>
  <si>
    <t>QT1.1</t>
  </si>
  <si>
    <t>QT1.1.1</t>
  </si>
  <si>
    <t>QT2.1</t>
  </si>
  <si>
    <t>QT2.1.1</t>
  </si>
  <si>
    <t>QT2.1.2</t>
  </si>
  <si>
    <t>VH1.1</t>
  </si>
  <si>
    <t>VH1.1.1</t>
  </si>
  <si>
    <t>TS</t>
  </si>
  <si>
    <t>a=a1*a2*a3*a4*a5</t>
  </si>
  <si>
    <t>KQ</t>
  </si>
  <si>
    <t>TL=TH/KH; TH-KH; Hệ số</t>
  </si>
  <si>
    <t>B.2.1</t>
  </si>
  <si>
    <t>B1</t>
  </si>
  <si>
    <t>B2</t>
  </si>
  <si>
    <t>C2</t>
  </si>
  <si>
    <t>B1.1</t>
  </si>
  <si>
    <t>C2.1</t>
  </si>
  <si>
    <t>B1.1.1</t>
  </si>
  <si>
    <t>B2.1.1</t>
  </si>
  <si>
    <t>C2.1.1</t>
  </si>
  <si>
    <t xml:space="preserve">Chỉ số tiếp cận điện năng của Khách hàng có TBA chuyên dùng </t>
  </si>
  <si>
    <t>Chỉ số tiếp cận điện năng của Khách hàng trên lưới hạ áp khu vực Thàng phố, Thị xã, Thị Trấn</t>
  </si>
  <si>
    <t>I3.2.2</t>
  </si>
  <si>
    <t>Chỉ số tiếp cận điện năng của Khách hàng trên lưới hạ áp khu vực nông thôn</t>
  </si>
  <si>
    <t>Kiểm tra, giám sát MBĐ</t>
  </si>
  <si>
    <t>Thực hiện kiểm tra, giám sát MBĐ</t>
  </si>
  <si>
    <t>Chỉ đạo kiểm tra, giám sát MBĐ</t>
  </si>
  <si>
    <t>NHÓM CÁC CHỈ TIÊU CHUNG (KPI CHUNG)</t>
  </si>
  <si>
    <t>A.3</t>
  </si>
  <si>
    <t>Triển khai thực hiện công tác văn hóa doanh nghiệp theo qui định</t>
  </si>
  <si>
    <t>HC4</t>
  </si>
  <si>
    <t>Công tác Quan hệ cộng đồng</t>
  </si>
  <si>
    <t>HC4.1</t>
  </si>
  <si>
    <t>Thực hiện viết bài cho trang website của Công ty theo quy định</t>
  </si>
  <si>
    <t>HC4.1.1</t>
  </si>
  <si>
    <t>Số lượng</t>
  </si>
  <si>
    <t>Số lượng công trình</t>
  </si>
  <si>
    <t>Số lần kiểm tra</t>
  </si>
  <si>
    <t>Chỉ đạo phân phối tiền lương theo qui định</t>
  </si>
  <si>
    <t>Số lượt kiểm tra</t>
  </si>
  <si>
    <r>
      <rPr>
        <sz val="12"/>
        <color rgb="FFFF0000"/>
        <rFont val="Calibri"/>
        <family val="2"/>
      </rPr>
      <t>≥</t>
    </r>
    <r>
      <rPr>
        <sz val="10.199999999999999"/>
        <color rgb="FFFF0000"/>
        <rFont val="Times New Roman"/>
        <family val="1"/>
      </rPr>
      <t xml:space="preserve"> 70</t>
    </r>
  </si>
  <si>
    <t>Số CBCNV biết khai thác hiệu quả các phần mềm  được trang bị: Microsoft Office (Word, Excel, Power Point); Eoffice; Visio.</t>
  </si>
  <si>
    <t xml:space="preserve">Số lượng </t>
  </si>
  <si>
    <t>Số lần kiểm tra nội bộ</t>
  </si>
  <si>
    <t>Ngày 10 tháng 06 năm 2018</t>
  </si>
  <si>
    <t>Lập và thực hiện kế hoạch PCCC theo qui định</t>
  </si>
  <si>
    <t>Lập, triển khai thực hiện kế hoạch huấn luyện và kiểm tra QTAT của Công ty, Điện lực</t>
  </si>
  <si>
    <t>Tổng hợp các điểm vi phạm và nguy cơ gây mất an toàn HLBVAT công trình điện, lưu trữ hồ sơ, báo cáo theo quy định</t>
  </si>
  <si>
    <t xml:space="preserve">Triển khai công tác quản lý HLBVATCTĐ </t>
  </si>
  <si>
    <t>Thực hiện công tác PCTT&amp;TKCN theo quy định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</si>
</sst>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1" formatCode="_(* #,##0_);_(* \(#,##0\);_(* &quot;-&quot;_);_(@_)"/>
    <numFmt numFmtId="44" formatCode="_(&quot;$&quot;* #,##0.00_);_(&quot;$&quot;* \(#,##0.00\);_(&quot;$&quot;* &quot;-&quot;??_);_(@_)"/>
    <numFmt numFmtId="43" formatCode="_(* #,##0.00_);_(* \(#,##0.00\);_(* &quot;-&quot;??_);_(@_)"/>
    <numFmt numFmtId="164" formatCode="_-* #,##0.00_-;\-* #,##0.00_-;_-* &quot;-&quot;??_-;_-@_-"/>
    <numFmt numFmtId="165" formatCode="_-* #,##0.00\ _₫_-;\-* #,##0.00\ _₫_-;_-* &quot;-&quot;??\ _₫_-;_-@_-"/>
    <numFmt numFmtId="166" formatCode="&quot;\&quot;#,##0.00;[Red]&quot;\&quot;&quot;\&quot;&quot;\&quot;&quot;\&quot;&quot;\&quot;&quot;\&quot;\-#,##0.00"/>
    <numFmt numFmtId="167" formatCode="&quot;\&quot;#,##0;[Red]&quot;\&quot;&quot;\&quot;\-#,##0"/>
    <numFmt numFmtId="168" formatCode="0.0%"/>
    <numFmt numFmtId="169" formatCode="_-* #,##0.0_-;\-* #,##0.0_-;_-* &quot;-&quot;??_-;_-@_-"/>
    <numFmt numFmtId="170" formatCode="\$#,##0\ ;\(\$#,##0\)"/>
    <numFmt numFmtId="171" formatCode="_(* #,##0.00_);_(* \(#,##0.00\);_(* \-??_);_(@_)"/>
    <numFmt numFmtId="172" formatCode="_-* #,##0.00_-;\-* #,##0.00_-;_-* \-??_-;_-@_-"/>
    <numFmt numFmtId="173" formatCode="_(* #,##0_);_(* \(#,##0\);_(* &quot;-&quot;??_);_(@_)"/>
    <numFmt numFmtId="174" formatCode="_(* #,##0.0_);_(* \(#,##0.0\);_(* &quot;-&quot;??_);_(@_)"/>
    <numFmt numFmtId="175" formatCode="_(* #,##0.0_);_(* \(#,##0.0\);_(* &quot;-&quot;?_);_(@_)"/>
    <numFmt numFmtId="176" formatCode="0.0"/>
    <numFmt numFmtId="177" formatCode="0.0000%"/>
  </numFmts>
  <fonts count="64">
    <font>
      <sz val="12"/>
      <color theme="1"/>
      <name val="Calibri"/>
      <family val="2"/>
      <scheme val="minor"/>
    </font>
    <font>
      <sz val="11"/>
      <color theme="1"/>
      <name val="Calibri"/>
      <family val="2"/>
      <scheme val="minor"/>
    </font>
    <font>
      <sz val="11"/>
      <color indexed="8"/>
      <name val="Calibri"/>
      <family val="2"/>
    </font>
    <font>
      <sz val="12"/>
      <color indexed="8"/>
      <name val="Calibri"/>
      <family val="2"/>
    </font>
    <font>
      <b/>
      <sz val="12"/>
      <name val="Arial"/>
      <family val="2"/>
    </font>
    <font>
      <sz val="10"/>
      <name val="Arial"/>
      <family val="2"/>
    </font>
    <font>
      <sz val="14"/>
      <name val="??"/>
      <family val="3"/>
    </font>
    <font>
      <sz val="10"/>
      <name val="???"/>
      <family val="3"/>
    </font>
    <font>
      <sz val="10"/>
      <name val=".VnTime"/>
      <family val="2"/>
    </font>
    <font>
      <sz val="11"/>
      <color indexed="8"/>
      <name val="Calibri"/>
      <family val="2"/>
    </font>
    <font>
      <sz val="10"/>
      <color indexed="8"/>
      <name val="Arial"/>
      <family val="2"/>
    </font>
    <font>
      <sz val="9"/>
      <color indexed="8"/>
      <name val="Arial"/>
      <family val="2"/>
    </font>
    <font>
      <sz val="11"/>
      <color indexed="8"/>
      <name val="Arial"/>
      <family val="2"/>
    </font>
    <font>
      <sz val="14"/>
      <name val="Times New Roman"/>
      <family val="1"/>
    </font>
    <font>
      <sz val="11"/>
      <name val="ＭＳ Ｐゴシック"/>
      <family val="3"/>
      <charset val="128"/>
    </font>
    <font>
      <sz val="10"/>
      <name val="Arial"/>
      <family val="2"/>
    </font>
    <font>
      <sz val="12"/>
      <name val="Arial"/>
      <family val="2"/>
    </font>
    <font>
      <sz val="14"/>
      <name val="Times New Roman"/>
      <family val="1"/>
    </font>
    <font>
      <sz val="11"/>
      <color indexed="8"/>
      <name val="Calibri"/>
      <family val="2"/>
    </font>
    <font>
      <b/>
      <sz val="12"/>
      <name val="Times New Roman"/>
      <family val="1"/>
    </font>
    <font>
      <sz val="12"/>
      <name val="Times New Roman"/>
      <family val="1"/>
    </font>
    <font>
      <b/>
      <i/>
      <sz val="12"/>
      <name val="Times New Roman"/>
      <family val="1"/>
    </font>
    <font>
      <b/>
      <i/>
      <u/>
      <sz val="12"/>
      <name val="Times New Roman"/>
      <family val="1"/>
    </font>
    <font>
      <i/>
      <sz val="12"/>
      <name val="Times New Roman"/>
      <family val="1"/>
    </font>
    <font>
      <sz val="12"/>
      <color indexed="10"/>
      <name val="Times New Roman"/>
      <family val="1"/>
    </font>
    <font>
      <sz val="12"/>
      <color indexed="8"/>
      <name val="Times New Roman"/>
      <family val="1"/>
    </font>
    <font>
      <b/>
      <sz val="11"/>
      <name val="Times New Roman"/>
      <family val="1"/>
    </font>
    <font>
      <sz val="11"/>
      <name val="Times New Roman"/>
      <family val="1"/>
      <charset val="163"/>
    </font>
    <font>
      <sz val="11"/>
      <color indexed="8"/>
      <name val="Times New Roman"/>
      <family val="1"/>
    </font>
    <font>
      <i/>
      <sz val="12"/>
      <color indexed="8"/>
      <name val="Times New Roman"/>
      <family val="1"/>
    </font>
    <font>
      <b/>
      <sz val="12"/>
      <color indexed="8"/>
      <name val="Times New Roman"/>
      <family val="1"/>
    </font>
    <font>
      <i/>
      <sz val="11.5"/>
      <color indexed="8"/>
      <name val="Times New Roman"/>
      <family val="1"/>
    </font>
    <font>
      <sz val="11"/>
      <name val="Arial"/>
      <family val="2"/>
    </font>
    <font>
      <b/>
      <i/>
      <sz val="12"/>
      <color indexed="8"/>
      <name val="Times New Roman"/>
      <family val="1"/>
    </font>
    <font>
      <b/>
      <sz val="14"/>
      <name val="Times New Roman"/>
      <family val="1"/>
    </font>
    <font>
      <sz val="10"/>
      <name val="Arial"/>
      <family val="2"/>
      <charset val="163"/>
    </font>
    <font>
      <sz val="14"/>
      <name val="Times New Roman"/>
      <family val="1"/>
      <charset val="1"/>
    </font>
    <font>
      <sz val="11"/>
      <color indexed="8"/>
      <name val="Calibri"/>
      <family val="2"/>
      <charset val="1"/>
    </font>
    <font>
      <sz val="11"/>
      <name val="Times New Roman"/>
      <family val="1"/>
    </font>
    <font>
      <sz val="12"/>
      <color indexed="15"/>
      <name val="Times New Roman"/>
      <family val="1"/>
    </font>
    <font>
      <sz val="12"/>
      <color indexed="15"/>
      <name val="Tahoma"/>
      <family val="2"/>
    </font>
    <font>
      <sz val="11"/>
      <color indexed="15"/>
      <name val="Times New Roman"/>
      <family val="1"/>
    </font>
    <font>
      <b/>
      <sz val="11"/>
      <color indexed="15"/>
      <name val="Times New Roman"/>
      <family val="1"/>
    </font>
    <font>
      <b/>
      <i/>
      <sz val="11"/>
      <name val="Times New Roman"/>
      <family val="1"/>
    </font>
    <font>
      <i/>
      <sz val="11"/>
      <color indexed="8"/>
      <name val="Times New Roman"/>
      <family val="1"/>
    </font>
    <font>
      <b/>
      <sz val="11"/>
      <color indexed="8"/>
      <name val="Times New Roman"/>
      <family val="1"/>
    </font>
    <font>
      <sz val="12"/>
      <color theme="1"/>
      <name val="Calibri"/>
      <family val="2"/>
      <scheme val="minor"/>
    </font>
    <font>
      <sz val="11"/>
      <color theme="1"/>
      <name val="Calibri"/>
      <family val="2"/>
      <scheme val="minor"/>
    </font>
    <font>
      <u/>
      <sz val="12"/>
      <color theme="10"/>
      <name val="Calibri"/>
      <family val="2"/>
      <scheme val="minor"/>
    </font>
    <font>
      <sz val="11"/>
      <color theme="1"/>
      <name val="Arial"/>
      <family val="2"/>
    </font>
    <font>
      <sz val="10"/>
      <color rgb="FF000000"/>
      <name val="Arial"/>
      <family val="2"/>
    </font>
    <font>
      <sz val="9"/>
      <color theme="1"/>
      <name val="Arial"/>
      <family val="2"/>
    </font>
    <font>
      <sz val="12"/>
      <color theme="1"/>
      <name val="Times New Roman"/>
      <family val="1"/>
    </font>
    <font>
      <b/>
      <sz val="12"/>
      <color rgb="FFC00000"/>
      <name val="Times New Roman"/>
      <family val="1"/>
    </font>
    <font>
      <b/>
      <i/>
      <sz val="12"/>
      <color rgb="FFC00000"/>
      <name val="Times New Roman"/>
      <family val="1"/>
    </font>
    <font>
      <sz val="12"/>
      <color rgb="FFC00000"/>
      <name val="Times New Roman"/>
      <family val="1"/>
    </font>
    <font>
      <sz val="11"/>
      <color rgb="FFFF0000"/>
      <name val="Times New Roman"/>
      <family val="1"/>
    </font>
    <font>
      <sz val="12"/>
      <color rgb="FFFF0000"/>
      <name val="Times New Roman"/>
      <family val="1"/>
    </font>
    <font>
      <b/>
      <sz val="12"/>
      <color rgb="FFFF0000"/>
      <name val="Times New Roman"/>
      <family val="1"/>
    </font>
    <font>
      <sz val="11"/>
      <color rgb="FFFF0000"/>
      <name val="Times New Roman"/>
      <family val="1"/>
      <charset val="163"/>
    </font>
    <font>
      <sz val="12"/>
      <color rgb="FFFF0000"/>
      <name val="Times New Roman"/>
      <family val="1"/>
      <charset val="163"/>
    </font>
    <font>
      <b/>
      <i/>
      <sz val="12"/>
      <color rgb="FFFF0000"/>
      <name val="Times New Roman"/>
      <family val="1"/>
    </font>
    <font>
      <sz val="12"/>
      <color rgb="FFFF0000"/>
      <name val="Calibri"/>
      <family val="2"/>
    </font>
    <font>
      <sz val="10.199999999999999"/>
      <color rgb="FFFF0000"/>
      <name val="Times New Roman"/>
      <family val="1"/>
    </font>
  </fonts>
  <fills count="21">
    <fill>
      <patternFill patternType="none"/>
    </fill>
    <fill>
      <patternFill patternType="gray125"/>
    </fill>
    <fill>
      <patternFill patternType="solid">
        <fgColor indexed="26"/>
        <bgColor indexed="64"/>
      </patternFill>
    </fill>
    <fill>
      <patternFill patternType="solid">
        <fgColor indexed="53"/>
        <bgColor indexed="64"/>
      </patternFill>
    </fill>
    <fill>
      <patternFill patternType="solid">
        <fgColor indexed="9"/>
        <bgColor indexed="64"/>
      </patternFill>
    </fill>
    <fill>
      <patternFill patternType="solid">
        <fgColor indexed="13"/>
        <bgColor indexed="64"/>
      </patternFill>
    </fill>
    <fill>
      <patternFill patternType="solid">
        <fgColor indexed="10"/>
        <bgColor indexed="64"/>
      </patternFill>
    </fill>
    <fill>
      <patternFill patternType="solid">
        <fgColor indexed="11"/>
        <bgColor indexed="64"/>
      </patternFill>
    </fill>
    <fill>
      <patternFill patternType="solid">
        <fgColor indexed="51"/>
        <bgColor indexed="64"/>
      </patternFill>
    </fill>
    <fill>
      <patternFill patternType="solid">
        <fgColor indexed="21"/>
        <bgColor indexed="64"/>
      </patternFill>
    </fill>
    <fill>
      <patternFill patternType="solid">
        <fgColor indexed="27"/>
        <bgColor indexed="64"/>
      </patternFill>
    </fill>
    <fill>
      <patternFill patternType="solid">
        <fgColor indexed="43"/>
        <bgColor indexed="64"/>
      </patternFill>
    </fill>
    <fill>
      <patternFill patternType="solid">
        <fgColor rgb="FFFFFF00"/>
        <bgColor indexed="64"/>
      </patternFill>
    </fill>
    <fill>
      <patternFill patternType="solid">
        <fgColor rgb="FFC00000"/>
        <bgColor indexed="64"/>
      </patternFill>
    </fill>
    <fill>
      <patternFill patternType="solid">
        <fgColor rgb="FF00B050"/>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indexed="22"/>
        <bgColor indexed="64"/>
      </patternFill>
    </fill>
    <fill>
      <patternFill patternType="solid">
        <fgColor rgb="FF00B0F0"/>
        <bgColor indexed="64"/>
      </patternFill>
    </fill>
  </fills>
  <borders count="18">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hair">
        <color indexed="64"/>
      </top>
      <bottom/>
      <diagonal/>
    </border>
    <border>
      <left/>
      <right style="thin">
        <color indexed="64"/>
      </right>
      <top/>
      <bottom/>
      <diagonal/>
    </border>
    <border>
      <left/>
      <right style="thin">
        <color indexed="64"/>
      </right>
      <top/>
      <bottom style="thin">
        <color indexed="64"/>
      </bottom>
      <diagonal/>
    </border>
  </borders>
  <cellStyleXfs count="241">
    <xf numFmtId="0" fontId="0" fillId="0" borderId="0"/>
    <xf numFmtId="166" fontId="5" fillId="0" borderId="0" applyFont="0" applyFill="0" applyBorder="0" applyAlignment="0" applyProtection="0"/>
    <xf numFmtId="0" fontId="6" fillId="0" borderId="0" applyFont="0" applyFill="0" applyBorder="0" applyAlignment="0" applyProtection="0"/>
    <xf numFmtId="167" fontId="5" fillId="0" borderId="0" applyFont="0" applyFill="0" applyBorder="0" applyAlignment="0" applyProtection="0"/>
    <xf numFmtId="40" fontId="6" fillId="0" borderId="0" applyFont="0" applyFill="0" applyBorder="0" applyAlignment="0" applyProtection="0"/>
    <xf numFmtId="38" fontId="6" fillId="0" borderId="0" applyFont="0" applyFill="0" applyBorder="0" applyAlignment="0" applyProtection="0"/>
    <xf numFmtId="10" fontId="5" fillId="0" borderId="0" applyFont="0" applyFill="0" applyBorder="0" applyAlignment="0" applyProtection="0"/>
    <xf numFmtId="0" fontId="7" fillId="0" borderId="0"/>
    <xf numFmtId="43" fontId="3" fillId="0" borderId="0" applyFont="0" applyFill="0" applyBorder="0" applyAlignment="0" applyProtection="0"/>
    <xf numFmtId="41" fontId="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43" fontId="8" fillId="0" borderId="0" applyFont="0" applyFill="0" applyBorder="0" applyAlignment="0" applyProtection="0"/>
    <xf numFmtId="43" fontId="5"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10" fillId="0" borderId="0" applyFont="0" applyFill="0" applyBorder="0" applyAlignment="0" applyProtection="0"/>
    <xf numFmtId="43" fontId="11" fillId="0" borderId="0" applyFont="0" applyFill="0" applyBorder="0" applyAlignment="0" applyProtection="0"/>
    <xf numFmtId="165"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5"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12" fillId="0" borderId="0" applyFont="0" applyFill="0" applyBorder="0" applyAlignment="0" applyProtection="0"/>
    <xf numFmtId="169" fontId="12" fillId="0" borderId="0" applyFont="0" applyFill="0" applyBorder="0" applyAlignment="0" applyProtection="0"/>
    <xf numFmtId="164" fontId="3" fillId="0" borderId="0" applyFont="0" applyFill="0" applyBorder="0" applyAlignment="0" applyProtection="0"/>
    <xf numFmtId="3" fontId="5"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70" fontId="5" fillId="0" borderId="0" applyFont="0" applyFill="0" applyBorder="0" applyAlignment="0" applyProtection="0"/>
    <xf numFmtId="0" fontId="5" fillId="0" borderId="0" applyFont="0" applyFill="0" applyBorder="0" applyAlignment="0" applyProtection="0"/>
    <xf numFmtId="171" fontId="9" fillId="0" borderId="0" applyBorder="0" applyProtection="0"/>
    <xf numFmtId="171" fontId="18" fillId="0" borderId="0" applyBorder="0" applyProtection="0"/>
    <xf numFmtId="171" fontId="37"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2" fontId="9" fillId="0" borderId="0" applyBorder="0" applyProtection="0"/>
    <xf numFmtId="172" fontId="9" fillId="0" borderId="0" applyBorder="0" applyProtection="0"/>
    <xf numFmtId="172" fontId="2" fillId="0" borderId="0" applyBorder="0" applyProtection="0"/>
    <xf numFmtId="172" fontId="18" fillId="0" borderId="0" applyBorder="0" applyProtection="0"/>
    <xf numFmtId="172" fontId="37"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0" fontId="13" fillId="0" borderId="0"/>
    <xf numFmtId="0" fontId="17" fillId="0" borderId="0"/>
    <xf numFmtId="0" fontId="13" fillId="0" borderId="0"/>
    <xf numFmtId="0" fontId="36" fillId="0" borderId="0"/>
    <xf numFmtId="0" fontId="14" fillId="0" borderId="0">
      <alignment vertical="center"/>
    </xf>
    <xf numFmtId="9" fontId="9" fillId="0" borderId="0" applyBorder="0" applyProtection="0"/>
    <xf numFmtId="9" fontId="18" fillId="0" borderId="0" applyBorder="0" applyProtection="0"/>
    <xf numFmtId="9" fontId="9" fillId="0" borderId="0" applyBorder="0" applyProtection="0"/>
    <xf numFmtId="9" fontId="2" fillId="0" borderId="0" applyBorder="0" applyProtection="0"/>
    <xf numFmtId="9" fontId="37" fillId="0" borderId="0" applyBorder="0" applyProtection="0"/>
    <xf numFmtId="9" fontId="2" fillId="0" borderId="0" applyBorder="0" applyProtection="0"/>
    <xf numFmtId="9" fontId="9" fillId="0" borderId="0" applyBorder="0" applyProtection="0"/>
    <xf numFmtId="9" fontId="2" fillId="0" borderId="0" applyBorder="0" applyProtection="0"/>
    <xf numFmtId="9" fontId="9" fillId="0" borderId="0" applyBorder="0" applyProtection="0"/>
    <xf numFmtId="9" fontId="2" fillId="0" borderId="0" applyBorder="0" applyProtection="0"/>
    <xf numFmtId="9" fontId="9" fillId="0" borderId="0" applyBorder="0" applyProtection="0"/>
    <xf numFmtId="9" fontId="18" fillId="0" borderId="0" applyBorder="0" applyProtection="0"/>
    <xf numFmtId="9" fontId="37"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0" fontId="15" fillId="0" borderId="0">
      <alignment vertical="center"/>
    </xf>
    <xf numFmtId="0" fontId="5" fillId="0" borderId="0">
      <alignment vertical="center"/>
    </xf>
    <xf numFmtId="0" fontId="35" fillId="0" borderId="0">
      <alignment vertical="center"/>
    </xf>
    <xf numFmtId="2" fontId="5" fillId="0" borderId="0" applyFont="0" applyFill="0" applyBorder="0" applyAlignment="0" applyProtection="0"/>
    <xf numFmtId="0" fontId="4" fillId="0" borderId="1" applyNumberFormat="0" applyAlignment="0" applyProtection="0">
      <alignment horizontal="left" vertical="center"/>
    </xf>
    <xf numFmtId="0" fontId="4" fillId="0" borderId="2">
      <alignment horizontal="left" vertical="center"/>
    </xf>
    <xf numFmtId="0" fontId="48" fillId="0" borderId="0" applyNumberFormat="0" applyFill="0" applyBorder="0" applyAlignment="0" applyProtection="0"/>
    <xf numFmtId="0" fontId="5" fillId="0" borderId="0"/>
    <xf numFmtId="0" fontId="5" fillId="0" borderId="0"/>
    <xf numFmtId="0" fontId="5" fillId="0" borderId="0"/>
    <xf numFmtId="0" fontId="49" fillId="0" borderId="0"/>
    <xf numFmtId="0" fontId="50" fillId="0" borderId="0"/>
    <xf numFmtId="0" fontId="47" fillId="0" borderId="0"/>
    <xf numFmtId="0" fontId="47" fillId="0" borderId="0"/>
    <xf numFmtId="0" fontId="47" fillId="0" borderId="0"/>
    <xf numFmtId="0" fontId="8" fillId="0" borderId="0"/>
    <xf numFmtId="0" fontId="5" fillId="0" borderId="0"/>
    <xf numFmtId="0" fontId="51" fillId="0" borderId="0"/>
    <xf numFmtId="0" fontId="14" fillId="0" borderId="0">
      <alignment vertical="center"/>
    </xf>
    <xf numFmtId="0" fontId="5"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5" fillId="0" borderId="0"/>
    <xf numFmtId="0" fontId="5" fillId="0" borderId="0"/>
    <xf numFmtId="0" fontId="5" fillId="0" borderId="0"/>
    <xf numFmtId="0" fontId="5" fillId="0" borderId="0"/>
    <xf numFmtId="0" fontId="8" fillId="0" borderId="0"/>
    <xf numFmtId="0" fontId="5" fillId="0" borderId="0"/>
    <xf numFmtId="0" fontId="51"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13" fillId="0" borderId="0"/>
    <xf numFmtId="0" fontId="5" fillId="0" borderId="0"/>
    <xf numFmtId="0" fontId="5" fillId="0" borderId="0"/>
    <xf numFmtId="0" fontId="5" fillId="0" borderId="0"/>
    <xf numFmtId="9" fontId="3" fillId="0" borderId="0" applyFont="0" applyFill="0" applyBorder="0" applyAlignment="0" applyProtection="0"/>
    <xf numFmtId="9" fontId="11" fillId="0" borderId="0" applyFont="0" applyFill="0" applyBorder="0" applyAlignment="0" applyProtection="0"/>
    <xf numFmtId="9" fontId="14" fillId="0" borderId="0" applyFont="0" applyFill="0" applyBorder="0" applyAlignment="0" applyProtection="0">
      <alignment vertical="center"/>
    </xf>
    <xf numFmtId="9" fontId="5"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3" fillId="0" borderId="0" applyFont="0" applyFill="0" applyBorder="0" applyAlignment="0" applyProtection="0"/>
    <xf numFmtId="9" fontId="5" fillId="0" borderId="0" applyFont="0" applyFill="0" applyBorder="0" applyAlignment="0" applyProtection="0"/>
    <xf numFmtId="9" fontId="1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4" fontId="3" fillId="0" borderId="0" applyFont="0" applyFill="0" applyBorder="0" applyAlignment="0" applyProtection="0"/>
    <xf numFmtId="171" fontId="2" fillId="0" borderId="0" applyBorder="0" applyProtection="0"/>
    <xf numFmtId="171"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0" fontId="13" fillId="0" borderId="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0" fontId="5"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cellStyleXfs>
  <cellXfs count="688">
    <xf numFmtId="0" fontId="0" fillId="0" borderId="0" xfId="0"/>
    <xf numFmtId="2" fontId="16" fillId="0" borderId="3" xfId="133" applyNumberFormat="1" applyFont="1" applyFill="1" applyBorder="1" applyAlignment="1">
      <alignment horizontal="center" vertical="center" wrapText="1"/>
    </xf>
    <xf numFmtId="0" fontId="19" fillId="0" borderId="0" xfId="0" applyFont="1" applyBorder="1" applyAlignment="1">
      <alignment horizontal="center" vertical="center" wrapText="1"/>
    </xf>
    <xf numFmtId="0" fontId="20" fillId="0" borderId="0" xfId="0" applyFont="1" applyAlignment="1">
      <alignment horizontal="justify" vertical="center"/>
    </xf>
    <xf numFmtId="0" fontId="20" fillId="0" borderId="0" xfId="0" applyFont="1" applyBorder="1" applyAlignment="1">
      <alignment horizontal="justify" vertical="center" wrapText="1"/>
    </xf>
    <xf numFmtId="0" fontId="20" fillId="0" borderId="0" xfId="0" applyFont="1" applyFill="1" applyAlignment="1">
      <alignment horizontal="center" vertical="center"/>
    </xf>
    <xf numFmtId="0" fontId="19" fillId="2" borderId="3" xfId="0" applyNumberFormat="1" applyFont="1" applyFill="1" applyBorder="1" applyAlignment="1">
      <alignment horizontal="center" vertical="center" wrapText="1"/>
    </xf>
    <xf numFmtId="0" fontId="20" fillId="2" borderId="3" xfId="0" applyFont="1" applyFill="1" applyBorder="1" applyAlignment="1">
      <alignment horizontal="center" vertical="center" wrapText="1"/>
    </xf>
    <xf numFmtId="0" fontId="20" fillId="0" borderId="3" xfId="0" applyFont="1" applyFill="1" applyBorder="1" applyAlignment="1">
      <alignment horizontal="center" vertical="center" wrapText="1"/>
    </xf>
    <xf numFmtId="0" fontId="20" fillId="0" borderId="0" xfId="0" applyFont="1" applyFill="1" applyAlignment="1">
      <alignment horizontal="justify" vertical="center"/>
    </xf>
    <xf numFmtId="0" fontId="20" fillId="0" borderId="3" xfId="0" applyFont="1" applyBorder="1" applyAlignment="1">
      <alignment horizontal="center" vertical="center"/>
    </xf>
    <xf numFmtId="0" fontId="20" fillId="0" borderId="3" xfId="0" applyNumberFormat="1" applyFont="1" applyFill="1" applyBorder="1" applyAlignment="1">
      <alignment horizontal="center" vertical="center" wrapText="1"/>
    </xf>
    <xf numFmtId="0" fontId="20" fillId="0" borderId="3" xfId="0" applyNumberFormat="1" applyFont="1" applyFill="1" applyBorder="1" applyAlignment="1">
      <alignment horizontal="center" vertical="center"/>
    </xf>
    <xf numFmtId="0" fontId="20" fillId="0" borderId="3" xfId="0" applyFont="1" applyBorder="1" applyAlignment="1">
      <alignment horizontal="center" vertical="center" wrapText="1"/>
    </xf>
    <xf numFmtId="0" fontId="20" fillId="0" borderId="3" xfId="0" applyNumberFormat="1" applyFont="1" applyFill="1" applyBorder="1" applyAlignment="1">
      <alignment vertical="center" wrapText="1"/>
    </xf>
    <xf numFmtId="0" fontId="20" fillId="0" borderId="0" xfId="0" applyFont="1" applyAlignment="1">
      <alignment horizontal="center" vertical="center"/>
    </xf>
    <xf numFmtId="0" fontId="20" fillId="4" borderId="3" xfId="0" applyNumberFormat="1" applyFont="1" applyFill="1" applyBorder="1" applyAlignment="1">
      <alignment horizontal="center" vertical="center" wrapText="1"/>
    </xf>
    <xf numFmtId="0" fontId="20" fillId="0" borderId="3" xfId="0" applyFont="1" applyBorder="1" applyAlignment="1">
      <alignment horizontal="justify" vertical="center"/>
    </xf>
    <xf numFmtId="0" fontId="25" fillId="0" borderId="3" xfId="0" applyFont="1" applyBorder="1" applyAlignment="1">
      <alignment horizontal="center" vertical="center" wrapText="1"/>
    </xf>
    <xf numFmtId="0" fontId="25" fillId="0" borderId="3" xfId="0" applyFont="1" applyBorder="1" applyAlignment="1">
      <alignment horizontal="center" wrapText="1"/>
    </xf>
    <xf numFmtId="0" fontId="20" fillId="0" borderId="3" xfId="0" applyFont="1" applyFill="1" applyBorder="1" applyAlignment="1">
      <alignment wrapText="1"/>
    </xf>
    <xf numFmtId="0" fontId="20" fillId="0" borderId="3" xfId="0" applyFont="1" applyBorder="1" applyAlignment="1">
      <alignment vertical="center" wrapText="1"/>
    </xf>
    <xf numFmtId="0" fontId="20" fillId="0" borderId="3" xfId="0" applyFont="1" applyBorder="1" applyAlignment="1">
      <alignment wrapText="1"/>
    </xf>
    <xf numFmtId="0" fontId="20" fillId="0" borderId="3" xfId="0" applyFont="1" applyBorder="1" applyAlignment="1">
      <alignment horizontal="left" vertical="center" wrapText="1"/>
    </xf>
    <xf numFmtId="0" fontId="20" fillId="0" borderId="4" xfId="112" applyFont="1" applyFill="1" applyBorder="1" applyAlignment="1">
      <alignment horizontal="justify" vertical="center" wrapText="1"/>
    </xf>
    <xf numFmtId="0" fontId="27" fillId="0" borderId="0" xfId="0" applyFont="1"/>
    <xf numFmtId="0" fontId="27" fillId="4" borderId="3" xfId="128" applyFont="1" applyFill="1" applyBorder="1" applyAlignment="1">
      <alignment horizontal="center" vertical="center" wrapText="1"/>
    </xf>
    <xf numFmtId="0" fontId="27" fillId="4" borderId="0" xfId="128" applyFont="1" applyFill="1" applyBorder="1" applyAlignment="1">
      <alignment horizontal="center" vertical="center" wrapText="1"/>
    </xf>
    <xf numFmtId="0" fontId="20" fillId="0" borderId="3" xfId="0" applyFont="1" applyFill="1" applyBorder="1" applyAlignment="1">
      <alignment horizontal="center" vertical="center"/>
    </xf>
    <xf numFmtId="0" fontId="19" fillId="0" borderId="4" xfId="0" applyFont="1" applyFill="1" applyBorder="1" applyAlignment="1">
      <alignment horizontal="center" vertical="center" wrapText="1"/>
    </xf>
    <xf numFmtId="0" fontId="19" fillId="0" borderId="5" xfId="0" applyFont="1" applyFill="1" applyBorder="1" applyAlignment="1">
      <alignment horizontal="center" vertical="center" wrapText="1"/>
    </xf>
    <xf numFmtId="0" fontId="19" fillId="0" borderId="3" xfId="0" applyFont="1" applyFill="1" applyBorder="1" applyAlignment="1">
      <alignment horizontal="center" vertical="center" wrapText="1"/>
    </xf>
    <xf numFmtId="0" fontId="19" fillId="0" borderId="3" xfId="0" applyFont="1" applyFill="1" applyBorder="1" applyAlignment="1">
      <alignment horizontal="left" vertical="center" wrapText="1"/>
    </xf>
    <xf numFmtId="9" fontId="19" fillId="12" borderId="6" xfId="129" applyFont="1" applyFill="1" applyBorder="1" applyAlignment="1">
      <alignment horizontal="center" vertical="center" wrapText="1"/>
    </xf>
    <xf numFmtId="0" fontId="20" fillId="0" borderId="3" xfId="0" applyFont="1" applyFill="1" applyBorder="1" applyAlignment="1">
      <alignment horizontal="left" vertical="center" wrapText="1"/>
    </xf>
    <xf numFmtId="0" fontId="20" fillId="0" borderId="0" xfId="0" applyFont="1" applyFill="1"/>
    <xf numFmtId="0" fontId="20" fillId="4" borderId="3" xfId="89" applyFont="1" applyFill="1" applyBorder="1" applyAlignment="1">
      <alignment vertical="center" wrapText="1"/>
    </xf>
    <xf numFmtId="9" fontId="20" fillId="0" borderId="3" xfId="133" applyFont="1" applyFill="1" applyBorder="1" applyAlignment="1">
      <alignment horizontal="center" vertical="center" wrapText="1"/>
    </xf>
    <xf numFmtId="174" fontId="23" fillId="0" borderId="3" xfId="10" applyNumberFormat="1" applyFont="1" applyFill="1" applyBorder="1" applyAlignment="1" applyProtection="1">
      <alignment horizontal="center" vertical="center" wrapText="1"/>
    </xf>
    <xf numFmtId="9" fontId="23" fillId="0" borderId="3" xfId="140" applyFont="1" applyFill="1" applyBorder="1" applyAlignment="1" applyProtection="1">
      <alignment horizontal="center" vertical="center" wrapText="1"/>
    </xf>
    <xf numFmtId="0" fontId="20" fillId="4" borderId="3" xfId="128" applyFont="1" applyFill="1" applyBorder="1" applyAlignment="1">
      <alignment horizontal="center" vertical="center" wrapText="1"/>
    </xf>
    <xf numFmtId="0" fontId="20" fillId="0" borderId="3" xfId="128" applyFont="1" applyFill="1" applyBorder="1" applyAlignment="1">
      <alignment horizontal="center" vertical="center" wrapText="1"/>
    </xf>
    <xf numFmtId="9" fontId="29" fillId="0" borderId="3" xfId="140" applyFont="1" applyFill="1" applyBorder="1" applyAlignment="1" applyProtection="1">
      <alignment horizontal="center" vertical="center" wrapText="1"/>
    </xf>
    <xf numFmtId="174" fontId="19" fillId="0" borderId="3" xfId="0" applyNumberFormat="1" applyFont="1" applyFill="1" applyBorder="1"/>
    <xf numFmtId="174" fontId="29" fillId="0" borderId="3" xfId="10" applyNumberFormat="1" applyFont="1" applyFill="1" applyBorder="1" applyAlignment="1" applyProtection="1">
      <alignment horizontal="center" vertical="center" wrapText="1"/>
    </xf>
    <xf numFmtId="0" fontId="25" fillId="0" borderId="3" xfId="0" applyFont="1" applyFill="1" applyBorder="1" applyAlignment="1">
      <alignment horizontal="center" vertical="center" wrapText="1"/>
    </xf>
    <xf numFmtId="0" fontId="20" fillId="0" borderId="3" xfId="0" applyFont="1" applyFill="1" applyBorder="1" applyAlignment="1">
      <alignment vertical="center" wrapText="1"/>
    </xf>
    <xf numFmtId="0" fontId="30" fillId="0" borderId="3" xfId="0" applyFont="1" applyFill="1" applyBorder="1" applyAlignment="1">
      <alignment horizontal="center" vertical="center" wrapText="1"/>
    </xf>
    <xf numFmtId="0" fontId="30" fillId="0" borderId="2" xfId="0" applyFont="1" applyFill="1" applyBorder="1" applyAlignment="1">
      <alignment vertical="center" wrapText="1"/>
    </xf>
    <xf numFmtId="0" fontId="19" fillId="13" borderId="3" xfId="0" applyFont="1" applyFill="1" applyBorder="1" applyAlignment="1">
      <alignment horizontal="center" vertical="center" wrapText="1"/>
    </xf>
    <xf numFmtId="174" fontId="31" fillId="0" borderId="3" xfId="10" applyNumberFormat="1" applyFont="1" applyFill="1" applyBorder="1" applyAlignment="1" applyProtection="1">
      <alignment horizontal="center" vertical="center" wrapText="1"/>
    </xf>
    <xf numFmtId="0" fontId="19" fillId="0" borderId="0" xfId="0" applyNumberFormat="1" applyFont="1" applyAlignment="1">
      <alignment horizontal="center"/>
    </xf>
    <xf numFmtId="0" fontId="26" fillId="0" borderId="3" xfId="0" applyFont="1" applyFill="1" applyBorder="1" applyAlignment="1">
      <alignment horizontal="center" vertical="center" wrapText="1"/>
    </xf>
    <xf numFmtId="9" fontId="19" fillId="13" borderId="7" xfId="0" applyNumberFormat="1" applyFont="1" applyFill="1" applyBorder="1" applyAlignment="1">
      <alignment horizontal="center" vertical="center" wrapText="1"/>
    </xf>
    <xf numFmtId="9" fontId="32" fillId="0" borderId="3" xfId="133" applyFont="1" applyFill="1" applyBorder="1" applyAlignment="1">
      <alignment horizontal="center" vertical="center" wrapText="1"/>
    </xf>
    <xf numFmtId="9" fontId="19" fillId="12" borderId="3" xfId="0" applyNumberFormat="1" applyFont="1" applyFill="1" applyBorder="1" applyAlignment="1">
      <alignment horizontal="center" vertical="center"/>
    </xf>
    <xf numFmtId="0" fontId="26" fillId="4" borderId="3" xfId="0" applyNumberFormat="1" applyFont="1" applyFill="1" applyBorder="1" applyAlignment="1">
      <alignment vertical="center" wrapText="1"/>
    </xf>
    <xf numFmtId="9" fontId="33" fillId="0" borderId="3" xfId="140" applyFont="1" applyFill="1" applyBorder="1" applyAlignment="1" applyProtection="1">
      <alignment horizontal="center" vertical="center" wrapText="1"/>
    </xf>
    <xf numFmtId="174" fontId="33" fillId="0" borderId="3" xfId="10" applyNumberFormat="1" applyFont="1" applyFill="1" applyBorder="1" applyAlignment="1" applyProtection="1">
      <alignment horizontal="center" vertical="center" wrapText="1"/>
    </xf>
    <xf numFmtId="0" fontId="19" fillId="0" borderId="0" xfId="0" applyFont="1" applyFill="1"/>
    <xf numFmtId="0" fontId="28" fillId="0" borderId="3" xfId="0" applyFont="1" applyFill="1" applyBorder="1" applyAlignment="1">
      <alignment horizontal="center" vertical="center" wrapText="1"/>
    </xf>
    <xf numFmtId="0" fontId="28" fillId="0" borderId="8" xfId="0" applyFont="1" applyFill="1" applyBorder="1" applyAlignment="1">
      <alignment horizontal="center" vertical="center" wrapText="1"/>
    </xf>
    <xf numFmtId="0" fontId="26" fillId="0" borderId="0" xfId="0" applyFont="1" applyFill="1" applyBorder="1" applyAlignment="1">
      <alignment vertical="center"/>
    </xf>
    <xf numFmtId="0" fontId="28" fillId="4" borderId="0" xfId="0" applyFont="1" applyFill="1" applyBorder="1" applyAlignment="1">
      <alignment horizontal="center" vertical="center" wrapText="1"/>
    </xf>
    <xf numFmtId="0" fontId="26" fillId="0" borderId="0" xfId="0" applyNumberFormat="1" applyFont="1" applyAlignment="1"/>
    <xf numFmtId="0" fontId="19" fillId="0" borderId="0" xfId="0" applyFont="1" applyAlignment="1">
      <alignment horizontal="left"/>
    </xf>
    <xf numFmtId="0" fontId="19" fillId="0" borderId="0" xfId="0" applyFont="1"/>
    <xf numFmtId="0" fontId="19" fillId="0" borderId="0" xfId="112" applyFont="1" applyFill="1" applyBorder="1" applyAlignment="1">
      <alignment vertical="center"/>
    </xf>
    <xf numFmtId="0" fontId="19" fillId="0" borderId="0" xfId="112" applyFont="1" applyFill="1" applyBorder="1" applyAlignment="1">
      <alignment horizontal="right" vertical="center"/>
    </xf>
    <xf numFmtId="168" fontId="19" fillId="0" borderId="0" xfId="133" applyNumberFormat="1" applyFont="1" applyFill="1" applyBorder="1" applyAlignment="1">
      <alignment horizontal="right" vertical="center"/>
    </xf>
    <xf numFmtId="0" fontId="20" fillId="0" borderId="0" xfId="112" applyFont="1" applyFill="1" applyAlignment="1">
      <alignment vertical="center"/>
    </xf>
    <xf numFmtId="0" fontId="19" fillId="7" borderId="3" xfId="83" applyFont="1" applyFill="1" applyBorder="1" applyAlignment="1">
      <alignment vertical="center"/>
    </xf>
    <xf numFmtId="0" fontId="19" fillId="7" borderId="3" xfId="83" applyFont="1" applyFill="1" applyBorder="1" applyAlignment="1">
      <alignment horizontal="left" vertical="center"/>
    </xf>
    <xf numFmtId="0" fontId="19" fillId="7" borderId="3" xfId="83" applyFont="1" applyFill="1" applyBorder="1" applyAlignment="1">
      <alignment horizontal="right" vertical="center"/>
    </xf>
    <xf numFmtId="0" fontId="19" fillId="7" borderId="3" xfId="83" applyFont="1" applyFill="1" applyBorder="1" applyAlignment="1">
      <alignment horizontal="left" vertical="center" wrapText="1"/>
    </xf>
    <xf numFmtId="168" fontId="19" fillId="7" borderId="3" xfId="133" applyNumberFormat="1" applyFont="1" applyFill="1" applyBorder="1" applyAlignment="1">
      <alignment horizontal="right" vertical="center"/>
    </xf>
    <xf numFmtId="0" fontId="19" fillId="0" borderId="3" xfId="112" applyFont="1" applyFill="1" applyBorder="1" applyAlignment="1">
      <alignment horizontal="center" vertical="center"/>
    </xf>
    <xf numFmtId="0" fontId="19" fillId="0" borderId="3" xfId="112" applyFont="1" applyFill="1" applyBorder="1" applyAlignment="1">
      <alignment horizontal="left" vertical="center"/>
    </xf>
    <xf numFmtId="0" fontId="19" fillId="0" borderId="3" xfId="112" applyFont="1" applyFill="1" applyBorder="1" applyAlignment="1">
      <alignment horizontal="right" vertical="center"/>
    </xf>
    <xf numFmtId="9" fontId="19" fillId="0" borderId="3" xfId="112" applyNumberFormat="1" applyFont="1" applyFill="1" applyBorder="1" applyAlignment="1">
      <alignment horizontal="center" vertical="center" textRotation="90"/>
    </xf>
    <xf numFmtId="0" fontId="20" fillId="0" borderId="3" xfId="112" applyFont="1" applyFill="1" applyBorder="1" applyAlignment="1">
      <alignment horizontal="justify" vertical="center" wrapText="1"/>
    </xf>
    <xf numFmtId="9" fontId="20" fillId="0" borderId="3" xfId="112" applyNumberFormat="1" applyFont="1" applyFill="1" applyBorder="1" applyAlignment="1">
      <alignment horizontal="center" vertical="center" wrapText="1"/>
    </xf>
    <xf numFmtId="168" fontId="20" fillId="0" borderId="3" xfId="133" applyNumberFormat="1" applyFont="1" applyFill="1" applyBorder="1" applyAlignment="1">
      <alignment horizontal="center" vertical="center" wrapText="1"/>
    </xf>
    <xf numFmtId="2" fontId="20" fillId="0" borderId="3" xfId="133" applyNumberFormat="1" applyFont="1" applyFill="1" applyBorder="1" applyAlignment="1">
      <alignment horizontal="center" vertical="center" wrapText="1"/>
    </xf>
    <xf numFmtId="0" fontId="20" fillId="0" borderId="3" xfId="22" applyNumberFormat="1" applyFont="1" applyFill="1" applyBorder="1" applyAlignment="1">
      <alignment horizontal="center" vertical="center" wrapText="1"/>
    </xf>
    <xf numFmtId="0" fontId="20" fillId="0" borderId="3" xfId="112" applyFont="1" applyFill="1" applyBorder="1" applyAlignment="1">
      <alignment vertical="center" wrapText="1"/>
    </xf>
    <xf numFmtId="9" fontId="20" fillId="0" borderId="4" xfId="112" applyNumberFormat="1" applyFont="1" applyFill="1" applyBorder="1" applyAlignment="1">
      <alignment horizontal="center" vertical="center" wrapText="1"/>
    </xf>
    <xf numFmtId="9" fontId="20" fillId="0" borderId="3" xfId="22" quotePrefix="1" applyNumberFormat="1" applyFont="1" applyFill="1" applyBorder="1" applyAlignment="1">
      <alignment horizontal="center" vertical="center" wrapText="1"/>
    </xf>
    <xf numFmtId="173" fontId="20" fillId="0" borderId="3" xfId="10" applyNumberFormat="1" applyFont="1" applyFill="1" applyBorder="1" applyAlignment="1">
      <alignment horizontal="center" vertical="center" wrapText="1"/>
    </xf>
    <xf numFmtId="0" fontId="21" fillId="8" borderId="3" xfId="112" applyFont="1" applyFill="1" applyBorder="1" applyAlignment="1">
      <alignment vertical="center" wrapText="1"/>
    </xf>
    <xf numFmtId="0" fontId="23" fillId="8" borderId="3" xfId="112" applyFont="1" applyFill="1" applyBorder="1" applyAlignment="1">
      <alignment horizontal="left" vertical="center" wrapText="1"/>
    </xf>
    <xf numFmtId="9" fontId="21" fillId="8" borderId="3" xfId="112" applyNumberFormat="1" applyFont="1" applyFill="1" applyBorder="1" applyAlignment="1">
      <alignment horizontal="center" vertical="center" wrapText="1"/>
    </xf>
    <xf numFmtId="0" fontId="21" fillId="8" borderId="3" xfId="112" applyFont="1" applyFill="1" applyBorder="1" applyAlignment="1">
      <alignment horizontal="left" vertical="center" wrapText="1"/>
    </xf>
    <xf numFmtId="168" fontId="21" fillId="8" borderId="3" xfId="112" applyNumberFormat="1" applyFont="1" applyFill="1" applyBorder="1" applyAlignment="1">
      <alignment horizontal="center" vertical="center" wrapText="1"/>
    </xf>
    <xf numFmtId="0" fontId="21" fillId="0" borderId="0" xfId="112" applyFont="1" applyFill="1" applyAlignment="1">
      <alignment vertical="center"/>
    </xf>
    <xf numFmtId="9" fontId="19" fillId="0" borderId="4" xfId="112" applyNumberFormat="1" applyFont="1" applyFill="1" applyBorder="1" applyAlignment="1">
      <alignment horizontal="center" vertical="center" textRotation="90"/>
    </xf>
    <xf numFmtId="9" fontId="21" fillId="8" borderId="3" xfId="133" applyFont="1" applyFill="1" applyBorder="1" applyAlignment="1">
      <alignment horizontal="center" vertical="center" wrapText="1"/>
    </xf>
    <xf numFmtId="0" fontId="21" fillId="0" borderId="0" xfId="112" applyFont="1" applyFill="1" applyAlignment="1">
      <alignment horizontal="center" vertical="center"/>
    </xf>
    <xf numFmtId="0" fontId="20" fillId="8" borderId="3" xfId="112" applyFont="1" applyFill="1" applyBorder="1" applyAlignment="1">
      <alignment horizontal="center" vertical="center" wrapText="1"/>
    </xf>
    <xf numFmtId="9" fontId="21" fillId="8" borderId="3" xfId="112" applyNumberFormat="1" applyFont="1" applyFill="1" applyBorder="1" applyAlignment="1">
      <alignment horizontal="center" vertical="center"/>
    </xf>
    <xf numFmtId="0" fontId="19" fillId="0" borderId="0" xfId="112" applyFont="1" applyFill="1" applyAlignment="1">
      <alignment vertical="center"/>
    </xf>
    <xf numFmtId="0" fontId="19" fillId="0" borderId="0" xfId="112" applyFont="1" applyFill="1" applyAlignment="1">
      <alignment horizontal="left" vertical="center"/>
    </xf>
    <xf numFmtId="0" fontId="20" fillId="0" borderId="0" xfId="112" applyFont="1" applyFill="1" applyAlignment="1">
      <alignment horizontal="right" vertical="center"/>
    </xf>
    <xf numFmtId="0" fontId="20" fillId="0" borderId="0" xfId="112" applyFont="1" applyFill="1" applyAlignment="1">
      <alignment horizontal="left" vertical="center" wrapText="1"/>
    </xf>
    <xf numFmtId="168" fontId="20" fillId="0" borderId="0" xfId="133" applyNumberFormat="1" applyFont="1" applyFill="1" applyAlignment="1">
      <alignment horizontal="right" vertical="center"/>
    </xf>
    <xf numFmtId="0" fontId="20" fillId="0" borderId="9" xfId="0" applyFont="1" applyFill="1" applyBorder="1" applyAlignment="1">
      <alignment horizontal="center" vertical="center" wrapText="1"/>
    </xf>
    <xf numFmtId="0" fontId="19" fillId="0" borderId="0" xfId="0" applyFont="1" applyFill="1" applyAlignment="1">
      <alignment horizontal="center"/>
    </xf>
    <xf numFmtId="0" fontId="19" fillId="0" borderId="0" xfId="0" applyFont="1" applyAlignment="1">
      <alignment horizontal="center"/>
    </xf>
    <xf numFmtId="0" fontId="27" fillId="0" borderId="3" xfId="0" applyFont="1" applyFill="1" applyBorder="1" applyAlignment="1">
      <alignment vertical="center"/>
    </xf>
    <xf numFmtId="0" fontId="27" fillId="0" borderId="3" xfId="0" applyFont="1" applyFill="1" applyBorder="1" applyAlignment="1">
      <alignment vertical="center" wrapText="1"/>
    </xf>
    <xf numFmtId="0" fontId="20" fillId="0" borderId="4" xfId="112" applyFont="1" applyFill="1" applyBorder="1" applyAlignment="1">
      <alignment horizontal="center" vertical="center" wrapText="1"/>
    </xf>
    <xf numFmtId="0" fontId="26" fillId="0" borderId="10" xfId="0" applyNumberFormat="1" applyFont="1" applyFill="1" applyBorder="1" applyAlignment="1">
      <alignment vertical="center" wrapText="1"/>
    </xf>
    <xf numFmtId="0" fontId="19" fillId="0" borderId="4" xfId="0" applyFont="1" applyFill="1" applyBorder="1" applyAlignment="1">
      <alignment horizontal="left" vertical="center" wrapText="1"/>
    </xf>
    <xf numFmtId="0" fontId="38" fillId="0" borderId="3" xfId="0" applyFont="1" applyFill="1" applyBorder="1" applyAlignment="1">
      <alignment horizontal="left" vertical="center" wrapText="1"/>
    </xf>
    <xf numFmtId="9" fontId="19" fillId="12" borderId="3" xfId="0" applyNumberFormat="1" applyFont="1" applyFill="1" applyBorder="1" applyAlignment="1">
      <alignment horizontal="center" vertical="center" textRotation="90"/>
    </xf>
    <xf numFmtId="0" fontId="27" fillId="0" borderId="3" xfId="0" applyFont="1" applyFill="1" applyBorder="1" applyAlignment="1">
      <alignment horizontal="center" vertical="center"/>
    </xf>
    <xf numFmtId="9" fontId="19" fillId="14" borderId="3" xfId="0" applyNumberFormat="1" applyFont="1" applyFill="1" applyBorder="1" applyAlignment="1">
      <alignment horizontal="center" vertical="center" textRotation="90"/>
    </xf>
    <xf numFmtId="0" fontId="20" fillId="15" borderId="3" xfId="0" applyNumberFormat="1" applyFont="1" applyFill="1" applyBorder="1" applyAlignment="1">
      <alignment horizontal="center" vertical="center" wrapText="1"/>
    </xf>
    <xf numFmtId="0" fontId="20" fillId="15" borderId="3" xfId="0" applyNumberFormat="1" applyFont="1" applyFill="1" applyBorder="1" applyAlignment="1">
      <alignment vertical="center" wrapText="1"/>
    </xf>
    <xf numFmtId="9" fontId="19" fillId="16" borderId="3" xfId="0" applyNumberFormat="1" applyFont="1" applyFill="1" applyBorder="1" applyAlignment="1">
      <alignment horizontal="center" vertical="center" textRotation="90"/>
    </xf>
    <xf numFmtId="0" fontId="26" fillId="12" borderId="3" xfId="0" applyFont="1" applyFill="1" applyBorder="1" applyAlignment="1">
      <alignment vertical="center" wrapText="1"/>
    </xf>
    <xf numFmtId="0" fontId="20" fillId="0" borderId="4" xfId="0" applyFont="1" applyFill="1" applyBorder="1" applyAlignment="1">
      <alignment horizontal="center" vertical="center" wrapText="1"/>
    </xf>
    <xf numFmtId="0" fontId="20" fillId="0" borderId="3" xfId="0" applyFont="1" applyFill="1" applyBorder="1"/>
    <xf numFmtId="0" fontId="25" fillId="0" borderId="3" xfId="0" applyFont="1" applyFill="1" applyBorder="1" applyAlignment="1">
      <alignment horizontal="left" vertical="center" wrapText="1"/>
    </xf>
    <xf numFmtId="0" fontId="20" fillId="0" borderId="0" xfId="0" applyFont="1"/>
    <xf numFmtId="0" fontId="20" fillId="0" borderId="3" xfId="112" applyFont="1" applyFill="1" applyBorder="1" applyAlignment="1">
      <alignment horizontal="center" vertical="center" wrapText="1"/>
    </xf>
    <xf numFmtId="9" fontId="20" fillId="0" borderId="4" xfId="112" quotePrefix="1" applyNumberFormat="1" applyFont="1" applyFill="1" applyBorder="1" applyAlignment="1">
      <alignment horizontal="center" vertical="center" wrapText="1"/>
    </xf>
    <xf numFmtId="9" fontId="20" fillId="10" borderId="11" xfId="112" applyNumberFormat="1" applyFont="1" applyFill="1" applyBorder="1" applyAlignment="1">
      <alignment horizontal="center" vertical="center" textRotation="90"/>
    </xf>
    <xf numFmtId="9" fontId="20" fillId="16" borderId="3" xfId="112" applyNumberFormat="1" applyFont="1" applyFill="1" applyBorder="1" applyAlignment="1">
      <alignment horizontal="center" vertical="center" wrapText="1"/>
    </xf>
    <xf numFmtId="0" fontId="20" fillId="16" borderId="3" xfId="112" applyFont="1" applyFill="1" applyBorder="1" applyAlignment="1">
      <alignment horizontal="justify" vertical="center" wrapText="1"/>
    </xf>
    <xf numFmtId="9" fontId="20" fillId="16" borderId="3" xfId="133" applyFont="1" applyFill="1" applyBorder="1" applyAlignment="1">
      <alignment horizontal="center" vertical="center" wrapText="1"/>
    </xf>
    <xf numFmtId="168" fontId="20" fillId="16" borderId="3" xfId="133" applyNumberFormat="1" applyFont="1" applyFill="1" applyBorder="1" applyAlignment="1">
      <alignment horizontal="center" vertical="center" wrapText="1"/>
    </xf>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0" fontId="20" fillId="0" borderId="0" xfId="0" applyFont="1" applyFill="1" applyAlignment="1">
      <alignment horizontal="center"/>
    </xf>
    <xf numFmtId="0" fontId="20" fillId="0" borderId="0" xfId="0" applyFont="1" applyFill="1" applyAlignment="1">
      <alignment horizontal="left"/>
    </xf>
    <xf numFmtId="0" fontId="25" fillId="4" borderId="0" xfId="0" applyFont="1" applyFill="1" applyBorder="1" applyAlignment="1">
      <alignment horizontal="left" vertical="center" wrapText="1"/>
    </xf>
    <xf numFmtId="0" fontId="27" fillId="0" borderId="4" xfId="0" applyFont="1" applyFill="1" applyBorder="1" applyAlignment="1">
      <alignment horizontal="center" vertical="center" wrapText="1"/>
    </xf>
    <xf numFmtId="0" fontId="27" fillId="0" borderId="9" xfId="0" applyFont="1" applyFill="1" applyBorder="1" applyAlignment="1">
      <alignment horizontal="center" vertical="center"/>
    </xf>
    <xf numFmtId="0" fontId="27" fillId="0" borderId="11" xfId="0" applyFont="1" applyFill="1" applyBorder="1" applyAlignment="1">
      <alignment horizontal="center" vertical="center"/>
    </xf>
    <xf numFmtId="0" fontId="26" fillId="0" borderId="4" xfId="0" applyFont="1" applyFill="1" applyBorder="1" applyAlignment="1">
      <alignment horizontal="center" vertical="center"/>
    </xf>
    <xf numFmtId="0" fontId="27" fillId="0" borderId="4" xfId="0" applyFont="1" applyFill="1" applyBorder="1" applyAlignment="1">
      <alignment horizontal="center" vertical="center"/>
    </xf>
    <xf numFmtId="173" fontId="19" fillId="0" borderId="12" xfId="10" applyNumberFormat="1" applyFont="1" applyFill="1" applyBorder="1" applyAlignment="1">
      <alignment horizontal="center" vertical="center"/>
    </xf>
    <xf numFmtId="0" fontId="19" fillId="10" borderId="11" xfId="83" applyFont="1" applyFill="1" applyBorder="1" applyAlignment="1">
      <alignment horizontal="left" vertical="center"/>
    </xf>
    <xf numFmtId="0" fontId="19" fillId="10" borderId="11" xfId="83" applyFont="1" applyFill="1" applyBorder="1" applyAlignment="1">
      <alignment horizontal="center" vertical="center"/>
    </xf>
    <xf numFmtId="0" fontId="19" fillId="10" borderId="12" xfId="112" applyFont="1" applyFill="1" applyBorder="1" applyAlignment="1">
      <alignment horizontal="center" vertical="center" textRotation="90"/>
    </xf>
    <xf numFmtId="9" fontId="19" fillId="16" borderId="13" xfId="112" applyNumberFormat="1" applyFont="1" applyFill="1" applyBorder="1" applyAlignment="1">
      <alignment horizontal="center" vertical="center" textRotation="90" wrapText="1"/>
    </xf>
    <xf numFmtId="0" fontId="20" fillId="16" borderId="4" xfId="112" applyFont="1" applyFill="1" applyBorder="1" applyAlignment="1">
      <alignment horizontal="justify" vertical="center" wrapText="1"/>
    </xf>
    <xf numFmtId="0" fontId="20" fillId="16" borderId="3" xfId="22" applyNumberFormat="1" applyFont="1" applyFill="1" applyBorder="1" applyAlignment="1">
      <alignment horizontal="center" vertical="center" wrapText="1"/>
    </xf>
    <xf numFmtId="0" fontId="20" fillId="16" borderId="3" xfId="112" applyFont="1" applyFill="1" applyBorder="1" applyAlignment="1">
      <alignment vertical="center" wrapText="1"/>
    </xf>
    <xf numFmtId="0" fontId="21" fillId="16" borderId="3" xfId="112" applyFont="1" applyFill="1" applyBorder="1" applyAlignment="1">
      <alignment horizontal="left" vertical="center" wrapText="1"/>
    </xf>
    <xf numFmtId="0" fontId="52" fillId="0" borderId="0" xfId="0" applyFont="1"/>
    <xf numFmtId="9" fontId="24" fillId="5" borderId="0" xfId="112" applyNumberFormat="1" applyFont="1" applyFill="1" applyAlignment="1">
      <alignment vertical="center"/>
    </xf>
    <xf numFmtId="9" fontId="20" fillId="0" borderId="0" xfId="133" applyFont="1" applyFill="1" applyAlignment="1">
      <alignment vertical="center"/>
    </xf>
    <xf numFmtId="0" fontId="53" fillId="0" borderId="0" xfId="0" applyFont="1" applyBorder="1" applyAlignment="1">
      <alignment horizontal="center" vertical="center" wrapText="1"/>
    </xf>
    <xf numFmtId="0" fontId="20" fillId="0" borderId="0" xfId="0" applyFont="1" applyBorder="1" applyAlignment="1">
      <alignment horizontal="justify" vertical="center"/>
    </xf>
    <xf numFmtId="0" fontId="54" fillId="0" borderId="0" xfId="0" applyFont="1" applyBorder="1" applyAlignment="1">
      <alignment horizontal="left" vertical="center" wrapText="1"/>
    </xf>
    <xf numFmtId="0" fontId="20" fillId="0" borderId="0" xfId="0" applyFont="1" applyFill="1" applyBorder="1" applyAlignment="1">
      <alignment horizontal="justify" vertical="center" wrapText="1"/>
    </xf>
    <xf numFmtId="0" fontId="19" fillId="14" borderId="3" xfId="0" applyNumberFormat="1" applyFont="1" applyFill="1" applyBorder="1" applyAlignment="1">
      <alignment horizontal="center" vertical="center" wrapText="1"/>
    </xf>
    <xf numFmtId="0" fontId="19" fillId="14" borderId="3" xfId="0" applyNumberFormat="1" applyFont="1" applyFill="1" applyBorder="1" applyAlignment="1">
      <alignment horizontal="center" vertical="center"/>
    </xf>
    <xf numFmtId="0" fontId="19" fillId="0" borderId="0" xfId="0" applyFont="1" applyFill="1" applyAlignment="1">
      <alignment horizontal="center" vertical="center"/>
    </xf>
    <xf numFmtId="0" fontId="20" fillId="2" borderId="3" xfId="0" applyNumberFormat="1" applyFont="1" applyFill="1" applyBorder="1" applyAlignment="1">
      <alignment horizontal="left" vertical="center" wrapText="1"/>
    </xf>
    <xf numFmtId="0" fontId="20" fillId="15" borderId="3" xfId="0" quotePrefix="1" applyNumberFormat="1" applyFont="1" applyFill="1" applyBorder="1" applyAlignment="1">
      <alignment horizontal="left" vertical="center" wrapText="1"/>
    </xf>
    <xf numFmtId="0" fontId="55" fillId="15" borderId="3" xfId="0" applyNumberFormat="1" applyFont="1" applyFill="1" applyBorder="1" applyAlignment="1">
      <alignment horizontal="center" vertical="center" wrapText="1"/>
    </xf>
    <xf numFmtId="0" fontId="20" fillId="0" borderId="3" xfId="0" quotePrefix="1" applyNumberFormat="1" applyFont="1" applyFill="1" applyBorder="1" applyAlignment="1">
      <alignment horizontal="justify" vertical="center" wrapText="1"/>
    </xf>
    <xf numFmtId="0" fontId="55" fillId="0" borderId="3" xfId="0" applyNumberFormat="1" applyFont="1" applyFill="1" applyBorder="1" applyAlignment="1">
      <alignment horizontal="center" vertical="center" wrapText="1"/>
    </xf>
    <xf numFmtId="0" fontId="20" fillId="0" borderId="3" xfId="0" quotePrefix="1" applyFont="1" applyBorder="1" applyAlignment="1">
      <alignment horizontal="left" vertical="center" wrapText="1"/>
    </xf>
    <xf numFmtId="0" fontId="20" fillId="0" borderId="5" xfId="0" quotePrefix="1" applyFont="1" applyBorder="1" applyAlignment="1">
      <alignment horizontal="left" vertical="center" wrapText="1"/>
    </xf>
    <xf numFmtId="0" fontId="20" fillId="0" borderId="3" xfId="0" applyFont="1" applyBorder="1" applyAlignment="1">
      <alignment horizontal="justify" vertical="center" wrapText="1"/>
    </xf>
    <xf numFmtId="0" fontId="20" fillId="0" borderId="5" xfId="0" applyFont="1" applyBorder="1" applyAlignment="1">
      <alignment horizontal="left" vertical="center" wrapText="1"/>
    </xf>
    <xf numFmtId="0" fontId="20" fillId="15" borderId="3" xfId="0" applyNumberFormat="1" applyFont="1" applyFill="1" applyBorder="1" applyAlignment="1">
      <alignment horizontal="left" vertical="center" wrapText="1"/>
    </xf>
    <xf numFmtId="0" fontId="20" fillId="0" borderId="9" xfId="0" applyFont="1" applyBorder="1" applyAlignment="1">
      <alignment vertical="center" wrapText="1"/>
    </xf>
    <xf numFmtId="0" fontId="20" fillId="0" borderId="3" xfId="0" quotePrefix="1" applyFont="1" applyBorder="1" applyAlignment="1">
      <alignment horizontal="left" vertical="top" wrapText="1"/>
    </xf>
    <xf numFmtId="0" fontId="52" fillId="15" borderId="3" xfId="0" applyFont="1" applyFill="1" applyBorder="1" applyAlignment="1">
      <alignment horizontal="center" vertical="center"/>
    </xf>
    <xf numFmtId="0" fontId="52" fillId="15" borderId="3" xfId="0" applyFont="1" applyFill="1" applyBorder="1" applyAlignment="1">
      <alignment vertical="center" wrapText="1"/>
    </xf>
    <xf numFmtId="0" fontId="52" fillId="15" borderId="3" xfId="0" quotePrefix="1" applyNumberFormat="1" applyFont="1" applyFill="1" applyBorder="1" applyAlignment="1">
      <alignment horizontal="left" vertical="center" wrapText="1"/>
    </xf>
    <xf numFmtId="0" fontId="52" fillId="15" borderId="3" xfId="0" applyNumberFormat="1" applyFont="1" applyFill="1" applyBorder="1" applyAlignment="1">
      <alignment horizontal="center" vertical="center"/>
    </xf>
    <xf numFmtId="0" fontId="52" fillId="15" borderId="3" xfId="0" applyFont="1" applyFill="1" applyBorder="1" applyAlignment="1">
      <alignment horizontal="justify" vertical="center"/>
    </xf>
    <xf numFmtId="0" fontId="52" fillId="15" borderId="3" xfId="0" applyNumberFormat="1" applyFont="1" applyFill="1" applyBorder="1" applyAlignment="1">
      <alignment vertical="center" wrapText="1"/>
    </xf>
    <xf numFmtId="0" fontId="52" fillId="15" borderId="3" xfId="0" quotePrefix="1" applyFont="1" applyFill="1" applyBorder="1" applyAlignment="1">
      <alignment horizontal="left" vertical="center" wrapText="1"/>
    </xf>
    <xf numFmtId="0" fontId="52" fillId="15" borderId="3" xfId="0" applyFont="1" applyFill="1" applyBorder="1" applyAlignment="1">
      <alignment horizontal="left" vertical="center" wrapText="1"/>
    </xf>
    <xf numFmtId="0" fontId="20" fillId="4" borderId="3" xfId="0" applyFont="1" applyFill="1" applyBorder="1" applyAlignment="1">
      <alignment horizontal="justify" vertical="center"/>
    </xf>
    <xf numFmtId="0" fontId="55" fillId="0" borderId="0" xfId="0" applyFont="1" applyFill="1" applyAlignment="1">
      <alignment horizontal="justify" vertical="center" wrapText="1"/>
    </xf>
    <xf numFmtId="0" fontId="20" fillId="0" borderId="8" xfId="0" applyFont="1" applyBorder="1" applyAlignment="1">
      <alignment horizontal="center" vertical="center"/>
    </xf>
    <xf numFmtId="0" fontId="26" fillId="0" borderId="11" xfId="0" applyNumberFormat="1" applyFont="1" applyFill="1" applyBorder="1" applyAlignment="1">
      <alignment horizontal="center" vertical="center" wrapText="1"/>
    </xf>
    <xf numFmtId="0" fontId="20" fillId="0" borderId="0" xfId="0" applyFont="1" applyAlignment="1">
      <alignment horizontal="center"/>
    </xf>
    <xf numFmtId="0" fontId="26" fillId="0" borderId="10" xfId="0" applyNumberFormat="1" applyFont="1" applyFill="1" applyBorder="1" applyAlignment="1">
      <alignment horizontal="center" vertical="center" wrapText="1"/>
    </xf>
    <xf numFmtId="0" fontId="26" fillId="6" borderId="3" xfId="0" applyNumberFormat="1" applyFont="1" applyFill="1" applyBorder="1" applyAlignment="1">
      <alignment horizontal="center" vertical="center" wrapText="1"/>
    </xf>
    <xf numFmtId="0" fontId="19" fillId="13" borderId="3" xfId="0" applyFont="1" applyFill="1" applyBorder="1" applyAlignment="1">
      <alignment horizontal="left" vertical="center" wrapText="1"/>
    </xf>
    <xf numFmtId="0" fontId="20" fillId="8" borderId="0" xfId="0" applyFont="1" applyFill="1"/>
    <xf numFmtId="0" fontId="26" fillId="8" borderId="10" xfId="0" applyNumberFormat="1" applyFont="1" applyFill="1" applyBorder="1" applyAlignment="1">
      <alignment horizontal="center" vertical="center"/>
    </xf>
    <xf numFmtId="0" fontId="19" fillId="12" borderId="3" xfId="0" applyFont="1" applyFill="1" applyBorder="1" applyAlignment="1">
      <alignment horizontal="center" vertical="center" wrapText="1"/>
    </xf>
    <xf numFmtId="0" fontId="19" fillId="12" borderId="3" xfId="0" applyFont="1" applyFill="1" applyBorder="1" applyAlignment="1">
      <alignment horizontal="left" vertical="center" wrapText="1"/>
    </xf>
    <xf numFmtId="0" fontId="20" fillId="5" borderId="3" xfId="0" applyFont="1" applyFill="1" applyBorder="1"/>
    <xf numFmtId="0" fontId="26" fillId="5" borderId="5" xfId="0" applyFont="1" applyFill="1" applyBorder="1" applyAlignment="1">
      <alignment horizontal="center" vertical="center"/>
    </xf>
    <xf numFmtId="49" fontId="20" fillId="0" borderId="0" xfId="0" applyNumberFormat="1" applyFont="1" applyFill="1"/>
    <xf numFmtId="0" fontId="20" fillId="5" borderId="0" xfId="0" applyFont="1" applyFill="1"/>
    <xf numFmtId="0" fontId="27" fillId="0" borderId="4" xfId="0" applyFont="1" applyFill="1" applyBorder="1" applyAlignment="1">
      <alignment vertical="center" wrapText="1"/>
    </xf>
    <xf numFmtId="9" fontId="38" fillId="0" borderId="3" xfId="129" applyFont="1" applyFill="1" applyBorder="1" applyAlignment="1">
      <alignment horizontal="center" vertical="center" wrapText="1"/>
    </xf>
    <xf numFmtId="9" fontId="38" fillId="0" borderId="3" xfId="0" applyNumberFormat="1" applyFont="1" applyFill="1" applyBorder="1" applyAlignment="1">
      <alignment horizontal="center" vertical="center" wrapText="1"/>
    </xf>
    <xf numFmtId="0" fontId="38" fillId="0" borderId="3" xfId="0" applyNumberFormat="1" applyFont="1" applyFill="1" applyBorder="1" applyAlignment="1">
      <alignment horizontal="center" vertical="center" wrapText="1"/>
    </xf>
    <xf numFmtId="2" fontId="20" fillId="0" borderId="3" xfId="0" applyNumberFormat="1" applyFont="1" applyFill="1" applyBorder="1" applyAlignment="1">
      <alignment horizontal="center" vertical="center" wrapText="1"/>
    </xf>
    <xf numFmtId="9" fontId="38" fillId="0" borderId="4" xfId="129" applyFont="1" applyFill="1" applyBorder="1" applyAlignment="1">
      <alignment horizontal="center" vertical="center" wrapText="1"/>
    </xf>
    <xf numFmtId="9" fontId="19" fillId="9" borderId="11" xfId="0" applyNumberFormat="1" applyFont="1" applyFill="1" applyBorder="1" applyAlignment="1">
      <alignment horizontal="center" vertical="center" textRotation="90"/>
    </xf>
    <xf numFmtId="0" fontId="26" fillId="0" borderId="3" xfId="0" applyFont="1" applyFill="1" applyBorder="1" applyAlignment="1">
      <alignment horizontal="center" vertical="center"/>
    </xf>
    <xf numFmtId="0" fontId="20" fillId="5" borderId="4" xfId="0" applyFont="1" applyFill="1" applyBorder="1"/>
    <xf numFmtId="10" fontId="20" fillId="12" borderId="3" xfId="0" applyNumberFormat="1" applyFont="1" applyFill="1" applyBorder="1"/>
    <xf numFmtId="9" fontId="19" fillId="5" borderId="11" xfId="0" applyNumberFormat="1" applyFont="1" applyFill="1" applyBorder="1" applyAlignment="1">
      <alignment horizontal="center" vertical="center" textRotation="90"/>
    </xf>
    <xf numFmtId="0" fontId="26" fillId="4" borderId="3" xfId="0" applyNumberFormat="1" applyFont="1" applyFill="1" applyBorder="1" applyAlignment="1">
      <alignment horizontal="center" vertical="center" wrapText="1"/>
    </xf>
    <xf numFmtId="0" fontId="27" fillId="4" borderId="3" xfId="0" applyNumberFormat="1" applyFont="1" applyFill="1" applyBorder="1" applyAlignment="1">
      <alignment horizontal="center" vertical="center" wrapText="1"/>
    </xf>
    <xf numFmtId="0" fontId="27" fillId="4" borderId="3" xfId="0" applyFont="1" applyFill="1" applyBorder="1" applyAlignment="1">
      <alignment horizontal="center" vertical="center" wrapText="1"/>
    </xf>
    <xf numFmtId="9" fontId="38" fillId="0" borderId="3" xfId="133" applyFont="1" applyFill="1" applyBorder="1" applyAlignment="1">
      <alignment horizontal="center" vertical="center" wrapText="1"/>
    </xf>
    <xf numFmtId="0" fontId="39" fillId="4" borderId="0" xfId="0" applyFont="1" applyFill="1"/>
    <xf numFmtId="0" fontId="20" fillId="5" borderId="5" xfId="0" applyFont="1" applyFill="1" applyBorder="1"/>
    <xf numFmtId="0" fontId="26" fillId="5" borderId="3" xfId="0" applyFont="1" applyFill="1" applyBorder="1" applyAlignment="1">
      <alignment horizontal="center" vertical="center"/>
    </xf>
    <xf numFmtId="0" fontId="26" fillId="5" borderId="13" xfId="0" applyFont="1" applyFill="1" applyBorder="1" applyAlignment="1">
      <alignment vertical="center"/>
    </xf>
    <xf numFmtId="0" fontId="19" fillId="12" borderId="4" xfId="0" applyFont="1" applyFill="1" applyBorder="1" applyAlignment="1">
      <alignment horizontal="center" vertical="center" wrapText="1"/>
    </xf>
    <xf numFmtId="9" fontId="23" fillId="12" borderId="4" xfId="140" applyFont="1" applyFill="1" applyBorder="1" applyAlignment="1" applyProtection="1">
      <alignment horizontal="center" vertical="center" wrapText="1"/>
    </xf>
    <xf numFmtId="174" fontId="23" fillId="12" borderId="4" xfId="10" applyNumberFormat="1" applyFont="1" applyFill="1" applyBorder="1" applyAlignment="1" applyProtection="1">
      <alignment horizontal="center" vertical="center" wrapText="1"/>
    </xf>
    <xf numFmtId="0" fontId="26" fillId="5" borderId="5" xfId="0" applyFont="1" applyFill="1" applyBorder="1" applyAlignment="1">
      <alignment vertical="center"/>
    </xf>
    <xf numFmtId="9" fontId="26" fillId="12" borderId="6" xfId="129" applyFont="1" applyFill="1" applyBorder="1" applyAlignment="1">
      <alignment horizontal="center" vertical="center" wrapText="1"/>
    </xf>
    <xf numFmtId="9" fontId="23" fillId="12" borderId="3" xfId="140" applyFont="1" applyFill="1" applyBorder="1" applyAlignment="1" applyProtection="1">
      <alignment horizontal="center" vertical="center" wrapText="1"/>
    </xf>
    <xf numFmtId="174" fontId="23" fillId="12" borderId="3" xfId="10" applyNumberFormat="1" applyFont="1" applyFill="1" applyBorder="1" applyAlignment="1" applyProtection="1">
      <alignment horizontal="center" vertical="center" wrapText="1"/>
    </xf>
    <xf numFmtId="9" fontId="38" fillId="0" borderId="6" xfId="129" applyFont="1" applyFill="1" applyBorder="1" applyAlignment="1">
      <alignment horizontal="center" vertical="center" wrapText="1"/>
    </xf>
    <xf numFmtId="0" fontId="40" fillId="0" borderId="0" xfId="0" applyFont="1"/>
    <xf numFmtId="0" fontId="39" fillId="4" borderId="3" xfId="0" applyNumberFormat="1" applyFont="1" applyFill="1" applyBorder="1" applyAlignment="1">
      <alignment vertical="center" wrapText="1"/>
    </xf>
    <xf numFmtId="0" fontId="41" fillId="4" borderId="3" xfId="0" applyNumberFormat="1" applyFont="1" applyFill="1" applyBorder="1" applyAlignment="1">
      <alignment vertical="center" wrapText="1"/>
    </xf>
    <xf numFmtId="0" fontId="41" fillId="4" borderId="8" xfId="0" applyNumberFormat="1" applyFont="1" applyFill="1" applyBorder="1" applyAlignment="1">
      <alignment vertical="center" wrapText="1"/>
    </xf>
    <xf numFmtId="9" fontId="42" fillId="0" borderId="6" xfId="129" applyFont="1" applyFill="1" applyBorder="1" applyAlignment="1">
      <alignment horizontal="center" vertical="center" wrapText="1"/>
    </xf>
    <xf numFmtId="0" fontId="39" fillId="0" borderId="3" xfId="128" applyFont="1" applyFill="1" applyBorder="1" applyAlignment="1">
      <alignment horizontal="center" vertical="center" wrapText="1"/>
    </xf>
    <xf numFmtId="0" fontId="26" fillId="8" borderId="5" xfId="0" applyFont="1" applyFill="1" applyBorder="1" applyAlignment="1">
      <alignment horizontal="center" vertical="center" wrapText="1"/>
    </xf>
    <xf numFmtId="9" fontId="26" fillId="12" borderId="3" xfId="0" applyNumberFormat="1" applyFont="1" applyFill="1" applyBorder="1" applyAlignment="1">
      <alignment horizontal="center" vertical="center" wrapText="1"/>
    </xf>
    <xf numFmtId="0" fontId="20" fillId="12" borderId="3" xfId="0" applyFont="1" applyFill="1" applyBorder="1" applyAlignment="1">
      <alignment horizontal="center" vertical="center" wrapText="1"/>
    </xf>
    <xf numFmtId="9" fontId="29" fillId="12" borderId="3" xfId="140" applyFont="1" applyFill="1" applyBorder="1" applyAlignment="1" applyProtection="1">
      <alignment horizontal="center" vertical="center" wrapText="1"/>
    </xf>
    <xf numFmtId="174" fontId="29" fillId="12" borderId="3" xfId="10" applyNumberFormat="1" applyFont="1" applyFill="1" applyBorder="1" applyAlignment="1" applyProtection="1">
      <alignment horizontal="center" vertical="center" wrapText="1"/>
    </xf>
    <xf numFmtId="9" fontId="26" fillId="12" borderId="6" xfId="0" applyNumberFormat="1" applyFont="1" applyFill="1" applyBorder="1" applyAlignment="1">
      <alignment horizontal="center" vertical="center" wrapText="1"/>
    </xf>
    <xf numFmtId="0" fontId="26" fillId="5" borderId="4" xfId="0" applyFont="1" applyFill="1" applyBorder="1" applyAlignment="1">
      <alignment horizontal="center" vertical="center"/>
    </xf>
    <xf numFmtId="9" fontId="38" fillId="12" borderId="3" xfId="0" applyNumberFormat="1" applyFont="1" applyFill="1" applyBorder="1" applyAlignment="1">
      <alignment horizontal="center" vertical="center" wrapText="1"/>
    </xf>
    <xf numFmtId="0" fontId="27" fillId="12" borderId="3" xfId="0" applyFont="1" applyFill="1" applyBorder="1" applyAlignment="1">
      <alignment vertical="center" wrapText="1"/>
    </xf>
    <xf numFmtId="0" fontId="38" fillId="12" borderId="3" xfId="0" applyNumberFormat="1" applyFont="1" applyFill="1" applyBorder="1" applyAlignment="1">
      <alignment horizontal="center" vertical="center" wrapText="1"/>
    </xf>
    <xf numFmtId="0" fontId="25" fillId="12" borderId="3" xfId="0" applyFont="1" applyFill="1" applyBorder="1" applyAlignment="1">
      <alignment horizontal="center" vertical="center" wrapText="1"/>
    </xf>
    <xf numFmtId="0" fontId="27" fillId="0" borderId="3" xfId="0" applyFont="1" applyFill="1" applyBorder="1" applyAlignment="1">
      <alignment horizontal="center" vertical="center" wrapText="1"/>
    </xf>
    <xf numFmtId="0" fontId="19" fillId="5" borderId="0" xfId="0" applyFont="1" applyFill="1"/>
    <xf numFmtId="0" fontId="30" fillId="12" borderId="3" xfId="0" applyFont="1" applyFill="1" applyBorder="1" applyAlignment="1">
      <alignment horizontal="center" vertical="center" wrapText="1"/>
    </xf>
    <xf numFmtId="9" fontId="33" fillId="12" borderId="3" xfId="140" applyFont="1" applyFill="1" applyBorder="1" applyAlignment="1" applyProtection="1">
      <alignment horizontal="center" vertical="center" wrapText="1"/>
    </xf>
    <xf numFmtId="174" fontId="33" fillId="12" borderId="3" xfId="10" applyNumberFormat="1" applyFont="1" applyFill="1" applyBorder="1" applyAlignment="1" applyProtection="1">
      <alignment horizontal="center" vertical="center" wrapText="1"/>
    </xf>
    <xf numFmtId="0" fontId="27" fillId="0" borderId="3" xfId="0" applyFont="1" applyFill="1" applyBorder="1" applyAlignment="1">
      <alignment horizontal="left" vertical="center" wrapText="1"/>
    </xf>
    <xf numFmtId="0" fontId="20" fillId="12" borderId="3" xfId="128" applyFont="1" applyFill="1" applyBorder="1" applyAlignment="1">
      <alignment horizontal="center" vertical="center" wrapText="1"/>
    </xf>
    <xf numFmtId="0" fontId="38" fillId="0" borderId="3" xfId="0" applyFont="1" applyFill="1" applyBorder="1" applyAlignment="1">
      <alignment horizontal="center" vertical="center"/>
    </xf>
    <xf numFmtId="9" fontId="42" fillId="12" borderId="6" xfId="129" applyNumberFormat="1" applyFont="1" applyFill="1" applyBorder="1" applyAlignment="1">
      <alignment horizontal="center" vertical="center" wrapText="1"/>
    </xf>
    <xf numFmtId="0" fontId="27" fillId="0" borderId="3" xfId="128" applyFont="1" applyFill="1" applyBorder="1" applyAlignment="1">
      <alignment horizontal="center" vertical="center" wrapText="1"/>
    </xf>
    <xf numFmtId="0" fontId="26" fillId="0" borderId="2" xfId="0" applyFont="1" applyFill="1" applyBorder="1" applyAlignment="1">
      <alignment horizontal="center" vertical="center"/>
    </xf>
    <xf numFmtId="0" fontId="27" fillId="0" borderId="2" xfId="128" applyFont="1" applyFill="1" applyBorder="1" applyAlignment="1">
      <alignment horizontal="center" vertical="center" wrapText="1"/>
    </xf>
    <xf numFmtId="10" fontId="42" fillId="0" borderId="6" xfId="129" applyNumberFormat="1" applyFont="1" applyFill="1" applyBorder="1" applyAlignment="1">
      <alignment horizontal="center" vertical="center" wrapText="1"/>
    </xf>
    <xf numFmtId="9" fontId="26" fillId="13" borderId="3" xfId="0" applyNumberFormat="1" applyFont="1" applyFill="1" applyBorder="1" applyAlignment="1">
      <alignment horizontal="center" vertical="center" wrapText="1"/>
    </xf>
    <xf numFmtId="0" fontId="25" fillId="13" borderId="3" xfId="0" applyFont="1" applyFill="1" applyBorder="1" applyAlignment="1">
      <alignment horizontal="center" vertical="center" wrapText="1"/>
    </xf>
    <xf numFmtId="174" fontId="19" fillId="13" borderId="3" xfId="0" applyNumberFormat="1" applyFont="1" applyFill="1" applyBorder="1"/>
    <xf numFmtId="9" fontId="29" fillId="13" borderId="3" xfId="140" applyFont="1" applyFill="1" applyBorder="1" applyAlignment="1" applyProtection="1">
      <alignment horizontal="center" vertical="center" wrapText="1"/>
    </xf>
    <xf numFmtId="0" fontId="26" fillId="6" borderId="9" xfId="0" applyFont="1" applyFill="1" applyBorder="1" applyAlignment="1">
      <alignment horizontal="center" vertical="center"/>
    </xf>
    <xf numFmtId="174" fontId="29" fillId="13" borderId="3" xfId="10" applyNumberFormat="1" applyFont="1" applyFill="1" applyBorder="1" applyAlignment="1" applyProtection="1">
      <alignment horizontal="center" vertical="center" wrapText="1"/>
    </xf>
    <xf numFmtId="0" fontId="30" fillId="0" borderId="0" xfId="0" applyFont="1" applyFill="1"/>
    <xf numFmtId="0" fontId="30" fillId="0" borderId="3" xfId="0" applyFont="1" applyFill="1" applyBorder="1" applyAlignment="1">
      <alignment horizontal="center" vertical="center"/>
    </xf>
    <xf numFmtId="0" fontId="30" fillId="0" borderId="3" xfId="0" applyFont="1" applyFill="1" applyBorder="1" applyAlignment="1">
      <alignment horizontal="left" vertical="center"/>
    </xf>
    <xf numFmtId="43" fontId="30" fillId="0" borderId="3" xfId="0" applyNumberFormat="1" applyFont="1" applyFill="1" applyBorder="1"/>
    <xf numFmtId="0" fontId="26" fillId="0" borderId="0" xfId="0" applyFont="1" applyFill="1" applyBorder="1" applyAlignment="1">
      <alignment horizontal="center" vertical="center"/>
    </xf>
    <xf numFmtId="9" fontId="19" fillId="0" borderId="0" xfId="0" applyNumberFormat="1" applyFont="1" applyFill="1" applyBorder="1" applyAlignment="1">
      <alignment horizontal="center" vertical="center" wrapText="1"/>
    </xf>
    <xf numFmtId="0" fontId="26" fillId="0" borderId="0" xfId="0" applyNumberFormat="1" applyFont="1" applyAlignment="1">
      <alignment horizontal="center"/>
    </xf>
    <xf numFmtId="0" fontId="20" fillId="0" borderId="0" xfId="0" applyFont="1" applyAlignment="1">
      <alignment horizontal="left"/>
    </xf>
    <xf numFmtId="1" fontId="38" fillId="0" borderId="3" xfId="129" applyNumberFormat="1" applyFont="1" applyFill="1" applyBorder="1" applyAlignment="1">
      <alignment horizontal="center" vertical="center" wrapText="1"/>
    </xf>
    <xf numFmtId="176" fontId="38" fillId="0" borderId="3" xfId="0" applyNumberFormat="1" applyFont="1" applyFill="1" applyBorder="1" applyAlignment="1">
      <alignment horizontal="center" vertical="center" wrapText="1"/>
    </xf>
    <xf numFmtId="1" fontId="38" fillId="0" borderId="3" xfId="0" applyNumberFormat="1" applyFont="1" applyFill="1" applyBorder="1" applyAlignment="1">
      <alignment horizontal="center" vertical="center" wrapText="1"/>
    </xf>
    <xf numFmtId="10" fontId="23" fillId="0" borderId="15" xfId="140" applyNumberFormat="1" applyFont="1" applyFill="1" applyBorder="1" applyAlignment="1" applyProtection="1">
      <alignment horizontal="center" vertical="center" wrapText="1"/>
    </xf>
    <xf numFmtId="1" fontId="20" fillId="0" borderId="3" xfId="0" applyNumberFormat="1" applyFont="1" applyFill="1" applyBorder="1" applyAlignment="1">
      <alignment horizontal="center" vertical="center" wrapText="1"/>
    </xf>
    <xf numFmtId="177" fontId="23" fillId="0" borderId="3" xfId="140" applyNumberFormat="1" applyFont="1" applyFill="1" applyBorder="1" applyAlignment="1" applyProtection="1">
      <alignment horizontal="center" vertical="center" wrapText="1"/>
    </xf>
    <xf numFmtId="0" fontId="25" fillId="17" borderId="3" xfId="0" applyFont="1" applyFill="1" applyBorder="1" applyAlignment="1">
      <alignment horizontal="left" vertical="center" wrapText="1"/>
    </xf>
    <xf numFmtId="0" fontId="25" fillId="17" borderId="3" xfId="0" applyFont="1" applyFill="1" applyBorder="1" applyAlignment="1">
      <alignment horizontal="center" vertical="center" wrapText="1"/>
    </xf>
    <xf numFmtId="0" fontId="20" fillId="0" borderId="4" xfId="0" applyNumberFormat="1" applyFont="1" applyFill="1" applyBorder="1" applyAlignment="1">
      <alignment vertical="center" wrapText="1"/>
    </xf>
    <xf numFmtId="0" fontId="27" fillId="0" borderId="4" xfId="0" applyFont="1" applyFill="1" applyBorder="1" applyAlignment="1">
      <alignment vertical="center"/>
    </xf>
    <xf numFmtId="0" fontId="27" fillId="0" borderId="5" xfId="0" applyFont="1" applyFill="1" applyBorder="1" applyAlignment="1">
      <alignment vertical="center" wrapText="1"/>
    </xf>
    <xf numFmtId="0" fontId="27" fillId="0" borderId="2" xfId="0" applyFont="1" applyFill="1" applyBorder="1" applyAlignment="1">
      <alignment vertical="center" wrapText="1"/>
    </xf>
    <xf numFmtId="9" fontId="19" fillId="9" borderId="3" xfId="0" applyNumberFormat="1" applyFont="1" applyFill="1" applyBorder="1" applyAlignment="1">
      <alignment vertical="center" textRotation="90"/>
    </xf>
    <xf numFmtId="0" fontId="20" fillId="0" borderId="8" xfId="0" applyFont="1" applyFill="1" applyBorder="1"/>
    <xf numFmtId="0" fontId="20" fillId="0" borderId="0" xfId="0" applyFont="1" applyFill="1" applyBorder="1"/>
    <xf numFmtId="9" fontId="26" fillId="16" borderId="3" xfId="0" applyNumberFormat="1" applyFont="1" applyFill="1" applyBorder="1" applyAlignment="1">
      <alignment horizontal="center" vertical="center" wrapText="1"/>
    </xf>
    <xf numFmtId="0" fontId="20" fillId="16" borderId="3" xfId="0" applyFont="1" applyFill="1" applyBorder="1" applyAlignment="1">
      <alignment horizontal="center" vertical="center" wrapText="1"/>
    </xf>
    <xf numFmtId="0" fontId="20" fillId="16" borderId="3" xfId="0" applyFont="1" applyFill="1" applyBorder="1" applyAlignment="1">
      <alignment horizontal="left" vertical="center" wrapText="1"/>
    </xf>
    <xf numFmtId="9" fontId="29" fillId="16" borderId="3" xfId="140" applyFont="1" applyFill="1" applyBorder="1" applyAlignment="1" applyProtection="1">
      <alignment horizontal="center" vertical="center" wrapText="1"/>
    </xf>
    <xf numFmtId="174" fontId="29" fillId="16" borderId="3" xfId="10" applyNumberFormat="1" applyFont="1" applyFill="1" applyBorder="1" applyAlignment="1" applyProtection="1">
      <alignment horizontal="center" vertical="center" wrapText="1"/>
    </xf>
    <xf numFmtId="9" fontId="19" fillId="16" borderId="6" xfId="129" applyFont="1" applyFill="1" applyBorder="1" applyAlignment="1">
      <alignment horizontal="center" vertical="center" wrapText="1"/>
    </xf>
    <xf numFmtId="0" fontId="19" fillId="16" borderId="3" xfId="0" applyFont="1" applyFill="1" applyBorder="1" applyAlignment="1">
      <alignment horizontal="center" vertical="center" wrapText="1"/>
    </xf>
    <xf numFmtId="0" fontId="19" fillId="16" borderId="3" xfId="0" applyFont="1" applyFill="1" applyBorder="1" applyAlignment="1">
      <alignment horizontal="left" vertical="center" wrapText="1"/>
    </xf>
    <xf numFmtId="0" fontId="20" fillId="18" borderId="3" xfId="0" applyFont="1" applyFill="1" applyBorder="1"/>
    <xf numFmtId="0" fontId="27" fillId="0" borderId="9" xfId="0" applyFont="1" applyFill="1" applyBorder="1" applyAlignment="1">
      <alignment vertical="center" wrapText="1"/>
    </xf>
    <xf numFmtId="0" fontId="27" fillId="0" borderId="11" xfId="0" applyFont="1" applyFill="1" applyBorder="1" applyAlignment="1">
      <alignment vertical="center" wrapText="1"/>
    </xf>
    <xf numFmtId="0" fontId="20" fillId="0" borderId="4" xfId="0" applyNumberFormat="1" applyFont="1" applyFill="1" applyBorder="1" applyAlignment="1">
      <alignment horizontal="left" vertical="center" wrapText="1"/>
    </xf>
    <xf numFmtId="0" fontId="19" fillId="0" borderId="2" xfId="0" applyFont="1" applyFill="1" applyBorder="1" applyAlignment="1">
      <alignment horizontal="center" vertical="center" wrapText="1"/>
    </xf>
    <xf numFmtId="0" fontId="27" fillId="0" borderId="4" xfId="0" applyFont="1" applyFill="1" applyBorder="1" applyAlignment="1">
      <alignment horizontal="left" vertical="center" wrapText="1"/>
    </xf>
    <xf numFmtId="0" fontId="20" fillId="12" borderId="0" xfId="0" applyFont="1" applyFill="1"/>
    <xf numFmtId="0" fontId="27" fillId="14" borderId="3" xfId="0" applyFont="1" applyFill="1" applyBorder="1" applyAlignment="1">
      <alignment horizontal="center" vertical="center" wrapText="1"/>
    </xf>
    <xf numFmtId="9" fontId="38" fillId="14" borderId="3" xfId="0" applyNumberFormat="1" applyFont="1" applyFill="1" applyBorder="1" applyAlignment="1">
      <alignment horizontal="center" vertical="center" wrapText="1"/>
    </xf>
    <xf numFmtId="0" fontId="38" fillId="14" borderId="3" xfId="0" applyNumberFormat="1" applyFont="1" applyFill="1" applyBorder="1" applyAlignment="1">
      <alignment horizontal="center" vertical="center" wrapText="1"/>
    </xf>
    <xf numFmtId="0" fontId="25" fillId="14" borderId="3" xfId="0" applyFont="1" applyFill="1" applyBorder="1" applyAlignment="1">
      <alignment horizontal="center" vertical="center" wrapText="1"/>
    </xf>
    <xf numFmtId="9" fontId="29" fillId="14" borderId="3" xfId="140" applyFont="1" applyFill="1" applyBorder="1" applyAlignment="1" applyProtection="1">
      <alignment horizontal="center" vertical="center" wrapText="1"/>
    </xf>
    <xf numFmtId="174" fontId="29" fillId="14" borderId="3" xfId="10" applyNumberFormat="1" applyFont="1" applyFill="1" applyBorder="1" applyAlignment="1" applyProtection="1">
      <alignment horizontal="center" vertical="center" wrapText="1"/>
    </xf>
    <xf numFmtId="0" fontId="27" fillId="14" borderId="3" xfId="0" applyFont="1" applyFill="1" applyBorder="1" applyAlignment="1">
      <alignment vertical="center" wrapText="1"/>
    </xf>
    <xf numFmtId="9" fontId="38" fillId="0" borderId="6" xfId="0" applyNumberFormat="1" applyFont="1" applyFill="1" applyBorder="1" applyAlignment="1">
      <alignment horizontal="center" vertical="center" wrapText="1"/>
    </xf>
    <xf numFmtId="0" fontId="27" fillId="0" borderId="14" xfId="0" applyFont="1" applyFill="1" applyBorder="1" applyAlignment="1">
      <alignment horizontal="center" vertical="center" wrapText="1"/>
    </xf>
    <xf numFmtId="0" fontId="26" fillId="0" borderId="12" xfId="0" applyNumberFormat="1" applyFont="1" applyFill="1" applyBorder="1" applyAlignment="1">
      <alignment horizontal="center" vertical="center" wrapText="1"/>
    </xf>
    <xf numFmtId="0" fontId="38" fillId="0" borderId="2" xfId="0" applyFont="1" applyFill="1" applyBorder="1" applyAlignment="1">
      <alignment horizontal="center" vertical="center"/>
    </xf>
    <xf numFmtId="0" fontId="20" fillId="18" borderId="3" xfId="112" applyFont="1" applyFill="1" applyBorder="1" applyAlignment="1">
      <alignment horizontal="justify" vertical="center" wrapText="1"/>
    </xf>
    <xf numFmtId="2" fontId="16" fillId="18" borderId="3" xfId="133" applyNumberFormat="1" applyFont="1" applyFill="1" applyBorder="1" applyAlignment="1">
      <alignment horizontal="center" vertical="center" wrapText="1"/>
    </xf>
    <xf numFmtId="0" fontId="20" fillId="15" borderId="3" xfId="112" applyFont="1" applyFill="1" applyBorder="1" applyAlignment="1">
      <alignment horizontal="center" vertical="center" wrapText="1"/>
    </xf>
    <xf numFmtId="0" fontId="20" fillId="12" borderId="3" xfId="0" applyNumberFormat="1" applyFont="1" applyFill="1" applyBorder="1" applyAlignment="1">
      <alignment horizontal="center" vertical="center" wrapText="1"/>
    </xf>
    <xf numFmtId="0" fontId="20" fillId="0" borderId="5" xfId="0" quotePrefix="1" applyFont="1" applyBorder="1" applyAlignment="1">
      <alignment vertical="center" wrapText="1"/>
    </xf>
    <xf numFmtId="0" fontId="52" fillId="15" borderId="3" xfId="0" applyNumberFormat="1" applyFont="1" applyFill="1" applyBorder="1" applyAlignment="1">
      <alignment horizontal="left" vertical="center" wrapText="1"/>
    </xf>
    <xf numFmtId="9" fontId="19" fillId="14" borderId="3" xfId="0" applyNumberFormat="1" applyFont="1" applyFill="1" applyBorder="1" applyAlignment="1">
      <alignment horizontal="center" vertical="center" textRotation="90"/>
    </xf>
    <xf numFmtId="0" fontId="38" fillId="15" borderId="3" xfId="0" applyNumberFormat="1" applyFont="1" applyFill="1" applyBorder="1" applyAlignment="1">
      <alignment horizontal="center" vertical="center" wrapText="1"/>
    </xf>
    <xf numFmtId="0" fontId="38" fillId="0" borderId="4" xfId="0" applyFont="1" applyFill="1" applyBorder="1" applyAlignment="1">
      <alignment horizontal="center" vertical="center"/>
    </xf>
    <xf numFmtId="9" fontId="19" fillId="14" borderId="4" xfId="0" applyNumberFormat="1" applyFont="1" applyFill="1" applyBorder="1" applyAlignment="1">
      <alignment vertical="center" textRotation="90"/>
    </xf>
    <xf numFmtId="0" fontId="38" fillId="0" borderId="3" xfId="0" applyFont="1" applyBorder="1" applyAlignment="1">
      <alignment horizontal="center" vertical="center"/>
    </xf>
    <xf numFmtId="168" fontId="38" fillId="0" borderId="3" xfId="129" applyNumberFormat="1" applyFont="1" applyFill="1" applyBorder="1" applyAlignment="1">
      <alignment horizontal="center" vertical="center" wrapText="1"/>
    </xf>
    <xf numFmtId="168" fontId="38" fillId="12" borderId="3" xfId="129" applyNumberFormat="1" applyFont="1" applyFill="1" applyBorder="1" applyAlignment="1">
      <alignment horizontal="center" vertical="center" wrapText="1"/>
    </xf>
    <xf numFmtId="9" fontId="19" fillId="14" borderId="11" xfId="0" applyNumberFormat="1" applyFont="1" applyFill="1" applyBorder="1" applyAlignment="1">
      <alignment vertical="center" textRotation="90"/>
    </xf>
    <xf numFmtId="168" fontId="56" fillId="13" borderId="3" xfId="129" applyNumberFormat="1" applyFont="1" applyFill="1" applyBorder="1" applyAlignment="1">
      <alignment horizontal="center" vertical="center" wrapText="1"/>
    </xf>
    <xf numFmtId="0" fontId="26" fillId="0" borderId="3" xfId="0" applyFont="1" applyFill="1" applyBorder="1" applyAlignment="1">
      <alignment horizontal="left" vertical="center" wrapText="1"/>
    </xf>
    <xf numFmtId="0" fontId="26" fillId="13" borderId="3" xfId="0" applyFont="1" applyFill="1" applyBorder="1" applyAlignment="1">
      <alignment horizontal="left" vertical="center" wrapText="1"/>
    </xf>
    <xf numFmtId="2" fontId="43" fillId="16" borderId="3" xfId="0" applyNumberFormat="1" applyFont="1" applyFill="1" applyBorder="1" applyAlignment="1">
      <alignment horizontal="center" vertical="center" wrapText="1"/>
    </xf>
    <xf numFmtId="0" fontId="26" fillId="12" borderId="3" xfId="0" applyFont="1" applyFill="1" applyBorder="1" applyAlignment="1">
      <alignment horizontal="left" vertical="center" wrapText="1"/>
    </xf>
    <xf numFmtId="2" fontId="38" fillId="0" borderId="3" xfId="0" applyNumberFormat="1" applyFont="1" applyFill="1" applyBorder="1" applyAlignment="1">
      <alignment horizontal="center" vertical="center" wrapText="1"/>
    </xf>
    <xf numFmtId="2" fontId="38" fillId="12" borderId="3" xfId="0" applyNumberFormat="1" applyFont="1" applyFill="1" applyBorder="1" applyAlignment="1">
      <alignment horizontal="center" vertical="center" wrapText="1"/>
    </xf>
    <xf numFmtId="174" fontId="26" fillId="0" borderId="3" xfId="0" applyNumberFormat="1" applyFont="1" applyFill="1" applyBorder="1"/>
    <xf numFmtId="174" fontId="44" fillId="0" borderId="3" xfId="10" applyNumberFormat="1" applyFont="1" applyFill="1" applyBorder="1" applyAlignment="1" applyProtection="1">
      <alignment horizontal="center" vertical="center" wrapText="1"/>
    </xf>
    <xf numFmtId="2" fontId="43" fillId="17" borderId="3" xfId="0" applyNumberFormat="1" applyFont="1" applyFill="1" applyBorder="1" applyAlignment="1">
      <alignment horizontal="center" vertical="center" wrapText="1"/>
    </xf>
    <xf numFmtId="174" fontId="44" fillId="13" borderId="3" xfId="10" applyNumberFormat="1" applyFont="1" applyFill="1" applyBorder="1" applyAlignment="1" applyProtection="1">
      <alignment horizontal="center" vertical="center" wrapText="1"/>
    </xf>
    <xf numFmtId="0" fontId="38" fillId="4" borderId="3" xfId="128" applyFont="1" applyFill="1" applyBorder="1" applyAlignment="1">
      <alignment horizontal="center" vertical="center" wrapText="1"/>
    </xf>
    <xf numFmtId="175" fontId="45" fillId="18" borderId="3" xfId="0" applyNumberFormat="1" applyFont="1" applyFill="1" applyBorder="1" applyAlignment="1">
      <alignment horizontal="center" vertical="center"/>
    </xf>
    <xf numFmtId="0" fontId="38" fillId="0" borderId="0" xfId="0" applyFont="1" applyFill="1"/>
    <xf numFmtId="168" fontId="38" fillId="16" borderId="3" xfId="129" applyNumberFormat="1" applyFont="1" applyFill="1" applyBorder="1" applyAlignment="1">
      <alignment horizontal="center" vertical="center" wrapText="1"/>
    </xf>
    <xf numFmtId="0" fontId="38" fillId="0" borderId="8" xfId="0" applyFont="1" applyFill="1" applyBorder="1" applyAlignment="1">
      <alignment horizontal="center" vertical="center"/>
    </xf>
    <xf numFmtId="0" fontId="20" fillId="0" borderId="9" xfId="112" applyFont="1" applyFill="1" applyBorder="1" applyAlignment="1">
      <alignment horizontal="justify" vertical="center" wrapText="1"/>
    </xf>
    <xf numFmtId="0" fontId="27" fillId="0" borderId="6" xfId="0" applyFont="1" applyFill="1" applyBorder="1" applyAlignment="1">
      <alignment horizontal="center" vertical="center" wrapText="1"/>
    </xf>
    <xf numFmtId="9" fontId="19" fillId="14" borderId="4" xfId="0" applyNumberFormat="1" applyFont="1" applyFill="1" applyBorder="1" applyAlignment="1">
      <alignment horizontal="center" vertical="center" textRotation="90"/>
    </xf>
    <xf numFmtId="9" fontId="19" fillId="14" borderId="9" xfId="0" applyNumberFormat="1" applyFont="1" applyFill="1" applyBorder="1" applyAlignment="1">
      <alignment horizontal="center" vertical="center" textRotation="90"/>
    </xf>
    <xf numFmtId="9" fontId="19" fillId="14" borderId="3" xfId="0" applyNumberFormat="1" applyFont="1" applyFill="1" applyBorder="1" applyAlignment="1">
      <alignment horizontal="center" vertical="center" textRotation="90"/>
    </xf>
    <xf numFmtId="0" fontId="27" fillId="0" borderId="2" xfId="0" applyFont="1" applyFill="1" applyBorder="1" applyAlignment="1">
      <alignment horizontal="center" vertical="center" wrapText="1"/>
    </xf>
    <xf numFmtId="9" fontId="38" fillId="16" borderId="6" xfId="0" applyNumberFormat="1" applyFont="1" applyFill="1" applyBorder="1" applyAlignment="1">
      <alignment horizontal="center" vertical="center" wrapText="1"/>
    </xf>
    <xf numFmtId="168" fontId="20" fillId="16" borderId="6" xfId="0" applyNumberFormat="1" applyFont="1" applyFill="1" applyBorder="1" applyAlignment="1">
      <alignment horizontal="center" vertical="center" wrapText="1"/>
    </xf>
    <xf numFmtId="0" fontId="27" fillId="16" borderId="3" xfId="0" applyFont="1" applyFill="1" applyBorder="1" applyAlignment="1">
      <alignment horizontal="center" vertical="center" wrapText="1"/>
    </xf>
    <xf numFmtId="0" fontId="38" fillId="16" borderId="3" xfId="0" applyNumberFormat="1" applyFont="1" applyFill="1" applyBorder="1" applyAlignment="1">
      <alignment horizontal="center" vertical="center" wrapText="1"/>
    </xf>
    <xf numFmtId="0" fontId="25" fillId="16" borderId="3" xfId="0" applyFont="1" applyFill="1" applyBorder="1" applyAlignment="1">
      <alignment horizontal="center" vertical="center" wrapText="1"/>
    </xf>
    <xf numFmtId="0" fontId="19" fillId="16" borderId="3" xfId="0" applyFont="1" applyFill="1" applyBorder="1" applyAlignment="1">
      <alignment horizontal="center" vertical="center" textRotation="90"/>
    </xf>
    <xf numFmtId="2" fontId="19" fillId="16" borderId="3" xfId="0" applyNumberFormat="1" applyFont="1" applyFill="1" applyBorder="1" applyAlignment="1">
      <alignment horizontal="center" vertical="center" wrapText="1"/>
    </xf>
    <xf numFmtId="9" fontId="19" fillId="0" borderId="0" xfId="0" applyNumberFormat="1" applyFont="1" applyFill="1" applyBorder="1" applyAlignment="1">
      <alignment horizontal="center" vertical="center" textRotation="90"/>
    </xf>
    <xf numFmtId="0" fontId="27" fillId="0" borderId="2" xfId="0" applyFont="1" applyFill="1" applyBorder="1" applyAlignment="1">
      <alignment horizontal="left" vertical="center" wrapText="1"/>
    </xf>
    <xf numFmtId="0" fontId="27" fillId="0" borderId="0" xfId="0" applyFont="1" applyFill="1" applyBorder="1" applyAlignment="1">
      <alignment horizontal="center" vertical="center" wrapText="1"/>
    </xf>
    <xf numFmtId="0" fontId="26" fillId="6" borderId="11" xfId="0" applyFont="1" applyFill="1" applyBorder="1" applyAlignment="1">
      <alignment horizontal="center" vertical="center" wrapText="1"/>
    </xf>
    <xf numFmtId="0" fontId="52" fillId="15" borderId="3" xfId="0" applyNumberFormat="1" applyFont="1" applyFill="1" applyBorder="1" applyAlignment="1">
      <alignment horizontal="center" vertical="center" wrapText="1"/>
    </xf>
    <xf numFmtId="0" fontId="27" fillId="0" borderId="3" xfId="128" applyFont="1" applyFill="1" applyBorder="1" applyAlignment="1">
      <alignment horizontal="center" vertical="center" wrapText="1"/>
    </xf>
    <xf numFmtId="0" fontId="57" fillId="19" borderId="3" xfId="0" applyNumberFormat="1" applyFont="1" applyFill="1" applyBorder="1" applyAlignment="1">
      <alignment horizontal="center" vertical="center" wrapText="1"/>
    </xf>
    <xf numFmtId="0" fontId="57" fillId="19" borderId="3" xfId="0" applyNumberFormat="1" applyFont="1" applyFill="1" applyBorder="1" applyAlignment="1">
      <alignment vertical="center" wrapText="1"/>
    </xf>
    <xf numFmtId="0" fontId="57" fillId="4" borderId="3" xfId="0" applyNumberFormat="1" applyFont="1" applyFill="1" applyBorder="1" applyAlignment="1">
      <alignment horizontal="center" vertical="center" wrapText="1"/>
    </xf>
    <xf numFmtId="0" fontId="57" fillId="4" borderId="3" xfId="0" applyFont="1" applyFill="1" applyBorder="1" applyAlignment="1">
      <alignment horizontal="justify" vertical="center"/>
    </xf>
    <xf numFmtId="9" fontId="19" fillId="14" borderId="3" xfId="0" applyNumberFormat="1" applyFont="1" applyFill="1" applyBorder="1" applyAlignment="1">
      <alignment horizontal="center" vertical="center" textRotation="90"/>
    </xf>
    <xf numFmtId="0" fontId="38" fillId="0" borderId="3" xfId="0" applyFont="1" applyFill="1" applyBorder="1" applyAlignment="1">
      <alignment horizontal="center" vertical="center"/>
    </xf>
    <xf numFmtId="0" fontId="27" fillId="0" borderId="3" xfId="0" applyFont="1" applyFill="1" applyBorder="1" applyAlignment="1">
      <alignment horizontal="center" vertical="center" wrapText="1"/>
    </xf>
    <xf numFmtId="0" fontId="38" fillId="0" borderId="4" xfId="0" applyFont="1" applyFill="1" applyBorder="1" applyAlignment="1">
      <alignment horizontal="center" vertical="center" wrapText="1"/>
    </xf>
    <xf numFmtId="0" fontId="56" fillId="0" borderId="3" xfId="0" applyFont="1" applyFill="1" applyBorder="1" applyAlignment="1">
      <alignment horizontal="center" vertical="center"/>
    </xf>
    <xf numFmtId="9" fontId="58" fillId="14" borderId="3" xfId="0" applyNumberFormat="1" applyFont="1" applyFill="1" applyBorder="1" applyAlignment="1">
      <alignment horizontal="center" vertical="center" textRotation="90"/>
    </xf>
    <xf numFmtId="0" fontId="56" fillId="0" borderId="3" xfId="0" applyFont="1" applyFill="1" applyBorder="1" applyAlignment="1">
      <alignment horizontal="center" vertical="center" wrapText="1"/>
    </xf>
    <xf numFmtId="9" fontId="19" fillId="9" borderId="4" xfId="0" applyNumberFormat="1" applyFont="1" applyFill="1" applyBorder="1" applyAlignment="1">
      <alignment horizontal="center" vertical="center" textRotation="90"/>
    </xf>
    <xf numFmtId="0" fontId="38" fillId="14" borderId="3" xfId="0" applyFont="1" applyFill="1" applyBorder="1" applyAlignment="1">
      <alignment horizontal="center" vertical="center"/>
    </xf>
    <xf numFmtId="0" fontId="38" fillId="14" borderId="4" xfId="0" applyFont="1" applyFill="1" applyBorder="1" applyAlignment="1">
      <alignment horizontal="center" vertical="center" wrapText="1"/>
    </xf>
    <xf numFmtId="0" fontId="38" fillId="14" borderId="3" xfId="0" applyFont="1" applyFill="1" applyBorder="1" applyAlignment="1">
      <alignment horizontal="center" vertical="center" wrapText="1"/>
    </xf>
    <xf numFmtId="168" fontId="38" fillId="14" borderId="3" xfId="129" applyNumberFormat="1" applyFont="1" applyFill="1" applyBorder="1" applyAlignment="1">
      <alignment horizontal="center" vertical="center" wrapText="1"/>
    </xf>
    <xf numFmtId="2" fontId="38" fillId="14" borderId="3" xfId="0" applyNumberFormat="1" applyFont="1" applyFill="1" applyBorder="1" applyAlignment="1">
      <alignment horizontal="center" vertical="center" wrapText="1"/>
    </xf>
    <xf numFmtId="0" fontId="20" fillId="14" borderId="3" xfId="0" applyFont="1" applyFill="1" applyBorder="1" applyAlignment="1">
      <alignment horizontal="center" vertical="center" wrapText="1"/>
    </xf>
    <xf numFmtId="9" fontId="23" fillId="14" borderId="3" xfId="140" applyFont="1" applyFill="1" applyBorder="1" applyAlignment="1" applyProtection="1">
      <alignment horizontal="center" vertical="center" wrapText="1"/>
    </xf>
    <xf numFmtId="174" fontId="23" fillId="14" borderId="3" xfId="10" applyNumberFormat="1" applyFont="1" applyFill="1" applyBorder="1" applyAlignment="1" applyProtection="1">
      <alignment horizontal="center" vertical="center" wrapText="1"/>
    </xf>
    <xf numFmtId="0" fontId="59" fillId="0" borderId="3" xfId="0" applyFont="1" applyFill="1" applyBorder="1" applyAlignment="1">
      <alignment horizontal="center" vertical="center" wrapText="1"/>
    </xf>
    <xf numFmtId="0" fontId="38" fillId="0" borderId="3" xfId="0" applyFont="1" applyFill="1" applyBorder="1" applyAlignment="1">
      <alignment horizontal="center" vertical="center" wrapText="1"/>
    </xf>
    <xf numFmtId="0" fontId="20" fillId="14" borderId="3" xfId="0" quotePrefix="1" applyNumberFormat="1" applyFont="1" applyFill="1" applyBorder="1" applyAlignment="1">
      <alignment horizontal="left" vertical="center" wrapText="1"/>
    </xf>
    <xf numFmtId="0" fontId="56" fillId="0" borderId="3" xfId="0" applyFont="1" applyFill="1" applyBorder="1" applyAlignment="1">
      <alignment vertical="center" wrapText="1"/>
    </xf>
    <xf numFmtId="9" fontId="56" fillId="0" borderId="3" xfId="0" applyNumberFormat="1" applyFont="1" applyFill="1" applyBorder="1" applyAlignment="1">
      <alignment horizontal="center" vertical="center" wrapText="1"/>
    </xf>
    <xf numFmtId="168" fontId="56" fillId="0" borderId="3" xfId="129" applyNumberFormat="1" applyFont="1" applyFill="1" applyBorder="1" applyAlignment="1">
      <alignment horizontal="center" vertical="center" wrapText="1"/>
    </xf>
    <xf numFmtId="0" fontId="56" fillId="0" borderId="3" xfId="0" applyNumberFormat="1" applyFont="1" applyFill="1" applyBorder="1" applyAlignment="1">
      <alignment horizontal="center" vertical="center" wrapText="1"/>
    </xf>
    <xf numFmtId="2" fontId="56" fillId="0" borderId="3" xfId="0" applyNumberFormat="1" applyFont="1" applyFill="1" applyBorder="1" applyAlignment="1">
      <alignment horizontal="center" vertical="center" wrapText="1"/>
    </xf>
    <xf numFmtId="0" fontId="58" fillId="0" borderId="3" xfId="0" applyFont="1" applyFill="1" applyBorder="1" applyAlignment="1">
      <alignment horizontal="center" vertical="center" wrapText="1"/>
    </xf>
    <xf numFmtId="9" fontId="61" fillId="0" borderId="3" xfId="140" applyFont="1" applyFill="1" applyBorder="1" applyAlignment="1" applyProtection="1">
      <alignment horizontal="center" vertical="center" wrapText="1"/>
    </xf>
    <xf numFmtId="174" fontId="61" fillId="0" borderId="3" xfId="10" applyNumberFormat="1" applyFont="1" applyFill="1" applyBorder="1" applyAlignment="1" applyProtection="1">
      <alignment horizontal="center" vertical="center" wrapText="1"/>
    </xf>
    <xf numFmtId="0" fontId="58" fillId="0" borderId="0" xfId="0" applyFont="1" applyFill="1"/>
    <xf numFmtId="0" fontId="59" fillId="0" borderId="3" xfId="128" applyFont="1" applyFill="1" applyBorder="1" applyAlignment="1">
      <alignment horizontal="center" vertical="center" wrapText="1"/>
    </xf>
    <xf numFmtId="0" fontId="38" fillId="14" borderId="4" xfId="0" applyFont="1" applyFill="1" applyBorder="1" applyAlignment="1">
      <alignment vertical="center" wrapText="1"/>
    </xf>
    <xf numFmtId="0" fontId="27" fillId="0" borderId="6" xfId="0" applyFont="1" applyFill="1" applyBorder="1" applyAlignment="1">
      <alignment vertical="center" wrapText="1"/>
    </xf>
    <xf numFmtId="0" fontId="56" fillId="4" borderId="3" xfId="0" applyFont="1" applyFill="1" applyBorder="1" applyAlignment="1">
      <alignment horizontal="left" vertical="center" wrapText="1"/>
    </xf>
    <xf numFmtId="0" fontId="56" fillId="4" borderId="3" xfId="0" applyFont="1" applyFill="1" applyBorder="1" applyAlignment="1">
      <alignment horizontal="center" vertical="center" wrapText="1"/>
    </xf>
    <xf numFmtId="0" fontId="57" fillId="4" borderId="3" xfId="0" applyFont="1" applyFill="1" applyBorder="1" applyAlignment="1">
      <alignment horizontal="center" vertical="center" wrapText="1"/>
    </xf>
    <xf numFmtId="0" fontId="57" fillId="15" borderId="3" xfId="0" applyNumberFormat="1" applyFont="1" applyFill="1" applyBorder="1" applyAlignment="1">
      <alignment vertical="center" wrapText="1"/>
    </xf>
    <xf numFmtId="173" fontId="45" fillId="0" borderId="3" xfId="8" applyNumberFormat="1" applyFont="1" applyFill="1" applyBorder="1" applyAlignment="1">
      <alignment horizontal="center" vertical="center"/>
    </xf>
    <xf numFmtId="0" fontId="19" fillId="0" borderId="3" xfId="0" applyFont="1" applyFill="1" applyBorder="1" applyAlignment="1">
      <alignment horizontal="center" vertical="center" wrapText="1"/>
    </xf>
    <xf numFmtId="0" fontId="20" fillId="0" borderId="3" xfId="112" applyFont="1" applyFill="1" applyBorder="1" applyAlignment="1">
      <alignment horizontal="justify" vertical="center" wrapText="1"/>
    </xf>
    <xf numFmtId="0" fontId="27" fillId="0" borderId="4" xfId="0" applyFont="1" applyFill="1" applyBorder="1" applyAlignment="1">
      <alignment vertical="center" wrapText="1"/>
    </xf>
    <xf numFmtId="0" fontId="27" fillId="12" borderId="4" xfId="0" applyFont="1" applyFill="1" applyBorder="1" applyAlignment="1">
      <alignment horizontal="center" vertical="center" wrapText="1"/>
    </xf>
    <xf numFmtId="4" fontId="20" fillId="12" borderId="3" xfId="8" applyNumberFormat="1" applyFont="1" applyFill="1" applyBorder="1" applyAlignment="1">
      <alignment horizontal="center" vertical="center" wrapText="1"/>
    </xf>
    <xf numFmtId="0" fontId="20" fillId="12" borderId="3" xfId="89" applyFont="1" applyFill="1" applyBorder="1" applyAlignment="1">
      <alignment horizontal="center" vertical="center" wrapText="1"/>
    </xf>
    <xf numFmtId="0" fontId="20" fillId="12" borderId="3" xfId="94" applyFont="1" applyFill="1" applyBorder="1" applyAlignment="1">
      <alignment horizontal="center" vertical="center" wrapText="1"/>
    </xf>
    <xf numFmtId="0" fontId="39" fillId="12" borderId="3" xfId="128" applyFont="1" applyFill="1" applyBorder="1" applyAlignment="1">
      <alignment horizontal="center" vertical="center" wrapText="1"/>
    </xf>
    <xf numFmtId="0" fontId="57" fillId="12" borderId="3" xfId="128" applyFont="1" applyFill="1" applyBorder="1" applyAlignment="1">
      <alignment horizontal="center" vertical="center" wrapText="1"/>
    </xf>
    <xf numFmtId="0" fontId="20" fillId="12" borderId="0" xfId="0" applyFont="1" applyFill="1" applyAlignment="1">
      <alignment horizontal="center"/>
    </xf>
    <xf numFmtId="0" fontId="19" fillId="20" borderId="3" xfId="0" applyFont="1" applyFill="1" applyBorder="1" applyAlignment="1">
      <alignment horizontal="center" vertical="center" wrapText="1"/>
    </xf>
    <xf numFmtId="0" fontId="27" fillId="20" borderId="4" xfId="0" applyFont="1" applyFill="1" applyBorder="1" applyAlignment="1">
      <alignment horizontal="center" vertical="center" wrapText="1"/>
    </xf>
    <xf numFmtId="4" fontId="20" fillId="20" borderId="3" xfId="8" applyNumberFormat="1" applyFont="1" applyFill="1" applyBorder="1" applyAlignment="1">
      <alignment horizontal="center" vertical="center" wrapText="1"/>
    </xf>
    <xf numFmtId="0" fontId="20" fillId="20" borderId="3" xfId="0" applyFont="1" applyFill="1" applyBorder="1" applyAlignment="1">
      <alignment horizontal="center" vertical="center"/>
    </xf>
    <xf numFmtId="0" fontId="20" fillId="20" borderId="3" xfId="94" applyFont="1" applyFill="1" applyBorder="1" applyAlignment="1">
      <alignment horizontal="center" vertical="center" wrapText="1"/>
    </xf>
    <xf numFmtId="0" fontId="20" fillId="20" borderId="3" xfId="0" applyFont="1" applyFill="1" applyBorder="1" applyAlignment="1">
      <alignment horizontal="center" vertical="center" wrapText="1"/>
    </xf>
    <xf numFmtId="0" fontId="19" fillId="20" borderId="14" xfId="0" applyFont="1" applyFill="1" applyBorder="1" applyAlignment="1">
      <alignment vertical="center"/>
    </xf>
    <xf numFmtId="0" fontId="20" fillId="20" borderId="3" xfId="128" applyFont="1" applyFill="1" applyBorder="1" applyAlignment="1">
      <alignment horizontal="center" vertical="center" wrapText="1"/>
    </xf>
    <xf numFmtId="0" fontId="39" fillId="20" borderId="3" xfId="0" applyNumberFormat="1" applyFont="1" applyFill="1" applyBorder="1" applyAlignment="1">
      <alignment vertical="center" wrapText="1"/>
    </xf>
    <xf numFmtId="0" fontId="57" fillId="20" borderId="3" xfId="128" applyFont="1" applyFill="1" applyBorder="1" applyAlignment="1">
      <alignment horizontal="center" vertical="center" wrapText="1"/>
    </xf>
    <xf numFmtId="0" fontId="60" fillId="20" borderId="3" xfId="128" applyFont="1" applyFill="1" applyBorder="1" applyAlignment="1">
      <alignment horizontal="center" vertical="center" wrapText="1"/>
    </xf>
    <xf numFmtId="0" fontId="20" fillId="20" borderId="2" xfId="128" applyFont="1" applyFill="1" applyBorder="1" applyAlignment="1">
      <alignment horizontal="center" vertical="center" wrapText="1"/>
    </xf>
    <xf numFmtId="0" fontId="20" fillId="20" borderId="0" xfId="0" applyFont="1" applyFill="1"/>
    <xf numFmtId="0" fontId="20" fillId="0" borderId="0" xfId="128" applyFont="1" applyFill="1" applyBorder="1" applyAlignment="1">
      <alignment horizontal="center" vertical="center" wrapText="1"/>
    </xf>
    <xf numFmtId="0" fontId="19" fillId="3" borderId="3" xfId="0" applyFont="1" applyFill="1" applyBorder="1" applyAlignment="1">
      <alignment horizontal="center" vertical="center" wrapText="1"/>
    </xf>
    <xf numFmtId="0" fontId="19" fillId="3" borderId="3" xfId="0" applyNumberFormat="1" applyFont="1" applyFill="1" applyBorder="1" applyAlignment="1">
      <alignment horizontal="center" vertical="center" wrapText="1"/>
    </xf>
    <xf numFmtId="0" fontId="19" fillId="3" borderId="4" xfId="0" applyFont="1" applyFill="1" applyBorder="1" applyAlignment="1">
      <alignment horizontal="center" vertical="center" wrapText="1"/>
    </xf>
    <xf numFmtId="0" fontId="52" fillId="15" borderId="3" xfId="0" applyFont="1" applyFill="1" applyBorder="1" applyAlignment="1">
      <alignment horizontal="center" vertical="center" wrapText="1"/>
    </xf>
    <xf numFmtId="0" fontId="20" fillId="0" borderId="4" xfId="0" applyNumberFormat="1" applyFont="1" applyFill="1" applyBorder="1" applyAlignment="1">
      <alignment horizontal="center" vertical="center" wrapText="1"/>
    </xf>
    <xf numFmtId="0" fontId="20" fillId="0" borderId="4" xfId="0" applyFont="1" applyBorder="1" applyAlignment="1">
      <alignment horizontal="left" vertical="center" wrapText="1"/>
    </xf>
    <xf numFmtId="0" fontId="20" fillId="0" borderId="4" xfId="0" applyNumberFormat="1" applyFont="1" applyFill="1" applyBorder="1" applyAlignment="1">
      <alignment horizontal="left" vertical="center" wrapText="1"/>
    </xf>
    <xf numFmtId="0" fontId="20" fillId="15" borderId="4" xfId="0" applyNumberFormat="1" applyFont="1" applyFill="1" applyBorder="1" applyAlignment="1">
      <alignment horizontal="center" vertical="center" wrapText="1"/>
    </xf>
    <xf numFmtId="0" fontId="20" fillId="15" borderId="11" xfId="0" applyNumberFormat="1" applyFont="1" applyFill="1" applyBorder="1" applyAlignment="1">
      <alignment horizontal="center" vertical="center" wrapText="1"/>
    </xf>
    <xf numFmtId="0" fontId="20" fillId="0" borderId="3" xfId="0" applyNumberFormat="1" applyFont="1" applyFill="1" applyBorder="1" applyAlignment="1">
      <alignment horizontal="center" vertical="center" wrapText="1"/>
    </xf>
    <xf numFmtId="0" fontId="20" fillId="0" borderId="3" xfId="0" applyNumberFormat="1" applyFont="1" applyFill="1" applyBorder="1" applyAlignment="1">
      <alignment horizontal="left" vertical="center" wrapText="1"/>
    </xf>
    <xf numFmtId="0" fontId="20" fillId="15" borderId="4" xfId="0" applyNumberFormat="1" applyFont="1" applyFill="1" applyBorder="1" applyAlignment="1">
      <alignment horizontal="left" vertical="center" wrapText="1"/>
    </xf>
    <xf numFmtId="0" fontId="20" fillId="15" borderId="11" xfId="0" applyNumberFormat="1" applyFont="1" applyFill="1" applyBorder="1" applyAlignment="1">
      <alignment horizontal="left" vertical="center" wrapText="1"/>
    </xf>
    <xf numFmtId="0" fontId="21" fillId="0" borderId="0" xfId="0" applyFont="1" applyBorder="1" applyAlignment="1">
      <alignment horizontal="left" vertical="center" wrapText="1"/>
    </xf>
    <xf numFmtId="0" fontId="20" fillId="0" borderId="5" xfId="0" applyFont="1" applyBorder="1" applyAlignment="1">
      <alignment horizontal="center" vertical="center"/>
    </xf>
    <xf numFmtId="0" fontId="57" fillId="0" borderId="3" xfId="0" applyNumberFormat="1" applyFont="1" applyFill="1" applyBorder="1" applyAlignment="1">
      <alignment vertical="center" wrapText="1"/>
    </xf>
    <xf numFmtId="0" fontId="57" fillId="15" borderId="3" xfId="0" applyNumberFormat="1" applyFont="1" applyFill="1" applyBorder="1" applyAlignment="1">
      <alignment horizontal="center" vertical="center" wrapText="1"/>
    </xf>
    <xf numFmtId="0" fontId="57" fillId="15" borderId="3" xfId="0" applyFont="1" applyFill="1" applyBorder="1" applyAlignment="1">
      <alignment horizontal="center" vertical="center"/>
    </xf>
    <xf numFmtId="0" fontId="57" fillId="0" borderId="11" xfId="0" applyNumberFormat="1" applyFont="1" applyFill="1" applyBorder="1" applyAlignment="1">
      <alignment horizontal="center" vertical="center" wrapText="1"/>
    </xf>
    <xf numFmtId="0" fontId="57" fillId="0" borderId="3" xfId="0" applyNumberFormat="1" applyFont="1" applyFill="1" applyBorder="1" applyAlignment="1">
      <alignment horizontal="center" vertical="center" wrapText="1"/>
    </xf>
    <xf numFmtId="0" fontId="57" fillId="0" borderId="3" xfId="0" applyFont="1" applyBorder="1" applyAlignment="1">
      <alignment horizontal="justify" vertical="center" wrapText="1"/>
    </xf>
    <xf numFmtId="0" fontId="57" fillId="0" borderId="3" xfId="0" applyFont="1" applyBorder="1" applyAlignment="1">
      <alignment vertical="center" wrapText="1"/>
    </xf>
    <xf numFmtId="0" fontId="57" fillId="0" borderId="3" xfId="0" applyFont="1" applyFill="1" applyBorder="1" applyAlignment="1">
      <alignment vertical="center" wrapText="1"/>
    </xf>
    <xf numFmtId="0" fontId="34" fillId="0" borderId="12" xfId="112" applyFont="1" applyFill="1" applyBorder="1" applyAlignment="1">
      <alignment horizontal="left" vertical="center"/>
    </xf>
    <xf numFmtId="0" fontId="19" fillId="11" borderId="3" xfId="112" applyFont="1" applyFill="1" applyBorder="1" applyAlignment="1">
      <alignment horizontal="center" vertical="center"/>
    </xf>
    <xf numFmtId="0" fontId="19" fillId="11" borderId="3" xfId="112" applyFont="1" applyFill="1" applyBorder="1" applyAlignment="1">
      <alignment horizontal="center" vertical="center" wrapText="1"/>
    </xf>
    <xf numFmtId="0" fontId="19" fillId="11" borderId="4" xfId="112" applyFont="1" applyFill="1" applyBorder="1" applyAlignment="1">
      <alignment horizontal="center" vertical="center" wrapText="1"/>
    </xf>
    <xf numFmtId="0" fontId="19" fillId="11" borderId="11" xfId="112" applyFont="1" applyFill="1" applyBorder="1" applyAlignment="1">
      <alignment horizontal="center" vertical="center" wrapText="1"/>
    </xf>
    <xf numFmtId="0" fontId="26" fillId="7" borderId="4" xfId="110" applyFont="1" applyFill="1" applyBorder="1" applyAlignment="1">
      <alignment horizontal="center" vertical="center" wrapText="1"/>
    </xf>
    <xf numFmtId="0" fontId="26" fillId="7" borderId="11" xfId="110" quotePrefix="1" applyFont="1" applyFill="1" applyBorder="1" applyAlignment="1">
      <alignment horizontal="center" vertical="center" wrapText="1"/>
    </xf>
    <xf numFmtId="168" fontId="19" fillId="11" borderId="3" xfId="133" applyNumberFormat="1" applyFont="1" applyFill="1" applyBorder="1" applyAlignment="1">
      <alignment horizontal="center" vertical="center" wrapText="1"/>
    </xf>
    <xf numFmtId="49" fontId="19" fillId="11" borderId="4" xfId="22" applyNumberFormat="1" applyFont="1" applyFill="1" applyBorder="1" applyAlignment="1">
      <alignment horizontal="center" vertical="center"/>
    </xf>
    <xf numFmtId="49" fontId="19" fillId="11" borderId="11" xfId="22" applyNumberFormat="1" applyFont="1" applyFill="1" applyBorder="1" applyAlignment="1">
      <alignment horizontal="center" vertical="center"/>
    </xf>
    <xf numFmtId="0" fontId="19" fillId="11" borderId="3" xfId="112" applyNumberFormat="1" applyFont="1" applyFill="1" applyBorder="1" applyAlignment="1">
      <alignment horizontal="center" vertical="center" wrapText="1"/>
    </xf>
    <xf numFmtId="0" fontId="26" fillId="10" borderId="4" xfId="110" quotePrefix="1" applyFont="1" applyFill="1" applyBorder="1" applyAlignment="1">
      <alignment horizontal="center" vertical="center" wrapText="1"/>
    </xf>
    <xf numFmtId="0" fontId="26" fillId="10" borderId="11" xfId="110" quotePrefix="1" applyFont="1" applyFill="1" applyBorder="1" applyAlignment="1">
      <alignment horizontal="center" vertical="center" wrapText="1"/>
    </xf>
    <xf numFmtId="0" fontId="26" fillId="10" borderId="4" xfId="110" applyFont="1" applyFill="1" applyBorder="1" applyAlignment="1">
      <alignment horizontal="center" vertical="center" wrapText="1"/>
    </xf>
    <xf numFmtId="0" fontId="19" fillId="10" borderId="3" xfId="112" applyFont="1" applyFill="1" applyBorder="1" applyAlignment="1">
      <alignment horizontal="center" vertical="center" textRotation="90"/>
    </xf>
    <xf numFmtId="0" fontId="19" fillId="10" borderId="4" xfId="112" applyFont="1" applyFill="1" applyBorder="1" applyAlignment="1">
      <alignment horizontal="center" vertical="center" textRotation="90"/>
    </xf>
    <xf numFmtId="9" fontId="20" fillId="10" borderId="3" xfId="112" applyNumberFormat="1" applyFont="1" applyFill="1" applyBorder="1" applyAlignment="1">
      <alignment horizontal="center" vertical="center" textRotation="90"/>
    </xf>
    <xf numFmtId="9" fontId="20" fillId="10" borderId="4" xfId="112" applyNumberFormat="1" applyFont="1" applyFill="1" applyBorder="1" applyAlignment="1">
      <alignment horizontal="center" vertical="center" textRotation="90"/>
    </xf>
    <xf numFmtId="9" fontId="19" fillId="0" borderId="4" xfId="112" applyNumberFormat="1" applyFont="1" applyFill="1" applyBorder="1" applyAlignment="1">
      <alignment horizontal="center" vertical="center" textRotation="90" wrapText="1"/>
    </xf>
    <xf numFmtId="9" fontId="19" fillId="0" borderId="11" xfId="112" applyNumberFormat="1" applyFont="1" applyFill="1" applyBorder="1" applyAlignment="1">
      <alignment horizontal="center" vertical="center" textRotation="90" wrapText="1"/>
    </xf>
    <xf numFmtId="0" fontId="20" fillId="0" borderId="4" xfId="112" applyFont="1" applyFill="1" applyBorder="1" applyAlignment="1">
      <alignment horizontal="justify" vertical="center" wrapText="1"/>
    </xf>
    <xf numFmtId="0" fontId="20" fillId="0" borderId="9" xfId="112" applyFont="1" applyFill="1" applyBorder="1" applyAlignment="1">
      <alignment horizontal="justify" vertical="center" wrapText="1"/>
    </xf>
    <xf numFmtId="9" fontId="20" fillId="0" borderId="4" xfId="112" applyNumberFormat="1" applyFont="1" applyFill="1" applyBorder="1" applyAlignment="1">
      <alignment horizontal="center" vertical="center" wrapText="1"/>
    </xf>
    <xf numFmtId="9" fontId="20" fillId="0" borderId="9" xfId="112" applyNumberFormat="1" applyFont="1" applyFill="1" applyBorder="1" applyAlignment="1">
      <alignment horizontal="center" vertical="center" wrapText="1"/>
    </xf>
    <xf numFmtId="9" fontId="19" fillId="0" borderId="3" xfId="112" applyNumberFormat="1" applyFont="1" applyFill="1" applyBorder="1" applyAlignment="1">
      <alignment horizontal="center" vertical="center" textRotation="90" wrapText="1"/>
    </xf>
    <xf numFmtId="0" fontId="20" fillId="0" borderId="3" xfId="112" applyFont="1" applyFill="1" applyBorder="1" applyAlignment="1">
      <alignment horizontal="justify" vertical="center" wrapText="1"/>
    </xf>
    <xf numFmtId="9" fontId="20" fillId="0" borderId="3" xfId="112" applyNumberFormat="1" applyFont="1" applyFill="1" applyBorder="1" applyAlignment="1">
      <alignment horizontal="center" vertical="center" wrapText="1"/>
    </xf>
    <xf numFmtId="0" fontId="19" fillId="10" borderId="11" xfId="112" applyFont="1" applyFill="1" applyBorder="1" applyAlignment="1">
      <alignment horizontal="center" vertical="center" textRotation="90"/>
    </xf>
    <xf numFmtId="9" fontId="20" fillId="10" borderId="11" xfId="112" applyNumberFormat="1" applyFont="1" applyFill="1" applyBorder="1" applyAlignment="1">
      <alignment horizontal="center" vertical="center" textRotation="90"/>
    </xf>
    <xf numFmtId="0" fontId="19" fillId="10" borderId="9" xfId="112" applyFont="1" applyFill="1" applyBorder="1" applyAlignment="1">
      <alignment horizontal="center" vertical="center" textRotation="90"/>
    </xf>
    <xf numFmtId="9" fontId="20" fillId="10" borderId="9" xfId="112" applyNumberFormat="1" applyFont="1" applyFill="1" applyBorder="1" applyAlignment="1">
      <alignment horizontal="center" vertical="center" textRotation="90"/>
    </xf>
    <xf numFmtId="0" fontId="19" fillId="0" borderId="4" xfId="112" applyFont="1" applyFill="1" applyBorder="1" applyAlignment="1">
      <alignment horizontal="center" vertical="center" textRotation="90" wrapText="1"/>
    </xf>
    <xf numFmtId="0" fontId="19" fillId="0" borderId="9" xfId="112" applyFont="1" applyFill="1" applyBorder="1" applyAlignment="1">
      <alignment horizontal="center" vertical="center" textRotation="90" wrapText="1"/>
    </xf>
    <xf numFmtId="9" fontId="19" fillId="0" borderId="4" xfId="112" applyNumberFormat="1" applyFont="1" applyFill="1" applyBorder="1" applyAlignment="1">
      <alignment horizontal="center" vertical="center" textRotation="90"/>
    </xf>
    <xf numFmtId="9" fontId="19" fillId="0" borderId="11" xfId="112" applyNumberFormat="1" applyFont="1" applyFill="1" applyBorder="1" applyAlignment="1">
      <alignment horizontal="center" vertical="center" textRotation="90"/>
    </xf>
    <xf numFmtId="0" fontId="20" fillId="0" borderId="4" xfId="112" applyFont="1" applyFill="1" applyBorder="1" applyAlignment="1">
      <alignment horizontal="left" vertical="center" wrapText="1"/>
    </xf>
    <xf numFmtId="0" fontId="20" fillId="0" borderId="11" xfId="112" applyFont="1" applyFill="1" applyBorder="1" applyAlignment="1">
      <alignment horizontal="left" vertical="center" wrapText="1"/>
    </xf>
    <xf numFmtId="9" fontId="20" fillId="0" borderId="11" xfId="112" applyNumberFormat="1" applyFont="1" applyFill="1" applyBorder="1" applyAlignment="1">
      <alignment horizontal="center" vertical="center" wrapText="1"/>
    </xf>
    <xf numFmtId="9" fontId="19" fillId="0" borderId="9" xfId="112" applyNumberFormat="1" applyFont="1" applyFill="1" applyBorder="1" applyAlignment="1">
      <alignment horizontal="center" vertical="center" textRotation="90"/>
    </xf>
    <xf numFmtId="0" fontId="20" fillId="4" borderId="4" xfId="112" applyFont="1" applyFill="1" applyBorder="1" applyAlignment="1">
      <alignment horizontal="justify" vertical="center" wrapText="1"/>
    </xf>
    <xf numFmtId="0" fontId="20" fillId="4" borderId="9" xfId="112" applyFont="1" applyFill="1" applyBorder="1" applyAlignment="1">
      <alignment horizontal="justify" vertical="center" wrapText="1"/>
    </xf>
    <xf numFmtId="0" fontId="20" fillId="0" borderId="4" xfId="112" applyFont="1" applyFill="1" applyBorder="1" applyAlignment="1">
      <alignment horizontal="center" vertical="center" wrapText="1"/>
    </xf>
    <xf numFmtId="0" fontId="20" fillId="0" borderId="11" xfId="112" applyFont="1" applyFill="1" applyBorder="1" applyAlignment="1">
      <alignment horizontal="center" vertical="center" wrapText="1"/>
    </xf>
    <xf numFmtId="0" fontId="20" fillId="0" borderId="11" xfId="112" applyFont="1" applyFill="1" applyBorder="1" applyAlignment="1">
      <alignment horizontal="justify" vertical="center" wrapText="1"/>
    </xf>
    <xf numFmtId="0" fontId="19" fillId="0" borderId="0" xfId="0" applyFont="1" applyBorder="1" applyAlignment="1">
      <alignment horizontal="left" vertical="center" wrapText="1"/>
    </xf>
    <xf numFmtId="0" fontId="21" fillId="0" borderId="0" xfId="0" applyFont="1" applyBorder="1" applyAlignment="1">
      <alignment horizontal="left" vertical="center" wrapText="1"/>
    </xf>
    <xf numFmtId="0" fontId="20" fillId="0" borderId="12" xfId="0" applyFont="1" applyBorder="1" applyAlignment="1">
      <alignment horizontal="center" vertical="center" wrapText="1"/>
    </xf>
    <xf numFmtId="0" fontId="19" fillId="3" borderId="3" xfId="0" applyNumberFormat="1" applyFont="1" applyFill="1" applyBorder="1" applyAlignment="1">
      <alignment horizontal="center" vertical="center" wrapText="1"/>
    </xf>
    <xf numFmtId="0" fontId="20" fillId="0" borderId="4" xfId="0" applyNumberFormat="1" applyFont="1" applyFill="1" applyBorder="1" applyAlignment="1">
      <alignment horizontal="center" vertical="center" wrapText="1"/>
    </xf>
    <xf numFmtId="0" fontId="20" fillId="0" borderId="9" xfId="0" applyNumberFormat="1" applyFont="1" applyFill="1" applyBorder="1" applyAlignment="1">
      <alignment horizontal="center" vertical="center" wrapText="1"/>
    </xf>
    <xf numFmtId="0" fontId="20" fillId="0" borderId="4" xfId="0" applyNumberFormat="1" applyFont="1" applyFill="1" applyBorder="1" applyAlignment="1">
      <alignment horizontal="left" vertical="center" wrapText="1"/>
    </xf>
    <xf numFmtId="0" fontId="20" fillId="0" borderId="9" xfId="0" applyNumberFormat="1" applyFont="1" applyFill="1" applyBorder="1" applyAlignment="1">
      <alignment horizontal="left" vertical="center" wrapText="1"/>
    </xf>
    <xf numFmtId="0" fontId="20" fillId="0" borderId="11" xfId="0" applyNumberFormat="1" applyFont="1" applyFill="1" applyBorder="1" applyAlignment="1">
      <alignment horizontal="left" vertical="center" wrapText="1"/>
    </xf>
    <xf numFmtId="0" fontId="19" fillId="3" borderId="9" xfId="0" applyNumberFormat="1" applyFont="1" applyFill="1" applyBorder="1" applyAlignment="1">
      <alignment horizontal="center" vertical="center" wrapText="1"/>
    </xf>
    <xf numFmtId="0" fontId="19" fillId="3" borderId="4" xfId="0" applyFont="1" applyFill="1" applyBorder="1" applyAlignment="1">
      <alignment horizontal="center" vertical="center" wrapText="1"/>
    </xf>
    <xf numFmtId="0" fontId="19" fillId="3" borderId="9" xfId="0" applyFont="1" applyFill="1" applyBorder="1" applyAlignment="1">
      <alignment horizontal="center" vertical="center" wrapText="1"/>
    </xf>
    <xf numFmtId="0" fontId="19" fillId="3" borderId="4" xfId="0" applyNumberFormat="1" applyFont="1" applyFill="1" applyBorder="1" applyAlignment="1">
      <alignment horizontal="center" vertical="center" wrapText="1"/>
    </xf>
    <xf numFmtId="0" fontId="20" fillId="0" borderId="4" xfId="0" applyFont="1" applyBorder="1" applyAlignment="1">
      <alignment horizontal="center" vertical="center" wrapText="1"/>
    </xf>
    <xf numFmtId="0" fontId="20" fillId="0" borderId="9" xfId="0" applyFont="1" applyBorder="1" applyAlignment="1">
      <alignment horizontal="center" vertical="center" wrapText="1"/>
    </xf>
    <xf numFmtId="0" fontId="20" fillId="0" borderId="4" xfId="0" applyFont="1" applyBorder="1" applyAlignment="1">
      <alignment horizontal="left" vertical="center" wrapText="1"/>
    </xf>
    <xf numFmtId="0" fontId="20" fillId="0" borderId="9" xfId="0" applyFont="1" applyBorder="1" applyAlignment="1">
      <alignment horizontal="left" vertical="center" wrapText="1"/>
    </xf>
    <xf numFmtId="0" fontId="20" fillId="0" borderId="11" xfId="0" applyFont="1" applyBorder="1" applyAlignment="1">
      <alignment horizontal="center" vertical="center" wrapText="1"/>
    </xf>
    <xf numFmtId="0" fontId="20" fillId="0" borderId="4" xfId="0" applyNumberFormat="1" applyFont="1" applyBorder="1" applyAlignment="1">
      <alignment horizontal="left" vertical="center" wrapText="1"/>
    </xf>
    <xf numFmtId="0" fontId="20" fillId="0" borderId="9" xfId="0" applyNumberFormat="1" applyFont="1" applyBorder="1" applyAlignment="1">
      <alignment horizontal="left" vertical="center" wrapText="1"/>
    </xf>
    <xf numFmtId="0" fontId="20" fillId="0" borderId="11" xfId="0" applyNumberFormat="1" applyFont="1" applyBorder="1" applyAlignment="1">
      <alignment horizontal="left" vertical="center" wrapText="1"/>
    </xf>
    <xf numFmtId="0" fontId="20" fillId="0" borderId="4" xfId="0" applyFont="1" applyBorder="1" applyAlignment="1">
      <alignment horizontal="center" vertical="center"/>
    </xf>
    <xf numFmtId="0" fontId="20" fillId="0" borderId="9" xfId="0" applyFont="1" applyBorder="1" applyAlignment="1">
      <alignment horizontal="center" vertical="center"/>
    </xf>
    <xf numFmtId="0" fontId="20" fillId="0" borderId="11" xfId="0" applyFont="1" applyBorder="1" applyAlignment="1">
      <alignment horizontal="center" vertical="center"/>
    </xf>
    <xf numFmtId="0" fontId="20" fillId="0" borderId="11" xfId="0" applyFont="1" applyBorder="1" applyAlignment="1">
      <alignment horizontal="left" vertical="center" wrapText="1"/>
    </xf>
    <xf numFmtId="0" fontId="20" fillId="0" borderId="4" xfId="0" quotePrefix="1" applyFont="1" applyBorder="1" applyAlignment="1">
      <alignment horizontal="left" vertical="center" wrapText="1"/>
    </xf>
    <xf numFmtId="0" fontId="20" fillId="0" borderId="9" xfId="0" quotePrefix="1" applyFont="1" applyBorder="1" applyAlignment="1">
      <alignment horizontal="left" vertical="center" wrapText="1"/>
    </xf>
    <xf numFmtId="0" fontId="20" fillId="0" borderId="11" xfId="0" quotePrefix="1" applyFont="1" applyBorder="1" applyAlignment="1">
      <alignment horizontal="left" vertical="center" wrapText="1"/>
    </xf>
    <xf numFmtId="0" fontId="20" fillId="15" borderId="4" xfId="0" applyNumberFormat="1" applyFont="1" applyFill="1" applyBorder="1" applyAlignment="1">
      <alignment horizontal="center" vertical="center" wrapText="1"/>
    </xf>
    <xf numFmtId="0" fontId="20" fillId="15" borderId="9" xfId="0" applyNumberFormat="1" applyFont="1" applyFill="1" applyBorder="1" applyAlignment="1">
      <alignment horizontal="center" vertical="center" wrapText="1"/>
    </xf>
    <xf numFmtId="0" fontId="20" fillId="15" borderId="11" xfId="0" applyNumberFormat="1" applyFont="1" applyFill="1" applyBorder="1" applyAlignment="1">
      <alignment horizontal="center" vertical="center" wrapText="1"/>
    </xf>
    <xf numFmtId="0" fontId="20" fillId="0" borderId="11" xfId="0" applyNumberFormat="1" applyFont="1" applyFill="1" applyBorder="1" applyAlignment="1">
      <alignment horizontal="center" vertical="center" wrapText="1"/>
    </xf>
    <xf numFmtId="0" fontId="19" fillId="3" borderId="11" xfId="0" applyFont="1" applyFill="1" applyBorder="1" applyAlignment="1">
      <alignment horizontal="center" vertical="center" wrapText="1"/>
    </xf>
    <xf numFmtId="0" fontId="19" fillId="3" borderId="11" xfId="0" applyNumberFormat="1" applyFont="1" applyFill="1" applyBorder="1" applyAlignment="1">
      <alignment horizontal="center" vertical="center" wrapText="1"/>
    </xf>
    <xf numFmtId="0" fontId="20" fillId="0" borderId="3" xfId="0" applyNumberFormat="1" applyFont="1" applyFill="1" applyBorder="1" applyAlignment="1">
      <alignment horizontal="center" vertical="center" wrapText="1"/>
    </xf>
    <xf numFmtId="0" fontId="20" fillId="0" borderId="3" xfId="0" applyNumberFormat="1" applyFont="1" applyFill="1" applyBorder="1" applyAlignment="1">
      <alignment horizontal="left" vertical="center" wrapText="1"/>
    </xf>
    <xf numFmtId="0" fontId="20" fillId="15" borderId="4" xfId="0" applyNumberFormat="1" applyFont="1" applyFill="1" applyBorder="1" applyAlignment="1">
      <alignment horizontal="left" vertical="center" wrapText="1"/>
    </xf>
    <xf numFmtId="0" fontId="20" fillId="15" borderId="9" xfId="0" applyNumberFormat="1" applyFont="1" applyFill="1" applyBorder="1" applyAlignment="1">
      <alignment horizontal="left" vertical="center" wrapText="1"/>
    </xf>
    <xf numFmtId="0" fontId="20" fillId="15" borderId="11" xfId="0" applyNumberFormat="1" applyFont="1" applyFill="1" applyBorder="1" applyAlignment="1">
      <alignment horizontal="left" vertical="center" wrapText="1"/>
    </xf>
    <xf numFmtId="0" fontId="20" fillId="0" borderId="4" xfId="0" applyFont="1" applyFill="1" applyBorder="1" applyAlignment="1">
      <alignment horizontal="left" vertical="center" wrapText="1"/>
    </xf>
    <xf numFmtId="0" fontId="20" fillId="0" borderId="9" xfId="0" applyFont="1" applyFill="1" applyBorder="1" applyAlignment="1">
      <alignment horizontal="left" vertical="center" wrapText="1"/>
    </xf>
    <xf numFmtId="0" fontId="20" fillId="0" borderId="11" xfId="0" applyFont="1" applyFill="1" applyBorder="1" applyAlignment="1">
      <alignment horizontal="left" vertical="center" wrapText="1"/>
    </xf>
    <xf numFmtId="0" fontId="52" fillId="15" borderId="4" xfId="0" applyNumberFormat="1" applyFont="1" applyFill="1" applyBorder="1" applyAlignment="1">
      <alignment horizontal="center" vertical="center" wrapText="1"/>
    </xf>
    <xf numFmtId="0" fontId="52" fillId="15" borderId="9" xfId="0" applyNumberFormat="1" applyFont="1" applyFill="1" applyBorder="1" applyAlignment="1">
      <alignment horizontal="center" vertical="center" wrapText="1"/>
    </xf>
    <xf numFmtId="0" fontId="52" fillId="15" borderId="4" xfId="0" applyNumberFormat="1" applyFont="1" applyFill="1" applyBorder="1" applyAlignment="1">
      <alignment horizontal="left" vertical="center" wrapText="1"/>
    </xf>
    <xf numFmtId="0" fontId="52" fillId="15" borderId="9" xfId="0" applyNumberFormat="1" applyFont="1" applyFill="1" applyBorder="1" applyAlignment="1">
      <alignment horizontal="left" vertical="center" wrapText="1"/>
    </xf>
    <xf numFmtId="0" fontId="52" fillId="15" borderId="11" xfId="0" applyNumberFormat="1" applyFont="1" applyFill="1" applyBorder="1" applyAlignment="1">
      <alignment horizontal="left" vertical="center" wrapText="1"/>
    </xf>
    <xf numFmtId="0" fontId="52" fillId="15" borderId="3" xfId="0" applyFont="1" applyFill="1" applyBorder="1" applyAlignment="1">
      <alignment horizontal="center" vertical="center" wrapText="1"/>
    </xf>
    <xf numFmtId="0" fontId="52" fillId="15" borderId="4" xfId="0" applyFont="1" applyFill="1" applyBorder="1" applyAlignment="1">
      <alignment horizontal="left" vertical="center" wrapText="1"/>
    </xf>
    <xf numFmtId="0" fontId="52" fillId="15" borderId="9" xfId="0" applyFont="1" applyFill="1" applyBorder="1" applyAlignment="1">
      <alignment horizontal="left" vertical="center" wrapText="1"/>
    </xf>
    <xf numFmtId="0" fontId="52" fillId="15" borderId="11" xfId="0" applyFont="1" applyFill="1" applyBorder="1" applyAlignment="1">
      <alignment horizontal="left" vertical="center" wrapText="1"/>
    </xf>
    <xf numFmtId="0" fontId="52" fillId="15" borderId="11" xfId="0" applyNumberFormat="1" applyFont="1" applyFill="1" applyBorder="1" applyAlignment="1">
      <alignment horizontal="center" vertical="center" wrapText="1"/>
    </xf>
    <xf numFmtId="0" fontId="52" fillId="15" borderId="4" xfId="0" applyNumberFormat="1" applyFont="1" applyFill="1" applyBorder="1" applyAlignment="1">
      <alignment vertical="center" wrapText="1"/>
    </xf>
    <xf numFmtId="0" fontId="52" fillId="15" borderId="9" xfId="0" applyNumberFormat="1" applyFont="1" applyFill="1" applyBorder="1" applyAlignment="1">
      <alignment vertical="center" wrapText="1"/>
    </xf>
    <xf numFmtId="0" fontId="52" fillId="15" borderId="11" xfId="0" applyNumberFormat="1" applyFont="1" applyFill="1" applyBorder="1" applyAlignment="1">
      <alignment vertical="center" wrapText="1"/>
    </xf>
    <xf numFmtId="0" fontId="19" fillId="3" borderId="3" xfId="0" applyFont="1" applyFill="1" applyBorder="1" applyAlignment="1">
      <alignment horizontal="center" vertical="center" wrapText="1"/>
    </xf>
    <xf numFmtId="0" fontId="52" fillId="15" borderId="4" xfId="0" quotePrefix="1" applyNumberFormat="1" applyFont="1" applyFill="1" applyBorder="1" applyAlignment="1">
      <alignment horizontal="left" vertical="center" wrapText="1"/>
    </xf>
    <xf numFmtId="0" fontId="52" fillId="15" borderId="11" xfId="0" quotePrefix="1" applyNumberFormat="1" applyFont="1" applyFill="1" applyBorder="1" applyAlignment="1">
      <alignment horizontal="left" vertical="center" wrapText="1"/>
    </xf>
    <xf numFmtId="0" fontId="27" fillId="0" borderId="4" xfId="0" applyFont="1" applyFill="1" applyBorder="1" applyAlignment="1">
      <alignment horizontal="center" vertical="center"/>
    </xf>
    <xf numFmtId="0" fontId="27" fillId="0" borderId="9" xfId="0" applyFont="1" applyFill="1" applyBorder="1" applyAlignment="1">
      <alignment horizontal="center" vertical="center"/>
    </xf>
    <xf numFmtId="0" fontId="27" fillId="0" borderId="11" xfId="0" applyFont="1" applyFill="1" applyBorder="1" applyAlignment="1">
      <alignment horizontal="center" vertical="center"/>
    </xf>
    <xf numFmtId="0" fontId="27" fillId="0" borderId="4" xfId="0" applyFont="1" applyFill="1" applyBorder="1" applyAlignment="1">
      <alignment horizontal="left" vertical="center" wrapText="1"/>
    </xf>
    <xf numFmtId="0" fontId="27" fillId="0" borderId="9" xfId="0" applyFont="1" applyFill="1" applyBorder="1" applyAlignment="1">
      <alignment horizontal="left" vertical="center" wrapText="1"/>
    </xf>
    <xf numFmtId="0" fontId="27" fillId="0" borderId="11" xfId="0" applyFont="1" applyFill="1" applyBorder="1" applyAlignment="1">
      <alignment horizontal="left" vertical="center" wrapText="1"/>
    </xf>
    <xf numFmtId="0" fontId="19" fillId="0" borderId="4" xfId="0" applyFont="1" applyFill="1" applyBorder="1" applyAlignment="1">
      <alignment horizontal="center" vertical="center" wrapText="1"/>
    </xf>
    <xf numFmtId="0" fontId="19" fillId="0" borderId="9" xfId="0" applyFont="1" applyFill="1" applyBorder="1" applyAlignment="1">
      <alignment horizontal="center" vertical="center" wrapText="1"/>
    </xf>
    <xf numFmtId="0" fontId="19" fillId="0" borderId="11" xfId="0" applyFont="1" applyFill="1" applyBorder="1" applyAlignment="1">
      <alignment horizontal="center" vertical="center" wrapText="1"/>
    </xf>
    <xf numFmtId="0" fontId="27" fillId="0" borderId="4" xfId="0" applyFont="1" applyFill="1" applyBorder="1" applyAlignment="1">
      <alignment horizontal="center" vertical="center" wrapText="1"/>
    </xf>
    <xf numFmtId="0" fontId="27" fillId="0" borderId="9" xfId="0" applyFont="1" applyFill="1" applyBorder="1" applyAlignment="1">
      <alignment horizontal="center" vertical="center" wrapText="1"/>
    </xf>
    <xf numFmtId="9" fontId="19" fillId="14" borderId="4" xfId="0" applyNumberFormat="1" applyFont="1" applyFill="1" applyBorder="1" applyAlignment="1">
      <alignment horizontal="center" vertical="center" textRotation="90"/>
    </xf>
    <xf numFmtId="9" fontId="19" fillId="14" borderId="9" xfId="0" applyNumberFormat="1" applyFont="1" applyFill="1" applyBorder="1" applyAlignment="1">
      <alignment horizontal="center" vertical="center" textRotation="90"/>
    </xf>
    <xf numFmtId="9" fontId="19" fillId="14" borderId="11" xfId="0" applyNumberFormat="1" applyFont="1" applyFill="1" applyBorder="1" applyAlignment="1">
      <alignment horizontal="center" vertical="center" textRotation="90"/>
    </xf>
    <xf numFmtId="9" fontId="19" fillId="17" borderId="14" xfId="0" applyNumberFormat="1" applyFont="1" applyFill="1" applyBorder="1" applyAlignment="1">
      <alignment horizontal="center" vertical="center" textRotation="90"/>
    </xf>
    <xf numFmtId="9" fontId="19" fillId="17" borderId="0" xfId="0" applyNumberFormat="1" applyFont="1" applyFill="1" applyBorder="1" applyAlignment="1">
      <alignment horizontal="center" vertical="center" textRotation="90"/>
    </xf>
    <xf numFmtId="9" fontId="19" fillId="8" borderId="4" xfId="0" applyNumberFormat="1" applyFont="1" applyFill="1" applyBorder="1" applyAlignment="1">
      <alignment horizontal="center" vertical="center" textRotation="90"/>
    </xf>
    <xf numFmtId="9" fontId="19" fillId="8" borderId="9" xfId="0" applyNumberFormat="1" applyFont="1" applyFill="1" applyBorder="1" applyAlignment="1">
      <alignment horizontal="center" vertical="center" textRotation="90"/>
    </xf>
    <xf numFmtId="9" fontId="19" fillId="8" borderId="11" xfId="0" applyNumberFormat="1" applyFont="1" applyFill="1" applyBorder="1" applyAlignment="1">
      <alignment horizontal="center" vertical="center" textRotation="90"/>
    </xf>
    <xf numFmtId="0" fontId="30" fillId="16" borderId="5" xfId="0" applyFont="1" applyFill="1" applyBorder="1" applyAlignment="1">
      <alignment horizontal="left" vertical="center" wrapText="1"/>
    </xf>
    <xf numFmtId="0" fontId="30" fillId="16" borderId="2" xfId="0" applyFont="1" applyFill="1" applyBorder="1" applyAlignment="1">
      <alignment horizontal="left" vertical="center" wrapText="1"/>
    </xf>
    <xf numFmtId="0" fontId="30" fillId="16" borderId="8" xfId="0" applyFont="1" applyFill="1" applyBorder="1" applyAlignment="1">
      <alignment horizontal="left" vertical="center" wrapText="1"/>
    </xf>
    <xf numFmtId="9" fontId="19" fillId="12" borderId="4" xfId="0" applyNumberFormat="1" applyFont="1" applyFill="1" applyBorder="1" applyAlignment="1">
      <alignment horizontal="center" vertical="center" textRotation="90"/>
    </xf>
    <xf numFmtId="9" fontId="19" fillId="12" borderId="11" xfId="0" applyNumberFormat="1" applyFont="1" applyFill="1" applyBorder="1" applyAlignment="1">
      <alignment horizontal="center" vertical="center" textRotation="90"/>
    </xf>
    <xf numFmtId="9" fontId="19" fillId="14" borderId="3" xfId="0" applyNumberFormat="1" applyFont="1" applyFill="1" applyBorder="1" applyAlignment="1">
      <alignment horizontal="center" vertical="center" textRotation="90"/>
    </xf>
    <xf numFmtId="0" fontId="38" fillId="0" borderId="4" xfId="0" applyFont="1" applyFill="1" applyBorder="1" applyAlignment="1">
      <alignment horizontal="center" vertical="center"/>
    </xf>
    <xf numFmtId="0" fontId="38" fillId="0" borderId="11" xfId="0" applyFont="1" applyFill="1" applyBorder="1" applyAlignment="1">
      <alignment horizontal="center" vertical="center"/>
    </xf>
    <xf numFmtId="0" fontId="27" fillId="0" borderId="6" xfId="0" applyFont="1" applyFill="1" applyBorder="1" applyAlignment="1">
      <alignment horizontal="center" vertical="center" wrapText="1"/>
    </xf>
    <xf numFmtId="0" fontId="27" fillId="0" borderId="10" xfId="0" applyFont="1" applyFill="1" applyBorder="1" applyAlignment="1">
      <alignment horizontal="center" vertical="center" wrapText="1"/>
    </xf>
    <xf numFmtId="0" fontId="38" fillId="0" borderId="3" xfId="0" applyFont="1" applyFill="1" applyBorder="1" applyAlignment="1">
      <alignment horizontal="center" vertical="center"/>
    </xf>
    <xf numFmtId="0" fontId="27" fillId="0" borderId="3" xfId="0" applyFont="1" applyFill="1" applyBorder="1" applyAlignment="1">
      <alignment horizontal="center" vertical="center" wrapText="1"/>
    </xf>
    <xf numFmtId="9" fontId="19" fillId="5" borderId="4" xfId="129" applyFont="1" applyFill="1" applyBorder="1" applyAlignment="1">
      <alignment horizontal="center" vertical="center" textRotation="90" wrapText="1"/>
    </xf>
    <xf numFmtId="9" fontId="19" fillId="5" borderId="9" xfId="129" applyFont="1" applyFill="1" applyBorder="1" applyAlignment="1">
      <alignment horizontal="center" vertical="center" textRotation="90" wrapText="1"/>
    </xf>
    <xf numFmtId="9" fontId="19" fillId="5" borderId="11" xfId="129" applyFont="1" applyFill="1" applyBorder="1" applyAlignment="1">
      <alignment horizontal="center" vertical="center" textRotation="90" wrapText="1"/>
    </xf>
    <xf numFmtId="0" fontId="19" fillId="12" borderId="5" xfId="0" applyFont="1" applyFill="1" applyBorder="1" applyAlignment="1">
      <alignment horizontal="left" vertical="center"/>
    </xf>
    <xf numFmtId="0" fontId="19" fillId="12" borderId="2" xfId="0" applyFont="1" applyFill="1" applyBorder="1" applyAlignment="1">
      <alignment horizontal="left" vertical="center"/>
    </xf>
    <xf numFmtId="0" fontId="26" fillId="0" borderId="4" xfId="0" applyFont="1" applyFill="1" applyBorder="1" applyAlignment="1">
      <alignment horizontal="center" vertical="center"/>
    </xf>
    <xf numFmtId="0" fontId="26" fillId="0" borderId="9" xfId="0" applyFont="1" applyFill="1" applyBorder="1" applyAlignment="1">
      <alignment horizontal="center" vertical="center"/>
    </xf>
    <xf numFmtId="0" fontId="26" fillId="0" borderId="11" xfId="0" applyFont="1" applyFill="1" applyBorder="1" applyAlignment="1">
      <alignment horizontal="center" vertical="center"/>
    </xf>
    <xf numFmtId="0" fontId="19" fillId="4" borderId="6" xfId="82" applyFont="1" applyFill="1" applyBorder="1" applyAlignment="1" applyProtection="1">
      <alignment horizontal="center" vertical="center" wrapText="1"/>
    </xf>
    <xf numFmtId="0" fontId="19" fillId="4" borderId="14" xfId="82" applyFont="1" applyFill="1" applyBorder="1" applyAlignment="1" applyProtection="1">
      <alignment horizontal="center" vertical="center" wrapText="1"/>
    </xf>
    <xf numFmtId="0" fontId="19" fillId="4" borderId="13" xfId="82" applyFont="1" applyFill="1" applyBorder="1" applyAlignment="1" applyProtection="1">
      <alignment horizontal="center" vertical="center" wrapText="1"/>
    </xf>
    <xf numFmtId="0" fontId="19" fillId="4" borderId="10" xfId="82" applyFont="1" applyFill="1" applyBorder="1" applyAlignment="1" applyProtection="1">
      <alignment horizontal="center" vertical="center" wrapText="1"/>
    </xf>
    <xf numFmtId="0" fontId="19" fillId="4" borderId="12" xfId="82" applyFont="1" applyFill="1" applyBorder="1" applyAlignment="1" applyProtection="1">
      <alignment horizontal="center" vertical="center" wrapText="1"/>
    </xf>
    <xf numFmtId="0" fontId="19" fillId="4" borderId="17" xfId="82" applyFont="1" applyFill="1" applyBorder="1" applyAlignment="1" applyProtection="1">
      <alignment horizontal="center" vertical="center" wrapText="1"/>
    </xf>
    <xf numFmtId="0" fontId="20" fillId="0" borderId="5" xfId="0" applyFont="1" applyBorder="1" applyAlignment="1">
      <alignment horizontal="center" vertical="center"/>
    </xf>
    <xf numFmtId="0" fontId="20" fillId="0" borderId="2" xfId="0" applyFont="1" applyBorder="1" applyAlignment="1">
      <alignment horizontal="center" vertical="center"/>
    </xf>
    <xf numFmtId="0" fontId="20" fillId="0" borderId="8" xfId="0" applyFont="1" applyBorder="1" applyAlignment="1">
      <alignment horizontal="center" vertical="center"/>
    </xf>
    <xf numFmtId="0" fontId="19" fillId="4" borderId="5" xfId="82" applyFont="1" applyFill="1" applyBorder="1" applyAlignment="1" applyProtection="1">
      <alignment horizontal="left" vertical="center" wrapText="1"/>
    </xf>
    <xf numFmtId="0" fontId="19" fillId="4" borderId="8" xfId="82" applyFont="1" applyFill="1" applyBorder="1" applyAlignment="1" applyProtection="1">
      <alignment horizontal="left" vertical="center" wrapText="1"/>
    </xf>
    <xf numFmtId="0" fontId="19" fillId="0" borderId="5" xfId="0" applyFont="1" applyBorder="1" applyAlignment="1">
      <alignment horizontal="center" vertical="center"/>
    </xf>
    <xf numFmtId="0" fontId="19" fillId="0" borderId="2" xfId="0" applyFont="1" applyBorder="1" applyAlignment="1">
      <alignment horizontal="center" vertical="center"/>
    </xf>
    <xf numFmtId="0" fontId="19" fillId="0" borderId="8" xfId="0" applyFont="1" applyBorder="1" applyAlignment="1">
      <alignment horizontal="center" vertical="center"/>
    </xf>
    <xf numFmtId="0" fontId="19" fillId="4" borderId="5" xfId="0" applyFont="1" applyFill="1" applyBorder="1" applyAlignment="1">
      <alignment horizontal="center" vertical="center" wrapText="1"/>
    </xf>
    <xf numFmtId="0" fontId="19" fillId="4" borderId="2" xfId="0" applyFont="1" applyFill="1" applyBorder="1" applyAlignment="1">
      <alignment horizontal="center" vertical="center" wrapText="1"/>
    </xf>
    <xf numFmtId="0" fontId="19" fillId="4" borderId="8" xfId="0" applyFont="1" applyFill="1" applyBorder="1" applyAlignment="1">
      <alignment horizontal="center" vertical="center" wrapText="1"/>
    </xf>
    <xf numFmtId="0" fontId="26" fillId="0" borderId="4" xfId="0" applyNumberFormat="1" applyFont="1" applyFill="1" applyBorder="1" applyAlignment="1">
      <alignment horizontal="center" vertical="center" wrapText="1"/>
    </xf>
    <xf numFmtId="0" fontId="26" fillId="0" borderId="9" xfId="0" applyNumberFormat="1" applyFont="1" applyFill="1" applyBorder="1" applyAlignment="1">
      <alignment horizontal="center" vertical="center" wrapText="1"/>
    </xf>
    <xf numFmtId="0" fontId="26" fillId="0" borderId="11" xfId="0" applyNumberFormat="1" applyFont="1" applyFill="1" applyBorder="1" applyAlignment="1">
      <alignment horizontal="center" vertical="center" wrapText="1"/>
    </xf>
    <xf numFmtId="0" fontId="19" fillId="0" borderId="6" xfId="0" applyFont="1" applyFill="1" applyBorder="1" applyAlignment="1">
      <alignment horizontal="center" vertical="center" wrapText="1"/>
    </xf>
    <xf numFmtId="0" fontId="19" fillId="0" borderId="14" xfId="0" applyFont="1" applyFill="1" applyBorder="1" applyAlignment="1">
      <alignment horizontal="center" vertical="center" wrapText="1"/>
    </xf>
    <xf numFmtId="0" fontId="19" fillId="0" borderId="13" xfId="0" applyFont="1" applyFill="1" applyBorder="1" applyAlignment="1">
      <alignment horizontal="center" vertical="center" wrapText="1"/>
    </xf>
    <xf numFmtId="0" fontId="19" fillId="0" borderId="10" xfId="0" applyFont="1" applyFill="1" applyBorder="1" applyAlignment="1">
      <alignment horizontal="center" vertical="center" wrapText="1"/>
    </xf>
    <xf numFmtId="0" fontId="19" fillId="0" borderId="12" xfId="0" applyFont="1" applyFill="1" applyBorder="1" applyAlignment="1">
      <alignment horizontal="center" vertical="center" wrapText="1"/>
    </xf>
    <xf numFmtId="0" fontId="19" fillId="0" borderId="17" xfId="0" applyFont="1" applyFill="1" applyBorder="1" applyAlignment="1">
      <alignment horizontal="center" vertical="center" wrapText="1"/>
    </xf>
    <xf numFmtId="0" fontId="26" fillId="0" borderId="4" xfId="0" applyFont="1" applyFill="1" applyBorder="1" applyAlignment="1">
      <alignment horizontal="center" vertical="center" wrapText="1"/>
    </xf>
    <xf numFmtId="0" fontId="26" fillId="0" borderId="9" xfId="0" applyFont="1" applyFill="1" applyBorder="1" applyAlignment="1">
      <alignment horizontal="center" vertical="center" wrapText="1"/>
    </xf>
    <xf numFmtId="0" fontId="26" fillId="0" borderId="11" xfId="0" applyFont="1" applyFill="1" applyBorder="1" applyAlignment="1">
      <alignment horizontal="center" vertical="center" wrapText="1"/>
    </xf>
    <xf numFmtId="0" fontId="19" fillId="0" borderId="3" xfId="0" applyFont="1" applyFill="1" applyBorder="1" applyAlignment="1">
      <alignment horizontal="center" vertical="center" wrapText="1"/>
    </xf>
    <xf numFmtId="0" fontId="19" fillId="0" borderId="5" xfId="0" applyFont="1" applyFill="1" applyBorder="1" applyAlignment="1">
      <alignment horizontal="center" vertical="center" wrapText="1"/>
    </xf>
    <xf numFmtId="0" fontId="19" fillId="0" borderId="2" xfId="0" applyFont="1" applyFill="1" applyBorder="1" applyAlignment="1">
      <alignment horizontal="center" vertical="center" wrapText="1"/>
    </xf>
    <xf numFmtId="0" fontId="19" fillId="0" borderId="8" xfId="0" applyFont="1" applyFill="1" applyBorder="1" applyAlignment="1">
      <alignment horizontal="center" vertical="center" wrapText="1"/>
    </xf>
    <xf numFmtId="0" fontId="26" fillId="0" borderId="3" xfId="0" applyFont="1" applyFill="1" applyBorder="1" applyAlignment="1">
      <alignment horizontal="center" vertical="center" wrapText="1"/>
    </xf>
    <xf numFmtId="0" fontId="19" fillId="0" borderId="16" xfId="0" applyFont="1" applyFill="1" applyBorder="1" applyAlignment="1">
      <alignment horizontal="center" vertical="center" wrapText="1"/>
    </xf>
    <xf numFmtId="0" fontId="26" fillId="0" borderId="13" xfId="0" applyFont="1" applyFill="1" applyBorder="1" applyAlignment="1">
      <alignment horizontal="center" vertical="center" wrapText="1"/>
    </xf>
    <xf numFmtId="0" fontId="26" fillId="0" borderId="16" xfId="0" applyFont="1" applyFill="1" applyBorder="1" applyAlignment="1">
      <alignment horizontal="center" vertical="center" wrapText="1"/>
    </xf>
    <xf numFmtId="0" fontId="26" fillId="0" borderId="17" xfId="0" applyFont="1" applyFill="1" applyBorder="1" applyAlignment="1">
      <alignment horizontal="center" vertical="center" wrapText="1"/>
    </xf>
    <xf numFmtId="0" fontId="26" fillId="6" borderId="5" xfId="0" applyNumberFormat="1" applyFont="1" applyFill="1" applyBorder="1" applyAlignment="1">
      <alignment horizontal="center" vertical="center" wrapText="1"/>
    </xf>
    <xf numFmtId="0" fontId="26" fillId="6" borderId="2" xfId="0" applyNumberFormat="1" applyFont="1" applyFill="1" applyBorder="1" applyAlignment="1">
      <alignment horizontal="center" vertical="center" wrapText="1"/>
    </xf>
    <xf numFmtId="0" fontId="26" fillId="6" borderId="8" xfId="0" applyNumberFormat="1" applyFont="1" applyFill="1" applyBorder="1" applyAlignment="1">
      <alignment horizontal="center" vertical="center" wrapText="1"/>
    </xf>
    <xf numFmtId="0" fontId="19" fillId="6" borderId="5" xfId="0" applyFont="1" applyFill="1" applyBorder="1" applyAlignment="1">
      <alignment horizontal="left" vertical="center" wrapText="1"/>
    </xf>
    <xf numFmtId="0" fontId="19" fillId="13" borderId="2" xfId="0" applyFont="1" applyFill="1" applyBorder="1" applyAlignment="1">
      <alignment horizontal="left" vertical="center" wrapText="1"/>
    </xf>
    <xf numFmtId="0" fontId="19" fillId="13" borderId="8" xfId="0" applyFont="1" applyFill="1" applyBorder="1" applyAlignment="1">
      <alignment horizontal="left" vertical="center" wrapText="1"/>
    </xf>
    <xf numFmtId="0" fontId="19" fillId="16" borderId="5" xfId="0" applyNumberFormat="1" applyFont="1" applyFill="1" applyBorder="1" applyAlignment="1">
      <alignment horizontal="left" vertical="center"/>
    </xf>
    <xf numFmtId="0" fontId="19" fillId="16" borderId="2" xfId="0" applyNumberFormat="1" applyFont="1" applyFill="1" applyBorder="1" applyAlignment="1">
      <alignment horizontal="left" vertical="center"/>
    </xf>
    <xf numFmtId="0" fontId="19" fillId="16" borderId="8" xfId="0" applyNumberFormat="1" applyFont="1" applyFill="1" applyBorder="1" applyAlignment="1">
      <alignment horizontal="left" vertical="center"/>
    </xf>
    <xf numFmtId="0" fontId="19" fillId="12" borderId="8" xfId="0" applyFont="1" applyFill="1" applyBorder="1" applyAlignment="1">
      <alignment horizontal="left" vertical="center"/>
    </xf>
    <xf numFmtId="0" fontId="27" fillId="0" borderId="4" xfId="0" applyFont="1" applyFill="1" applyBorder="1" applyAlignment="1">
      <alignment horizontal="left" vertical="center"/>
    </xf>
    <xf numFmtId="0" fontId="27" fillId="0" borderId="11" xfId="0" applyFont="1" applyFill="1" applyBorder="1" applyAlignment="1">
      <alignment horizontal="left" vertical="center"/>
    </xf>
    <xf numFmtId="0" fontId="38" fillId="0" borderId="4" xfId="0" applyFont="1" applyFill="1" applyBorder="1" applyAlignment="1">
      <alignment horizontal="center" vertical="center" wrapText="1"/>
    </xf>
    <xf numFmtId="0" fontId="38" fillId="0" borderId="11" xfId="0" applyFont="1" applyFill="1" applyBorder="1" applyAlignment="1">
      <alignment horizontal="center" vertical="center" wrapText="1"/>
    </xf>
    <xf numFmtId="0" fontId="38" fillId="0" borderId="9" xfId="0" applyFont="1" applyFill="1" applyBorder="1" applyAlignment="1">
      <alignment horizontal="center" vertical="center" wrapText="1"/>
    </xf>
    <xf numFmtId="0" fontId="38" fillId="0" borderId="4" xfId="0" applyFont="1" applyFill="1" applyBorder="1" applyAlignment="1">
      <alignment horizontal="left" vertical="center"/>
    </xf>
    <xf numFmtId="0" fontId="38" fillId="0" borderId="9" xfId="0" applyFont="1" applyFill="1" applyBorder="1" applyAlignment="1">
      <alignment horizontal="left" vertical="center"/>
    </xf>
    <xf numFmtId="0" fontId="38" fillId="0" borderId="11" xfId="0" applyFont="1" applyFill="1" applyBorder="1" applyAlignment="1">
      <alignment horizontal="left" vertical="center"/>
    </xf>
    <xf numFmtId="0" fontId="27" fillId="0" borderId="11" xfId="0" applyFont="1" applyFill="1" applyBorder="1" applyAlignment="1">
      <alignment horizontal="center" vertical="center" wrapText="1"/>
    </xf>
    <xf numFmtId="0" fontId="38" fillId="0" borderId="4" xfId="0" applyFont="1" applyFill="1" applyBorder="1" applyAlignment="1">
      <alignment horizontal="left" vertical="center" wrapText="1"/>
    </xf>
    <xf numFmtId="0" fontId="38" fillId="0" borderId="9" xfId="0" applyFont="1" applyFill="1" applyBorder="1" applyAlignment="1">
      <alignment horizontal="left" vertical="center" wrapText="1"/>
    </xf>
    <xf numFmtId="0" fontId="38" fillId="0" borderId="11" xfId="0" applyFont="1" applyFill="1" applyBorder="1" applyAlignment="1">
      <alignment horizontal="left" vertical="center" wrapText="1"/>
    </xf>
    <xf numFmtId="0" fontId="38" fillId="4" borderId="4" xfId="0" applyNumberFormat="1" applyFont="1" applyFill="1" applyBorder="1" applyAlignment="1">
      <alignment horizontal="left" vertical="center" wrapText="1"/>
    </xf>
    <xf numFmtId="0" fontId="38" fillId="4" borderId="11" xfId="0" applyNumberFormat="1" applyFont="1" applyFill="1" applyBorder="1" applyAlignment="1">
      <alignment horizontal="left" vertical="center" wrapText="1"/>
    </xf>
    <xf numFmtId="9" fontId="19" fillId="5" borderId="9" xfId="0" applyNumberFormat="1" applyFont="1" applyFill="1" applyBorder="1" applyAlignment="1">
      <alignment horizontal="center" vertical="center" textRotation="90"/>
    </xf>
    <xf numFmtId="0" fontId="26" fillId="12" borderId="5" xfId="0" applyFont="1" applyFill="1" applyBorder="1" applyAlignment="1">
      <alignment horizontal="left" vertical="center" wrapText="1"/>
    </xf>
    <xf numFmtId="0" fontId="26" fillId="12" borderId="2" xfId="0" applyFont="1" applyFill="1" applyBorder="1" applyAlignment="1">
      <alignment horizontal="left" vertical="center" wrapText="1"/>
    </xf>
    <xf numFmtId="0" fontId="26" fillId="12" borderId="8" xfId="0" applyFont="1" applyFill="1" applyBorder="1" applyAlignment="1">
      <alignment horizontal="left" vertical="center" wrapText="1"/>
    </xf>
    <xf numFmtId="0" fontId="27" fillId="0" borderId="4" xfId="0" applyFont="1" applyFill="1" applyBorder="1" applyAlignment="1">
      <alignment vertical="center" wrapText="1"/>
    </xf>
    <xf numFmtId="0" fontId="27" fillId="0" borderId="9" xfId="0" applyFont="1" applyFill="1" applyBorder="1" applyAlignment="1">
      <alignment vertical="center" wrapText="1"/>
    </xf>
    <xf numFmtId="0" fontId="27" fillId="0" borderId="11" xfId="0" applyFont="1" applyFill="1" applyBorder="1" applyAlignment="1">
      <alignment vertical="center" wrapText="1"/>
    </xf>
    <xf numFmtId="0" fontId="19" fillId="12" borderId="5" xfId="0" applyNumberFormat="1" applyFont="1" applyFill="1" applyBorder="1" applyAlignment="1">
      <alignment horizontal="left" vertical="center" wrapText="1"/>
    </xf>
    <xf numFmtId="0" fontId="19" fillId="12" borderId="2" xfId="0" applyNumberFormat="1" applyFont="1" applyFill="1" applyBorder="1" applyAlignment="1">
      <alignment horizontal="left" vertical="center" wrapText="1"/>
    </xf>
    <xf numFmtId="0" fontId="19" fillId="12" borderId="8" xfId="0" applyNumberFormat="1" applyFont="1" applyFill="1" applyBorder="1" applyAlignment="1">
      <alignment horizontal="left" vertical="center" wrapText="1"/>
    </xf>
    <xf numFmtId="0" fontId="27" fillId="14" borderId="4" xfId="0" applyFont="1" applyFill="1" applyBorder="1" applyAlignment="1">
      <alignment horizontal="center" vertical="center"/>
    </xf>
    <xf numFmtId="0" fontId="27" fillId="14" borderId="9" xfId="0" applyFont="1" applyFill="1" applyBorder="1" applyAlignment="1">
      <alignment horizontal="center" vertical="center"/>
    </xf>
    <xf numFmtId="0" fontId="27" fillId="14" borderId="11" xfId="0" applyFont="1" applyFill="1" applyBorder="1" applyAlignment="1">
      <alignment horizontal="center" vertical="center"/>
    </xf>
    <xf numFmtId="0" fontId="27" fillId="14" borderId="4" xfId="0" applyFont="1" applyFill="1" applyBorder="1" applyAlignment="1">
      <alignment horizontal="center" vertical="center" wrapText="1"/>
    </xf>
    <xf numFmtId="0" fontId="27" fillId="14" borderId="9" xfId="0" applyFont="1" applyFill="1" applyBorder="1" applyAlignment="1">
      <alignment horizontal="center" vertical="center" wrapText="1"/>
    </xf>
    <xf numFmtId="0" fontId="27" fillId="14" borderId="11" xfId="0" applyFont="1" applyFill="1" applyBorder="1" applyAlignment="1">
      <alignment horizontal="center" vertical="center" wrapText="1"/>
    </xf>
    <xf numFmtId="0" fontId="19" fillId="5" borderId="5" xfId="0" applyFont="1" applyFill="1" applyBorder="1" applyAlignment="1">
      <alignment horizontal="left" vertical="center" wrapText="1"/>
    </xf>
    <xf numFmtId="0" fontId="19" fillId="5" borderId="2" xfId="0" applyFont="1" applyFill="1" applyBorder="1" applyAlignment="1">
      <alignment horizontal="left" vertical="center" wrapText="1"/>
    </xf>
    <xf numFmtId="0" fontId="19" fillId="5" borderId="8" xfId="0" applyFont="1" applyFill="1" applyBorder="1" applyAlignment="1">
      <alignment horizontal="left" vertical="center" wrapText="1"/>
    </xf>
    <xf numFmtId="9" fontId="19" fillId="13" borderId="0" xfId="0" applyNumberFormat="1" applyFont="1" applyFill="1" applyAlignment="1">
      <alignment horizontal="center" vertical="center" textRotation="90"/>
    </xf>
    <xf numFmtId="0" fontId="19" fillId="6" borderId="0" xfId="0" applyFont="1" applyFill="1" applyAlignment="1">
      <alignment horizontal="center" vertical="center" textRotation="90"/>
    </xf>
    <xf numFmtId="0" fontId="30" fillId="13" borderId="5" xfId="0" applyFont="1" applyFill="1" applyBorder="1" applyAlignment="1">
      <alignment horizontal="left" vertical="center" wrapText="1"/>
    </xf>
    <xf numFmtId="0" fontId="30" fillId="13" borderId="2" xfId="0" applyFont="1" applyFill="1" applyBorder="1" applyAlignment="1">
      <alignment horizontal="left" vertical="center" wrapText="1"/>
    </xf>
    <xf numFmtId="0" fontId="30" fillId="13" borderId="8" xfId="0" applyFont="1" applyFill="1" applyBorder="1" applyAlignment="1">
      <alignment horizontal="left" vertical="center" wrapText="1"/>
    </xf>
    <xf numFmtId="0" fontId="19" fillId="0" borderId="0" xfId="0" applyFont="1" applyFill="1" applyAlignment="1">
      <alignment horizontal="center"/>
    </xf>
    <xf numFmtId="0" fontId="30" fillId="5" borderId="5" xfId="0" applyFont="1" applyFill="1" applyBorder="1" applyAlignment="1">
      <alignment horizontal="left" vertical="center" wrapText="1"/>
    </xf>
    <xf numFmtId="0" fontId="30" fillId="5" borderId="2" xfId="0" applyFont="1" applyFill="1" applyBorder="1" applyAlignment="1">
      <alignment horizontal="left" vertical="center" wrapText="1"/>
    </xf>
    <xf numFmtId="0" fontId="30" fillId="5" borderId="8" xfId="0" applyFont="1" applyFill="1" applyBorder="1" applyAlignment="1">
      <alignment horizontal="left" vertical="center" wrapText="1"/>
    </xf>
    <xf numFmtId="0" fontId="20" fillId="6" borderId="0" xfId="0" applyFont="1" applyFill="1" applyAlignment="1">
      <alignment horizontal="center"/>
    </xf>
    <xf numFmtId="0" fontId="20" fillId="6" borderId="16" xfId="0" applyFont="1" applyFill="1" applyBorder="1" applyAlignment="1">
      <alignment horizontal="center"/>
    </xf>
    <xf numFmtId="0" fontId="19" fillId="6" borderId="10" xfId="0" applyFont="1" applyFill="1" applyBorder="1" applyAlignment="1">
      <alignment horizontal="left" vertical="center" wrapText="1"/>
    </xf>
    <xf numFmtId="0" fontId="19" fillId="16" borderId="5" xfId="0" applyFont="1" applyFill="1" applyBorder="1" applyAlignment="1">
      <alignment horizontal="left" vertical="center" wrapText="1"/>
    </xf>
    <xf numFmtId="0" fontId="19" fillId="16" borderId="2" xfId="0" applyFont="1" applyFill="1" applyBorder="1" applyAlignment="1">
      <alignment horizontal="left" vertical="center" wrapText="1"/>
    </xf>
    <xf numFmtId="0" fontId="19" fillId="16" borderId="8" xfId="0" applyFont="1" applyFill="1" applyBorder="1" applyAlignment="1">
      <alignment horizontal="left" vertical="center" wrapText="1"/>
    </xf>
    <xf numFmtId="0" fontId="26" fillId="18" borderId="5" xfId="0" applyFont="1" applyFill="1" applyBorder="1" applyAlignment="1">
      <alignment horizontal="center" vertical="center"/>
    </xf>
    <xf numFmtId="0" fontId="26" fillId="18" borderId="2" xfId="0" applyFont="1" applyFill="1" applyBorder="1" applyAlignment="1">
      <alignment horizontal="center" vertical="center"/>
    </xf>
    <xf numFmtId="0" fontId="26" fillId="18" borderId="8" xfId="0" applyFont="1" applyFill="1" applyBorder="1" applyAlignment="1">
      <alignment horizontal="center" vertical="center"/>
    </xf>
    <xf numFmtId="0" fontId="30" fillId="0" borderId="5" xfId="0" applyFont="1" applyFill="1" applyBorder="1" applyAlignment="1">
      <alignment horizontal="center" vertical="center" wrapText="1"/>
    </xf>
    <xf numFmtId="0" fontId="30" fillId="0" borderId="2" xfId="0" applyFont="1" applyFill="1" applyBorder="1" applyAlignment="1">
      <alignment horizontal="center" vertical="center" wrapText="1"/>
    </xf>
    <xf numFmtId="0" fontId="30" fillId="0" borderId="8" xfId="0" applyFont="1" applyFill="1" applyBorder="1" applyAlignment="1">
      <alignment horizontal="center" vertical="center" wrapText="1"/>
    </xf>
  </cellXfs>
  <cellStyles count="241">
    <cellStyle name="??" xfId="1" xr:uid="{00000000-0005-0000-0000-000000000000}"/>
    <cellStyle name="?? [0.00]_PRODUCT DETAIL Q1" xfId="2" xr:uid="{00000000-0005-0000-0000-000001000000}"/>
    <cellStyle name="?? [0]" xfId="3" xr:uid="{00000000-0005-0000-0000-000002000000}"/>
    <cellStyle name="???? [0.00]_PRODUCT DETAIL Q1" xfId="4" xr:uid="{00000000-0005-0000-0000-000003000000}"/>
    <cellStyle name="????_PRODUCT DETAIL Q1" xfId="5" xr:uid="{00000000-0005-0000-0000-000004000000}"/>
    <cellStyle name="???_HOBONG" xfId="6" xr:uid="{00000000-0005-0000-0000-000005000000}"/>
    <cellStyle name="??_(????)??????" xfId="7" xr:uid="{00000000-0005-0000-0000-000006000000}"/>
    <cellStyle name="Comma" xfId="8" builtinId="3"/>
    <cellStyle name="Comma [0] 2" xfId="9" xr:uid="{00000000-0005-0000-0000-000008000000}"/>
    <cellStyle name="Comma 10" xfId="10" xr:uid="{00000000-0005-0000-0000-000009000000}"/>
    <cellStyle name="Comma 10 2" xfId="11" xr:uid="{00000000-0005-0000-0000-00000A000000}"/>
    <cellStyle name="Comma 11" xfId="12" xr:uid="{00000000-0005-0000-0000-00000B000000}"/>
    <cellStyle name="Comma 12" xfId="13" xr:uid="{00000000-0005-0000-0000-00000C000000}"/>
    <cellStyle name="Comma 2" xfId="14" xr:uid="{00000000-0005-0000-0000-00000D000000}"/>
    <cellStyle name="Comma 2 2" xfId="15" xr:uid="{00000000-0005-0000-0000-00000E000000}"/>
    <cellStyle name="Comma 3" xfId="16" xr:uid="{00000000-0005-0000-0000-00000F000000}"/>
    <cellStyle name="Comma 3 2" xfId="17" xr:uid="{00000000-0005-0000-0000-000010000000}"/>
    <cellStyle name="Comma 3 2 2" xfId="18" xr:uid="{00000000-0005-0000-0000-000011000000}"/>
    <cellStyle name="Comma 3 3" xfId="19" xr:uid="{00000000-0005-0000-0000-000012000000}"/>
    <cellStyle name="Comma 4" xfId="20" xr:uid="{00000000-0005-0000-0000-000013000000}"/>
    <cellStyle name="Comma 5" xfId="21" xr:uid="{00000000-0005-0000-0000-000014000000}"/>
    <cellStyle name="Comma 6" xfId="22" xr:uid="{00000000-0005-0000-0000-000015000000}"/>
    <cellStyle name="Comma 6 2" xfId="23" xr:uid="{00000000-0005-0000-0000-000016000000}"/>
    <cellStyle name="Comma 6 2 2" xfId="24" xr:uid="{00000000-0005-0000-0000-000017000000}"/>
    <cellStyle name="Comma 6 3" xfId="25" xr:uid="{00000000-0005-0000-0000-000018000000}"/>
    <cellStyle name="Comma 7" xfId="26" xr:uid="{00000000-0005-0000-0000-000019000000}"/>
    <cellStyle name="Comma 7 2" xfId="27" xr:uid="{00000000-0005-0000-0000-00001A000000}"/>
    <cellStyle name="Comma 8" xfId="28" xr:uid="{00000000-0005-0000-0000-00001B000000}"/>
    <cellStyle name="Comma 8 2" xfId="29" xr:uid="{00000000-0005-0000-0000-00001C000000}"/>
    <cellStyle name="Comma 9" xfId="30" xr:uid="{00000000-0005-0000-0000-00001D000000}"/>
    <cellStyle name="Comma0" xfId="31" xr:uid="{00000000-0005-0000-0000-00001E000000}"/>
    <cellStyle name="Currency 2" xfId="32" xr:uid="{00000000-0005-0000-0000-00001F000000}"/>
    <cellStyle name="Currency 2 2" xfId="33" xr:uid="{00000000-0005-0000-0000-000020000000}"/>
    <cellStyle name="Currency 2 2 2" xfId="34" xr:uid="{00000000-0005-0000-0000-000021000000}"/>
    <cellStyle name="Currency 2 3" xfId="35" xr:uid="{00000000-0005-0000-0000-000022000000}"/>
    <cellStyle name="Currency 3" xfId="142" xr:uid="{00000000-0005-0000-0000-000023000000}"/>
    <cellStyle name="Currency0" xfId="36" xr:uid="{00000000-0005-0000-0000-000024000000}"/>
    <cellStyle name="Date" xfId="37" xr:uid="{00000000-0005-0000-0000-000025000000}"/>
    <cellStyle name="Excel Built-in Excel Built-in Excel Built-in Comma 7 2" xfId="38" xr:uid="{00000000-0005-0000-0000-000026000000}"/>
    <cellStyle name="Excel Built-in Excel Built-in Excel Built-in Comma 7 2 2" xfId="39" xr:uid="{00000000-0005-0000-0000-000027000000}"/>
    <cellStyle name="Excel Built-in Excel Built-in Excel Built-in Comma 7 2 2 2" xfId="40" xr:uid="{00000000-0005-0000-0000-000028000000}"/>
    <cellStyle name="Excel Built-in Excel Built-in Excel Built-in Comma 7 2 2 3" xfId="41" xr:uid="{00000000-0005-0000-0000-000029000000}"/>
    <cellStyle name="Excel Built-in Excel Built-in Excel Built-in Comma 7 2 2 4" xfId="42" xr:uid="{00000000-0005-0000-0000-00002A000000}"/>
    <cellStyle name="Excel Built-in Excel Built-in Excel Built-in Comma 7 2 2 5" xfId="43" xr:uid="{00000000-0005-0000-0000-00002B000000}"/>
    <cellStyle name="Excel Built-in Excel Built-in Excel Built-in Comma 7 2 2_BSC-KPI P. KHKT - DL TRAN YEN 19-5-18" xfId="143" xr:uid="{00000000-0005-0000-0000-00002C000000}"/>
    <cellStyle name="Excel Built-in Excel Built-in Excel Built-in Comma 7 2 3" xfId="44" xr:uid="{00000000-0005-0000-0000-00002D000000}"/>
    <cellStyle name="Excel Built-in Excel Built-in Excel Built-in Comma 7 2_BSC-KPI P. KHKT - DL TRAN YEN 19-5-18" xfId="144" xr:uid="{00000000-0005-0000-0000-00002E000000}"/>
    <cellStyle name="Excel Built-in Excel Built-in Excel Built-in Comma 8" xfId="45" xr:uid="{00000000-0005-0000-0000-00002F000000}"/>
    <cellStyle name="Excel Built-in Excel Built-in Excel Built-in Comma 8 2" xfId="46" xr:uid="{00000000-0005-0000-0000-000030000000}"/>
    <cellStyle name="Excel Built-in Excel Built-in Excel Built-in Comma 8 2 2" xfId="47" xr:uid="{00000000-0005-0000-0000-000031000000}"/>
    <cellStyle name="Excel Built-in Excel Built-in Excel Built-in Comma 8 2_BSC-KPI P. KHKT - DL TRAN YEN 19-5-18" xfId="145" xr:uid="{00000000-0005-0000-0000-000032000000}"/>
    <cellStyle name="Excel Built-in Excel Built-in Excel Built-in Comma 8 3" xfId="48" xr:uid="{00000000-0005-0000-0000-000033000000}"/>
    <cellStyle name="Excel Built-in Excel Built-in Excel Built-in Comma 8 3 2" xfId="49" xr:uid="{00000000-0005-0000-0000-000034000000}"/>
    <cellStyle name="Excel Built-in Excel Built-in Excel Built-in Comma 8 3 3" xfId="50" xr:uid="{00000000-0005-0000-0000-000035000000}"/>
    <cellStyle name="Excel Built-in Excel Built-in Excel Built-in Comma 8 3 4" xfId="51" xr:uid="{00000000-0005-0000-0000-000036000000}"/>
    <cellStyle name="Excel Built-in Excel Built-in Excel Built-in Comma 8 3 5" xfId="52" xr:uid="{00000000-0005-0000-0000-000037000000}"/>
    <cellStyle name="Excel Built-in Excel Built-in Excel Built-in Comma 8 3_BSC-KPI P. KHKT - DL TRAN YEN 19-5-18" xfId="146" xr:uid="{00000000-0005-0000-0000-000038000000}"/>
    <cellStyle name="Excel Built-in Excel Built-in Excel Built-in Comma 8 4" xfId="53" xr:uid="{00000000-0005-0000-0000-000039000000}"/>
    <cellStyle name="Excel Built-in Excel Built-in Excel Built-in Comma 8_BSC-KPI P. KHKT - DL TRAN YEN 19-5-18" xfId="147" xr:uid="{00000000-0005-0000-0000-00003A000000}"/>
    <cellStyle name="Excel Built-in Excel Built-in Excel Built-in Normal 8" xfId="54" xr:uid="{00000000-0005-0000-0000-00003B000000}"/>
    <cellStyle name="Excel Built-in Excel Built-in Excel Built-in Normal 8 2" xfId="55" xr:uid="{00000000-0005-0000-0000-00003C000000}"/>
    <cellStyle name="Excel Built-in Excel Built-in Excel Built-in Normal 8 2 2" xfId="56" xr:uid="{00000000-0005-0000-0000-00003D000000}"/>
    <cellStyle name="Excel Built-in Excel Built-in Excel Built-in Normal 8 2 3" xfId="57" xr:uid="{00000000-0005-0000-0000-00003E000000}"/>
    <cellStyle name="Excel Built-in Excel Built-in Excel Built-in Normal 8 2_BSC-KPI P. KHKT - DL TRAN YEN 19-5-18" xfId="148" xr:uid="{00000000-0005-0000-0000-00003F000000}"/>
    <cellStyle name="Excel Built-in Excel Built-in Excel Built-in Normal_Sheet1" xfId="58" xr:uid="{00000000-0005-0000-0000-000040000000}"/>
    <cellStyle name="Excel Built-in Excel Built-in Excel Built-in Percent 3 2" xfId="59" xr:uid="{00000000-0005-0000-0000-000041000000}"/>
    <cellStyle name="Excel Built-in Excel Built-in Excel Built-in Percent 3 2 2" xfId="60" xr:uid="{00000000-0005-0000-0000-000042000000}"/>
    <cellStyle name="Excel Built-in Excel Built-in Excel Built-in Percent 3 2 2 2" xfId="61" xr:uid="{00000000-0005-0000-0000-000043000000}"/>
    <cellStyle name="Excel Built-in Excel Built-in Excel Built-in Percent 3 2 2 2 2" xfId="62" xr:uid="{00000000-0005-0000-0000-000044000000}"/>
    <cellStyle name="Excel Built-in Excel Built-in Excel Built-in Percent 3 2 2 2_BSC-KPI P. KHKT - DL TRAN YEN 19-5-18" xfId="149" xr:uid="{00000000-0005-0000-0000-000045000000}"/>
    <cellStyle name="Excel Built-in Excel Built-in Excel Built-in Percent 3 2 2 3" xfId="63" xr:uid="{00000000-0005-0000-0000-000046000000}"/>
    <cellStyle name="Excel Built-in Excel Built-in Excel Built-in Percent 3 2 2_BSC-KPI P. KHKT - DL TRAN YEN 19-5-18" xfId="150" xr:uid="{00000000-0005-0000-0000-000047000000}"/>
    <cellStyle name="Excel Built-in Excel Built-in Excel Built-in Percent 3 2 3" xfId="64" xr:uid="{00000000-0005-0000-0000-000048000000}"/>
    <cellStyle name="Excel Built-in Excel Built-in Excel Built-in Percent 3 2_BSC-KPI P. KHKT - DL TRAN YEN 19-5-18" xfId="151" xr:uid="{00000000-0005-0000-0000-000049000000}"/>
    <cellStyle name="Excel Built-in Excel Built-in Excel Built-in Percent 5 2" xfId="65" xr:uid="{00000000-0005-0000-0000-00004A000000}"/>
    <cellStyle name="Excel Built-in Excel Built-in Excel Built-in Percent 5 2 2" xfId="66" xr:uid="{00000000-0005-0000-0000-00004B000000}"/>
    <cellStyle name="Excel Built-in Excel Built-in Excel Built-in Percent 5 2_BSC-KPI P. KHKT - DL TRAN YEN 19-5-18" xfId="152" xr:uid="{00000000-0005-0000-0000-00004C000000}"/>
    <cellStyle name="Excel Built-in Excel Built-in Excel Built-in Percent 5 3" xfId="67" xr:uid="{00000000-0005-0000-0000-00004D000000}"/>
    <cellStyle name="Excel Built-in Excel Built-in Excel Built-in Percent 5 3 2" xfId="68" xr:uid="{00000000-0005-0000-0000-00004E000000}"/>
    <cellStyle name="Excel Built-in Excel Built-in Excel Built-in Percent 5 3_BSC-KPI P. KHKT - DL TRAN YEN 19-5-18" xfId="153" xr:uid="{00000000-0005-0000-0000-00004F000000}"/>
    <cellStyle name="Excel Built-in Excel Built-in Excel Built-in Percent 6" xfId="69" xr:uid="{00000000-0005-0000-0000-000050000000}"/>
    <cellStyle name="Excel Built-in Excel Built-in Excel Built-in Percent 6 2" xfId="70" xr:uid="{00000000-0005-0000-0000-000051000000}"/>
    <cellStyle name="Excel Built-in Excel Built-in Excel Built-in Percent 6 2 2" xfId="71" xr:uid="{00000000-0005-0000-0000-000052000000}"/>
    <cellStyle name="Excel Built-in Excel Built-in Excel Built-in Percent 6 2 3" xfId="72" xr:uid="{00000000-0005-0000-0000-000053000000}"/>
    <cellStyle name="Excel Built-in Excel Built-in Excel Built-in Percent 6 2 4" xfId="73" xr:uid="{00000000-0005-0000-0000-000054000000}"/>
    <cellStyle name="Excel Built-in Excel Built-in Excel Built-in Percent 6 2 5" xfId="74" xr:uid="{00000000-0005-0000-0000-000055000000}"/>
    <cellStyle name="Excel Built-in Excel Built-in Excel Built-in Percent 6 2_BSC-KPI P. KHKT - DL TRAN YEN 19-5-18" xfId="154" xr:uid="{00000000-0005-0000-0000-000056000000}"/>
    <cellStyle name="Excel Built-in Excel Built-in Excel Built-in Percent 6 3" xfId="75" xr:uid="{00000000-0005-0000-0000-000057000000}"/>
    <cellStyle name="Excel Built-in Excel Built-in Excel Built-in Percent 6_BSC-KPI P. KHKT - DL TRAN YEN 19-5-18" xfId="155" xr:uid="{00000000-0005-0000-0000-000058000000}"/>
    <cellStyle name="Excel Built-in Normal" xfId="76" xr:uid="{00000000-0005-0000-0000-000059000000}"/>
    <cellStyle name="Excel Built-in Normal 2" xfId="77" xr:uid="{00000000-0005-0000-0000-00005A000000}"/>
    <cellStyle name="Excel Built-in Normal 3" xfId="78" xr:uid="{00000000-0005-0000-0000-00005B000000}"/>
    <cellStyle name="Excel Built-in Normal_BSC-KPI P. KHKT - DL TRAN YEN 19-5-18" xfId="156" xr:uid="{00000000-0005-0000-0000-00005C000000}"/>
    <cellStyle name="Fixed" xfId="79" xr:uid="{00000000-0005-0000-0000-00005D000000}"/>
    <cellStyle name="Header1" xfId="80" xr:uid="{00000000-0005-0000-0000-00005E000000}"/>
    <cellStyle name="Header2" xfId="81" xr:uid="{00000000-0005-0000-0000-00005F000000}"/>
    <cellStyle name="Hyperlink" xfId="82" builtinId="8"/>
    <cellStyle name="Normal" xfId="0" builtinId="0"/>
    <cellStyle name="Normal - Style1" xfId="83" xr:uid="{00000000-0005-0000-0000-000062000000}"/>
    <cellStyle name="Normal 10" xfId="84" xr:uid="{00000000-0005-0000-0000-000063000000}"/>
    <cellStyle name="Normal 10 2" xfId="85" xr:uid="{00000000-0005-0000-0000-000064000000}"/>
    <cellStyle name="Normal 11" xfId="86" xr:uid="{00000000-0005-0000-0000-000065000000}"/>
    <cellStyle name="Normal 12" xfId="87" xr:uid="{00000000-0005-0000-0000-000066000000}"/>
    <cellStyle name="Normal 13" xfId="88" xr:uid="{00000000-0005-0000-0000-000067000000}"/>
    <cellStyle name="Normal 13 2" xfId="157" xr:uid="{00000000-0005-0000-0000-000068000000}"/>
    <cellStyle name="Normal 13 3" xfId="158" xr:uid="{00000000-0005-0000-0000-000069000000}"/>
    <cellStyle name="Normal 13 4" xfId="159" xr:uid="{00000000-0005-0000-0000-00006A000000}"/>
    <cellStyle name="Normal 2" xfId="89" xr:uid="{00000000-0005-0000-0000-00006B000000}"/>
    <cellStyle name="Normal 2 10" xfId="160" xr:uid="{00000000-0005-0000-0000-00006C000000}"/>
    <cellStyle name="Normal 2 11" xfId="161" xr:uid="{00000000-0005-0000-0000-00006D000000}"/>
    <cellStyle name="Normal 2 11 2 2" xfId="90" xr:uid="{00000000-0005-0000-0000-00006E000000}"/>
    <cellStyle name="Normal 2 11 2 2 2" xfId="162" xr:uid="{00000000-0005-0000-0000-00006F000000}"/>
    <cellStyle name="Normal 2 11 2 2 3" xfId="163" xr:uid="{00000000-0005-0000-0000-000070000000}"/>
    <cellStyle name="Normal 2 11 2 2 4" xfId="164" xr:uid="{00000000-0005-0000-0000-000071000000}"/>
    <cellStyle name="Normal 2 12" xfId="165" xr:uid="{00000000-0005-0000-0000-000072000000}"/>
    <cellStyle name="Normal 2 13" xfId="166" xr:uid="{00000000-0005-0000-0000-000073000000}"/>
    <cellStyle name="Normal 2 14" xfId="167" xr:uid="{00000000-0005-0000-0000-000074000000}"/>
    <cellStyle name="Normal 2 2" xfId="91" xr:uid="{00000000-0005-0000-0000-000075000000}"/>
    <cellStyle name="Normal 2 2 2" xfId="92" xr:uid="{00000000-0005-0000-0000-000076000000}"/>
    <cellStyle name="Normal 2 2 3" xfId="93" xr:uid="{00000000-0005-0000-0000-000077000000}"/>
    <cellStyle name="Normal 2 3" xfId="94" xr:uid="{00000000-0005-0000-0000-000078000000}"/>
    <cellStyle name="Normal 2 4" xfId="95" xr:uid="{00000000-0005-0000-0000-000079000000}"/>
    <cellStyle name="Normal 2 5" xfId="96" xr:uid="{00000000-0005-0000-0000-00007A000000}"/>
    <cellStyle name="Normal 2 5 2" xfId="97" xr:uid="{00000000-0005-0000-0000-00007B000000}"/>
    <cellStyle name="Normal 2 5 2 2" xfId="168" xr:uid="{00000000-0005-0000-0000-00007C000000}"/>
    <cellStyle name="Normal 2 5 2 3" xfId="169" xr:uid="{00000000-0005-0000-0000-00007D000000}"/>
    <cellStyle name="Normal 2 5 2 4" xfId="170" xr:uid="{00000000-0005-0000-0000-00007E000000}"/>
    <cellStyle name="Normal 2 5 3" xfId="98" xr:uid="{00000000-0005-0000-0000-00007F000000}"/>
    <cellStyle name="Normal 2 5 3 2" xfId="171" xr:uid="{00000000-0005-0000-0000-000080000000}"/>
    <cellStyle name="Normal 2 5 3 3" xfId="172" xr:uid="{00000000-0005-0000-0000-000081000000}"/>
    <cellStyle name="Normal 2 5 3 4" xfId="173" xr:uid="{00000000-0005-0000-0000-000082000000}"/>
    <cellStyle name="Normal 2 5 4" xfId="174" xr:uid="{00000000-0005-0000-0000-000083000000}"/>
    <cellStyle name="Normal 2 5 5" xfId="175" xr:uid="{00000000-0005-0000-0000-000084000000}"/>
    <cellStyle name="Normal 2 5 5 2" xfId="99" xr:uid="{00000000-0005-0000-0000-000085000000}"/>
    <cellStyle name="Normal 2 5 5 2 2" xfId="176" xr:uid="{00000000-0005-0000-0000-000086000000}"/>
    <cellStyle name="Normal 2 5 5 2 3" xfId="177" xr:uid="{00000000-0005-0000-0000-000087000000}"/>
    <cellStyle name="Normal 2 5 5 2 4" xfId="178" xr:uid="{00000000-0005-0000-0000-000088000000}"/>
    <cellStyle name="Normal 2 5 6" xfId="179" xr:uid="{00000000-0005-0000-0000-000089000000}"/>
    <cellStyle name="Normal 2 5_BSC-KPI P. KHKT - DL TRAN YEN 19-5-18" xfId="180" xr:uid="{00000000-0005-0000-0000-00008A000000}"/>
    <cellStyle name="Normal 2 6" xfId="100" xr:uid="{00000000-0005-0000-0000-00008B000000}"/>
    <cellStyle name="Normal 2 6 2" xfId="101" xr:uid="{00000000-0005-0000-0000-00008C000000}"/>
    <cellStyle name="Normal 2 6 2 2" xfId="181" xr:uid="{00000000-0005-0000-0000-00008D000000}"/>
    <cellStyle name="Normal 2 6 2 3" xfId="182" xr:uid="{00000000-0005-0000-0000-00008E000000}"/>
    <cellStyle name="Normal 2 6 2 4" xfId="183" xr:uid="{00000000-0005-0000-0000-00008F000000}"/>
    <cellStyle name="Normal 2 6 3" xfId="184" xr:uid="{00000000-0005-0000-0000-000090000000}"/>
    <cellStyle name="Normal 2 6 4" xfId="185" xr:uid="{00000000-0005-0000-0000-000091000000}"/>
    <cellStyle name="Normal 2 6 5" xfId="186" xr:uid="{00000000-0005-0000-0000-000092000000}"/>
    <cellStyle name="Normal 2 6_BSC-KPI P. KHKT - DL TRAN YEN 19-5-18" xfId="187" xr:uid="{00000000-0005-0000-0000-000093000000}"/>
    <cellStyle name="Normal 2 7" xfId="102" xr:uid="{00000000-0005-0000-0000-000094000000}"/>
    <cellStyle name="Normal 2 7 2" xfId="103" xr:uid="{00000000-0005-0000-0000-000095000000}"/>
    <cellStyle name="Normal 2 7 2 2" xfId="188" xr:uid="{00000000-0005-0000-0000-000096000000}"/>
    <cellStyle name="Normal 2 7 2 3" xfId="189" xr:uid="{00000000-0005-0000-0000-000097000000}"/>
    <cellStyle name="Normal 2 7 2 4" xfId="190" xr:uid="{00000000-0005-0000-0000-000098000000}"/>
    <cellStyle name="Normal 2 7 3" xfId="191" xr:uid="{00000000-0005-0000-0000-000099000000}"/>
    <cellStyle name="Normal 2 7 4" xfId="192" xr:uid="{00000000-0005-0000-0000-00009A000000}"/>
    <cellStyle name="Normal 2 7 5" xfId="193" xr:uid="{00000000-0005-0000-0000-00009B000000}"/>
    <cellStyle name="Normal 2 7_BSC-KPI P. KHKT - DL TRAN YEN 19-5-18" xfId="194" xr:uid="{00000000-0005-0000-0000-00009C000000}"/>
    <cellStyle name="Normal 2 8" xfId="104" xr:uid="{00000000-0005-0000-0000-00009D000000}"/>
    <cellStyle name="Normal 2 8 2" xfId="195" xr:uid="{00000000-0005-0000-0000-00009E000000}"/>
    <cellStyle name="Normal 2 9" xfId="196" xr:uid="{00000000-0005-0000-0000-00009F000000}"/>
    <cellStyle name="Normal 2_2_Template for BSC-KPI planning_PayNet 11.12.09 KTTC" xfId="105" xr:uid="{00000000-0005-0000-0000-0000A0000000}"/>
    <cellStyle name="Normal 3" xfId="106" xr:uid="{00000000-0005-0000-0000-0000A1000000}"/>
    <cellStyle name="Normal 3 2" xfId="107" xr:uid="{00000000-0005-0000-0000-0000A2000000}"/>
    <cellStyle name="Normal 4" xfId="108" xr:uid="{00000000-0005-0000-0000-0000A3000000}"/>
    <cellStyle name="Normal 5" xfId="109" xr:uid="{00000000-0005-0000-0000-0000A4000000}"/>
    <cellStyle name="Normal 5 4" xfId="110" xr:uid="{00000000-0005-0000-0000-0000A5000000}"/>
    <cellStyle name="Normal 6" xfId="111" xr:uid="{00000000-0005-0000-0000-0000A6000000}"/>
    <cellStyle name="Normal 7" xfId="112" xr:uid="{00000000-0005-0000-0000-0000A7000000}"/>
    <cellStyle name="Normal 7 10" xfId="197" xr:uid="{00000000-0005-0000-0000-0000A8000000}"/>
    <cellStyle name="Normal 7 11" xfId="198" xr:uid="{00000000-0005-0000-0000-0000A9000000}"/>
    <cellStyle name="Normal 7 12" xfId="199" xr:uid="{00000000-0005-0000-0000-0000AA000000}"/>
    <cellStyle name="Normal 7 13" xfId="200" xr:uid="{00000000-0005-0000-0000-0000AB000000}"/>
    <cellStyle name="Normal 7 14" xfId="201" xr:uid="{00000000-0005-0000-0000-0000AC000000}"/>
    <cellStyle name="Normal 7 2" xfId="113" xr:uid="{00000000-0005-0000-0000-0000AD000000}"/>
    <cellStyle name="Normal 7 2 2" xfId="114" xr:uid="{00000000-0005-0000-0000-0000AE000000}"/>
    <cellStyle name="Normal 7 2 2 2" xfId="202" xr:uid="{00000000-0005-0000-0000-0000AF000000}"/>
    <cellStyle name="Normal 7 2 2 3" xfId="203" xr:uid="{00000000-0005-0000-0000-0000B0000000}"/>
    <cellStyle name="Normal 7 2 2 4" xfId="204" xr:uid="{00000000-0005-0000-0000-0000B1000000}"/>
    <cellStyle name="Normal 7 2 3" xfId="205" xr:uid="{00000000-0005-0000-0000-0000B2000000}"/>
    <cellStyle name="Normal 7 2 4" xfId="206" xr:uid="{00000000-0005-0000-0000-0000B3000000}"/>
    <cellStyle name="Normal 7 2 5" xfId="207" xr:uid="{00000000-0005-0000-0000-0000B4000000}"/>
    <cellStyle name="Normal 7 2_BSC-KPI P. KHKT - DL TRAN YEN 19-5-18" xfId="208" xr:uid="{00000000-0005-0000-0000-0000B5000000}"/>
    <cellStyle name="Normal 7 3" xfId="115" xr:uid="{00000000-0005-0000-0000-0000B6000000}"/>
    <cellStyle name="Normal 7 3 2" xfId="116" xr:uid="{00000000-0005-0000-0000-0000B7000000}"/>
    <cellStyle name="Normal 7 3 2 2" xfId="209" xr:uid="{00000000-0005-0000-0000-0000B8000000}"/>
    <cellStyle name="Normal 7 3 2 3" xfId="210" xr:uid="{00000000-0005-0000-0000-0000B9000000}"/>
    <cellStyle name="Normal 7 3 2 4" xfId="211" xr:uid="{00000000-0005-0000-0000-0000BA000000}"/>
    <cellStyle name="Normal 7 3 3" xfId="117" xr:uid="{00000000-0005-0000-0000-0000BB000000}"/>
    <cellStyle name="Normal 7 3 3 2" xfId="212" xr:uid="{00000000-0005-0000-0000-0000BC000000}"/>
    <cellStyle name="Normal 7 3 3 3" xfId="213" xr:uid="{00000000-0005-0000-0000-0000BD000000}"/>
    <cellStyle name="Normal 7 3 3 4" xfId="214" xr:uid="{00000000-0005-0000-0000-0000BE000000}"/>
    <cellStyle name="Normal 7 3 4" xfId="118" xr:uid="{00000000-0005-0000-0000-0000BF000000}"/>
    <cellStyle name="Normal 7 3 4 2" xfId="215" xr:uid="{00000000-0005-0000-0000-0000C0000000}"/>
    <cellStyle name="Normal 7 3 4 3" xfId="216" xr:uid="{00000000-0005-0000-0000-0000C1000000}"/>
    <cellStyle name="Normal 7 3 4 4" xfId="217" xr:uid="{00000000-0005-0000-0000-0000C2000000}"/>
    <cellStyle name="Normal 7 3 5" xfId="218" xr:uid="{00000000-0005-0000-0000-0000C3000000}"/>
    <cellStyle name="Normal 7 3 6" xfId="219" xr:uid="{00000000-0005-0000-0000-0000C4000000}"/>
    <cellStyle name="Normal 7 3 7" xfId="220" xr:uid="{00000000-0005-0000-0000-0000C5000000}"/>
    <cellStyle name="Normal 7 3_BSC-KPI P. KHKT - DL TRAN YEN 19-5-18" xfId="221" xr:uid="{00000000-0005-0000-0000-0000C6000000}"/>
    <cellStyle name="Normal 7 4" xfId="119" xr:uid="{00000000-0005-0000-0000-0000C7000000}"/>
    <cellStyle name="Normal 7 4 2" xfId="222" xr:uid="{00000000-0005-0000-0000-0000C8000000}"/>
    <cellStyle name="Normal 7 4 3" xfId="223" xr:uid="{00000000-0005-0000-0000-0000C9000000}"/>
    <cellStyle name="Normal 7 4 4" xfId="224" xr:uid="{00000000-0005-0000-0000-0000CA000000}"/>
    <cellStyle name="Normal 7 5" xfId="120" xr:uid="{00000000-0005-0000-0000-0000CB000000}"/>
    <cellStyle name="Normal 7 5 2" xfId="121" xr:uid="{00000000-0005-0000-0000-0000CC000000}"/>
    <cellStyle name="Normal 7 5 2 2" xfId="225" xr:uid="{00000000-0005-0000-0000-0000CD000000}"/>
    <cellStyle name="Normal 7 5 2 3" xfId="226" xr:uid="{00000000-0005-0000-0000-0000CE000000}"/>
    <cellStyle name="Normal 7 5 2 4" xfId="227" xr:uid="{00000000-0005-0000-0000-0000CF000000}"/>
    <cellStyle name="Normal 7 5 3" xfId="228" xr:uid="{00000000-0005-0000-0000-0000D0000000}"/>
    <cellStyle name="Normal 7 5 4" xfId="229" xr:uid="{00000000-0005-0000-0000-0000D1000000}"/>
    <cellStyle name="Normal 7 5 5" xfId="230" xr:uid="{00000000-0005-0000-0000-0000D2000000}"/>
    <cellStyle name="Normal 7 5_BSC-KPI P. KHKT - DL TRAN YEN 19-5-18" xfId="231" xr:uid="{00000000-0005-0000-0000-0000D3000000}"/>
    <cellStyle name="Normal 7 6" xfId="122" xr:uid="{00000000-0005-0000-0000-0000D4000000}"/>
    <cellStyle name="Normal 7 6 2" xfId="232" xr:uid="{00000000-0005-0000-0000-0000D5000000}"/>
    <cellStyle name="Normal 7 6 3" xfId="233" xr:uid="{00000000-0005-0000-0000-0000D6000000}"/>
    <cellStyle name="Normal 7 6 4" xfId="234" xr:uid="{00000000-0005-0000-0000-0000D7000000}"/>
    <cellStyle name="Normal 7 7" xfId="123" xr:uid="{00000000-0005-0000-0000-0000D8000000}"/>
    <cellStyle name="Normal 7 7 2" xfId="235" xr:uid="{00000000-0005-0000-0000-0000D9000000}"/>
    <cellStyle name="Normal 7 7 3" xfId="236" xr:uid="{00000000-0005-0000-0000-0000DA000000}"/>
    <cellStyle name="Normal 7 7 4" xfId="237" xr:uid="{00000000-0005-0000-0000-0000DB000000}"/>
    <cellStyle name="Normal 7 8" xfId="124" xr:uid="{00000000-0005-0000-0000-0000DC000000}"/>
    <cellStyle name="Normal 7 8 2" xfId="238" xr:uid="{00000000-0005-0000-0000-0000DD000000}"/>
    <cellStyle name="Normal 7 9" xfId="239" xr:uid="{00000000-0005-0000-0000-0000DE000000}"/>
    <cellStyle name="Normal 7_BSC-KPI P. KHKT - DL TRAN YEN 19-5-18" xfId="240" xr:uid="{00000000-0005-0000-0000-0000DF000000}"/>
    <cellStyle name="Normal 8" xfId="125" xr:uid="{00000000-0005-0000-0000-0000E0000000}"/>
    <cellStyle name="Normal 9" xfId="126" xr:uid="{00000000-0005-0000-0000-0000E1000000}"/>
    <cellStyle name="Normal 9 2" xfId="127" xr:uid="{00000000-0005-0000-0000-0000E2000000}"/>
    <cellStyle name="Normal_VTU" xfId="128" xr:uid="{00000000-0005-0000-0000-0000E3000000}"/>
    <cellStyle name="Percent" xfId="129" builtinId="5"/>
    <cellStyle name="Percent 2" xfId="130" xr:uid="{00000000-0005-0000-0000-0000E5000000}"/>
    <cellStyle name="Percent 2 2" xfId="131" xr:uid="{00000000-0005-0000-0000-0000E6000000}"/>
    <cellStyle name="Percent 2 3" xfId="132" xr:uid="{00000000-0005-0000-0000-0000E7000000}"/>
    <cellStyle name="Percent 3" xfId="133" xr:uid="{00000000-0005-0000-0000-0000E8000000}"/>
    <cellStyle name="Percent 3 2" xfId="134" xr:uid="{00000000-0005-0000-0000-0000E9000000}"/>
    <cellStyle name="Percent 4" xfId="135" xr:uid="{00000000-0005-0000-0000-0000EA000000}"/>
    <cellStyle name="Percent 5" xfId="136" xr:uid="{00000000-0005-0000-0000-0000EB000000}"/>
    <cellStyle name="Percent 5 2" xfId="137" xr:uid="{00000000-0005-0000-0000-0000EC000000}"/>
    <cellStyle name="Percent 5 3" xfId="138" xr:uid="{00000000-0005-0000-0000-0000ED000000}"/>
    <cellStyle name="Percent 6" xfId="139" xr:uid="{00000000-0005-0000-0000-0000EE000000}"/>
    <cellStyle name="Percent 7" xfId="140" xr:uid="{00000000-0005-0000-0000-0000EF000000}"/>
    <cellStyle name="Percent 7 2" xfId="141" xr:uid="{00000000-0005-0000-0000-0000F000000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7"/>
  <sheetViews>
    <sheetView zoomScale="85" zoomScaleNormal="85" workbookViewId="0">
      <selection activeCell="A13" sqref="A13:A24"/>
    </sheetView>
  </sheetViews>
  <sheetFormatPr defaultRowHeight="15.75"/>
  <cols>
    <col min="1" max="1" width="5.5" style="70" customWidth="1"/>
    <col min="2" max="2" width="6.375" style="70" customWidth="1"/>
    <col min="3" max="3" width="4" style="100" customWidth="1"/>
    <col min="4" max="4" width="20.625" style="101" customWidth="1"/>
    <col min="5" max="5" width="7.5" style="102" customWidth="1"/>
    <col min="6" max="6" width="7.375" style="102" customWidth="1"/>
    <col min="7" max="7" width="24.875" style="103" customWidth="1"/>
    <col min="8" max="8" width="6.5" style="103" bestFit="1" customWidth="1"/>
    <col min="9" max="9" width="24.875" style="103" customWidth="1"/>
    <col min="10" max="10" width="8.125" style="102" customWidth="1"/>
    <col min="11" max="11" width="9.25" style="104" customWidth="1"/>
    <col min="12" max="13" width="8.125" style="70" customWidth="1"/>
    <col min="14" max="14" width="7.625" style="153" customWidth="1"/>
    <col min="15" max="16" width="8.5" style="153" customWidth="1"/>
    <col min="17" max="17" width="10.5" style="153" customWidth="1"/>
    <col min="18" max="18" width="10.375" style="153" customWidth="1"/>
    <col min="19" max="19" width="11" style="153" customWidth="1"/>
    <col min="20" max="21" width="8.5" style="153" customWidth="1"/>
    <col min="22" max="16384" width="9" style="70"/>
  </cols>
  <sheetData>
    <row r="1" spans="1:21" ht="43.7" customHeight="1">
      <c r="A1" s="445" t="s">
        <v>524</v>
      </c>
      <c r="B1" s="445"/>
      <c r="C1" s="445"/>
      <c r="D1" s="445"/>
      <c r="E1" s="445"/>
      <c r="F1" s="445"/>
      <c r="G1" s="445"/>
      <c r="H1" s="445"/>
      <c r="I1" s="445"/>
      <c r="J1" s="68"/>
      <c r="K1" s="69"/>
      <c r="L1" s="67"/>
      <c r="M1" s="67"/>
      <c r="N1" s="142"/>
      <c r="O1" s="142"/>
      <c r="P1" s="142"/>
      <c r="Q1" s="142"/>
      <c r="R1" s="142"/>
      <c r="S1" s="142"/>
      <c r="T1" s="142"/>
      <c r="U1" s="142"/>
    </row>
    <row r="2" spans="1:21" ht="19.7" customHeight="1">
      <c r="A2" s="71"/>
      <c r="B2" s="71"/>
      <c r="C2" s="71"/>
      <c r="D2" s="72" t="s">
        <v>50</v>
      </c>
      <c r="E2" s="73"/>
      <c r="F2" s="73"/>
      <c r="G2" s="74"/>
      <c r="H2" s="74"/>
      <c r="I2" s="74"/>
      <c r="J2" s="73"/>
      <c r="K2" s="75"/>
      <c r="L2" s="71"/>
      <c r="M2" s="71"/>
      <c r="N2" s="143" t="s">
        <v>248</v>
      </c>
      <c r="O2" s="143"/>
      <c r="P2" s="144"/>
      <c r="Q2" s="144"/>
      <c r="R2" s="144"/>
      <c r="S2" s="143"/>
      <c r="T2" s="143"/>
      <c r="U2" s="144"/>
    </row>
    <row r="3" spans="1:21">
      <c r="A3" s="76"/>
      <c r="B3" s="76"/>
      <c r="C3" s="76"/>
      <c r="D3" s="77"/>
      <c r="E3" s="78"/>
      <c r="F3" s="78">
        <v>1</v>
      </c>
      <c r="G3" s="78">
        <v>2</v>
      </c>
      <c r="H3" s="78"/>
      <c r="I3" s="78"/>
      <c r="J3" s="78">
        <v>3</v>
      </c>
      <c r="K3" s="78">
        <v>4</v>
      </c>
      <c r="L3" s="78">
        <v>7</v>
      </c>
      <c r="M3" s="78">
        <v>8</v>
      </c>
      <c r="N3" s="78">
        <v>10</v>
      </c>
      <c r="O3" s="78">
        <v>11</v>
      </c>
      <c r="P3" s="78">
        <v>12</v>
      </c>
      <c r="Q3" s="78">
        <v>13</v>
      </c>
      <c r="R3" s="78">
        <v>14</v>
      </c>
      <c r="S3" s="78">
        <v>15</v>
      </c>
      <c r="T3" s="78">
        <v>16</v>
      </c>
      <c r="U3" s="78">
        <v>18</v>
      </c>
    </row>
    <row r="4" spans="1:21" ht="36.950000000000003" customHeight="1">
      <c r="A4" s="446" t="s">
        <v>51</v>
      </c>
      <c r="B4" s="446"/>
      <c r="C4" s="446"/>
      <c r="D4" s="446"/>
      <c r="E4" s="447" t="s">
        <v>24</v>
      </c>
      <c r="F4" s="447" t="s">
        <v>525</v>
      </c>
      <c r="G4" s="448" t="s">
        <v>25</v>
      </c>
      <c r="H4" s="447" t="s">
        <v>526</v>
      </c>
      <c r="I4" s="448" t="s">
        <v>25</v>
      </c>
      <c r="J4" s="447" t="s">
        <v>26</v>
      </c>
      <c r="K4" s="452" t="s">
        <v>27</v>
      </c>
      <c r="L4" s="453" t="s">
        <v>29</v>
      </c>
      <c r="M4" s="455" t="s">
        <v>28</v>
      </c>
      <c r="N4" s="456" t="s">
        <v>259</v>
      </c>
      <c r="O4" s="456" t="s">
        <v>106</v>
      </c>
      <c r="P4" s="456" t="s">
        <v>107</v>
      </c>
      <c r="Q4" s="458" t="s">
        <v>216</v>
      </c>
      <c r="R4" s="458" t="s">
        <v>260</v>
      </c>
      <c r="S4" s="450" t="s">
        <v>261</v>
      </c>
      <c r="T4" s="450" t="s">
        <v>527</v>
      </c>
      <c r="U4" s="450" t="s">
        <v>262</v>
      </c>
    </row>
    <row r="5" spans="1:21" ht="57.6" customHeight="1">
      <c r="A5" s="446"/>
      <c r="B5" s="446"/>
      <c r="C5" s="446"/>
      <c r="D5" s="446"/>
      <c r="E5" s="447"/>
      <c r="F5" s="447"/>
      <c r="G5" s="449"/>
      <c r="H5" s="447"/>
      <c r="I5" s="449"/>
      <c r="J5" s="447"/>
      <c r="K5" s="452"/>
      <c r="L5" s="454"/>
      <c r="M5" s="455"/>
      <c r="N5" s="457"/>
      <c r="O5" s="457"/>
      <c r="P5" s="457"/>
      <c r="Q5" s="457"/>
      <c r="R5" s="457"/>
      <c r="S5" s="451"/>
      <c r="T5" s="451"/>
      <c r="U5" s="451"/>
    </row>
    <row r="6" spans="1:21" ht="66.75" customHeight="1">
      <c r="A6" s="459" t="s">
        <v>30</v>
      </c>
      <c r="B6" s="461">
        <v>0.25</v>
      </c>
      <c r="C6" s="463" t="s">
        <v>15</v>
      </c>
      <c r="D6" s="465" t="s">
        <v>1</v>
      </c>
      <c r="E6" s="467">
        <v>0.5</v>
      </c>
      <c r="F6" s="81" t="s">
        <v>528</v>
      </c>
      <c r="G6" s="80" t="s">
        <v>49</v>
      </c>
      <c r="H6" s="81" t="s">
        <v>529</v>
      </c>
      <c r="I6" s="80" t="s">
        <v>530</v>
      </c>
      <c r="J6" s="37">
        <v>0.7</v>
      </c>
      <c r="K6" s="82">
        <f>J6*$E$6*$B$6</f>
        <v>8.7499999999999994E-2</v>
      </c>
      <c r="L6" s="37" t="s">
        <v>38</v>
      </c>
      <c r="M6" s="84" t="s">
        <v>33</v>
      </c>
      <c r="N6" s="125" t="s">
        <v>68</v>
      </c>
      <c r="O6" s="125" t="s">
        <v>251</v>
      </c>
      <c r="P6" s="85"/>
      <c r="Q6" s="85"/>
      <c r="R6" s="125" t="s">
        <v>250</v>
      </c>
      <c r="S6" s="85"/>
      <c r="T6" s="125" t="s">
        <v>250</v>
      </c>
      <c r="U6" s="85"/>
    </row>
    <row r="7" spans="1:21" ht="66.75" customHeight="1">
      <c r="A7" s="459"/>
      <c r="B7" s="461"/>
      <c r="C7" s="464"/>
      <c r="D7" s="466"/>
      <c r="E7" s="468"/>
      <c r="F7" s="81" t="s">
        <v>531</v>
      </c>
      <c r="G7" s="80" t="s">
        <v>218</v>
      </c>
      <c r="H7" s="81" t="s">
        <v>532</v>
      </c>
      <c r="I7" s="80" t="s">
        <v>517</v>
      </c>
      <c r="J7" s="37">
        <v>0.3</v>
      </c>
      <c r="K7" s="82">
        <f>J7*$E$6*$B$6</f>
        <v>3.7499999999999999E-2</v>
      </c>
      <c r="L7" s="37" t="s">
        <v>518</v>
      </c>
      <c r="M7" s="84" t="s">
        <v>33</v>
      </c>
      <c r="N7" s="125" t="s">
        <v>68</v>
      </c>
      <c r="O7" s="125" t="s">
        <v>251</v>
      </c>
      <c r="P7" s="125" t="s">
        <v>70</v>
      </c>
      <c r="Q7" s="125"/>
      <c r="R7" s="125" t="s">
        <v>250</v>
      </c>
      <c r="S7" s="125"/>
      <c r="T7" s="125"/>
      <c r="U7" s="125" t="s">
        <v>250</v>
      </c>
    </row>
    <row r="8" spans="1:21" ht="61.5" customHeight="1">
      <c r="A8" s="459"/>
      <c r="B8" s="461"/>
      <c r="C8" s="469" t="s">
        <v>17</v>
      </c>
      <c r="D8" s="470" t="s">
        <v>48</v>
      </c>
      <c r="E8" s="471">
        <v>0.5</v>
      </c>
      <c r="F8" s="81" t="s">
        <v>533</v>
      </c>
      <c r="G8" s="80" t="s">
        <v>46</v>
      </c>
      <c r="H8" s="81" t="s">
        <v>534</v>
      </c>
      <c r="I8" s="80" t="s">
        <v>46</v>
      </c>
      <c r="J8" s="37">
        <v>0.5</v>
      </c>
      <c r="K8" s="82">
        <f>J8*$E$8*$B$6</f>
        <v>6.25E-2</v>
      </c>
      <c r="L8" s="37" t="s">
        <v>31</v>
      </c>
      <c r="M8" s="84" t="s">
        <v>37</v>
      </c>
      <c r="N8" s="125" t="s">
        <v>68</v>
      </c>
      <c r="O8" s="125" t="s">
        <v>251</v>
      </c>
      <c r="P8" s="125"/>
      <c r="Q8" s="125"/>
      <c r="R8" s="125" t="s">
        <v>250</v>
      </c>
      <c r="S8" s="125"/>
      <c r="T8" s="125"/>
      <c r="U8" s="85"/>
    </row>
    <row r="9" spans="1:21" ht="57" customHeight="1">
      <c r="A9" s="460"/>
      <c r="B9" s="462"/>
      <c r="C9" s="463"/>
      <c r="D9" s="465" t="e">
        <v>#N/A</v>
      </c>
      <c r="E9" s="471"/>
      <c r="F9" s="81" t="s">
        <v>535</v>
      </c>
      <c r="G9" s="80" t="s">
        <v>61</v>
      </c>
      <c r="H9" s="81" t="s">
        <v>536</v>
      </c>
      <c r="I9" s="80" t="s">
        <v>61</v>
      </c>
      <c r="J9" s="37">
        <v>0.5</v>
      </c>
      <c r="K9" s="82">
        <f>J9*$E$8*$B$6</f>
        <v>6.25E-2</v>
      </c>
      <c r="L9" s="37" t="s">
        <v>437</v>
      </c>
      <c r="M9" s="84" t="s">
        <v>37</v>
      </c>
      <c r="N9" s="125" t="s">
        <v>68</v>
      </c>
      <c r="O9" s="125"/>
      <c r="P9" s="125"/>
      <c r="Q9" s="125" t="s">
        <v>250</v>
      </c>
      <c r="R9" s="125"/>
      <c r="S9" s="125"/>
      <c r="T9" s="85"/>
      <c r="U9" s="85"/>
    </row>
    <row r="10" spans="1:21" ht="25.5" customHeight="1">
      <c r="A10" s="145"/>
      <c r="B10" s="127"/>
      <c r="C10" s="146"/>
      <c r="D10" s="147"/>
      <c r="E10" s="128">
        <f>SUM(E6:E9)</f>
        <v>1</v>
      </c>
      <c r="F10" s="128"/>
      <c r="G10" s="129"/>
      <c r="H10" s="129"/>
      <c r="I10" s="129"/>
      <c r="J10" s="130"/>
      <c r="K10" s="131"/>
      <c r="L10" s="130"/>
      <c r="M10" s="148"/>
      <c r="N10" s="149"/>
      <c r="O10" s="149"/>
      <c r="P10" s="149"/>
      <c r="Q10" s="149"/>
      <c r="R10" s="149"/>
      <c r="S10" s="149"/>
      <c r="T10" s="149"/>
      <c r="U10" s="149"/>
    </row>
    <row r="11" spans="1:21" ht="118.5" customHeight="1">
      <c r="A11" s="472" t="s">
        <v>34</v>
      </c>
      <c r="B11" s="473">
        <v>0.15</v>
      </c>
      <c r="C11" s="79" t="s">
        <v>18</v>
      </c>
      <c r="D11" s="80" t="s">
        <v>52</v>
      </c>
      <c r="E11" s="87">
        <v>1</v>
      </c>
      <c r="F11" s="87" t="s">
        <v>537</v>
      </c>
      <c r="G11" s="80" t="s">
        <v>53</v>
      </c>
      <c r="H11" s="87" t="s">
        <v>538</v>
      </c>
      <c r="I11" s="80" t="s">
        <v>53</v>
      </c>
      <c r="J11" s="37">
        <v>1</v>
      </c>
      <c r="K11" s="82">
        <f>J11*$E$11*$B$11</f>
        <v>0.15</v>
      </c>
      <c r="L11" s="88" t="s">
        <v>35</v>
      </c>
      <c r="M11" s="84" t="s">
        <v>32</v>
      </c>
      <c r="N11" s="125" t="s">
        <v>68</v>
      </c>
      <c r="O11" s="125" t="s">
        <v>251</v>
      </c>
      <c r="P11" s="125" t="s">
        <v>250</v>
      </c>
      <c r="Q11" s="125" t="s">
        <v>250</v>
      </c>
      <c r="R11" s="125" t="s">
        <v>250</v>
      </c>
      <c r="S11" s="125" t="s">
        <v>250</v>
      </c>
      <c r="T11" s="125" t="s">
        <v>250</v>
      </c>
      <c r="U11" s="125" t="s">
        <v>250</v>
      </c>
    </row>
    <row r="12" spans="1:21" s="94" customFormat="1" ht="33.75" customHeight="1">
      <c r="A12" s="459"/>
      <c r="B12" s="461"/>
      <c r="C12" s="89"/>
      <c r="D12" s="90"/>
      <c r="E12" s="91">
        <f>E11</f>
        <v>1</v>
      </c>
      <c r="F12" s="91"/>
      <c r="G12" s="92"/>
      <c r="H12" s="150"/>
      <c r="I12" s="150"/>
      <c r="J12" s="92"/>
      <c r="K12" s="93"/>
      <c r="L12" s="92"/>
      <c r="M12" s="92"/>
      <c r="N12" s="150"/>
      <c r="O12" s="150"/>
      <c r="P12" s="150"/>
      <c r="Q12" s="150"/>
      <c r="R12" s="150"/>
      <c r="S12" s="150"/>
      <c r="T12" s="150"/>
      <c r="U12" s="150"/>
    </row>
    <row r="13" spans="1:21" s="94" customFormat="1" ht="78" customHeight="1">
      <c r="A13" s="460" t="s">
        <v>36</v>
      </c>
      <c r="B13" s="462">
        <v>0.45</v>
      </c>
      <c r="C13" s="476" t="s">
        <v>2</v>
      </c>
      <c r="D13" s="484" t="s">
        <v>3</v>
      </c>
      <c r="E13" s="467">
        <v>0.25</v>
      </c>
      <c r="F13" s="81" t="s">
        <v>539</v>
      </c>
      <c r="G13" s="80" t="s">
        <v>10</v>
      </c>
      <c r="H13" s="81" t="s">
        <v>540</v>
      </c>
      <c r="I13" s="80" t="s">
        <v>10</v>
      </c>
      <c r="J13" s="37">
        <v>1</v>
      </c>
      <c r="K13" s="82">
        <f>J13*$E$13*$B$13</f>
        <v>0.1125</v>
      </c>
      <c r="L13" s="1" t="s">
        <v>440</v>
      </c>
      <c r="M13" s="84" t="s">
        <v>33</v>
      </c>
      <c r="N13" s="125" t="s">
        <v>68</v>
      </c>
      <c r="O13" s="125"/>
      <c r="P13" s="125" t="s">
        <v>251</v>
      </c>
      <c r="Q13" s="125" t="s">
        <v>250</v>
      </c>
      <c r="R13" s="125"/>
      <c r="S13" s="125"/>
      <c r="T13" s="125" t="s">
        <v>250</v>
      </c>
      <c r="U13" s="125" t="s">
        <v>250</v>
      </c>
    </row>
    <row r="14" spans="1:21" s="94" customFormat="1" ht="66.75" hidden="1" customHeight="1">
      <c r="A14" s="474"/>
      <c r="B14" s="475"/>
      <c r="C14" s="477"/>
      <c r="D14" s="485" t="e">
        <v>#N/A</v>
      </c>
      <c r="E14" s="468"/>
      <c r="F14" s="81" t="s">
        <v>20</v>
      </c>
      <c r="G14" s="80" t="s">
        <v>11</v>
      </c>
      <c r="H14" s="81" t="s">
        <v>541</v>
      </c>
      <c r="I14" s="309" t="s">
        <v>11</v>
      </c>
      <c r="J14" s="37">
        <v>0</v>
      </c>
      <c r="K14" s="82">
        <f>J14*$E$13*$B$13</f>
        <v>0</v>
      </c>
      <c r="L14" s="310" t="s">
        <v>542</v>
      </c>
      <c r="M14" s="84" t="s">
        <v>33</v>
      </c>
      <c r="N14" s="125" t="s">
        <v>68</v>
      </c>
      <c r="O14" s="125"/>
      <c r="P14" s="125" t="s">
        <v>251</v>
      </c>
      <c r="Q14" s="125" t="s">
        <v>250</v>
      </c>
      <c r="R14" s="125"/>
      <c r="S14" s="125"/>
      <c r="T14" s="125" t="s">
        <v>250</v>
      </c>
      <c r="U14" s="125" t="s">
        <v>250</v>
      </c>
    </row>
    <row r="15" spans="1:21" s="94" customFormat="1" ht="88.5" hidden="1" customHeight="1">
      <c r="A15" s="474"/>
      <c r="B15" s="475"/>
      <c r="C15" s="477"/>
      <c r="D15" s="485" t="e">
        <v>#N/A</v>
      </c>
      <c r="E15" s="468"/>
      <c r="F15" s="81" t="s">
        <v>21</v>
      </c>
      <c r="G15" s="80" t="s">
        <v>12</v>
      </c>
      <c r="H15" s="81" t="s">
        <v>543</v>
      </c>
      <c r="I15" s="309" t="s">
        <v>12</v>
      </c>
      <c r="J15" s="37">
        <v>0</v>
      </c>
      <c r="K15" s="82">
        <f>J15*$E$13*$B$13</f>
        <v>0</v>
      </c>
      <c r="L15" s="310" t="s">
        <v>542</v>
      </c>
      <c r="M15" s="84" t="s">
        <v>33</v>
      </c>
      <c r="N15" s="125" t="s">
        <v>68</v>
      </c>
      <c r="O15" s="125"/>
      <c r="P15" s="125" t="s">
        <v>251</v>
      </c>
      <c r="Q15" s="125" t="s">
        <v>250</v>
      </c>
      <c r="R15" s="125"/>
      <c r="S15" s="125"/>
      <c r="T15" s="125" t="s">
        <v>250</v>
      </c>
      <c r="U15" s="125" t="s">
        <v>250</v>
      </c>
    </row>
    <row r="16" spans="1:21" ht="64.5" customHeight="1">
      <c r="A16" s="474"/>
      <c r="B16" s="475"/>
      <c r="C16" s="478" t="s">
        <v>4</v>
      </c>
      <c r="D16" s="480" t="s">
        <v>5</v>
      </c>
      <c r="E16" s="467">
        <v>0.25</v>
      </c>
      <c r="F16" s="81" t="s">
        <v>544</v>
      </c>
      <c r="G16" s="80" t="s">
        <v>58</v>
      </c>
      <c r="H16" s="81" t="s">
        <v>545</v>
      </c>
      <c r="I16" s="80" t="s">
        <v>58</v>
      </c>
      <c r="J16" s="37">
        <v>0.7</v>
      </c>
      <c r="K16" s="82">
        <f>J16*$E$16*$B$13</f>
        <v>7.8750000000000001E-2</v>
      </c>
      <c r="L16" s="115" t="s">
        <v>31</v>
      </c>
      <c r="M16" s="84" t="s">
        <v>33</v>
      </c>
      <c r="N16" s="125" t="s">
        <v>68</v>
      </c>
      <c r="O16" s="125" t="s">
        <v>70</v>
      </c>
      <c r="P16" s="125" t="s">
        <v>251</v>
      </c>
      <c r="Q16" s="125" t="s">
        <v>250</v>
      </c>
      <c r="R16" s="125" t="s">
        <v>70</v>
      </c>
      <c r="S16" s="125"/>
      <c r="T16" s="125" t="s">
        <v>250</v>
      </c>
      <c r="U16" s="85"/>
    </row>
    <row r="17" spans="1:21" ht="60.75" customHeight="1">
      <c r="A17" s="474"/>
      <c r="B17" s="475"/>
      <c r="C17" s="479"/>
      <c r="D17" s="481"/>
      <c r="E17" s="482"/>
      <c r="F17" s="81" t="s">
        <v>546</v>
      </c>
      <c r="G17" s="80" t="s">
        <v>60</v>
      </c>
      <c r="H17" s="81" t="s">
        <v>547</v>
      </c>
      <c r="I17" s="109" t="s">
        <v>487</v>
      </c>
      <c r="J17" s="37">
        <v>0.3</v>
      </c>
      <c r="K17" s="82">
        <f>J17*$E$16*$B$13</f>
        <v>3.3750000000000002E-2</v>
      </c>
      <c r="L17" s="115" t="s">
        <v>488</v>
      </c>
      <c r="M17" s="84" t="s">
        <v>33</v>
      </c>
      <c r="N17" s="125" t="s">
        <v>68</v>
      </c>
      <c r="O17" s="125" t="s">
        <v>251</v>
      </c>
      <c r="P17" s="125"/>
      <c r="Q17" s="125"/>
      <c r="R17" s="125" t="s">
        <v>250</v>
      </c>
      <c r="S17" s="125"/>
      <c r="T17" s="125"/>
      <c r="U17" s="85"/>
    </row>
    <row r="18" spans="1:21" ht="113.25" customHeight="1">
      <c r="A18" s="474"/>
      <c r="B18" s="475"/>
      <c r="C18" s="478" t="s">
        <v>13</v>
      </c>
      <c r="D18" s="465" t="s">
        <v>7</v>
      </c>
      <c r="E18" s="467">
        <v>0.2</v>
      </c>
      <c r="F18" s="81" t="s">
        <v>548</v>
      </c>
      <c r="G18" s="80" t="s">
        <v>39</v>
      </c>
      <c r="H18" s="81" t="s">
        <v>549</v>
      </c>
      <c r="I18" s="109" t="s">
        <v>791</v>
      </c>
      <c r="J18" s="37">
        <v>0.5</v>
      </c>
      <c r="K18" s="82">
        <f>J18*$E$18*$B$13</f>
        <v>4.5000000000000005E-2</v>
      </c>
      <c r="L18" s="115" t="s">
        <v>550</v>
      </c>
      <c r="M18" s="84" t="s">
        <v>33</v>
      </c>
      <c r="N18" s="125" t="s">
        <v>68</v>
      </c>
      <c r="O18" s="125" t="s">
        <v>251</v>
      </c>
      <c r="P18" s="125" t="s">
        <v>70</v>
      </c>
      <c r="Q18" s="125" t="s">
        <v>250</v>
      </c>
      <c r="R18" s="125" t="s">
        <v>250</v>
      </c>
      <c r="S18" s="125"/>
      <c r="T18" s="125"/>
      <c r="U18" s="85"/>
    </row>
    <row r="19" spans="1:21" ht="91.5" customHeight="1">
      <c r="A19" s="474"/>
      <c r="B19" s="475"/>
      <c r="C19" s="483"/>
      <c r="D19" s="466"/>
      <c r="E19" s="468"/>
      <c r="F19" s="467" t="s">
        <v>551</v>
      </c>
      <c r="G19" s="486" t="s">
        <v>59</v>
      </c>
      <c r="H19" s="81" t="s">
        <v>552</v>
      </c>
      <c r="I19" s="109" t="s">
        <v>792</v>
      </c>
      <c r="J19" s="37">
        <v>0.25</v>
      </c>
      <c r="K19" s="82">
        <f>J19*$E$18*$B$13</f>
        <v>2.2500000000000003E-2</v>
      </c>
      <c r="L19" s="115" t="s">
        <v>550</v>
      </c>
      <c r="M19" s="84" t="s">
        <v>33</v>
      </c>
      <c r="N19" s="125" t="s">
        <v>68</v>
      </c>
      <c r="O19" s="125" t="s">
        <v>251</v>
      </c>
      <c r="P19" s="125"/>
      <c r="Q19" s="125"/>
      <c r="R19" s="125" t="s">
        <v>250</v>
      </c>
      <c r="S19" s="125"/>
      <c r="T19" s="311" t="s">
        <v>250</v>
      </c>
      <c r="U19" s="85"/>
    </row>
    <row r="20" spans="1:21" ht="54" customHeight="1">
      <c r="A20" s="474"/>
      <c r="B20" s="475"/>
      <c r="C20" s="479"/>
      <c r="D20" s="339"/>
      <c r="E20" s="482"/>
      <c r="F20" s="482"/>
      <c r="G20" s="487"/>
      <c r="H20" s="81" t="s">
        <v>793</v>
      </c>
      <c r="I20" s="109" t="s">
        <v>794</v>
      </c>
      <c r="J20" s="37">
        <v>0.25</v>
      </c>
      <c r="K20" s="82">
        <f>J20*$E$18*$B$13</f>
        <v>2.2500000000000003E-2</v>
      </c>
      <c r="L20" s="115" t="s">
        <v>550</v>
      </c>
      <c r="M20" s="84" t="s">
        <v>33</v>
      </c>
      <c r="N20" s="125" t="s">
        <v>68</v>
      </c>
      <c r="O20" s="125" t="s">
        <v>251</v>
      </c>
      <c r="P20" s="125"/>
      <c r="Q20" s="125"/>
      <c r="R20" s="125" t="s">
        <v>250</v>
      </c>
      <c r="S20" s="125"/>
      <c r="T20" s="311" t="s">
        <v>250</v>
      </c>
      <c r="U20" s="85"/>
    </row>
    <row r="21" spans="1:21" ht="78.75" customHeight="1">
      <c r="A21" s="474"/>
      <c r="B21" s="475"/>
      <c r="C21" s="95" t="s">
        <v>6</v>
      </c>
      <c r="D21" s="24" t="s">
        <v>9</v>
      </c>
      <c r="E21" s="86">
        <v>0.1</v>
      </c>
      <c r="F21" s="81" t="s">
        <v>553</v>
      </c>
      <c r="G21" s="80" t="s">
        <v>217</v>
      </c>
      <c r="H21" s="115" t="s">
        <v>554</v>
      </c>
      <c r="I21" s="109" t="s">
        <v>217</v>
      </c>
      <c r="J21" s="37">
        <v>1</v>
      </c>
      <c r="K21" s="82">
        <f>J21*$E$21*$B$13</f>
        <v>4.5000000000000005E-2</v>
      </c>
      <c r="L21" s="241" t="s">
        <v>180</v>
      </c>
      <c r="M21" s="84" t="s">
        <v>33</v>
      </c>
      <c r="N21" s="125" t="s">
        <v>251</v>
      </c>
      <c r="O21" s="125" t="s">
        <v>250</v>
      </c>
      <c r="P21" s="125" t="s">
        <v>250</v>
      </c>
      <c r="Q21" s="125" t="s">
        <v>250</v>
      </c>
      <c r="R21" s="125" t="s">
        <v>250</v>
      </c>
      <c r="S21" s="125" t="s">
        <v>250</v>
      </c>
      <c r="T21" s="125" t="s">
        <v>250</v>
      </c>
      <c r="U21" s="125" t="s">
        <v>250</v>
      </c>
    </row>
    <row r="22" spans="1:21" ht="57.75" customHeight="1">
      <c r="A22" s="474"/>
      <c r="B22" s="475"/>
      <c r="C22" s="478" t="s">
        <v>8</v>
      </c>
      <c r="D22" s="465" t="s">
        <v>42</v>
      </c>
      <c r="E22" s="467">
        <v>0.2</v>
      </c>
      <c r="F22" s="81" t="s">
        <v>555</v>
      </c>
      <c r="G22" s="80" t="s">
        <v>44</v>
      </c>
      <c r="H22" s="81" t="s">
        <v>556</v>
      </c>
      <c r="I22" s="80" t="s">
        <v>557</v>
      </c>
      <c r="J22" s="37">
        <v>0.5</v>
      </c>
      <c r="K22" s="82">
        <f>J22*$E$22*$B$13</f>
        <v>4.5000000000000005E-2</v>
      </c>
      <c r="L22" s="115" t="s">
        <v>558</v>
      </c>
      <c r="M22" s="84" t="s">
        <v>33</v>
      </c>
      <c r="N22" s="125" t="s">
        <v>68</v>
      </c>
      <c r="O22" s="125"/>
      <c r="P22" s="125" t="s">
        <v>251</v>
      </c>
      <c r="Q22" s="125" t="s">
        <v>250</v>
      </c>
      <c r="R22" s="125"/>
      <c r="S22" s="125"/>
      <c r="T22" s="125" t="s">
        <v>250</v>
      </c>
      <c r="U22" s="125" t="s">
        <v>250</v>
      </c>
    </row>
    <row r="23" spans="1:21" ht="81.75" customHeight="1">
      <c r="A23" s="474"/>
      <c r="B23" s="475"/>
      <c r="C23" s="479"/>
      <c r="D23" s="488"/>
      <c r="E23" s="482"/>
      <c r="F23" s="81" t="s">
        <v>559</v>
      </c>
      <c r="G23" s="80" t="s">
        <v>56</v>
      </c>
      <c r="H23" s="81" t="s">
        <v>560</v>
      </c>
      <c r="I23" s="80" t="s">
        <v>56</v>
      </c>
      <c r="J23" s="37">
        <v>0.5</v>
      </c>
      <c r="K23" s="82">
        <f>J23*$E$22*$B$13</f>
        <v>4.5000000000000005E-2</v>
      </c>
      <c r="L23" s="241" t="s">
        <v>561</v>
      </c>
      <c r="M23" s="84" t="s">
        <v>33</v>
      </c>
      <c r="N23" s="125" t="s">
        <v>68</v>
      </c>
      <c r="O23" s="85"/>
      <c r="P23" s="125" t="s">
        <v>251</v>
      </c>
      <c r="Q23" s="125" t="s">
        <v>250</v>
      </c>
      <c r="R23" s="125"/>
      <c r="S23" s="125"/>
      <c r="T23" s="125" t="s">
        <v>250</v>
      </c>
      <c r="U23" s="85"/>
    </row>
    <row r="24" spans="1:21" s="97" customFormat="1" ht="21.95" customHeight="1">
      <c r="A24" s="472"/>
      <c r="B24" s="473"/>
      <c r="C24" s="89"/>
      <c r="D24" s="90"/>
      <c r="E24" s="96">
        <f>SUM(E13:E23)</f>
        <v>1</v>
      </c>
      <c r="F24" s="96"/>
      <c r="G24" s="92"/>
      <c r="H24" s="150"/>
      <c r="I24" s="150"/>
      <c r="J24" s="92"/>
      <c r="K24" s="93"/>
      <c r="L24" s="92"/>
      <c r="M24" s="92"/>
      <c r="N24" s="150"/>
      <c r="O24" s="150"/>
      <c r="P24" s="150"/>
      <c r="Q24" s="150"/>
      <c r="R24" s="150"/>
      <c r="S24" s="150"/>
      <c r="T24" s="150"/>
      <c r="U24" s="150"/>
    </row>
    <row r="25" spans="1:21" ht="89.25" customHeight="1">
      <c r="A25" s="459" t="s">
        <v>57</v>
      </c>
      <c r="B25" s="461">
        <v>0.15</v>
      </c>
      <c r="C25" s="95" t="s">
        <v>22</v>
      </c>
      <c r="D25" s="110" t="s">
        <v>55</v>
      </c>
      <c r="E25" s="126">
        <v>1</v>
      </c>
      <c r="F25" s="81" t="s">
        <v>562</v>
      </c>
      <c r="G25" s="80" t="s">
        <v>40</v>
      </c>
      <c r="H25" s="81" t="s">
        <v>563</v>
      </c>
      <c r="I25" s="80" t="s">
        <v>40</v>
      </c>
      <c r="J25" s="37">
        <v>1</v>
      </c>
      <c r="K25" s="82">
        <f>J25*$E$25*$B$25</f>
        <v>0.15</v>
      </c>
      <c r="L25" s="83" t="s">
        <v>249</v>
      </c>
      <c r="M25" s="84" t="s">
        <v>33</v>
      </c>
      <c r="N25" s="125" t="s">
        <v>68</v>
      </c>
      <c r="O25" s="125"/>
      <c r="P25" s="125" t="s">
        <v>251</v>
      </c>
      <c r="Q25" s="125"/>
      <c r="R25" s="125"/>
      <c r="S25" s="125"/>
      <c r="T25" s="125" t="s">
        <v>250</v>
      </c>
      <c r="U25" s="85"/>
    </row>
    <row r="26" spans="1:21" ht="45" customHeight="1">
      <c r="A26" s="459"/>
      <c r="B26" s="461"/>
      <c r="C26" s="89"/>
      <c r="D26" s="98">
        <v>13</v>
      </c>
      <c r="E26" s="99">
        <f>E25</f>
        <v>1</v>
      </c>
      <c r="F26" s="99"/>
      <c r="G26" s="98">
        <v>19</v>
      </c>
      <c r="H26" s="98"/>
      <c r="I26" s="98"/>
      <c r="J26" s="98"/>
      <c r="K26" s="128">
        <f>SUM(K6:K25)</f>
        <v>1</v>
      </c>
      <c r="L26" s="98"/>
      <c r="M26" s="98"/>
      <c r="N26" s="98">
        <v>12</v>
      </c>
      <c r="O26" s="98">
        <v>10</v>
      </c>
      <c r="P26" s="98">
        <v>11</v>
      </c>
      <c r="Q26" s="98">
        <v>5</v>
      </c>
      <c r="R26" s="98">
        <v>4</v>
      </c>
      <c r="S26" s="98">
        <v>7</v>
      </c>
      <c r="T26" s="98">
        <v>10</v>
      </c>
      <c r="U26" s="98">
        <v>6</v>
      </c>
    </row>
    <row r="27" spans="1:21" ht="39" customHeight="1">
      <c r="A27" s="151"/>
      <c r="B27" s="152">
        <f>SUM(B6:B26)</f>
        <v>1</v>
      </c>
      <c r="C27" s="151"/>
      <c r="D27" s="151"/>
      <c r="E27" s="151"/>
      <c r="F27" s="151"/>
      <c r="G27" s="151"/>
      <c r="H27" s="151"/>
      <c r="I27" s="151"/>
      <c r="J27" s="151"/>
      <c r="K27" s="151"/>
      <c r="L27" s="151"/>
      <c r="M27" s="151"/>
      <c r="N27" s="151"/>
      <c r="O27" s="151"/>
      <c r="P27" s="151"/>
      <c r="Q27" s="151"/>
      <c r="R27" s="151"/>
      <c r="S27" s="151"/>
      <c r="T27" s="151"/>
      <c r="U27" s="151"/>
    </row>
  </sheetData>
  <mergeCells count="47">
    <mergeCell ref="F19:F20"/>
    <mergeCell ref="G19:G20"/>
    <mergeCell ref="C22:C23"/>
    <mergeCell ref="D22:D23"/>
    <mergeCell ref="E22:E23"/>
    <mergeCell ref="A25:A26"/>
    <mergeCell ref="B25:B26"/>
    <mergeCell ref="E13:E15"/>
    <mergeCell ref="C16:C17"/>
    <mergeCell ref="D16:D17"/>
    <mergeCell ref="E16:E17"/>
    <mergeCell ref="C18:C20"/>
    <mergeCell ref="D18:D19"/>
    <mergeCell ref="E18:E20"/>
    <mergeCell ref="D13:D15"/>
    <mergeCell ref="A11:A12"/>
    <mergeCell ref="B11:B12"/>
    <mergeCell ref="A13:A24"/>
    <mergeCell ref="B13:B24"/>
    <mergeCell ref="C13:C15"/>
    <mergeCell ref="A6:A9"/>
    <mergeCell ref="B6:B9"/>
    <mergeCell ref="C6:C7"/>
    <mergeCell ref="D6:D7"/>
    <mergeCell ref="E6:E7"/>
    <mergeCell ref="C8:C9"/>
    <mergeCell ref="D8:D9"/>
    <mergeCell ref="E8:E9"/>
    <mergeCell ref="U4:U5"/>
    <mergeCell ref="J4:J5"/>
    <mergeCell ref="K4:K5"/>
    <mergeCell ref="L4:L5"/>
    <mergeCell ref="M4:M5"/>
    <mergeCell ref="N4:N5"/>
    <mergeCell ref="O4:O5"/>
    <mergeCell ref="P4:P5"/>
    <mergeCell ref="Q4:Q5"/>
    <mergeCell ref="R4:R5"/>
    <mergeCell ref="S4:S5"/>
    <mergeCell ref="T4:T5"/>
    <mergeCell ref="A1:I1"/>
    <mergeCell ref="A4:D5"/>
    <mergeCell ref="E4:E5"/>
    <mergeCell ref="F4:F5"/>
    <mergeCell ref="G4:G5"/>
    <mergeCell ref="H4:H5"/>
    <mergeCell ref="I4:I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P153"/>
  <sheetViews>
    <sheetView zoomScale="85" zoomScaleNormal="85" workbookViewId="0">
      <selection activeCell="E6" sqref="E6"/>
    </sheetView>
  </sheetViews>
  <sheetFormatPr defaultRowHeight="15.75"/>
  <cols>
    <col min="1" max="1" width="6" style="15" customWidth="1"/>
    <col min="2" max="3" width="9.375" style="5" customWidth="1"/>
    <col min="4" max="4" width="18.625" style="9" customWidth="1"/>
    <col min="5" max="5" width="8.375" style="3" customWidth="1"/>
    <col min="6" max="6" width="43.875" style="3" customWidth="1"/>
    <col min="7" max="7" width="9" style="3" customWidth="1"/>
    <col min="8" max="8" width="43.25" style="3" customWidth="1"/>
    <col min="9" max="11" width="10.625" style="9" customWidth="1"/>
    <col min="12" max="12" width="10.625" style="182" customWidth="1"/>
    <col min="13" max="13" width="10.625" style="3" customWidth="1"/>
    <col min="14" max="14" width="10.625" style="9" customWidth="1"/>
    <col min="15" max="16" width="10.625" style="3" customWidth="1"/>
    <col min="17" max="256" width="9" style="3"/>
    <col min="257" max="257" width="6" style="3" customWidth="1"/>
    <col min="258" max="259" width="9.375" style="3" customWidth="1"/>
    <col min="260" max="260" width="18.625" style="3" customWidth="1"/>
    <col min="261" max="261" width="8.375" style="3" customWidth="1"/>
    <col min="262" max="262" width="43.875" style="3" customWidth="1"/>
    <col min="263" max="263" width="9" style="3" customWidth="1"/>
    <col min="264" max="264" width="43.25" style="3" customWidth="1"/>
    <col min="265" max="272" width="10.625" style="3" customWidth="1"/>
    <col min="273" max="512" width="9" style="3"/>
    <col min="513" max="513" width="6" style="3" customWidth="1"/>
    <col min="514" max="515" width="9.375" style="3" customWidth="1"/>
    <col min="516" max="516" width="18.625" style="3" customWidth="1"/>
    <col min="517" max="517" width="8.375" style="3" customWidth="1"/>
    <col min="518" max="518" width="43.875" style="3" customWidth="1"/>
    <col min="519" max="519" width="9" style="3" customWidth="1"/>
    <col min="520" max="520" width="43.25" style="3" customWidth="1"/>
    <col min="521" max="528" width="10.625" style="3" customWidth="1"/>
    <col min="529" max="768" width="9" style="3"/>
    <col min="769" max="769" width="6" style="3" customWidth="1"/>
    <col min="770" max="771" width="9.375" style="3" customWidth="1"/>
    <col min="772" max="772" width="18.625" style="3" customWidth="1"/>
    <col min="773" max="773" width="8.375" style="3" customWidth="1"/>
    <col min="774" max="774" width="43.875" style="3" customWidth="1"/>
    <col min="775" max="775" width="9" style="3" customWidth="1"/>
    <col min="776" max="776" width="43.25" style="3" customWidth="1"/>
    <col min="777" max="784" width="10.625" style="3" customWidth="1"/>
    <col min="785" max="1024" width="9" style="3"/>
    <col min="1025" max="1025" width="6" style="3" customWidth="1"/>
    <col min="1026" max="1027" width="9.375" style="3" customWidth="1"/>
    <col min="1028" max="1028" width="18.625" style="3" customWidth="1"/>
    <col min="1029" max="1029" width="8.375" style="3" customWidth="1"/>
    <col min="1030" max="1030" width="43.875" style="3" customWidth="1"/>
    <col min="1031" max="1031" width="9" style="3" customWidth="1"/>
    <col min="1032" max="1032" width="43.25" style="3" customWidth="1"/>
    <col min="1033" max="1040" width="10.625" style="3" customWidth="1"/>
    <col min="1041" max="1280" width="9" style="3"/>
    <col min="1281" max="1281" width="6" style="3" customWidth="1"/>
    <col min="1282" max="1283" width="9.375" style="3" customWidth="1"/>
    <col min="1284" max="1284" width="18.625" style="3" customWidth="1"/>
    <col min="1285" max="1285" width="8.375" style="3" customWidth="1"/>
    <col min="1286" max="1286" width="43.875" style="3" customWidth="1"/>
    <col min="1287" max="1287" width="9" style="3" customWidth="1"/>
    <col min="1288" max="1288" width="43.25" style="3" customWidth="1"/>
    <col min="1289" max="1296" width="10.625" style="3" customWidth="1"/>
    <col min="1297" max="1536" width="9" style="3"/>
    <col min="1537" max="1537" width="6" style="3" customWidth="1"/>
    <col min="1538" max="1539" width="9.375" style="3" customWidth="1"/>
    <col min="1540" max="1540" width="18.625" style="3" customWidth="1"/>
    <col min="1541" max="1541" width="8.375" style="3" customWidth="1"/>
    <col min="1542" max="1542" width="43.875" style="3" customWidth="1"/>
    <col min="1543" max="1543" width="9" style="3" customWidth="1"/>
    <col min="1544" max="1544" width="43.25" style="3" customWidth="1"/>
    <col min="1545" max="1552" width="10.625" style="3" customWidth="1"/>
    <col min="1553" max="1792" width="9" style="3"/>
    <col min="1793" max="1793" width="6" style="3" customWidth="1"/>
    <col min="1794" max="1795" width="9.375" style="3" customWidth="1"/>
    <col min="1796" max="1796" width="18.625" style="3" customWidth="1"/>
    <col min="1797" max="1797" width="8.375" style="3" customWidth="1"/>
    <col min="1798" max="1798" width="43.875" style="3" customWidth="1"/>
    <col min="1799" max="1799" width="9" style="3" customWidth="1"/>
    <col min="1800" max="1800" width="43.25" style="3" customWidth="1"/>
    <col min="1801" max="1808" width="10.625" style="3" customWidth="1"/>
    <col min="1809" max="2048" width="9" style="3"/>
    <col min="2049" max="2049" width="6" style="3" customWidth="1"/>
    <col min="2050" max="2051" width="9.375" style="3" customWidth="1"/>
    <col min="2052" max="2052" width="18.625" style="3" customWidth="1"/>
    <col min="2053" max="2053" width="8.375" style="3" customWidth="1"/>
    <col min="2054" max="2054" width="43.875" style="3" customWidth="1"/>
    <col min="2055" max="2055" width="9" style="3" customWidth="1"/>
    <col min="2056" max="2056" width="43.25" style="3" customWidth="1"/>
    <col min="2057" max="2064" width="10.625" style="3" customWidth="1"/>
    <col min="2065" max="2304" width="9" style="3"/>
    <col min="2305" max="2305" width="6" style="3" customWidth="1"/>
    <col min="2306" max="2307" width="9.375" style="3" customWidth="1"/>
    <col min="2308" max="2308" width="18.625" style="3" customWidth="1"/>
    <col min="2309" max="2309" width="8.375" style="3" customWidth="1"/>
    <col min="2310" max="2310" width="43.875" style="3" customWidth="1"/>
    <col min="2311" max="2311" width="9" style="3" customWidth="1"/>
    <col min="2312" max="2312" width="43.25" style="3" customWidth="1"/>
    <col min="2313" max="2320" width="10.625" style="3" customWidth="1"/>
    <col min="2321" max="2560" width="9" style="3"/>
    <col min="2561" max="2561" width="6" style="3" customWidth="1"/>
    <col min="2562" max="2563" width="9.375" style="3" customWidth="1"/>
    <col min="2564" max="2564" width="18.625" style="3" customWidth="1"/>
    <col min="2565" max="2565" width="8.375" style="3" customWidth="1"/>
    <col min="2566" max="2566" width="43.875" style="3" customWidth="1"/>
    <col min="2567" max="2567" width="9" style="3" customWidth="1"/>
    <col min="2568" max="2568" width="43.25" style="3" customWidth="1"/>
    <col min="2569" max="2576" width="10.625" style="3" customWidth="1"/>
    <col min="2577" max="2816" width="9" style="3"/>
    <col min="2817" max="2817" width="6" style="3" customWidth="1"/>
    <col min="2818" max="2819" width="9.375" style="3" customWidth="1"/>
    <col min="2820" max="2820" width="18.625" style="3" customWidth="1"/>
    <col min="2821" max="2821" width="8.375" style="3" customWidth="1"/>
    <col min="2822" max="2822" width="43.875" style="3" customWidth="1"/>
    <col min="2823" max="2823" width="9" style="3" customWidth="1"/>
    <col min="2824" max="2824" width="43.25" style="3" customWidth="1"/>
    <col min="2825" max="2832" width="10.625" style="3" customWidth="1"/>
    <col min="2833" max="3072" width="9" style="3"/>
    <col min="3073" max="3073" width="6" style="3" customWidth="1"/>
    <col min="3074" max="3075" width="9.375" style="3" customWidth="1"/>
    <col min="3076" max="3076" width="18.625" style="3" customWidth="1"/>
    <col min="3077" max="3077" width="8.375" style="3" customWidth="1"/>
    <col min="3078" max="3078" width="43.875" style="3" customWidth="1"/>
    <col min="3079" max="3079" width="9" style="3" customWidth="1"/>
    <col min="3080" max="3080" width="43.25" style="3" customWidth="1"/>
    <col min="3081" max="3088" width="10.625" style="3" customWidth="1"/>
    <col min="3089" max="3328" width="9" style="3"/>
    <col min="3329" max="3329" width="6" style="3" customWidth="1"/>
    <col min="3330" max="3331" width="9.375" style="3" customWidth="1"/>
    <col min="3332" max="3332" width="18.625" style="3" customWidth="1"/>
    <col min="3333" max="3333" width="8.375" style="3" customWidth="1"/>
    <col min="3334" max="3334" width="43.875" style="3" customWidth="1"/>
    <col min="3335" max="3335" width="9" style="3" customWidth="1"/>
    <col min="3336" max="3336" width="43.25" style="3" customWidth="1"/>
    <col min="3337" max="3344" width="10.625" style="3" customWidth="1"/>
    <col min="3345" max="3584" width="9" style="3"/>
    <col min="3585" max="3585" width="6" style="3" customWidth="1"/>
    <col min="3586" max="3587" width="9.375" style="3" customWidth="1"/>
    <col min="3588" max="3588" width="18.625" style="3" customWidth="1"/>
    <col min="3589" max="3589" width="8.375" style="3" customWidth="1"/>
    <col min="3590" max="3590" width="43.875" style="3" customWidth="1"/>
    <col min="3591" max="3591" width="9" style="3" customWidth="1"/>
    <col min="3592" max="3592" width="43.25" style="3" customWidth="1"/>
    <col min="3593" max="3600" width="10.625" style="3" customWidth="1"/>
    <col min="3601" max="3840" width="9" style="3"/>
    <col min="3841" max="3841" width="6" style="3" customWidth="1"/>
    <col min="3842" max="3843" width="9.375" style="3" customWidth="1"/>
    <col min="3844" max="3844" width="18.625" style="3" customWidth="1"/>
    <col min="3845" max="3845" width="8.375" style="3" customWidth="1"/>
    <col min="3846" max="3846" width="43.875" style="3" customWidth="1"/>
    <col min="3847" max="3847" width="9" style="3" customWidth="1"/>
    <col min="3848" max="3848" width="43.25" style="3" customWidth="1"/>
    <col min="3849" max="3856" width="10.625" style="3" customWidth="1"/>
    <col min="3857" max="4096" width="9" style="3"/>
    <col min="4097" max="4097" width="6" style="3" customWidth="1"/>
    <col min="4098" max="4099" width="9.375" style="3" customWidth="1"/>
    <col min="4100" max="4100" width="18.625" style="3" customWidth="1"/>
    <col min="4101" max="4101" width="8.375" style="3" customWidth="1"/>
    <col min="4102" max="4102" width="43.875" style="3" customWidth="1"/>
    <col min="4103" max="4103" width="9" style="3" customWidth="1"/>
    <col min="4104" max="4104" width="43.25" style="3" customWidth="1"/>
    <col min="4105" max="4112" width="10.625" style="3" customWidth="1"/>
    <col min="4113" max="4352" width="9" style="3"/>
    <col min="4353" max="4353" width="6" style="3" customWidth="1"/>
    <col min="4354" max="4355" width="9.375" style="3" customWidth="1"/>
    <col min="4356" max="4356" width="18.625" style="3" customWidth="1"/>
    <col min="4357" max="4357" width="8.375" style="3" customWidth="1"/>
    <col min="4358" max="4358" width="43.875" style="3" customWidth="1"/>
    <col min="4359" max="4359" width="9" style="3" customWidth="1"/>
    <col min="4360" max="4360" width="43.25" style="3" customWidth="1"/>
    <col min="4361" max="4368" width="10.625" style="3" customWidth="1"/>
    <col min="4369" max="4608" width="9" style="3"/>
    <col min="4609" max="4609" width="6" style="3" customWidth="1"/>
    <col min="4610" max="4611" width="9.375" style="3" customWidth="1"/>
    <col min="4612" max="4612" width="18.625" style="3" customWidth="1"/>
    <col min="4613" max="4613" width="8.375" style="3" customWidth="1"/>
    <col min="4614" max="4614" width="43.875" style="3" customWidth="1"/>
    <col min="4615" max="4615" width="9" style="3" customWidth="1"/>
    <col min="4616" max="4616" width="43.25" style="3" customWidth="1"/>
    <col min="4617" max="4624" width="10.625" style="3" customWidth="1"/>
    <col min="4625" max="4864" width="9" style="3"/>
    <col min="4865" max="4865" width="6" style="3" customWidth="1"/>
    <col min="4866" max="4867" width="9.375" style="3" customWidth="1"/>
    <col min="4868" max="4868" width="18.625" style="3" customWidth="1"/>
    <col min="4869" max="4869" width="8.375" style="3" customWidth="1"/>
    <col min="4870" max="4870" width="43.875" style="3" customWidth="1"/>
    <col min="4871" max="4871" width="9" style="3" customWidth="1"/>
    <col min="4872" max="4872" width="43.25" style="3" customWidth="1"/>
    <col min="4873" max="4880" width="10.625" style="3" customWidth="1"/>
    <col min="4881" max="5120" width="9" style="3"/>
    <col min="5121" max="5121" width="6" style="3" customWidth="1"/>
    <col min="5122" max="5123" width="9.375" style="3" customWidth="1"/>
    <col min="5124" max="5124" width="18.625" style="3" customWidth="1"/>
    <col min="5125" max="5125" width="8.375" style="3" customWidth="1"/>
    <col min="5126" max="5126" width="43.875" style="3" customWidth="1"/>
    <col min="5127" max="5127" width="9" style="3" customWidth="1"/>
    <col min="5128" max="5128" width="43.25" style="3" customWidth="1"/>
    <col min="5129" max="5136" width="10.625" style="3" customWidth="1"/>
    <col min="5137" max="5376" width="9" style="3"/>
    <col min="5377" max="5377" width="6" style="3" customWidth="1"/>
    <col min="5378" max="5379" width="9.375" style="3" customWidth="1"/>
    <col min="5380" max="5380" width="18.625" style="3" customWidth="1"/>
    <col min="5381" max="5381" width="8.375" style="3" customWidth="1"/>
    <col min="5382" max="5382" width="43.875" style="3" customWidth="1"/>
    <col min="5383" max="5383" width="9" style="3" customWidth="1"/>
    <col min="5384" max="5384" width="43.25" style="3" customWidth="1"/>
    <col min="5385" max="5392" width="10.625" style="3" customWidth="1"/>
    <col min="5393" max="5632" width="9" style="3"/>
    <col min="5633" max="5633" width="6" style="3" customWidth="1"/>
    <col min="5634" max="5635" width="9.375" style="3" customWidth="1"/>
    <col min="5636" max="5636" width="18.625" style="3" customWidth="1"/>
    <col min="5637" max="5637" width="8.375" style="3" customWidth="1"/>
    <col min="5638" max="5638" width="43.875" style="3" customWidth="1"/>
    <col min="5639" max="5639" width="9" style="3" customWidth="1"/>
    <col min="5640" max="5640" width="43.25" style="3" customWidth="1"/>
    <col min="5641" max="5648" width="10.625" style="3" customWidth="1"/>
    <col min="5649" max="5888" width="9" style="3"/>
    <col min="5889" max="5889" width="6" style="3" customWidth="1"/>
    <col min="5890" max="5891" width="9.375" style="3" customWidth="1"/>
    <col min="5892" max="5892" width="18.625" style="3" customWidth="1"/>
    <col min="5893" max="5893" width="8.375" style="3" customWidth="1"/>
    <col min="5894" max="5894" width="43.875" style="3" customWidth="1"/>
    <col min="5895" max="5895" width="9" style="3" customWidth="1"/>
    <col min="5896" max="5896" width="43.25" style="3" customWidth="1"/>
    <col min="5897" max="5904" width="10.625" style="3" customWidth="1"/>
    <col min="5905" max="6144" width="9" style="3"/>
    <col min="6145" max="6145" width="6" style="3" customWidth="1"/>
    <col min="6146" max="6147" width="9.375" style="3" customWidth="1"/>
    <col min="6148" max="6148" width="18.625" style="3" customWidth="1"/>
    <col min="6149" max="6149" width="8.375" style="3" customWidth="1"/>
    <col min="6150" max="6150" width="43.875" style="3" customWidth="1"/>
    <col min="6151" max="6151" width="9" style="3" customWidth="1"/>
    <col min="6152" max="6152" width="43.25" style="3" customWidth="1"/>
    <col min="6153" max="6160" width="10.625" style="3" customWidth="1"/>
    <col min="6161" max="6400" width="9" style="3"/>
    <col min="6401" max="6401" width="6" style="3" customWidth="1"/>
    <col min="6402" max="6403" width="9.375" style="3" customWidth="1"/>
    <col min="6404" max="6404" width="18.625" style="3" customWidth="1"/>
    <col min="6405" max="6405" width="8.375" style="3" customWidth="1"/>
    <col min="6406" max="6406" width="43.875" style="3" customWidth="1"/>
    <col min="6407" max="6407" width="9" style="3" customWidth="1"/>
    <col min="6408" max="6408" width="43.25" style="3" customWidth="1"/>
    <col min="6409" max="6416" width="10.625" style="3" customWidth="1"/>
    <col min="6417" max="6656" width="9" style="3"/>
    <col min="6657" max="6657" width="6" style="3" customWidth="1"/>
    <col min="6658" max="6659" width="9.375" style="3" customWidth="1"/>
    <col min="6660" max="6660" width="18.625" style="3" customWidth="1"/>
    <col min="6661" max="6661" width="8.375" style="3" customWidth="1"/>
    <col min="6662" max="6662" width="43.875" style="3" customWidth="1"/>
    <col min="6663" max="6663" width="9" style="3" customWidth="1"/>
    <col min="6664" max="6664" width="43.25" style="3" customWidth="1"/>
    <col min="6665" max="6672" width="10.625" style="3" customWidth="1"/>
    <col min="6673" max="6912" width="9" style="3"/>
    <col min="6913" max="6913" width="6" style="3" customWidth="1"/>
    <col min="6914" max="6915" width="9.375" style="3" customWidth="1"/>
    <col min="6916" max="6916" width="18.625" style="3" customWidth="1"/>
    <col min="6917" max="6917" width="8.375" style="3" customWidth="1"/>
    <col min="6918" max="6918" width="43.875" style="3" customWidth="1"/>
    <col min="6919" max="6919" width="9" style="3" customWidth="1"/>
    <col min="6920" max="6920" width="43.25" style="3" customWidth="1"/>
    <col min="6921" max="6928" width="10.625" style="3" customWidth="1"/>
    <col min="6929" max="7168" width="9" style="3"/>
    <col min="7169" max="7169" width="6" style="3" customWidth="1"/>
    <col min="7170" max="7171" width="9.375" style="3" customWidth="1"/>
    <col min="7172" max="7172" width="18.625" style="3" customWidth="1"/>
    <col min="7173" max="7173" width="8.375" style="3" customWidth="1"/>
    <col min="7174" max="7174" width="43.875" style="3" customWidth="1"/>
    <col min="7175" max="7175" width="9" style="3" customWidth="1"/>
    <col min="7176" max="7176" width="43.25" style="3" customWidth="1"/>
    <col min="7177" max="7184" width="10.625" style="3" customWidth="1"/>
    <col min="7185" max="7424" width="9" style="3"/>
    <col min="7425" max="7425" width="6" style="3" customWidth="1"/>
    <col min="7426" max="7427" width="9.375" style="3" customWidth="1"/>
    <col min="7428" max="7428" width="18.625" style="3" customWidth="1"/>
    <col min="7429" max="7429" width="8.375" style="3" customWidth="1"/>
    <col min="7430" max="7430" width="43.875" style="3" customWidth="1"/>
    <col min="7431" max="7431" width="9" style="3" customWidth="1"/>
    <col min="7432" max="7432" width="43.25" style="3" customWidth="1"/>
    <col min="7433" max="7440" width="10.625" style="3" customWidth="1"/>
    <col min="7441" max="7680" width="9" style="3"/>
    <col min="7681" max="7681" width="6" style="3" customWidth="1"/>
    <col min="7682" max="7683" width="9.375" style="3" customWidth="1"/>
    <col min="7684" max="7684" width="18.625" style="3" customWidth="1"/>
    <col min="7685" max="7685" width="8.375" style="3" customWidth="1"/>
    <col min="7686" max="7686" width="43.875" style="3" customWidth="1"/>
    <col min="7687" max="7687" width="9" style="3" customWidth="1"/>
    <col min="7688" max="7688" width="43.25" style="3" customWidth="1"/>
    <col min="7689" max="7696" width="10.625" style="3" customWidth="1"/>
    <col min="7697" max="7936" width="9" style="3"/>
    <col min="7937" max="7937" width="6" style="3" customWidth="1"/>
    <col min="7938" max="7939" width="9.375" style="3" customWidth="1"/>
    <col min="7940" max="7940" width="18.625" style="3" customWidth="1"/>
    <col min="7941" max="7941" width="8.375" style="3" customWidth="1"/>
    <col min="7942" max="7942" width="43.875" style="3" customWidth="1"/>
    <col min="7943" max="7943" width="9" style="3" customWidth="1"/>
    <col min="7944" max="7944" width="43.25" style="3" customWidth="1"/>
    <col min="7945" max="7952" width="10.625" style="3" customWidth="1"/>
    <col min="7953" max="8192" width="9" style="3"/>
    <col min="8193" max="8193" width="6" style="3" customWidth="1"/>
    <col min="8194" max="8195" width="9.375" style="3" customWidth="1"/>
    <col min="8196" max="8196" width="18.625" style="3" customWidth="1"/>
    <col min="8197" max="8197" width="8.375" style="3" customWidth="1"/>
    <col min="8198" max="8198" width="43.875" style="3" customWidth="1"/>
    <col min="8199" max="8199" width="9" style="3" customWidth="1"/>
    <col min="8200" max="8200" width="43.25" style="3" customWidth="1"/>
    <col min="8201" max="8208" width="10.625" style="3" customWidth="1"/>
    <col min="8209" max="8448" width="9" style="3"/>
    <col min="8449" max="8449" width="6" style="3" customWidth="1"/>
    <col min="8450" max="8451" width="9.375" style="3" customWidth="1"/>
    <col min="8452" max="8452" width="18.625" style="3" customWidth="1"/>
    <col min="8453" max="8453" width="8.375" style="3" customWidth="1"/>
    <col min="8454" max="8454" width="43.875" style="3" customWidth="1"/>
    <col min="8455" max="8455" width="9" style="3" customWidth="1"/>
    <col min="8456" max="8456" width="43.25" style="3" customWidth="1"/>
    <col min="8457" max="8464" width="10.625" style="3" customWidth="1"/>
    <col min="8465" max="8704" width="9" style="3"/>
    <col min="8705" max="8705" width="6" style="3" customWidth="1"/>
    <col min="8706" max="8707" width="9.375" style="3" customWidth="1"/>
    <col min="8708" max="8708" width="18.625" style="3" customWidth="1"/>
    <col min="8709" max="8709" width="8.375" style="3" customWidth="1"/>
    <col min="8710" max="8710" width="43.875" style="3" customWidth="1"/>
    <col min="8711" max="8711" width="9" style="3" customWidth="1"/>
    <col min="8712" max="8712" width="43.25" style="3" customWidth="1"/>
    <col min="8713" max="8720" width="10.625" style="3" customWidth="1"/>
    <col min="8721" max="8960" width="9" style="3"/>
    <col min="8961" max="8961" width="6" style="3" customWidth="1"/>
    <col min="8962" max="8963" width="9.375" style="3" customWidth="1"/>
    <col min="8964" max="8964" width="18.625" style="3" customWidth="1"/>
    <col min="8965" max="8965" width="8.375" style="3" customWidth="1"/>
    <col min="8966" max="8966" width="43.875" style="3" customWidth="1"/>
    <col min="8967" max="8967" width="9" style="3" customWidth="1"/>
    <col min="8968" max="8968" width="43.25" style="3" customWidth="1"/>
    <col min="8969" max="8976" width="10.625" style="3" customWidth="1"/>
    <col min="8977" max="9216" width="9" style="3"/>
    <col min="9217" max="9217" width="6" style="3" customWidth="1"/>
    <col min="9218" max="9219" width="9.375" style="3" customWidth="1"/>
    <col min="9220" max="9220" width="18.625" style="3" customWidth="1"/>
    <col min="9221" max="9221" width="8.375" style="3" customWidth="1"/>
    <col min="9222" max="9222" width="43.875" style="3" customWidth="1"/>
    <col min="9223" max="9223" width="9" style="3" customWidth="1"/>
    <col min="9224" max="9224" width="43.25" style="3" customWidth="1"/>
    <col min="9225" max="9232" width="10.625" style="3" customWidth="1"/>
    <col min="9233" max="9472" width="9" style="3"/>
    <col min="9473" max="9473" width="6" style="3" customWidth="1"/>
    <col min="9474" max="9475" width="9.375" style="3" customWidth="1"/>
    <col min="9476" max="9476" width="18.625" style="3" customWidth="1"/>
    <col min="9477" max="9477" width="8.375" style="3" customWidth="1"/>
    <col min="9478" max="9478" width="43.875" style="3" customWidth="1"/>
    <col min="9479" max="9479" width="9" style="3" customWidth="1"/>
    <col min="9480" max="9480" width="43.25" style="3" customWidth="1"/>
    <col min="9481" max="9488" width="10.625" style="3" customWidth="1"/>
    <col min="9489" max="9728" width="9" style="3"/>
    <col min="9729" max="9729" width="6" style="3" customWidth="1"/>
    <col min="9730" max="9731" width="9.375" style="3" customWidth="1"/>
    <col min="9732" max="9732" width="18.625" style="3" customWidth="1"/>
    <col min="9733" max="9733" width="8.375" style="3" customWidth="1"/>
    <col min="9734" max="9734" width="43.875" style="3" customWidth="1"/>
    <col min="9735" max="9735" width="9" style="3" customWidth="1"/>
    <col min="9736" max="9736" width="43.25" style="3" customWidth="1"/>
    <col min="9737" max="9744" width="10.625" style="3" customWidth="1"/>
    <col min="9745" max="9984" width="9" style="3"/>
    <col min="9985" max="9985" width="6" style="3" customWidth="1"/>
    <col min="9986" max="9987" width="9.375" style="3" customWidth="1"/>
    <col min="9988" max="9988" width="18.625" style="3" customWidth="1"/>
    <col min="9989" max="9989" width="8.375" style="3" customWidth="1"/>
    <col min="9990" max="9990" width="43.875" style="3" customWidth="1"/>
    <col min="9991" max="9991" width="9" style="3" customWidth="1"/>
    <col min="9992" max="9992" width="43.25" style="3" customWidth="1"/>
    <col min="9993" max="10000" width="10.625" style="3" customWidth="1"/>
    <col min="10001" max="10240" width="9" style="3"/>
    <col min="10241" max="10241" width="6" style="3" customWidth="1"/>
    <col min="10242" max="10243" width="9.375" style="3" customWidth="1"/>
    <col min="10244" max="10244" width="18.625" style="3" customWidth="1"/>
    <col min="10245" max="10245" width="8.375" style="3" customWidth="1"/>
    <col min="10246" max="10246" width="43.875" style="3" customWidth="1"/>
    <col min="10247" max="10247" width="9" style="3" customWidth="1"/>
    <col min="10248" max="10248" width="43.25" style="3" customWidth="1"/>
    <col min="10249" max="10256" width="10.625" style="3" customWidth="1"/>
    <col min="10257" max="10496" width="9" style="3"/>
    <col min="10497" max="10497" width="6" style="3" customWidth="1"/>
    <col min="10498" max="10499" width="9.375" style="3" customWidth="1"/>
    <col min="10500" max="10500" width="18.625" style="3" customWidth="1"/>
    <col min="10501" max="10501" width="8.375" style="3" customWidth="1"/>
    <col min="10502" max="10502" width="43.875" style="3" customWidth="1"/>
    <col min="10503" max="10503" width="9" style="3" customWidth="1"/>
    <col min="10504" max="10504" width="43.25" style="3" customWidth="1"/>
    <col min="10505" max="10512" width="10.625" style="3" customWidth="1"/>
    <col min="10513" max="10752" width="9" style="3"/>
    <col min="10753" max="10753" width="6" style="3" customWidth="1"/>
    <col min="10754" max="10755" width="9.375" style="3" customWidth="1"/>
    <col min="10756" max="10756" width="18.625" style="3" customWidth="1"/>
    <col min="10757" max="10757" width="8.375" style="3" customWidth="1"/>
    <col min="10758" max="10758" width="43.875" style="3" customWidth="1"/>
    <col min="10759" max="10759" width="9" style="3" customWidth="1"/>
    <col min="10760" max="10760" width="43.25" style="3" customWidth="1"/>
    <col min="10761" max="10768" width="10.625" style="3" customWidth="1"/>
    <col min="10769" max="11008" width="9" style="3"/>
    <col min="11009" max="11009" width="6" style="3" customWidth="1"/>
    <col min="11010" max="11011" width="9.375" style="3" customWidth="1"/>
    <col min="11012" max="11012" width="18.625" style="3" customWidth="1"/>
    <col min="11013" max="11013" width="8.375" style="3" customWidth="1"/>
    <col min="11014" max="11014" width="43.875" style="3" customWidth="1"/>
    <col min="11015" max="11015" width="9" style="3" customWidth="1"/>
    <col min="11016" max="11016" width="43.25" style="3" customWidth="1"/>
    <col min="11017" max="11024" width="10.625" style="3" customWidth="1"/>
    <col min="11025" max="11264" width="9" style="3"/>
    <col min="11265" max="11265" width="6" style="3" customWidth="1"/>
    <col min="11266" max="11267" width="9.375" style="3" customWidth="1"/>
    <col min="11268" max="11268" width="18.625" style="3" customWidth="1"/>
    <col min="11269" max="11269" width="8.375" style="3" customWidth="1"/>
    <col min="11270" max="11270" width="43.875" style="3" customWidth="1"/>
    <col min="11271" max="11271" width="9" style="3" customWidth="1"/>
    <col min="11272" max="11272" width="43.25" style="3" customWidth="1"/>
    <col min="11273" max="11280" width="10.625" style="3" customWidth="1"/>
    <col min="11281" max="11520" width="9" style="3"/>
    <col min="11521" max="11521" width="6" style="3" customWidth="1"/>
    <col min="11522" max="11523" width="9.375" style="3" customWidth="1"/>
    <col min="11524" max="11524" width="18.625" style="3" customWidth="1"/>
    <col min="11525" max="11525" width="8.375" style="3" customWidth="1"/>
    <col min="11526" max="11526" width="43.875" style="3" customWidth="1"/>
    <col min="11527" max="11527" width="9" style="3" customWidth="1"/>
    <col min="11528" max="11528" width="43.25" style="3" customWidth="1"/>
    <col min="11529" max="11536" width="10.625" style="3" customWidth="1"/>
    <col min="11537" max="11776" width="9" style="3"/>
    <col min="11777" max="11777" width="6" style="3" customWidth="1"/>
    <col min="11778" max="11779" width="9.375" style="3" customWidth="1"/>
    <col min="11780" max="11780" width="18.625" style="3" customWidth="1"/>
    <col min="11781" max="11781" width="8.375" style="3" customWidth="1"/>
    <col min="11782" max="11782" width="43.875" style="3" customWidth="1"/>
    <col min="11783" max="11783" width="9" style="3" customWidth="1"/>
    <col min="11784" max="11784" width="43.25" style="3" customWidth="1"/>
    <col min="11785" max="11792" width="10.625" style="3" customWidth="1"/>
    <col min="11793" max="12032" width="9" style="3"/>
    <col min="12033" max="12033" width="6" style="3" customWidth="1"/>
    <col min="12034" max="12035" width="9.375" style="3" customWidth="1"/>
    <col min="12036" max="12036" width="18.625" style="3" customWidth="1"/>
    <col min="12037" max="12037" width="8.375" style="3" customWidth="1"/>
    <col min="12038" max="12038" width="43.875" style="3" customWidth="1"/>
    <col min="12039" max="12039" width="9" style="3" customWidth="1"/>
    <col min="12040" max="12040" width="43.25" style="3" customWidth="1"/>
    <col min="12041" max="12048" width="10.625" style="3" customWidth="1"/>
    <col min="12049" max="12288" width="9" style="3"/>
    <col min="12289" max="12289" width="6" style="3" customWidth="1"/>
    <col min="12290" max="12291" width="9.375" style="3" customWidth="1"/>
    <col min="12292" max="12292" width="18.625" style="3" customWidth="1"/>
    <col min="12293" max="12293" width="8.375" style="3" customWidth="1"/>
    <col min="12294" max="12294" width="43.875" style="3" customWidth="1"/>
    <col min="12295" max="12295" width="9" style="3" customWidth="1"/>
    <col min="12296" max="12296" width="43.25" style="3" customWidth="1"/>
    <col min="12297" max="12304" width="10.625" style="3" customWidth="1"/>
    <col min="12305" max="12544" width="9" style="3"/>
    <col min="12545" max="12545" width="6" style="3" customWidth="1"/>
    <col min="12546" max="12547" width="9.375" style="3" customWidth="1"/>
    <col min="12548" max="12548" width="18.625" style="3" customWidth="1"/>
    <col min="12549" max="12549" width="8.375" style="3" customWidth="1"/>
    <col min="12550" max="12550" width="43.875" style="3" customWidth="1"/>
    <col min="12551" max="12551" width="9" style="3" customWidth="1"/>
    <col min="12552" max="12552" width="43.25" style="3" customWidth="1"/>
    <col min="12553" max="12560" width="10.625" style="3" customWidth="1"/>
    <col min="12561" max="12800" width="9" style="3"/>
    <col min="12801" max="12801" width="6" style="3" customWidth="1"/>
    <col min="12802" max="12803" width="9.375" style="3" customWidth="1"/>
    <col min="12804" max="12804" width="18.625" style="3" customWidth="1"/>
    <col min="12805" max="12805" width="8.375" style="3" customWidth="1"/>
    <col min="12806" max="12806" width="43.875" style="3" customWidth="1"/>
    <col min="12807" max="12807" width="9" style="3" customWidth="1"/>
    <col min="12808" max="12808" width="43.25" style="3" customWidth="1"/>
    <col min="12809" max="12816" width="10.625" style="3" customWidth="1"/>
    <col min="12817" max="13056" width="9" style="3"/>
    <col min="13057" max="13057" width="6" style="3" customWidth="1"/>
    <col min="13058" max="13059" width="9.375" style="3" customWidth="1"/>
    <col min="13060" max="13060" width="18.625" style="3" customWidth="1"/>
    <col min="13061" max="13061" width="8.375" style="3" customWidth="1"/>
    <col min="13062" max="13062" width="43.875" style="3" customWidth="1"/>
    <col min="13063" max="13063" width="9" style="3" customWidth="1"/>
    <col min="13064" max="13064" width="43.25" style="3" customWidth="1"/>
    <col min="13065" max="13072" width="10.625" style="3" customWidth="1"/>
    <col min="13073" max="13312" width="9" style="3"/>
    <col min="13313" max="13313" width="6" style="3" customWidth="1"/>
    <col min="13314" max="13315" width="9.375" style="3" customWidth="1"/>
    <col min="13316" max="13316" width="18.625" style="3" customWidth="1"/>
    <col min="13317" max="13317" width="8.375" style="3" customWidth="1"/>
    <col min="13318" max="13318" width="43.875" style="3" customWidth="1"/>
    <col min="13319" max="13319" width="9" style="3" customWidth="1"/>
    <col min="13320" max="13320" width="43.25" style="3" customWidth="1"/>
    <col min="13321" max="13328" width="10.625" style="3" customWidth="1"/>
    <col min="13329" max="13568" width="9" style="3"/>
    <col min="13569" max="13569" width="6" style="3" customWidth="1"/>
    <col min="13570" max="13571" width="9.375" style="3" customWidth="1"/>
    <col min="13572" max="13572" width="18.625" style="3" customWidth="1"/>
    <col min="13573" max="13573" width="8.375" style="3" customWidth="1"/>
    <col min="13574" max="13574" width="43.875" style="3" customWidth="1"/>
    <col min="13575" max="13575" width="9" style="3" customWidth="1"/>
    <col min="13576" max="13576" width="43.25" style="3" customWidth="1"/>
    <col min="13577" max="13584" width="10.625" style="3" customWidth="1"/>
    <col min="13585" max="13824" width="9" style="3"/>
    <col min="13825" max="13825" width="6" style="3" customWidth="1"/>
    <col min="13826" max="13827" width="9.375" style="3" customWidth="1"/>
    <col min="13828" max="13828" width="18.625" style="3" customWidth="1"/>
    <col min="13829" max="13829" width="8.375" style="3" customWidth="1"/>
    <col min="13830" max="13830" width="43.875" style="3" customWidth="1"/>
    <col min="13831" max="13831" width="9" style="3" customWidth="1"/>
    <col min="13832" max="13832" width="43.25" style="3" customWidth="1"/>
    <col min="13833" max="13840" width="10.625" style="3" customWidth="1"/>
    <col min="13841" max="14080" width="9" style="3"/>
    <col min="14081" max="14081" width="6" style="3" customWidth="1"/>
    <col min="14082" max="14083" width="9.375" style="3" customWidth="1"/>
    <col min="14084" max="14084" width="18.625" style="3" customWidth="1"/>
    <col min="14085" max="14085" width="8.375" style="3" customWidth="1"/>
    <col min="14086" max="14086" width="43.875" style="3" customWidth="1"/>
    <col min="14087" max="14087" width="9" style="3" customWidth="1"/>
    <col min="14088" max="14088" width="43.25" style="3" customWidth="1"/>
    <col min="14089" max="14096" width="10.625" style="3" customWidth="1"/>
    <col min="14097" max="14336" width="9" style="3"/>
    <col min="14337" max="14337" width="6" style="3" customWidth="1"/>
    <col min="14338" max="14339" width="9.375" style="3" customWidth="1"/>
    <col min="14340" max="14340" width="18.625" style="3" customWidth="1"/>
    <col min="14341" max="14341" width="8.375" style="3" customWidth="1"/>
    <col min="14342" max="14342" width="43.875" style="3" customWidth="1"/>
    <col min="14343" max="14343" width="9" style="3" customWidth="1"/>
    <col min="14344" max="14344" width="43.25" style="3" customWidth="1"/>
    <col min="14345" max="14352" width="10.625" style="3" customWidth="1"/>
    <col min="14353" max="14592" width="9" style="3"/>
    <col min="14593" max="14593" width="6" style="3" customWidth="1"/>
    <col min="14594" max="14595" width="9.375" style="3" customWidth="1"/>
    <col min="14596" max="14596" width="18.625" style="3" customWidth="1"/>
    <col min="14597" max="14597" width="8.375" style="3" customWidth="1"/>
    <col min="14598" max="14598" width="43.875" style="3" customWidth="1"/>
    <col min="14599" max="14599" width="9" style="3" customWidth="1"/>
    <col min="14600" max="14600" width="43.25" style="3" customWidth="1"/>
    <col min="14601" max="14608" width="10.625" style="3" customWidth="1"/>
    <col min="14609" max="14848" width="9" style="3"/>
    <col min="14849" max="14849" width="6" style="3" customWidth="1"/>
    <col min="14850" max="14851" width="9.375" style="3" customWidth="1"/>
    <col min="14852" max="14852" width="18.625" style="3" customWidth="1"/>
    <col min="14853" max="14853" width="8.375" style="3" customWidth="1"/>
    <col min="14854" max="14854" width="43.875" style="3" customWidth="1"/>
    <col min="14855" max="14855" width="9" style="3" customWidth="1"/>
    <col min="14856" max="14856" width="43.25" style="3" customWidth="1"/>
    <col min="14857" max="14864" width="10.625" style="3" customWidth="1"/>
    <col min="14865" max="15104" width="9" style="3"/>
    <col min="15105" max="15105" width="6" style="3" customWidth="1"/>
    <col min="15106" max="15107" width="9.375" style="3" customWidth="1"/>
    <col min="15108" max="15108" width="18.625" style="3" customWidth="1"/>
    <col min="15109" max="15109" width="8.375" style="3" customWidth="1"/>
    <col min="15110" max="15110" width="43.875" style="3" customWidth="1"/>
    <col min="15111" max="15111" width="9" style="3" customWidth="1"/>
    <col min="15112" max="15112" width="43.25" style="3" customWidth="1"/>
    <col min="15113" max="15120" width="10.625" style="3" customWidth="1"/>
    <col min="15121" max="15360" width="9" style="3"/>
    <col min="15361" max="15361" width="6" style="3" customWidth="1"/>
    <col min="15362" max="15363" width="9.375" style="3" customWidth="1"/>
    <col min="15364" max="15364" width="18.625" style="3" customWidth="1"/>
    <col min="15365" max="15365" width="8.375" style="3" customWidth="1"/>
    <col min="15366" max="15366" width="43.875" style="3" customWidth="1"/>
    <col min="15367" max="15367" width="9" style="3" customWidth="1"/>
    <col min="15368" max="15368" width="43.25" style="3" customWidth="1"/>
    <col min="15369" max="15376" width="10.625" style="3" customWidth="1"/>
    <col min="15377" max="15616" width="9" style="3"/>
    <col min="15617" max="15617" width="6" style="3" customWidth="1"/>
    <col min="15618" max="15619" width="9.375" style="3" customWidth="1"/>
    <col min="15620" max="15620" width="18.625" style="3" customWidth="1"/>
    <col min="15621" max="15621" width="8.375" style="3" customWidth="1"/>
    <col min="15622" max="15622" width="43.875" style="3" customWidth="1"/>
    <col min="15623" max="15623" width="9" style="3" customWidth="1"/>
    <col min="15624" max="15624" width="43.25" style="3" customWidth="1"/>
    <col min="15625" max="15632" width="10.625" style="3" customWidth="1"/>
    <col min="15633" max="15872" width="9" style="3"/>
    <col min="15873" max="15873" width="6" style="3" customWidth="1"/>
    <col min="15874" max="15875" width="9.375" style="3" customWidth="1"/>
    <col min="15876" max="15876" width="18.625" style="3" customWidth="1"/>
    <col min="15877" max="15877" width="8.375" style="3" customWidth="1"/>
    <col min="15878" max="15878" width="43.875" style="3" customWidth="1"/>
    <col min="15879" max="15879" width="9" style="3" customWidth="1"/>
    <col min="15880" max="15880" width="43.25" style="3" customWidth="1"/>
    <col min="15881" max="15888" width="10.625" style="3" customWidth="1"/>
    <col min="15889" max="16128" width="9" style="3"/>
    <col min="16129" max="16129" width="6" style="3" customWidth="1"/>
    <col min="16130" max="16131" width="9.375" style="3" customWidth="1"/>
    <col min="16132" max="16132" width="18.625" style="3" customWidth="1"/>
    <col min="16133" max="16133" width="8.375" style="3" customWidth="1"/>
    <col min="16134" max="16134" width="43.875" style="3" customWidth="1"/>
    <col min="16135" max="16135" width="9" style="3" customWidth="1"/>
    <col min="16136" max="16136" width="43.25" style="3" customWidth="1"/>
    <col min="16137" max="16144" width="10.625" style="3" customWidth="1"/>
    <col min="16145" max="16384" width="9" style="3"/>
  </cols>
  <sheetData>
    <row r="1" spans="1:16" ht="15.75" customHeight="1">
      <c r="A1" s="489" t="s">
        <v>564</v>
      </c>
      <c r="B1" s="489"/>
      <c r="C1" s="489"/>
      <c r="D1" s="489"/>
      <c r="E1" s="489"/>
      <c r="F1" s="489"/>
      <c r="I1" s="2"/>
      <c r="J1" s="2"/>
      <c r="K1" s="2"/>
      <c r="L1" s="154"/>
    </row>
    <row r="2" spans="1:16" s="4" customFormat="1" ht="97.5" customHeight="1">
      <c r="A2" s="490" t="s">
        <v>252</v>
      </c>
      <c r="B2" s="490"/>
      <c r="C2" s="490"/>
      <c r="D2" s="490"/>
      <c r="E2" s="491"/>
      <c r="F2" s="491"/>
      <c r="G2" s="155"/>
      <c r="H2" s="155"/>
      <c r="I2" s="435"/>
      <c r="J2" s="435"/>
      <c r="K2" s="435"/>
      <c r="L2" s="156"/>
      <c r="N2" s="157"/>
    </row>
    <row r="3" spans="1:16" s="160" customFormat="1" ht="54" customHeight="1">
      <c r="A3" s="158" t="s">
        <v>62</v>
      </c>
      <c r="B3" s="158" t="s">
        <v>255</v>
      </c>
      <c r="C3" s="158" t="s">
        <v>63</v>
      </c>
      <c r="D3" s="158" t="s">
        <v>565</v>
      </c>
      <c r="E3" s="158" t="s">
        <v>245</v>
      </c>
      <c r="F3" s="159" t="s">
        <v>566</v>
      </c>
      <c r="G3" s="159" t="s">
        <v>246</v>
      </c>
      <c r="H3" s="159" t="s">
        <v>567</v>
      </c>
      <c r="I3" s="158" t="s">
        <v>105</v>
      </c>
      <c r="J3" s="159" t="s">
        <v>106</v>
      </c>
      <c r="K3" s="159" t="s">
        <v>107</v>
      </c>
      <c r="L3" s="158" t="s">
        <v>568</v>
      </c>
      <c r="M3" s="158" t="s">
        <v>569</v>
      </c>
      <c r="N3" s="158" t="s">
        <v>570</v>
      </c>
      <c r="O3" s="158" t="s">
        <v>571</v>
      </c>
      <c r="P3" s="158" t="s">
        <v>572</v>
      </c>
    </row>
    <row r="4" spans="1:16" s="9" customFormat="1" ht="110.25">
      <c r="A4" s="6" t="s">
        <v>64</v>
      </c>
      <c r="B4" s="6" t="s">
        <v>255</v>
      </c>
      <c r="C4" s="7"/>
      <c r="D4" s="161"/>
      <c r="E4" s="8"/>
      <c r="F4" s="28" t="s">
        <v>111</v>
      </c>
      <c r="G4" s="28"/>
      <c r="H4" s="8"/>
      <c r="I4" s="312" t="s">
        <v>108</v>
      </c>
      <c r="J4" s="312" t="s">
        <v>425</v>
      </c>
      <c r="K4" s="312" t="s">
        <v>426</v>
      </c>
      <c r="L4" s="312" t="s">
        <v>264</v>
      </c>
      <c r="M4" s="312" t="s">
        <v>265</v>
      </c>
      <c r="N4" s="312" t="s">
        <v>110</v>
      </c>
      <c r="O4" s="312" t="s">
        <v>109</v>
      </c>
      <c r="P4" s="232" t="s">
        <v>266</v>
      </c>
    </row>
    <row r="5" spans="1:16" ht="63" hidden="1">
      <c r="A5" s="423">
        <v>1</v>
      </c>
      <c r="B5" s="423" t="s">
        <v>65</v>
      </c>
      <c r="C5" s="117" t="s">
        <v>66</v>
      </c>
      <c r="D5" s="118" t="s">
        <v>67</v>
      </c>
      <c r="E5" s="117"/>
      <c r="F5" s="162"/>
      <c r="G5" s="162"/>
      <c r="H5" s="162"/>
      <c r="I5" s="117"/>
      <c r="J5" s="117"/>
      <c r="K5" s="117"/>
      <c r="L5" s="163"/>
      <c r="M5" s="117"/>
      <c r="N5" s="117"/>
      <c r="O5" s="431"/>
      <c r="P5" s="117"/>
    </row>
    <row r="6" spans="1:16" ht="38.25" customHeight="1">
      <c r="A6" s="492">
        <v>2</v>
      </c>
      <c r="B6" s="492" t="s">
        <v>69</v>
      </c>
      <c r="C6" s="493" t="s">
        <v>112</v>
      </c>
      <c r="D6" s="495" t="s">
        <v>256</v>
      </c>
      <c r="E6" s="10" t="s">
        <v>573</v>
      </c>
      <c r="F6" s="164" t="s">
        <v>267</v>
      </c>
      <c r="G6" s="164" t="s">
        <v>574</v>
      </c>
      <c r="H6" s="164" t="s">
        <v>267</v>
      </c>
      <c r="I6" s="12" t="s">
        <v>68</v>
      </c>
      <c r="J6" s="431" t="s">
        <v>70</v>
      </c>
      <c r="K6" s="431" t="s">
        <v>251</v>
      </c>
      <c r="L6" s="165"/>
      <c r="M6" s="10" t="s">
        <v>250</v>
      </c>
      <c r="N6" s="28" t="s">
        <v>70</v>
      </c>
      <c r="O6" s="10"/>
      <c r="P6" s="17"/>
    </row>
    <row r="7" spans="1:16" ht="38.25" customHeight="1">
      <c r="A7" s="492"/>
      <c r="B7" s="492"/>
      <c r="C7" s="494"/>
      <c r="D7" s="496"/>
      <c r="E7" s="10" t="s">
        <v>575</v>
      </c>
      <c r="F7" s="164" t="s">
        <v>268</v>
      </c>
      <c r="G7" s="164" t="s">
        <v>576</v>
      </c>
      <c r="H7" s="164" t="s">
        <v>268</v>
      </c>
      <c r="I7" s="12" t="s">
        <v>68</v>
      </c>
      <c r="J7" s="431" t="s">
        <v>251</v>
      </c>
      <c r="K7" s="431"/>
      <c r="L7" s="165"/>
      <c r="M7" s="10"/>
      <c r="N7" s="28" t="s">
        <v>250</v>
      </c>
      <c r="O7" s="10"/>
      <c r="P7" s="17"/>
    </row>
    <row r="8" spans="1:16" ht="38.25" customHeight="1">
      <c r="A8" s="492"/>
      <c r="B8" s="492"/>
      <c r="C8" s="494"/>
      <c r="D8" s="496"/>
      <c r="E8" s="10" t="s">
        <v>577</v>
      </c>
      <c r="F8" s="164" t="s">
        <v>269</v>
      </c>
      <c r="G8" s="164" t="s">
        <v>578</v>
      </c>
      <c r="H8" s="164" t="s">
        <v>269</v>
      </c>
      <c r="I8" s="12" t="s">
        <v>68</v>
      </c>
      <c r="J8" s="431" t="s">
        <v>251</v>
      </c>
      <c r="K8" s="431"/>
      <c r="L8" s="165"/>
      <c r="M8" s="10"/>
      <c r="N8" s="28" t="s">
        <v>250</v>
      </c>
      <c r="O8" s="10"/>
      <c r="P8" s="17"/>
    </row>
    <row r="9" spans="1:16" ht="31.5">
      <c r="A9" s="492"/>
      <c r="B9" s="492"/>
      <c r="C9" s="494"/>
      <c r="D9" s="496"/>
      <c r="E9" s="10" t="s">
        <v>579</v>
      </c>
      <c r="F9" s="164" t="s">
        <v>270</v>
      </c>
      <c r="G9" s="164" t="s">
        <v>580</v>
      </c>
      <c r="H9" s="164" t="s">
        <v>270</v>
      </c>
      <c r="I9" s="12" t="s">
        <v>68</v>
      </c>
      <c r="J9" s="431" t="s">
        <v>251</v>
      </c>
      <c r="K9" s="431"/>
      <c r="L9" s="165"/>
      <c r="M9" s="10"/>
      <c r="N9" s="28" t="s">
        <v>250</v>
      </c>
      <c r="O9" s="10"/>
      <c r="P9" s="17"/>
    </row>
    <row r="10" spans="1:16" ht="28.5" customHeight="1">
      <c r="A10" s="492"/>
      <c r="B10" s="492"/>
      <c r="C10" s="494"/>
      <c r="D10" s="497"/>
      <c r="E10" s="10" t="s">
        <v>581</v>
      </c>
      <c r="F10" s="3" t="s">
        <v>271</v>
      </c>
      <c r="G10" s="164" t="s">
        <v>582</v>
      </c>
      <c r="H10" s="3" t="s">
        <v>271</v>
      </c>
      <c r="I10" s="12" t="s">
        <v>68</v>
      </c>
      <c r="J10" s="431" t="s">
        <v>251</v>
      </c>
      <c r="K10" s="431"/>
      <c r="L10" s="165"/>
      <c r="M10" s="10"/>
      <c r="N10" s="28" t="s">
        <v>250</v>
      </c>
      <c r="O10" s="10"/>
      <c r="P10" s="17"/>
    </row>
    <row r="11" spans="1:16" ht="27" customHeight="1">
      <c r="A11" s="492"/>
      <c r="B11" s="492"/>
      <c r="C11" s="493" t="s">
        <v>113</v>
      </c>
      <c r="D11" s="495" t="s">
        <v>114</v>
      </c>
      <c r="E11" s="10" t="s">
        <v>583</v>
      </c>
      <c r="F11" s="17" t="s">
        <v>272</v>
      </c>
      <c r="G11" s="166" t="s">
        <v>584</v>
      </c>
      <c r="H11" s="17" t="s">
        <v>272</v>
      </c>
      <c r="I11" s="12" t="s">
        <v>68</v>
      </c>
      <c r="J11" s="12"/>
      <c r="K11" s="12" t="s">
        <v>70</v>
      </c>
      <c r="L11" s="28" t="s">
        <v>250</v>
      </c>
      <c r="M11" s="28" t="s">
        <v>250</v>
      </c>
      <c r="N11" s="28" t="s">
        <v>250</v>
      </c>
      <c r="O11" s="28" t="s">
        <v>250</v>
      </c>
      <c r="P11" s="28" t="s">
        <v>250</v>
      </c>
    </row>
    <row r="12" spans="1:16" ht="39" customHeight="1">
      <c r="A12" s="492"/>
      <c r="B12" s="492"/>
      <c r="C12" s="494"/>
      <c r="D12" s="496"/>
      <c r="E12" s="10" t="s">
        <v>585</v>
      </c>
      <c r="F12" s="166" t="s">
        <v>273</v>
      </c>
      <c r="G12" s="166" t="s">
        <v>586</v>
      </c>
      <c r="H12" s="166" t="s">
        <v>273</v>
      </c>
      <c r="I12" s="12" t="s">
        <v>68</v>
      </c>
      <c r="J12" s="12"/>
      <c r="K12" s="12"/>
      <c r="L12" s="12"/>
      <c r="M12" s="10" t="s">
        <v>250</v>
      </c>
      <c r="N12" s="28"/>
      <c r="O12" s="28"/>
      <c r="P12" s="28"/>
    </row>
    <row r="13" spans="1:16" ht="33.75" customHeight="1">
      <c r="A13" s="492"/>
      <c r="B13" s="492"/>
      <c r="C13" s="494"/>
      <c r="D13" s="496"/>
      <c r="E13" s="10" t="s">
        <v>587</v>
      </c>
      <c r="F13" s="166" t="s">
        <v>274</v>
      </c>
      <c r="G13" s="166" t="s">
        <v>588</v>
      </c>
      <c r="H13" s="166" t="s">
        <v>274</v>
      </c>
      <c r="I13" s="12" t="s">
        <v>68</v>
      </c>
      <c r="J13" s="12"/>
      <c r="K13" s="12" t="s">
        <v>251</v>
      </c>
      <c r="L13" s="12"/>
      <c r="M13" s="12" t="s">
        <v>250</v>
      </c>
      <c r="N13" s="12"/>
      <c r="O13" s="12"/>
      <c r="P13" s="12" t="s">
        <v>250</v>
      </c>
    </row>
    <row r="14" spans="1:16" ht="27.75" customHeight="1">
      <c r="A14" s="492"/>
      <c r="B14" s="492"/>
      <c r="C14" s="494"/>
      <c r="D14" s="496"/>
      <c r="E14" s="10" t="s">
        <v>589</v>
      </c>
      <c r="F14" s="166" t="s">
        <v>275</v>
      </c>
      <c r="G14" s="166" t="s">
        <v>590</v>
      </c>
      <c r="H14" s="166" t="s">
        <v>275</v>
      </c>
      <c r="I14" s="12" t="s">
        <v>68</v>
      </c>
      <c r="J14" s="12"/>
      <c r="K14" s="12" t="s">
        <v>70</v>
      </c>
      <c r="L14" s="12"/>
      <c r="M14" s="10" t="s">
        <v>250</v>
      </c>
      <c r="N14" s="28"/>
      <c r="O14" s="28"/>
      <c r="P14" s="28" t="s">
        <v>250</v>
      </c>
    </row>
    <row r="15" spans="1:16" ht="47.25">
      <c r="A15" s="492"/>
      <c r="B15" s="492"/>
      <c r="C15" s="431" t="s">
        <v>71</v>
      </c>
      <c r="D15" s="20" t="s">
        <v>72</v>
      </c>
      <c r="E15" s="10" t="s">
        <v>591</v>
      </c>
      <c r="F15" s="166" t="s">
        <v>276</v>
      </c>
      <c r="G15" s="166" t="s">
        <v>592</v>
      </c>
      <c r="H15" s="166" t="s">
        <v>276</v>
      </c>
      <c r="I15" s="12" t="s">
        <v>251</v>
      </c>
      <c r="J15" s="12" t="s">
        <v>250</v>
      </c>
      <c r="K15" s="12" t="s">
        <v>250</v>
      </c>
      <c r="L15" s="12" t="s">
        <v>250</v>
      </c>
      <c r="M15" s="12" t="s">
        <v>250</v>
      </c>
      <c r="N15" s="12" t="s">
        <v>250</v>
      </c>
      <c r="O15" s="12" t="s">
        <v>250</v>
      </c>
      <c r="P15" s="12" t="s">
        <v>250</v>
      </c>
    </row>
    <row r="16" spans="1:16" ht="63">
      <c r="A16" s="492"/>
      <c r="B16" s="492"/>
      <c r="C16" s="431" t="s">
        <v>73</v>
      </c>
      <c r="D16" s="20" t="s">
        <v>74</v>
      </c>
      <c r="E16" s="431" t="s">
        <v>593</v>
      </c>
      <c r="F16" s="166" t="s">
        <v>277</v>
      </c>
      <c r="G16" s="166" t="s">
        <v>594</v>
      </c>
      <c r="H16" s="166" t="s">
        <v>277</v>
      </c>
      <c r="I16" s="12" t="s">
        <v>250</v>
      </c>
      <c r="J16" s="12" t="s">
        <v>70</v>
      </c>
      <c r="K16" s="12" t="s">
        <v>70</v>
      </c>
      <c r="L16" s="12" t="s">
        <v>70</v>
      </c>
      <c r="M16" s="12" t="s">
        <v>70</v>
      </c>
      <c r="N16" s="12" t="s">
        <v>70</v>
      </c>
      <c r="O16" s="12" t="s">
        <v>70</v>
      </c>
      <c r="P16" s="12" t="s">
        <v>70</v>
      </c>
    </row>
    <row r="17" spans="1:16" ht="31.5">
      <c r="A17" s="492"/>
      <c r="B17" s="492"/>
      <c r="C17" s="431" t="s">
        <v>115</v>
      </c>
      <c r="D17" s="46" t="s">
        <v>116</v>
      </c>
      <c r="E17" s="431" t="s">
        <v>595</v>
      </c>
      <c r="F17" s="166" t="s">
        <v>278</v>
      </c>
      <c r="G17" s="166" t="s">
        <v>596</v>
      </c>
      <c r="H17" s="166" t="s">
        <v>278</v>
      </c>
      <c r="I17" s="12"/>
      <c r="J17" s="12"/>
      <c r="K17" s="12" t="s">
        <v>68</v>
      </c>
      <c r="L17" s="10"/>
      <c r="M17" s="12"/>
      <c r="N17" s="12"/>
      <c r="O17" s="12" t="s">
        <v>250</v>
      </c>
      <c r="P17" s="12" t="s">
        <v>70</v>
      </c>
    </row>
    <row r="18" spans="1:16" ht="78.75">
      <c r="A18" s="498"/>
      <c r="B18" s="498"/>
      <c r="C18" s="117" t="s">
        <v>117</v>
      </c>
      <c r="D18" s="118" t="s">
        <v>118</v>
      </c>
      <c r="E18" s="117" t="s">
        <v>597</v>
      </c>
      <c r="F18" s="118" t="s">
        <v>279</v>
      </c>
      <c r="G18" s="117" t="s">
        <v>598</v>
      </c>
      <c r="H18" s="118" t="s">
        <v>279</v>
      </c>
      <c r="I18" s="117" t="s">
        <v>68</v>
      </c>
      <c r="J18" s="117"/>
      <c r="K18" s="117" t="s">
        <v>70</v>
      </c>
      <c r="L18" s="163"/>
      <c r="M18" s="117" t="s">
        <v>250</v>
      </c>
      <c r="N18" s="117"/>
      <c r="O18" s="117"/>
      <c r="P18" s="117"/>
    </row>
    <row r="19" spans="1:16" ht="47.25">
      <c r="A19" s="498"/>
      <c r="B19" s="498"/>
      <c r="C19" s="117" t="s">
        <v>119</v>
      </c>
      <c r="D19" s="118" t="s">
        <v>120</v>
      </c>
      <c r="E19" s="117" t="s">
        <v>599</v>
      </c>
      <c r="F19" s="118" t="s">
        <v>280</v>
      </c>
      <c r="G19" s="117" t="s">
        <v>600</v>
      </c>
      <c r="H19" s="118" t="s">
        <v>280</v>
      </c>
      <c r="I19" s="117" t="s">
        <v>68</v>
      </c>
      <c r="J19" s="117"/>
      <c r="K19" s="117"/>
      <c r="L19" s="163"/>
      <c r="M19" s="117" t="s">
        <v>250</v>
      </c>
      <c r="N19" s="117"/>
      <c r="O19" s="117"/>
      <c r="P19" s="117"/>
    </row>
    <row r="20" spans="1:16" ht="63">
      <c r="A20" s="498"/>
      <c r="B20" s="498"/>
      <c r="C20" s="429" t="s">
        <v>121</v>
      </c>
      <c r="D20" s="433" t="s">
        <v>122</v>
      </c>
      <c r="E20" s="117" t="s">
        <v>601</v>
      </c>
      <c r="F20" s="162" t="s">
        <v>281</v>
      </c>
      <c r="G20" s="162" t="s">
        <v>602</v>
      </c>
      <c r="H20" s="162" t="s">
        <v>281</v>
      </c>
      <c r="I20" s="431" t="s">
        <v>251</v>
      </c>
      <c r="J20" s="431"/>
      <c r="K20" s="431" t="s">
        <v>250</v>
      </c>
      <c r="L20" s="165"/>
      <c r="M20" s="431" t="s">
        <v>250</v>
      </c>
      <c r="N20" s="431"/>
      <c r="O20" s="431"/>
      <c r="P20" s="431"/>
    </row>
    <row r="21" spans="1:16" ht="31.5">
      <c r="A21" s="499">
        <v>4</v>
      </c>
      <c r="B21" s="501" t="s">
        <v>76</v>
      </c>
      <c r="C21" s="502" t="s">
        <v>123</v>
      </c>
      <c r="D21" s="504" t="s">
        <v>124</v>
      </c>
      <c r="E21" s="510" t="s">
        <v>603</v>
      </c>
      <c r="F21" s="514" t="s">
        <v>282</v>
      </c>
      <c r="G21" s="167" t="s">
        <v>604</v>
      </c>
      <c r="H21" s="167" t="s">
        <v>283</v>
      </c>
      <c r="I21" s="45" t="s">
        <v>68</v>
      </c>
      <c r="J21" s="45" t="s">
        <v>251</v>
      </c>
      <c r="K21" s="431"/>
      <c r="L21" s="165"/>
      <c r="M21" s="28"/>
      <c r="N21" s="28" t="s">
        <v>250</v>
      </c>
      <c r="O21" s="28"/>
      <c r="P21" s="431"/>
    </row>
    <row r="22" spans="1:16" ht="26.25" customHeight="1">
      <c r="A22" s="500"/>
      <c r="B22" s="498"/>
      <c r="C22" s="503"/>
      <c r="D22" s="505"/>
      <c r="E22" s="511"/>
      <c r="F22" s="515"/>
      <c r="G22" s="167" t="s">
        <v>605</v>
      </c>
      <c r="H22" s="313" t="s">
        <v>606</v>
      </c>
      <c r="I22" s="45" t="s">
        <v>68</v>
      </c>
      <c r="J22" s="45" t="s">
        <v>251</v>
      </c>
      <c r="K22" s="431"/>
      <c r="L22" s="165"/>
      <c r="M22" s="28"/>
      <c r="N22" s="28" t="s">
        <v>250</v>
      </c>
      <c r="O22" s="28"/>
      <c r="P22" s="431"/>
    </row>
    <row r="23" spans="1:16">
      <c r="A23" s="500"/>
      <c r="B23" s="498"/>
      <c r="C23" s="503"/>
      <c r="D23" s="505"/>
      <c r="E23" s="511"/>
      <c r="F23" s="515"/>
      <c r="G23" s="167" t="s">
        <v>607</v>
      </c>
      <c r="H23" s="167" t="s">
        <v>284</v>
      </c>
      <c r="I23" s="45" t="s">
        <v>68</v>
      </c>
      <c r="J23" s="45" t="s">
        <v>251</v>
      </c>
      <c r="K23" s="431"/>
      <c r="L23" s="165"/>
      <c r="M23" s="28"/>
      <c r="N23" s="28" t="s">
        <v>250</v>
      </c>
      <c r="O23" s="28"/>
      <c r="P23" s="431"/>
    </row>
    <row r="24" spans="1:16" ht="31.5">
      <c r="A24" s="500"/>
      <c r="B24" s="498"/>
      <c r="C24" s="503"/>
      <c r="D24" s="505"/>
      <c r="E24" s="511"/>
      <c r="F24" s="515"/>
      <c r="G24" s="167" t="s">
        <v>608</v>
      </c>
      <c r="H24" s="167" t="s">
        <v>285</v>
      </c>
      <c r="I24" s="45" t="s">
        <v>68</v>
      </c>
      <c r="J24" s="45" t="s">
        <v>251</v>
      </c>
      <c r="K24" s="431"/>
      <c r="L24" s="165"/>
      <c r="M24" s="28"/>
      <c r="N24" s="28" t="s">
        <v>250</v>
      </c>
      <c r="O24" s="10"/>
      <c r="P24" s="431"/>
    </row>
    <row r="25" spans="1:16" ht="31.5">
      <c r="A25" s="500"/>
      <c r="B25" s="498"/>
      <c r="C25" s="503"/>
      <c r="D25" s="505"/>
      <c r="E25" s="511"/>
      <c r="F25" s="515"/>
      <c r="G25" s="167" t="s">
        <v>609</v>
      </c>
      <c r="H25" s="168" t="s">
        <v>286</v>
      </c>
      <c r="I25" s="45" t="s">
        <v>68</v>
      </c>
      <c r="J25" s="45" t="s">
        <v>251</v>
      </c>
      <c r="K25" s="431"/>
      <c r="L25" s="165"/>
      <c r="M25" s="28"/>
      <c r="N25" s="28" t="s">
        <v>250</v>
      </c>
      <c r="O25" s="10"/>
      <c r="P25" s="431"/>
    </row>
    <row r="26" spans="1:16" ht="31.5">
      <c r="A26" s="500"/>
      <c r="B26" s="498"/>
      <c r="C26" s="503"/>
      <c r="D26" s="505"/>
      <c r="E26" s="511"/>
      <c r="F26" s="515"/>
      <c r="G26" s="167" t="s">
        <v>610</v>
      </c>
      <c r="H26" s="168" t="s">
        <v>287</v>
      </c>
      <c r="I26" s="45" t="s">
        <v>68</v>
      </c>
      <c r="J26" s="45" t="s">
        <v>251</v>
      </c>
      <c r="K26" s="431"/>
      <c r="L26" s="165"/>
      <c r="M26" s="28"/>
      <c r="N26" s="28" t="s">
        <v>250</v>
      </c>
      <c r="O26" s="10"/>
      <c r="P26" s="431"/>
    </row>
    <row r="27" spans="1:16" ht="63">
      <c r="A27" s="500"/>
      <c r="B27" s="498"/>
      <c r="C27" s="503"/>
      <c r="D27" s="505"/>
      <c r="E27" s="511"/>
      <c r="F27" s="515"/>
      <c r="G27" s="167" t="s">
        <v>611</v>
      </c>
      <c r="H27" s="167" t="s">
        <v>288</v>
      </c>
      <c r="I27" s="45" t="s">
        <v>68</v>
      </c>
      <c r="J27" s="45" t="s">
        <v>251</v>
      </c>
      <c r="K27" s="431"/>
      <c r="L27" s="165"/>
      <c r="M27" s="28"/>
      <c r="N27" s="28" t="s">
        <v>250</v>
      </c>
      <c r="O27" s="10"/>
      <c r="P27" s="431"/>
    </row>
    <row r="28" spans="1:16" ht="63">
      <c r="A28" s="500"/>
      <c r="B28" s="498"/>
      <c r="C28" s="503"/>
      <c r="D28" s="505"/>
      <c r="E28" s="511"/>
      <c r="F28" s="515"/>
      <c r="G28" s="167" t="s">
        <v>612</v>
      </c>
      <c r="H28" s="169" t="s">
        <v>289</v>
      </c>
      <c r="I28" s="45" t="s">
        <v>68</v>
      </c>
      <c r="J28" s="45" t="s">
        <v>251</v>
      </c>
      <c r="K28" s="431"/>
      <c r="L28" s="165"/>
      <c r="M28" s="28"/>
      <c r="N28" s="28" t="s">
        <v>250</v>
      </c>
      <c r="O28" s="10"/>
      <c r="P28" s="431"/>
    </row>
    <row r="29" spans="1:16">
      <c r="A29" s="500"/>
      <c r="B29" s="498"/>
      <c r="C29" s="503"/>
      <c r="D29" s="505"/>
      <c r="E29" s="512"/>
      <c r="F29" s="516"/>
      <c r="G29" s="167" t="s">
        <v>613</v>
      </c>
      <c r="H29" s="169" t="s">
        <v>290</v>
      </c>
      <c r="I29" s="45" t="s">
        <v>68</v>
      </c>
      <c r="J29" s="45" t="s">
        <v>251</v>
      </c>
      <c r="K29" s="431"/>
      <c r="L29" s="165"/>
      <c r="M29" s="28"/>
      <c r="N29" s="28" t="s">
        <v>250</v>
      </c>
      <c r="O29" s="10"/>
      <c r="P29" s="431" t="s">
        <v>250</v>
      </c>
    </row>
    <row r="30" spans="1:16" ht="31.5">
      <c r="A30" s="500"/>
      <c r="B30" s="498"/>
      <c r="C30" s="502" t="s">
        <v>125</v>
      </c>
      <c r="D30" s="504" t="s">
        <v>126</v>
      </c>
      <c r="E30" s="510" t="s">
        <v>614</v>
      </c>
      <c r="F30" s="514" t="s">
        <v>126</v>
      </c>
      <c r="G30" s="436" t="s">
        <v>615</v>
      </c>
      <c r="H30" s="167" t="s">
        <v>291</v>
      </c>
      <c r="I30" s="45" t="s">
        <v>68</v>
      </c>
      <c r="J30" s="45" t="s">
        <v>251</v>
      </c>
      <c r="K30" s="431"/>
      <c r="L30" s="165"/>
      <c r="M30" s="28"/>
      <c r="N30" s="28" t="s">
        <v>250</v>
      </c>
      <c r="O30" s="10"/>
      <c r="P30" s="431" t="s">
        <v>250</v>
      </c>
    </row>
    <row r="31" spans="1:16" ht="31.5" customHeight="1">
      <c r="A31" s="500"/>
      <c r="B31" s="498"/>
      <c r="C31" s="503"/>
      <c r="D31" s="505"/>
      <c r="E31" s="511"/>
      <c r="F31" s="515"/>
      <c r="G31" s="436" t="s">
        <v>616</v>
      </c>
      <c r="H31" s="169" t="s">
        <v>292</v>
      </c>
      <c r="I31" s="45" t="s">
        <v>68</v>
      </c>
      <c r="J31" s="45" t="s">
        <v>251</v>
      </c>
      <c r="K31" s="431"/>
      <c r="L31" s="165"/>
      <c r="M31" s="28"/>
      <c r="N31" s="28" t="s">
        <v>250</v>
      </c>
      <c r="O31" s="10"/>
      <c r="P31" s="431" t="s">
        <v>250</v>
      </c>
    </row>
    <row r="32" spans="1:16" ht="31.5">
      <c r="A32" s="500"/>
      <c r="B32" s="498"/>
      <c r="C32" s="503"/>
      <c r="D32" s="505"/>
      <c r="E32" s="511"/>
      <c r="F32" s="515"/>
      <c r="G32" s="436" t="s">
        <v>617</v>
      </c>
      <c r="H32" s="169" t="s">
        <v>293</v>
      </c>
      <c r="I32" s="45" t="s">
        <v>68</v>
      </c>
      <c r="J32" s="45" t="s">
        <v>251</v>
      </c>
      <c r="K32" s="431"/>
      <c r="L32" s="165"/>
      <c r="M32" s="28"/>
      <c r="N32" s="28" t="s">
        <v>250</v>
      </c>
      <c r="O32" s="10"/>
      <c r="P32" s="431" t="s">
        <v>250</v>
      </c>
    </row>
    <row r="33" spans="1:16" ht="31.5" customHeight="1">
      <c r="A33" s="500"/>
      <c r="B33" s="498"/>
      <c r="C33" s="503"/>
      <c r="D33" s="505"/>
      <c r="E33" s="511"/>
      <c r="F33" s="515"/>
      <c r="G33" s="436" t="s">
        <v>618</v>
      </c>
      <c r="H33" s="167" t="s">
        <v>294</v>
      </c>
      <c r="I33" s="45" t="s">
        <v>68</v>
      </c>
      <c r="J33" s="45" t="s">
        <v>251</v>
      </c>
      <c r="K33" s="431"/>
      <c r="L33" s="165"/>
      <c r="M33" s="28"/>
      <c r="N33" s="28" t="s">
        <v>250</v>
      </c>
      <c r="O33" s="10"/>
      <c r="P33" s="431" t="s">
        <v>250</v>
      </c>
    </row>
    <row r="34" spans="1:16" ht="31.5">
      <c r="A34" s="500"/>
      <c r="B34" s="498"/>
      <c r="C34" s="503"/>
      <c r="D34" s="505"/>
      <c r="E34" s="511"/>
      <c r="F34" s="515"/>
      <c r="G34" s="436" t="s">
        <v>619</v>
      </c>
      <c r="H34" s="167" t="s">
        <v>295</v>
      </c>
      <c r="I34" s="45" t="s">
        <v>68</v>
      </c>
      <c r="J34" s="45" t="s">
        <v>251</v>
      </c>
      <c r="K34" s="431"/>
      <c r="L34" s="165"/>
      <c r="M34" s="28"/>
      <c r="N34" s="28" t="s">
        <v>250</v>
      </c>
      <c r="O34" s="10"/>
      <c r="P34" s="431" t="s">
        <v>250</v>
      </c>
    </row>
    <row r="35" spans="1:16" ht="31.5">
      <c r="A35" s="500"/>
      <c r="B35" s="498"/>
      <c r="C35" s="503"/>
      <c r="D35" s="505"/>
      <c r="E35" s="512"/>
      <c r="F35" s="516"/>
      <c r="G35" s="436" t="s">
        <v>620</v>
      </c>
      <c r="H35" s="167" t="s">
        <v>296</v>
      </c>
      <c r="I35" s="45" t="s">
        <v>68</v>
      </c>
      <c r="J35" s="45" t="s">
        <v>251</v>
      </c>
      <c r="K35" s="431"/>
      <c r="L35" s="165"/>
      <c r="M35" s="28"/>
      <c r="N35" s="28" t="s">
        <v>250</v>
      </c>
      <c r="O35" s="10"/>
      <c r="P35" s="431"/>
    </row>
    <row r="36" spans="1:16" ht="31.5">
      <c r="A36" s="500"/>
      <c r="B36" s="498"/>
      <c r="C36" s="503"/>
      <c r="D36" s="505"/>
      <c r="E36" s="436" t="s">
        <v>621</v>
      </c>
      <c r="F36" s="167" t="s">
        <v>297</v>
      </c>
      <c r="G36" s="436" t="s">
        <v>622</v>
      </c>
      <c r="H36" s="167" t="s">
        <v>297</v>
      </c>
      <c r="I36" s="45" t="s">
        <v>68</v>
      </c>
      <c r="J36" s="45" t="s">
        <v>251</v>
      </c>
      <c r="K36" s="431"/>
      <c r="L36" s="165"/>
      <c r="M36" s="28"/>
      <c r="N36" s="28" t="s">
        <v>250</v>
      </c>
      <c r="O36" s="10"/>
      <c r="P36" s="431" t="s">
        <v>250</v>
      </c>
    </row>
    <row r="37" spans="1:16" ht="31.5" customHeight="1">
      <c r="A37" s="500"/>
      <c r="B37" s="498"/>
      <c r="C37" s="502" t="s">
        <v>127</v>
      </c>
      <c r="D37" s="507" t="s">
        <v>257</v>
      </c>
      <c r="E37" s="510" t="s">
        <v>623</v>
      </c>
      <c r="F37" s="504" t="s">
        <v>257</v>
      </c>
      <c r="G37" s="436" t="s">
        <v>624</v>
      </c>
      <c r="H37" s="169" t="s">
        <v>298</v>
      </c>
      <c r="I37" s="45" t="s">
        <v>68</v>
      </c>
      <c r="J37" s="45" t="s">
        <v>251</v>
      </c>
      <c r="K37" s="431"/>
      <c r="L37" s="165"/>
      <c r="M37" s="28"/>
      <c r="N37" s="28" t="s">
        <v>250</v>
      </c>
      <c r="O37" s="10"/>
      <c r="P37" s="431"/>
    </row>
    <row r="38" spans="1:16">
      <c r="A38" s="500"/>
      <c r="B38" s="498"/>
      <c r="C38" s="503"/>
      <c r="D38" s="508"/>
      <c r="E38" s="511"/>
      <c r="F38" s="505"/>
      <c r="G38" s="436" t="s">
        <v>625</v>
      </c>
      <c r="H38" s="169" t="s">
        <v>299</v>
      </c>
      <c r="I38" s="45" t="s">
        <v>68</v>
      </c>
      <c r="J38" s="45" t="s">
        <v>251</v>
      </c>
      <c r="K38" s="431"/>
      <c r="L38" s="165"/>
      <c r="M38" s="28"/>
      <c r="N38" s="28" t="s">
        <v>250</v>
      </c>
      <c r="O38" s="10"/>
      <c r="P38" s="431"/>
    </row>
    <row r="39" spans="1:16">
      <c r="A39" s="500"/>
      <c r="B39" s="498"/>
      <c r="C39" s="503"/>
      <c r="D39" s="508"/>
      <c r="E39" s="511"/>
      <c r="F39" s="505"/>
      <c r="G39" s="436" t="s">
        <v>626</v>
      </c>
      <c r="H39" s="169" t="s">
        <v>300</v>
      </c>
      <c r="I39" s="45" t="s">
        <v>68</v>
      </c>
      <c r="J39" s="45" t="s">
        <v>251</v>
      </c>
      <c r="K39" s="18"/>
      <c r="L39" s="165"/>
      <c r="M39" s="10"/>
      <c r="N39" s="28"/>
      <c r="O39" s="10"/>
      <c r="P39" s="431" t="s">
        <v>250</v>
      </c>
    </row>
    <row r="40" spans="1:16">
      <c r="A40" s="500"/>
      <c r="B40" s="498"/>
      <c r="C40" s="503"/>
      <c r="D40" s="508"/>
      <c r="E40" s="511"/>
      <c r="F40" s="505"/>
      <c r="G40" s="436" t="s">
        <v>627</v>
      </c>
      <c r="H40" s="166" t="s">
        <v>301</v>
      </c>
      <c r="I40" s="45" t="s">
        <v>68</v>
      </c>
      <c r="J40" s="45" t="s">
        <v>251</v>
      </c>
      <c r="K40" s="431"/>
      <c r="L40" s="165"/>
      <c r="M40" s="28"/>
      <c r="N40" s="28" t="s">
        <v>250</v>
      </c>
      <c r="O40" s="10"/>
      <c r="P40" s="431"/>
    </row>
    <row r="41" spans="1:16">
      <c r="A41" s="500"/>
      <c r="B41" s="498"/>
      <c r="C41" s="503"/>
      <c r="D41" s="508"/>
      <c r="E41" s="511"/>
      <c r="F41" s="505"/>
      <c r="G41" s="436" t="s">
        <v>628</v>
      </c>
      <c r="H41" s="166" t="s">
        <v>302</v>
      </c>
      <c r="I41" s="18" t="s">
        <v>68</v>
      </c>
      <c r="J41" s="18"/>
      <c r="K41" s="18" t="s">
        <v>251</v>
      </c>
      <c r="L41" s="165"/>
      <c r="M41" s="10" t="s">
        <v>250</v>
      </c>
      <c r="N41" s="28"/>
      <c r="O41" s="10"/>
      <c r="P41" s="431"/>
    </row>
    <row r="42" spans="1:16">
      <c r="A42" s="500"/>
      <c r="B42" s="498"/>
      <c r="C42" s="503"/>
      <c r="D42" s="508"/>
      <c r="E42" s="511"/>
      <c r="F42" s="505"/>
      <c r="G42" s="436" t="s">
        <v>629</v>
      </c>
      <c r="H42" s="166" t="s">
        <v>303</v>
      </c>
      <c r="I42" s="45" t="s">
        <v>68</v>
      </c>
      <c r="J42" s="45" t="s">
        <v>251</v>
      </c>
      <c r="K42" s="18"/>
      <c r="L42" s="165"/>
      <c r="M42" s="10"/>
      <c r="N42" s="28"/>
      <c r="O42" s="10"/>
      <c r="P42" s="431" t="s">
        <v>250</v>
      </c>
    </row>
    <row r="43" spans="1:16">
      <c r="A43" s="500"/>
      <c r="B43" s="498"/>
      <c r="C43" s="503"/>
      <c r="D43" s="508"/>
      <c r="E43" s="511"/>
      <c r="F43" s="505"/>
      <c r="G43" s="436" t="s">
        <v>630</v>
      </c>
      <c r="H43" s="166" t="s">
        <v>631</v>
      </c>
      <c r="I43" s="45" t="s">
        <v>68</v>
      </c>
      <c r="J43" s="45" t="s">
        <v>251</v>
      </c>
      <c r="K43" s="18"/>
      <c r="L43" s="165"/>
      <c r="M43" s="10" t="s">
        <v>250</v>
      </c>
      <c r="N43" s="28" t="s">
        <v>250</v>
      </c>
      <c r="O43" s="10"/>
      <c r="P43" s="431" t="s">
        <v>250</v>
      </c>
    </row>
    <row r="44" spans="1:16" ht="31.5">
      <c r="A44" s="500"/>
      <c r="B44" s="498"/>
      <c r="C44" s="503"/>
      <c r="D44" s="508"/>
      <c r="E44" s="511"/>
      <c r="F44" s="505"/>
      <c r="G44" s="436" t="s">
        <v>632</v>
      </c>
      <c r="H44" s="17" t="s">
        <v>304</v>
      </c>
      <c r="I44" s="18" t="s">
        <v>68</v>
      </c>
      <c r="J44" s="18" t="s">
        <v>251</v>
      </c>
      <c r="K44" s="18"/>
      <c r="L44" s="165"/>
      <c r="M44" s="10"/>
      <c r="N44" s="28" t="s">
        <v>250</v>
      </c>
      <c r="O44" s="10"/>
      <c r="P44" s="431"/>
    </row>
    <row r="45" spans="1:16" ht="31.5">
      <c r="A45" s="500"/>
      <c r="B45" s="498"/>
      <c r="C45" s="506"/>
      <c r="D45" s="509"/>
      <c r="E45" s="512"/>
      <c r="F45" s="513"/>
      <c r="G45" s="436" t="s">
        <v>633</v>
      </c>
      <c r="H45" s="17" t="s">
        <v>305</v>
      </c>
      <c r="I45" s="18" t="s">
        <v>68</v>
      </c>
      <c r="J45" s="18" t="s">
        <v>251</v>
      </c>
      <c r="K45" s="18"/>
      <c r="L45" s="165"/>
      <c r="M45" s="10"/>
      <c r="N45" s="28" t="s">
        <v>250</v>
      </c>
      <c r="O45" s="10"/>
      <c r="P45" s="431" t="s">
        <v>250</v>
      </c>
    </row>
    <row r="46" spans="1:16">
      <c r="A46" s="500"/>
      <c r="B46" s="498"/>
      <c r="C46" s="502" t="s">
        <v>129</v>
      </c>
      <c r="D46" s="504" t="s">
        <v>130</v>
      </c>
      <c r="E46" s="502" t="s">
        <v>634</v>
      </c>
      <c r="F46" s="504" t="s">
        <v>130</v>
      </c>
      <c r="G46" s="10" t="s">
        <v>635</v>
      </c>
      <c r="H46" s="166" t="s">
        <v>306</v>
      </c>
      <c r="I46" s="18" t="s">
        <v>68</v>
      </c>
      <c r="J46" s="18" t="s">
        <v>251</v>
      </c>
      <c r="K46" s="18"/>
      <c r="L46" s="165"/>
      <c r="M46" s="10"/>
      <c r="N46" s="28" t="s">
        <v>250</v>
      </c>
      <c r="O46" s="10"/>
      <c r="P46" s="431"/>
    </row>
    <row r="47" spans="1:16" ht="31.5">
      <c r="A47" s="500"/>
      <c r="B47" s="498"/>
      <c r="C47" s="503"/>
      <c r="D47" s="505"/>
      <c r="E47" s="503"/>
      <c r="F47" s="505"/>
      <c r="G47" s="10" t="s">
        <v>636</v>
      </c>
      <c r="H47" s="166" t="s">
        <v>307</v>
      </c>
      <c r="I47" s="18" t="s">
        <v>68</v>
      </c>
      <c r="J47" s="18" t="s">
        <v>251</v>
      </c>
      <c r="K47" s="18"/>
      <c r="L47" s="165"/>
      <c r="M47" s="10"/>
      <c r="N47" s="28" t="s">
        <v>250</v>
      </c>
      <c r="O47" s="10"/>
      <c r="P47" s="431" t="s">
        <v>70</v>
      </c>
    </row>
    <row r="48" spans="1:16">
      <c r="A48" s="500"/>
      <c r="B48" s="498"/>
      <c r="C48" s="502" t="s">
        <v>131</v>
      </c>
      <c r="D48" s="504" t="s">
        <v>132</v>
      </c>
      <c r="E48" s="502" t="s">
        <v>637</v>
      </c>
      <c r="F48" s="504" t="s">
        <v>132</v>
      </c>
      <c r="G48" s="10" t="s">
        <v>638</v>
      </c>
      <c r="H48" s="166" t="s">
        <v>308</v>
      </c>
      <c r="I48" s="18" t="s">
        <v>68</v>
      </c>
      <c r="J48" s="18" t="s">
        <v>251</v>
      </c>
      <c r="K48" s="18"/>
      <c r="L48" s="165"/>
      <c r="M48" s="10"/>
      <c r="N48" s="28" t="s">
        <v>250</v>
      </c>
      <c r="O48" s="10"/>
      <c r="P48" s="431"/>
    </row>
    <row r="49" spans="1:16" ht="31.5">
      <c r="A49" s="500"/>
      <c r="B49" s="498"/>
      <c r="C49" s="503"/>
      <c r="D49" s="505"/>
      <c r="E49" s="503"/>
      <c r="F49" s="505"/>
      <c r="G49" s="10" t="s">
        <v>639</v>
      </c>
      <c r="H49" s="166" t="s">
        <v>309</v>
      </c>
      <c r="I49" s="18" t="s">
        <v>68</v>
      </c>
      <c r="J49" s="18" t="s">
        <v>251</v>
      </c>
      <c r="K49" s="18"/>
      <c r="L49" s="165"/>
      <c r="M49" s="10"/>
      <c r="N49" s="28" t="s">
        <v>250</v>
      </c>
      <c r="O49" s="10"/>
      <c r="P49" s="431" t="s">
        <v>250</v>
      </c>
    </row>
    <row r="50" spans="1:16" ht="31.5" customHeight="1">
      <c r="A50" s="499">
        <v>5</v>
      </c>
      <c r="B50" s="501" t="s">
        <v>77</v>
      </c>
      <c r="C50" s="523" t="s">
        <v>133</v>
      </c>
      <c r="D50" s="524" t="s">
        <v>134</v>
      </c>
      <c r="E50" s="517" t="s">
        <v>640</v>
      </c>
      <c r="F50" s="525" t="s">
        <v>134</v>
      </c>
      <c r="G50" s="117" t="s">
        <v>641</v>
      </c>
      <c r="H50" s="170" t="s">
        <v>310</v>
      </c>
      <c r="I50" s="431" t="s">
        <v>68</v>
      </c>
      <c r="J50" s="431" t="s">
        <v>251</v>
      </c>
      <c r="K50" s="431"/>
      <c r="L50" s="165"/>
      <c r="M50" s="431"/>
      <c r="N50" s="431" t="s">
        <v>250</v>
      </c>
      <c r="O50" s="431"/>
      <c r="P50" s="431"/>
    </row>
    <row r="51" spans="1:16" ht="31.5">
      <c r="A51" s="500"/>
      <c r="B51" s="498"/>
      <c r="C51" s="523"/>
      <c r="D51" s="524"/>
      <c r="E51" s="518"/>
      <c r="F51" s="526"/>
      <c r="G51" s="117" t="s">
        <v>642</v>
      </c>
      <c r="H51" s="170" t="s">
        <v>311</v>
      </c>
      <c r="I51" s="431" t="s">
        <v>68</v>
      </c>
      <c r="J51" s="431"/>
      <c r="K51" s="431"/>
      <c r="L51" s="431" t="s">
        <v>250</v>
      </c>
      <c r="M51" s="431"/>
      <c r="N51" s="431"/>
      <c r="O51" s="431"/>
      <c r="P51" s="431"/>
    </row>
    <row r="52" spans="1:16" ht="31.5">
      <c r="A52" s="500"/>
      <c r="B52" s="498"/>
      <c r="C52" s="523"/>
      <c r="D52" s="524"/>
      <c r="E52" s="518"/>
      <c r="F52" s="526"/>
      <c r="G52" s="117" t="s">
        <v>643</v>
      </c>
      <c r="H52" s="118" t="s">
        <v>312</v>
      </c>
      <c r="I52" s="431" t="s">
        <v>68</v>
      </c>
      <c r="J52" s="431"/>
      <c r="K52" s="431"/>
      <c r="L52" s="431" t="s">
        <v>250</v>
      </c>
      <c r="M52" s="431"/>
      <c r="N52" s="431"/>
      <c r="O52" s="431"/>
      <c r="P52" s="431"/>
    </row>
    <row r="53" spans="1:16">
      <c r="A53" s="500"/>
      <c r="B53" s="498"/>
      <c r="C53" s="523"/>
      <c r="D53" s="524"/>
      <c r="E53" s="519"/>
      <c r="F53" s="527"/>
      <c r="G53" s="117" t="s">
        <v>644</v>
      </c>
      <c r="H53" s="118" t="s">
        <v>313</v>
      </c>
      <c r="I53" s="431" t="s">
        <v>68</v>
      </c>
      <c r="J53" s="431"/>
      <c r="K53" s="431"/>
      <c r="L53" s="431" t="s">
        <v>250</v>
      </c>
      <c r="M53" s="431"/>
      <c r="N53" s="431"/>
      <c r="O53" s="431"/>
      <c r="P53" s="431"/>
    </row>
    <row r="54" spans="1:16" ht="47.25">
      <c r="A54" s="500"/>
      <c r="B54" s="498"/>
      <c r="C54" s="493" t="s">
        <v>135</v>
      </c>
      <c r="D54" s="495" t="s">
        <v>136</v>
      </c>
      <c r="E54" s="517" t="s">
        <v>645</v>
      </c>
      <c r="F54" s="495" t="s">
        <v>136</v>
      </c>
      <c r="G54" s="117" t="s">
        <v>646</v>
      </c>
      <c r="H54" s="118" t="s">
        <v>314</v>
      </c>
      <c r="I54" s="431" t="s">
        <v>68</v>
      </c>
      <c r="J54" s="431"/>
      <c r="K54" s="431"/>
      <c r="L54" s="431" t="s">
        <v>250</v>
      </c>
      <c r="M54" s="431"/>
      <c r="N54" s="431"/>
      <c r="O54" s="431"/>
      <c r="P54" s="431"/>
    </row>
    <row r="55" spans="1:16" ht="31.5">
      <c r="A55" s="500"/>
      <c r="B55" s="498"/>
      <c r="C55" s="494"/>
      <c r="D55" s="496"/>
      <c r="E55" s="518"/>
      <c r="F55" s="496"/>
      <c r="G55" s="117" t="s">
        <v>647</v>
      </c>
      <c r="H55" s="118" t="s">
        <v>315</v>
      </c>
      <c r="I55" s="431" t="s">
        <v>68</v>
      </c>
      <c r="J55" s="431"/>
      <c r="K55" s="431"/>
      <c r="L55" s="431" t="s">
        <v>250</v>
      </c>
      <c r="M55" s="431"/>
      <c r="N55" s="431"/>
      <c r="O55" s="431"/>
      <c r="P55" s="431"/>
    </row>
    <row r="56" spans="1:16" ht="31.5">
      <c r="A56" s="500"/>
      <c r="B56" s="498"/>
      <c r="C56" s="494"/>
      <c r="D56" s="496"/>
      <c r="E56" s="518"/>
      <c r="F56" s="496"/>
      <c r="G56" s="117" t="s">
        <v>648</v>
      </c>
      <c r="H56" s="14" t="s">
        <v>316</v>
      </c>
      <c r="I56" s="431" t="s">
        <v>68</v>
      </c>
      <c r="J56" s="431"/>
      <c r="K56" s="431" t="s">
        <v>70</v>
      </c>
      <c r="L56" s="431" t="s">
        <v>70</v>
      </c>
      <c r="M56" s="431" t="s">
        <v>250</v>
      </c>
      <c r="N56" s="431"/>
      <c r="O56" s="431"/>
      <c r="P56" s="431"/>
    </row>
    <row r="57" spans="1:16" ht="31.5" customHeight="1">
      <c r="A57" s="500"/>
      <c r="B57" s="498"/>
      <c r="C57" s="494"/>
      <c r="D57" s="496"/>
      <c r="E57" s="518"/>
      <c r="F57" s="496"/>
      <c r="G57" s="117" t="s">
        <v>649</v>
      </c>
      <c r="H57" s="14" t="s">
        <v>317</v>
      </c>
      <c r="I57" s="431" t="s">
        <v>68</v>
      </c>
      <c r="J57" s="431"/>
      <c r="K57" s="431"/>
      <c r="L57" s="431" t="s">
        <v>250</v>
      </c>
      <c r="M57" s="431"/>
      <c r="N57" s="431"/>
      <c r="O57" s="431"/>
      <c r="P57" s="431"/>
    </row>
    <row r="58" spans="1:16" ht="31.5">
      <c r="A58" s="500"/>
      <c r="B58" s="498"/>
      <c r="C58" s="494"/>
      <c r="D58" s="496"/>
      <c r="E58" s="519"/>
      <c r="F58" s="496"/>
      <c r="G58" s="117" t="s">
        <v>650</v>
      </c>
      <c r="H58" s="118" t="s">
        <v>318</v>
      </c>
      <c r="I58" s="431" t="s">
        <v>68</v>
      </c>
      <c r="J58" s="431"/>
      <c r="K58" s="431"/>
      <c r="L58" s="431" t="s">
        <v>250</v>
      </c>
      <c r="M58" s="431"/>
      <c r="N58" s="431"/>
      <c r="O58" s="431"/>
      <c r="P58" s="431"/>
    </row>
    <row r="59" spans="1:16" ht="31.5">
      <c r="A59" s="500"/>
      <c r="B59" s="498"/>
      <c r="C59" s="493" t="s">
        <v>137</v>
      </c>
      <c r="D59" s="493" t="s">
        <v>138</v>
      </c>
      <c r="E59" s="517" t="s">
        <v>651</v>
      </c>
      <c r="F59" s="493" t="s">
        <v>138</v>
      </c>
      <c r="G59" s="430" t="s">
        <v>652</v>
      </c>
      <c r="H59" s="434" t="s">
        <v>319</v>
      </c>
      <c r="I59" s="431" t="s">
        <v>68</v>
      </c>
      <c r="J59" s="431"/>
      <c r="K59" s="431"/>
      <c r="L59" s="431" t="s">
        <v>250</v>
      </c>
      <c r="M59" s="431"/>
      <c r="N59" s="431"/>
      <c r="O59" s="431"/>
      <c r="P59" s="431"/>
    </row>
    <row r="60" spans="1:16" ht="31.5">
      <c r="A60" s="500"/>
      <c r="B60" s="498"/>
      <c r="C60" s="494"/>
      <c r="D60" s="494"/>
      <c r="E60" s="518"/>
      <c r="F60" s="494"/>
      <c r="G60" s="430" t="s">
        <v>653</v>
      </c>
      <c r="H60" s="434" t="s">
        <v>320</v>
      </c>
      <c r="I60" s="431" t="s">
        <v>68</v>
      </c>
      <c r="J60" s="431"/>
      <c r="K60" s="431"/>
      <c r="L60" s="431" t="s">
        <v>250</v>
      </c>
      <c r="M60" s="431"/>
      <c r="N60" s="431"/>
      <c r="O60" s="431"/>
      <c r="P60" s="431"/>
    </row>
    <row r="61" spans="1:16" ht="47.25">
      <c r="A61" s="500"/>
      <c r="B61" s="498"/>
      <c r="C61" s="494"/>
      <c r="D61" s="494"/>
      <c r="E61" s="518"/>
      <c r="F61" s="494"/>
      <c r="G61" s="430" t="s">
        <v>654</v>
      </c>
      <c r="H61" s="434" t="s">
        <v>321</v>
      </c>
      <c r="I61" s="431" t="s">
        <v>68</v>
      </c>
      <c r="J61" s="431"/>
      <c r="K61" s="431"/>
      <c r="L61" s="431" t="s">
        <v>250</v>
      </c>
      <c r="M61" s="431"/>
      <c r="N61" s="431"/>
      <c r="O61" s="431"/>
      <c r="P61" s="431"/>
    </row>
    <row r="62" spans="1:16" ht="31.5">
      <c r="A62" s="500"/>
      <c r="B62" s="498"/>
      <c r="C62" s="494"/>
      <c r="D62" s="494"/>
      <c r="E62" s="518"/>
      <c r="F62" s="494"/>
      <c r="G62" s="430" t="s">
        <v>655</v>
      </c>
      <c r="H62" s="434" t="s">
        <v>322</v>
      </c>
      <c r="I62" s="431" t="s">
        <v>68</v>
      </c>
      <c r="J62" s="431"/>
      <c r="K62" s="431"/>
      <c r="L62" s="431" t="s">
        <v>250</v>
      </c>
      <c r="M62" s="431"/>
      <c r="N62" s="431"/>
      <c r="O62" s="431"/>
      <c r="P62" s="431"/>
    </row>
    <row r="63" spans="1:16">
      <c r="A63" s="500"/>
      <c r="B63" s="498"/>
      <c r="C63" s="494"/>
      <c r="D63" s="494"/>
      <c r="E63" s="518"/>
      <c r="F63" s="494"/>
      <c r="G63" s="430" t="s">
        <v>656</v>
      </c>
      <c r="H63" s="434" t="s">
        <v>323</v>
      </c>
      <c r="I63" s="431" t="s">
        <v>68</v>
      </c>
      <c r="J63" s="431"/>
      <c r="K63" s="431"/>
      <c r="L63" s="431" t="s">
        <v>250</v>
      </c>
      <c r="M63" s="431"/>
      <c r="N63" s="431"/>
      <c r="O63" s="431"/>
      <c r="P63" s="431"/>
    </row>
    <row r="64" spans="1:16">
      <c r="A64" s="500"/>
      <c r="B64" s="498"/>
      <c r="C64" s="494"/>
      <c r="D64" s="494"/>
      <c r="E64" s="518"/>
      <c r="F64" s="494"/>
      <c r="G64" s="430" t="s">
        <v>657</v>
      </c>
      <c r="H64" s="434" t="s">
        <v>324</v>
      </c>
      <c r="I64" s="431" t="s">
        <v>68</v>
      </c>
      <c r="J64" s="431"/>
      <c r="K64" s="431"/>
      <c r="L64" s="431" t="s">
        <v>250</v>
      </c>
      <c r="M64" s="431"/>
      <c r="N64" s="431"/>
      <c r="O64" s="431"/>
      <c r="P64" s="431"/>
    </row>
    <row r="65" spans="1:16">
      <c r="A65" s="500"/>
      <c r="B65" s="498"/>
      <c r="C65" s="494"/>
      <c r="D65" s="494"/>
      <c r="E65" s="518"/>
      <c r="F65" s="494"/>
      <c r="G65" s="430" t="s">
        <v>658</v>
      </c>
      <c r="H65" s="434" t="s">
        <v>325</v>
      </c>
      <c r="I65" s="431" t="s">
        <v>68</v>
      </c>
      <c r="J65" s="431"/>
      <c r="K65" s="431"/>
      <c r="L65" s="431" t="s">
        <v>250</v>
      </c>
      <c r="M65" s="431"/>
      <c r="N65" s="431"/>
      <c r="O65" s="431"/>
      <c r="P65" s="431"/>
    </row>
    <row r="66" spans="1:16">
      <c r="A66" s="500"/>
      <c r="B66" s="498"/>
      <c r="C66" s="520"/>
      <c r="D66" s="520"/>
      <c r="E66" s="519"/>
      <c r="F66" s="520"/>
      <c r="G66" s="430" t="s">
        <v>659</v>
      </c>
      <c r="H66" s="434" t="s">
        <v>326</v>
      </c>
      <c r="I66" s="431" t="s">
        <v>68</v>
      </c>
      <c r="J66" s="431"/>
      <c r="K66" s="431"/>
      <c r="L66" s="431" t="s">
        <v>250</v>
      </c>
      <c r="M66" s="431"/>
      <c r="N66" s="431"/>
      <c r="O66" s="431"/>
      <c r="P66" s="431"/>
    </row>
    <row r="67" spans="1:16" ht="44.25" customHeight="1">
      <c r="A67" s="521"/>
      <c r="B67" s="522"/>
      <c r="C67" s="431" t="s">
        <v>139</v>
      </c>
      <c r="D67" s="14" t="s">
        <v>140</v>
      </c>
      <c r="E67" s="430" t="s">
        <v>660</v>
      </c>
      <c r="F67" s="434" t="s">
        <v>327</v>
      </c>
      <c r="G67" s="430" t="s">
        <v>661</v>
      </c>
      <c r="H67" s="434" t="s">
        <v>327</v>
      </c>
      <c r="I67" s="431" t="s">
        <v>68</v>
      </c>
      <c r="J67" s="431"/>
      <c r="K67" s="431"/>
      <c r="L67" s="431" t="s">
        <v>250</v>
      </c>
      <c r="M67" s="431"/>
      <c r="N67" s="431"/>
      <c r="O67" s="431"/>
      <c r="P67" s="431"/>
    </row>
    <row r="68" spans="1:16" ht="31.5">
      <c r="A68" s="499">
        <v>6</v>
      </c>
      <c r="B68" s="501" t="s">
        <v>78</v>
      </c>
      <c r="C68" s="502" t="s">
        <v>141</v>
      </c>
      <c r="D68" s="502" t="s">
        <v>142</v>
      </c>
      <c r="E68" s="13" t="s">
        <v>662</v>
      </c>
      <c r="F68" s="23" t="s">
        <v>328</v>
      </c>
      <c r="G68" s="13" t="s">
        <v>663</v>
      </c>
      <c r="H68" s="23" t="s">
        <v>328</v>
      </c>
      <c r="I68" s="18"/>
      <c r="J68" s="18"/>
      <c r="K68" s="18" t="s">
        <v>68</v>
      </c>
      <c r="L68" s="165"/>
      <c r="M68" s="10" t="s">
        <v>250</v>
      </c>
      <c r="N68" s="28"/>
      <c r="O68" s="10"/>
      <c r="P68" s="10"/>
    </row>
    <row r="69" spans="1:16" ht="78.75">
      <c r="A69" s="500"/>
      <c r="B69" s="498"/>
      <c r="C69" s="503"/>
      <c r="D69" s="503"/>
      <c r="E69" s="502" t="s">
        <v>664</v>
      </c>
      <c r="F69" s="504" t="s">
        <v>329</v>
      </c>
      <c r="G69" s="13" t="s">
        <v>665</v>
      </c>
      <c r="H69" s="23" t="s">
        <v>330</v>
      </c>
      <c r="I69" s="18"/>
      <c r="J69" s="18"/>
      <c r="K69" s="18" t="s">
        <v>68</v>
      </c>
      <c r="L69" s="165"/>
      <c r="M69" s="10" t="s">
        <v>250</v>
      </c>
      <c r="N69" s="28"/>
      <c r="O69" s="10"/>
      <c r="P69" s="10"/>
    </row>
    <row r="70" spans="1:16" ht="31.5">
      <c r="A70" s="500"/>
      <c r="B70" s="498"/>
      <c r="C70" s="503"/>
      <c r="D70" s="503"/>
      <c r="E70" s="503"/>
      <c r="F70" s="505"/>
      <c r="G70" s="13" t="s">
        <v>666</v>
      </c>
      <c r="H70" s="3" t="s">
        <v>331</v>
      </c>
      <c r="I70" s="18"/>
      <c r="J70" s="18"/>
      <c r="K70" s="18" t="s">
        <v>68</v>
      </c>
      <c r="L70" s="165"/>
      <c r="M70" s="10" t="s">
        <v>250</v>
      </c>
      <c r="N70" s="28"/>
      <c r="O70" s="10"/>
      <c r="P70" s="10" t="s">
        <v>250</v>
      </c>
    </row>
    <row r="71" spans="1:16" ht="31.5">
      <c r="A71" s="500"/>
      <c r="B71" s="498"/>
      <c r="C71" s="503"/>
      <c r="D71" s="503"/>
      <c r="E71" s="503"/>
      <c r="F71" s="505"/>
      <c r="G71" s="13" t="s">
        <v>667</v>
      </c>
      <c r="H71" s="23" t="s">
        <v>332</v>
      </c>
      <c r="I71" s="18"/>
      <c r="J71" s="18"/>
      <c r="K71" s="18" t="s">
        <v>68</v>
      </c>
      <c r="L71" s="165"/>
      <c r="M71" s="10" t="s">
        <v>250</v>
      </c>
      <c r="N71" s="28"/>
      <c r="O71" s="10"/>
      <c r="P71" s="10"/>
    </row>
    <row r="72" spans="1:16" ht="31.5">
      <c r="A72" s="500"/>
      <c r="B72" s="498"/>
      <c r="C72" s="503"/>
      <c r="D72" s="503"/>
      <c r="E72" s="503"/>
      <c r="F72" s="505"/>
      <c r="G72" s="13" t="s">
        <v>668</v>
      </c>
      <c r="H72" s="23" t="s">
        <v>333</v>
      </c>
      <c r="I72" s="18"/>
      <c r="J72" s="18"/>
      <c r="K72" s="18" t="s">
        <v>68</v>
      </c>
      <c r="L72" s="165"/>
      <c r="M72" s="10" t="s">
        <v>250</v>
      </c>
      <c r="N72" s="28"/>
      <c r="O72" s="10"/>
      <c r="P72" s="10"/>
    </row>
    <row r="73" spans="1:16">
      <c r="A73" s="500"/>
      <c r="B73" s="498"/>
      <c r="C73" s="503"/>
      <c r="D73" s="503"/>
      <c r="E73" s="506"/>
      <c r="F73" s="513"/>
      <c r="G73" s="13" t="s">
        <v>669</v>
      </c>
      <c r="H73" s="171" t="s">
        <v>334</v>
      </c>
      <c r="I73" s="18"/>
      <c r="J73" s="18"/>
      <c r="K73" s="18" t="s">
        <v>68</v>
      </c>
      <c r="L73" s="165"/>
      <c r="M73" s="10" t="s">
        <v>250</v>
      </c>
      <c r="N73" s="28"/>
      <c r="O73" s="10"/>
      <c r="P73" s="10" t="s">
        <v>250</v>
      </c>
    </row>
    <row r="74" spans="1:16" ht="31.5" customHeight="1">
      <c r="A74" s="500"/>
      <c r="B74" s="498"/>
      <c r="C74" s="503"/>
      <c r="D74" s="503"/>
      <c r="E74" s="502" t="s">
        <v>670</v>
      </c>
      <c r="F74" s="504" t="s">
        <v>335</v>
      </c>
      <c r="G74" s="13" t="s">
        <v>671</v>
      </c>
      <c r="H74" s="427" t="s">
        <v>336</v>
      </c>
      <c r="I74" s="18"/>
      <c r="J74" s="18"/>
      <c r="K74" s="18" t="s">
        <v>68</v>
      </c>
      <c r="L74" s="165"/>
      <c r="M74" s="10" t="s">
        <v>250</v>
      </c>
      <c r="N74" s="28"/>
      <c r="O74" s="10"/>
      <c r="P74" s="10"/>
    </row>
    <row r="75" spans="1:16" ht="31.5">
      <c r="A75" s="500"/>
      <c r="B75" s="498"/>
      <c r="C75" s="503"/>
      <c r="D75" s="503"/>
      <c r="E75" s="506"/>
      <c r="F75" s="513"/>
      <c r="G75" s="13" t="s">
        <v>672</v>
      </c>
      <c r="H75" s="427" t="s">
        <v>337</v>
      </c>
      <c r="I75" s="18"/>
      <c r="J75" s="18"/>
      <c r="K75" s="18" t="s">
        <v>68</v>
      </c>
      <c r="L75" s="165"/>
      <c r="M75" s="10" t="s">
        <v>251</v>
      </c>
      <c r="N75" s="28"/>
      <c r="O75" s="10"/>
      <c r="P75" s="10" t="s">
        <v>250</v>
      </c>
    </row>
    <row r="76" spans="1:16">
      <c r="A76" s="500"/>
      <c r="B76" s="498"/>
      <c r="C76" s="503"/>
      <c r="D76" s="503"/>
      <c r="E76" s="13" t="s">
        <v>673</v>
      </c>
      <c r="F76" s="34" t="s">
        <v>338</v>
      </c>
      <c r="G76" s="13" t="s">
        <v>674</v>
      </c>
      <c r="H76" s="34" t="s">
        <v>338</v>
      </c>
      <c r="I76" s="18"/>
      <c r="J76" s="18"/>
      <c r="K76" s="18" t="s">
        <v>68</v>
      </c>
      <c r="L76" s="165"/>
      <c r="M76" s="10" t="s">
        <v>250</v>
      </c>
      <c r="N76" s="28"/>
      <c r="O76" s="10"/>
      <c r="P76" s="10"/>
    </row>
    <row r="77" spans="1:16" ht="31.5">
      <c r="A77" s="500"/>
      <c r="B77" s="498"/>
      <c r="C77" s="503"/>
      <c r="D77" s="503"/>
      <c r="E77" s="502" t="s">
        <v>675</v>
      </c>
      <c r="F77" s="528" t="s">
        <v>339</v>
      </c>
      <c r="G77" s="13" t="s">
        <v>676</v>
      </c>
      <c r="H77" s="34" t="s">
        <v>340</v>
      </c>
      <c r="I77" s="18"/>
      <c r="J77" s="18"/>
      <c r="K77" s="18" t="s">
        <v>68</v>
      </c>
      <c r="L77" s="165"/>
      <c r="M77" s="10" t="s">
        <v>251</v>
      </c>
      <c r="N77" s="28"/>
      <c r="O77" s="10"/>
      <c r="P77" s="10" t="s">
        <v>250</v>
      </c>
    </row>
    <row r="78" spans="1:16" ht="31.5">
      <c r="A78" s="500"/>
      <c r="B78" s="498"/>
      <c r="C78" s="503"/>
      <c r="D78" s="503"/>
      <c r="E78" s="503"/>
      <c r="F78" s="529"/>
      <c r="G78" s="13" t="s">
        <v>677</v>
      </c>
      <c r="H78" s="427" t="s">
        <v>341</v>
      </c>
      <c r="I78" s="18"/>
      <c r="J78" s="18"/>
      <c r="K78" s="18" t="s">
        <v>68</v>
      </c>
      <c r="L78" s="165"/>
      <c r="M78" s="10" t="s">
        <v>251</v>
      </c>
      <c r="N78" s="28"/>
      <c r="O78" s="10"/>
      <c r="P78" s="10" t="s">
        <v>250</v>
      </c>
    </row>
    <row r="79" spans="1:16" ht="31.5">
      <c r="A79" s="500"/>
      <c r="B79" s="498"/>
      <c r="C79" s="503"/>
      <c r="D79" s="503"/>
      <c r="E79" s="506"/>
      <c r="F79" s="530"/>
      <c r="G79" s="13" t="s">
        <v>678</v>
      </c>
      <c r="H79" s="34" t="s">
        <v>342</v>
      </c>
      <c r="I79" s="18"/>
      <c r="J79" s="18"/>
      <c r="K79" s="18" t="s">
        <v>68</v>
      </c>
      <c r="L79" s="165"/>
      <c r="M79" s="10"/>
      <c r="N79" s="28"/>
      <c r="O79" s="10"/>
      <c r="P79" s="10" t="s">
        <v>250</v>
      </c>
    </row>
    <row r="80" spans="1:16">
      <c r="A80" s="500"/>
      <c r="B80" s="498"/>
      <c r="C80" s="502" t="s">
        <v>143</v>
      </c>
      <c r="D80" s="504" t="s">
        <v>144</v>
      </c>
      <c r="E80" s="502" t="s">
        <v>679</v>
      </c>
      <c r="F80" s="504" t="s">
        <v>144</v>
      </c>
      <c r="G80" s="10" t="s">
        <v>680</v>
      </c>
      <c r="H80" s="172" t="s">
        <v>343</v>
      </c>
      <c r="I80" s="18"/>
      <c r="J80" s="18"/>
      <c r="K80" s="18" t="s">
        <v>68</v>
      </c>
      <c r="L80" s="165"/>
      <c r="M80" s="10"/>
      <c r="N80" s="28"/>
      <c r="O80" s="10" t="s">
        <v>250</v>
      </c>
      <c r="P80" s="10"/>
    </row>
    <row r="81" spans="1:16">
      <c r="A81" s="500"/>
      <c r="B81" s="498"/>
      <c r="C81" s="503"/>
      <c r="D81" s="505"/>
      <c r="E81" s="503"/>
      <c r="F81" s="505"/>
      <c r="G81" s="10" t="s">
        <v>681</v>
      </c>
      <c r="H81" s="172" t="s">
        <v>344</v>
      </c>
      <c r="I81" s="18" t="s">
        <v>68</v>
      </c>
      <c r="J81" s="18"/>
      <c r="K81" s="18" t="s">
        <v>251</v>
      </c>
      <c r="L81" s="165"/>
      <c r="M81" s="10"/>
      <c r="N81" s="28"/>
      <c r="O81" s="10" t="s">
        <v>250</v>
      </c>
      <c r="P81" s="10" t="s">
        <v>250</v>
      </c>
    </row>
    <row r="82" spans="1:16">
      <c r="A82" s="500"/>
      <c r="B82" s="498"/>
      <c r="C82" s="503"/>
      <c r="D82" s="505"/>
      <c r="E82" s="503"/>
      <c r="F82" s="505"/>
      <c r="G82" s="10" t="s">
        <v>682</v>
      </c>
      <c r="H82" s="172" t="s">
        <v>345</v>
      </c>
      <c r="I82" s="18"/>
      <c r="J82" s="18"/>
      <c r="K82" s="18" t="s">
        <v>68</v>
      </c>
      <c r="L82" s="165"/>
      <c r="M82" s="10" t="s">
        <v>250</v>
      </c>
      <c r="N82" s="28"/>
      <c r="O82" s="10" t="s">
        <v>250</v>
      </c>
      <c r="P82" s="10"/>
    </row>
    <row r="83" spans="1:16">
      <c r="A83" s="500"/>
      <c r="B83" s="498"/>
      <c r="C83" s="503"/>
      <c r="D83" s="505"/>
      <c r="E83" s="503"/>
      <c r="F83" s="505"/>
      <c r="G83" s="10" t="s">
        <v>683</v>
      </c>
      <c r="H83" s="166" t="s">
        <v>346</v>
      </c>
      <c r="I83" s="18"/>
      <c r="J83" s="18"/>
      <c r="K83" s="18" t="s">
        <v>68</v>
      </c>
      <c r="L83" s="165"/>
      <c r="M83" s="10"/>
      <c r="N83" s="28"/>
      <c r="O83" s="10" t="s">
        <v>250</v>
      </c>
      <c r="P83" s="10"/>
    </row>
    <row r="84" spans="1:16">
      <c r="A84" s="500"/>
      <c r="B84" s="498"/>
      <c r="C84" s="503"/>
      <c r="D84" s="505"/>
      <c r="E84" s="503"/>
      <c r="F84" s="505"/>
      <c r="G84" s="10" t="s">
        <v>684</v>
      </c>
      <c r="H84" s="172" t="s">
        <v>347</v>
      </c>
      <c r="I84" s="18" t="s">
        <v>68</v>
      </c>
      <c r="J84" s="18" t="s">
        <v>251</v>
      </c>
      <c r="K84" s="18" t="s">
        <v>251</v>
      </c>
      <c r="L84" s="165"/>
      <c r="M84" s="10"/>
      <c r="N84" s="28" t="s">
        <v>250</v>
      </c>
      <c r="O84" s="10" t="s">
        <v>250</v>
      </c>
      <c r="P84" s="10"/>
    </row>
    <row r="85" spans="1:16">
      <c r="A85" s="500"/>
      <c r="B85" s="498"/>
      <c r="C85" s="503"/>
      <c r="D85" s="505"/>
      <c r="E85" s="503"/>
      <c r="F85" s="505"/>
      <c r="G85" s="10" t="s">
        <v>685</v>
      </c>
      <c r="H85" s="172" t="s">
        <v>348</v>
      </c>
      <c r="I85" s="18" t="s">
        <v>68</v>
      </c>
      <c r="J85" s="18" t="s">
        <v>251</v>
      </c>
      <c r="K85" s="18" t="s">
        <v>251</v>
      </c>
      <c r="L85" s="165"/>
      <c r="M85" s="10" t="s">
        <v>250</v>
      </c>
      <c r="N85" s="28" t="s">
        <v>250</v>
      </c>
      <c r="O85" s="10"/>
      <c r="P85" s="10" t="s">
        <v>250</v>
      </c>
    </row>
    <row r="86" spans="1:16">
      <c r="A86" s="500"/>
      <c r="B86" s="498"/>
      <c r="C86" s="506"/>
      <c r="D86" s="513"/>
      <c r="E86" s="506"/>
      <c r="F86" s="513"/>
      <c r="G86" s="10" t="s">
        <v>686</v>
      </c>
      <c r="H86" s="172" t="s">
        <v>349</v>
      </c>
      <c r="I86" s="18"/>
      <c r="J86" s="18"/>
      <c r="K86" s="18" t="s">
        <v>68</v>
      </c>
      <c r="L86" s="165"/>
      <c r="M86" s="10" t="s">
        <v>250</v>
      </c>
      <c r="N86" s="28"/>
      <c r="O86" s="10" t="s">
        <v>250</v>
      </c>
      <c r="P86" s="10"/>
    </row>
    <row r="87" spans="1:16" ht="47.25">
      <c r="A87" s="500"/>
      <c r="B87" s="498"/>
      <c r="C87" s="13" t="s">
        <v>145</v>
      </c>
      <c r="D87" s="21" t="s">
        <v>146</v>
      </c>
      <c r="E87" s="13" t="s">
        <v>687</v>
      </c>
      <c r="F87" s="21" t="s">
        <v>350</v>
      </c>
      <c r="G87" s="13" t="s">
        <v>688</v>
      </c>
      <c r="H87" s="21" t="s">
        <v>350</v>
      </c>
      <c r="I87" s="18"/>
      <c r="J87" s="18"/>
      <c r="K87" s="18" t="s">
        <v>68</v>
      </c>
      <c r="L87" s="165"/>
      <c r="M87" s="10" t="s">
        <v>250</v>
      </c>
      <c r="N87" s="28"/>
      <c r="O87" s="10"/>
      <c r="P87" s="10" t="s">
        <v>250</v>
      </c>
    </row>
    <row r="88" spans="1:16" ht="31.5">
      <c r="A88" s="500"/>
      <c r="B88" s="498"/>
      <c r="C88" s="502" t="s">
        <v>147</v>
      </c>
      <c r="D88" s="504" t="s">
        <v>148</v>
      </c>
      <c r="E88" s="502" t="s">
        <v>351</v>
      </c>
      <c r="F88" s="504" t="s">
        <v>148</v>
      </c>
      <c r="G88" s="13" t="s">
        <v>689</v>
      </c>
      <c r="H88" s="21" t="s">
        <v>352</v>
      </c>
      <c r="I88" s="19"/>
      <c r="J88" s="19"/>
      <c r="K88" s="18" t="s">
        <v>68</v>
      </c>
      <c r="L88" s="165"/>
      <c r="M88" s="10" t="s">
        <v>250</v>
      </c>
      <c r="N88" s="28"/>
      <c r="O88" s="10"/>
      <c r="P88" s="28"/>
    </row>
    <row r="89" spans="1:16">
      <c r="A89" s="500"/>
      <c r="B89" s="498"/>
      <c r="C89" s="503"/>
      <c r="D89" s="505"/>
      <c r="E89" s="503"/>
      <c r="F89" s="505"/>
      <c r="G89" s="13" t="s">
        <v>690</v>
      </c>
      <c r="H89" s="21" t="s">
        <v>353</v>
      </c>
      <c r="I89" s="19"/>
      <c r="J89" s="19"/>
      <c r="K89" s="18" t="s">
        <v>68</v>
      </c>
      <c r="L89" s="165"/>
      <c r="M89" s="10" t="s">
        <v>250</v>
      </c>
      <c r="N89" s="28"/>
      <c r="O89" s="10"/>
      <c r="P89" s="28"/>
    </row>
    <row r="90" spans="1:16" ht="15.75" customHeight="1">
      <c r="A90" s="500"/>
      <c r="B90" s="498"/>
      <c r="C90" s="503"/>
      <c r="D90" s="505"/>
      <c r="E90" s="503"/>
      <c r="F90" s="505"/>
      <c r="G90" s="13" t="s">
        <v>691</v>
      </c>
      <c r="H90" s="21" t="s">
        <v>354</v>
      </c>
      <c r="I90" s="19" t="s">
        <v>68</v>
      </c>
      <c r="J90" s="19" t="s">
        <v>70</v>
      </c>
      <c r="K90" s="18" t="s">
        <v>251</v>
      </c>
      <c r="L90" s="165"/>
      <c r="M90" s="10" t="s">
        <v>250</v>
      </c>
      <c r="N90" s="28" t="s">
        <v>70</v>
      </c>
      <c r="O90" s="10"/>
      <c r="P90" s="28"/>
    </row>
    <row r="91" spans="1:16" ht="31.5">
      <c r="A91" s="500"/>
      <c r="B91" s="498"/>
      <c r="C91" s="503"/>
      <c r="D91" s="505"/>
      <c r="E91" s="503"/>
      <c r="F91" s="505"/>
      <c r="G91" s="13" t="s">
        <v>692</v>
      </c>
      <c r="H91" s="21" t="s">
        <v>355</v>
      </c>
      <c r="I91" s="19" t="s">
        <v>68</v>
      </c>
      <c r="J91" s="19"/>
      <c r="K91" s="18" t="s">
        <v>251</v>
      </c>
      <c r="L91" s="165"/>
      <c r="M91" s="10" t="s">
        <v>250</v>
      </c>
      <c r="N91" s="28"/>
      <c r="O91" s="10"/>
      <c r="P91" s="28"/>
    </row>
    <row r="92" spans="1:16" ht="31.5" customHeight="1">
      <c r="A92" s="500"/>
      <c r="B92" s="498"/>
      <c r="C92" s="503"/>
      <c r="D92" s="505"/>
      <c r="E92" s="503"/>
      <c r="F92" s="505"/>
      <c r="G92" s="13" t="s">
        <v>693</v>
      </c>
      <c r="H92" s="21" t="s">
        <v>356</v>
      </c>
      <c r="I92" s="19"/>
      <c r="J92" s="19"/>
      <c r="K92" s="19" t="s">
        <v>68</v>
      </c>
      <c r="L92" s="165"/>
      <c r="M92" s="10" t="s">
        <v>250</v>
      </c>
      <c r="N92" s="28"/>
      <c r="O92" s="10"/>
      <c r="P92" s="28"/>
    </row>
    <row r="93" spans="1:16">
      <c r="A93" s="500"/>
      <c r="B93" s="498"/>
      <c r="C93" s="503"/>
      <c r="D93" s="505"/>
      <c r="E93" s="506"/>
      <c r="F93" s="505"/>
      <c r="G93" s="13" t="s">
        <v>694</v>
      </c>
      <c r="H93" s="21" t="s">
        <v>357</v>
      </c>
      <c r="I93" s="19" t="s">
        <v>68</v>
      </c>
      <c r="J93" s="19" t="s">
        <v>70</v>
      </c>
      <c r="K93" s="19" t="s">
        <v>251</v>
      </c>
      <c r="L93" s="165"/>
      <c r="M93" s="10" t="s">
        <v>70</v>
      </c>
      <c r="N93" s="28" t="s">
        <v>70</v>
      </c>
      <c r="O93" s="10"/>
      <c r="P93" s="28" t="s">
        <v>250</v>
      </c>
    </row>
    <row r="94" spans="1:16" ht="31.5">
      <c r="A94" s="499">
        <v>7</v>
      </c>
      <c r="B94" s="501" t="s">
        <v>79</v>
      </c>
      <c r="C94" s="531" t="s">
        <v>149</v>
      </c>
      <c r="D94" s="533" t="s">
        <v>358</v>
      </c>
      <c r="E94" s="493" t="s">
        <v>359</v>
      </c>
      <c r="F94" s="495" t="s">
        <v>360</v>
      </c>
      <c r="G94" s="431" t="s">
        <v>695</v>
      </c>
      <c r="H94" s="168" t="s">
        <v>361</v>
      </c>
      <c r="I94" s="356"/>
      <c r="J94" s="356"/>
      <c r="K94" s="356" t="s">
        <v>68</v>
      </c>
      <c r="L94" s="356"/>
      <c r="M94" s="356" t="s">
        <v>250</v>
      </c>
      <c r="N94" s="356"/>
      <c r="O94" s="173"/>
      <c r="P94" s="173"/>
    </row>
    <row r="95" spans="1:16" ht="31.5">
      <c r="A95" s="500"/>
      <c r="B95" s="498"/>
      <c r="C95" s="532"/>
      <c r="D95" s="534"/>
      <c r="E95" s="494"/>
      <c r="F95" s="496"/>
      <c r="G95" s="431" t="s">
        <v>696</v>
      </c>
      <c r="H95" s="168" t="s">
        <v>362</v>
      </c>
      <c r="I95" s="356"/>
      <c r="J95" s="356"/>
      <c r="K95" s="356" t="s">
        <v>68</v>
      </c>
      <c r="L95" s="356"/>
      <c r="M95" s="356" t="s">
        <v>250</v>
      </c>
      <c r="N95" s="28" t="s">
        <v>250</v>
      </c>
      <c r="O95" s="28" t="s">
        <v>250</v>
      </c>
      <c r="P95" s="28" t="s">
        <v>250</v>
      </c>
    </row>
    <row r="96" spans="1:16" ht="31.5">
      <c r="A96" s="500"/>
      <c r="B96" s="498"/>
      <c r="C96" s="532"/>
      <c r="D96" s="534"/>
      <c r="E96" s="494"/>
      <c r="F96" s="496"/>
      <c r="G96" s="431" t="s">
        <v>697</v>
      </c>
      <c r="H96" s="168" t="s">
        <v>363</v>
      </c>
      <c r="I96" s="356"/>
      <c r="J96" s="356"/>
      <c r="K96" s="356" t="s">
        <v>68</v>
      </c>
      <c r="L96" s="356"/>
      <c r="M96" s="356" t="s">
        <v>250</v>
      </c>
      <c r="N96" s="356"/>
      <c r="O96" s="173" t="s">
        <v>70</v>
      </c>
      <c r="P96" s="173" t="s">
        <v>250</v>
      </c>
    </row>
    <row r="97" spans="1:16" ht="31.5">
      <c r="A97" s="500"/>
      <c r="B97" s="498"/>
      <c r="C97" s="532"/>
      <c r="D97" s="534"/>
      <c r="E97" s="494"/>
      <c r="F97" s="496"/>
      <c r="G97" s="431" t="s">
        <v>698</v>
      </c>
      <c r="H97" s="168" t="s">
        <v>364</v>
      </c>
      <c r="I97" s="356"/>
      <c r="J97" s="356"/>
      <c r="K97" s="356" t="s">
        <v>68</v>
      </c>
      <c r="L97" s="356"/>
      <c r="M97" s="356" t="s">
        <v>250</v>
      </c>
      <c r="N97" s="356"/>
      <c r="O97" s="173" t="s">
        <v>250</v>
      </c>
      <c r="P97" s="173"/>
    </row>
    <row r="98" spans="1:16" ht="31.5">
      <c r="A98" s="500"/>
      <c r="B98" s="498"/>
      <c r="C98" s="532"/>
      <c r="D98" s="534"/>
      <c r="E98" s="494"/>
      <c r="F98" s="496"/>
      <c r="G98" s="431" t="s">
        <v>699</v>
      </c>
      <c r="H98" s="168" t="s">
        <v>365</v>
      </c>
      <c r="I98" s="356" t="s">
        <v>68</v>
      </c>
      <c r="J98" s="356"/>
      <c r="K98" s="356" t="s">
        <v>251</v>
      </c>
      <c r="L98" s="356"/>
      <c r="M98" s="356" t="s">
        <v>250</v>
      </c>
      <c r="N98" s="356"/>
      <c r="O98" s="173" t="s">
        <v>250</v>
      </c>
      <c r="P98" s="173" t="s">
        <v>250</v>
      </c>
    </row>
    <row r="99" spans="1:16" ht="31.5">
      <c r="A99" s="500"/>
      <c r="B99" s="498"/>
      <c r="C99" s="532"/>
      <c r="D99" s="534"/>
      <c r="E99" s="520"/>
      <c r="F99" s="497"/>
      <c r="G99" s="431" t="s">
        <v>700</v>
      </c>
      <c r="H99" s="168" t="s">
        <v>366</v>
      </c>
      <c r="I99" s="356" t="s">
        <v>68</v>
      </c>
      <c r="J99" s="356"/>
      <c r="K99" s="356" t="s">
        <v>251</v>
      </c>
      <c r="L99" s="356"/>
      <c r="M99" s="356" t="s">
        <v>250</v>
      </c>
      <c r="N99" s="356"/>
      <c r="O99" s="173"/>
      <c r="P99" s="173"/>
    </row>
    <row r="100" spans="1:16" ht="31.5">
      <c r="A100" s="500"/>
      <c r="B100" s="498"/>
      <c r="C100" s="532"/>
      <c r="D100" s="534"/>
      <c r="E100" s="426" t="s">
        <v>367</v>
      </c>
      <c r="F100" s="428" t="s">
        <v>368</v>
      </c>
      <c r="G100" s="431" t="s">
        <v>701</v>
      </c>
      <c r="H100" s="14" t="s">
        <v>369</v>
      </c>
      <c r="I100" s="356"/>
      <c r="J100" s="356"/>
      <c r="K100" s="356" t="s">
        <v>68</v>
      </c>
      <c r="L100" s="356"/>
      <c r="M100" s="356" t="s">
        <v>250</v>
      </c>
      <c r="N100" s="356"/>
      <c r="O100" s="173"/>
      <c r="P100" s="173"/>
    </row>
    <row r="101" spans="1:16" ht="34.5" customHeight="1">
      <c r="A101" s="500"/>
      <c r="B101" s="498"/>
      <c r="C101" s="532"/>
      <c r="D101" s="534"/>
      <c r="E101" s="426" t="s">
        <v>370</v>
      </c>
      <c r="F101" s="428" t="s">
        <v>371</v>
      </c>
      <c r="G101" s="431" t="s">
        <v>702</v>
      </c>
      <c r="H101" s="437" t="s">
        <v>816</v>
      </c>
      <c r="I101" s="438" t="s">
        <v>68</v>
      </c>
      <c r="J101" s="438"/>
      <c r="K101" s="438" t="s">
        <v>251</v>
      </c>
      <c r="L101" s="438"/>
      <c r="M101" s="438" t="s">
        <v>250</v>
      </c>
      <c r="N101" s="438"/>
      <c r="O101" s="439"/>
      <c r="P101" s="439" t="s">
        <v>250</v>
      </c>
    </row>
    <row r="102" spans="1:16" ht="43.5" customHeight="1">
      <c r="A102" s="500"/>
      <c r="B102" s="498"/>
      <c r="C102" s="532"/>
      <c r="D102" s="534"/>
      <c r="E102" s="431" t="s">
        <v>372</v>
      </c>
      <c r="F102" s="432" t="s">
        <v>373</v>
      </c>
      <c r="G102" s="440" t="s">
        <v>703</v>
      </c>
      <c r="H102" s="437" t="s">
        <v>817</v>
      </c>
      <c r="I102" s="438"/>
      <c r="J102" s="438"/>
      <c r="K102" s="438" t="s">
        <v>68</v>
      </c>
      <c r="L102" s="438"/>
      <c r="M102" s="438" t="s">
        <v>250</v>
      </c>
      <c r="N102" s="438"/>
      <c r="O102" s="439"/>
      <c r="P102" s="439" t="s">
        <v>250</v>
      </c>
    </row>
    <row r="103" spans="1:16" ht="48" customHeight="1">
      <c r="A103" s="500"/>
      <c r="B103" s="498"/>
      <c r="C103" s="532"/>
      <c r="D103" s="534"/>
      <c r="E103" s="493" t="s">
        <v>704</v>
      </c>
      <c r="F103" s="493" t="s">
        <v>374</v>
      </c>
      <c r="G103" s="441" t="s">
        <v>705</v>
      </c>
      <c r="H103" s="442" t="s">
        <v>818</v>
      </c>
      <c r="I103" s="356"/>
      <c r="J103" s="356"/>
      <c r="K103" s="438" t="s">
        <v>68</v>
      </c>
      <c r="L103" s="438"/>
      <c r="M103" s="438" t="s">
        <v>251</v>
      </c>
      <c r="N103" s="356"/>
      <c r="O103" s="173"/>
      <c r="P103" s="173"/>
    </row>
    <row r="104" spans="1:16" ht="35.25" customHeight="1">
      <c r="A104" s="500"/>
      <c r="B104" s="498"/>
      <c r="C104" s="532"/>
      <c r="D104" s="534"/>
      <c r="E104" s="520"/>
      <c r="F104" s="520"/>
      <c r="G104" s="441" t="s">
        <v>706</v>
      </c>
      <c r="H104" s="442" t="s">
        <v>819</v>
      </c>
      <c r="I104" s="438" t="s">
        <v>68</v>
      </c>
      <c r="J104" s="438"/>
      <c r="K104" s="438" t="s">
        <v>251</v>
      </c>
      <c r="L104" s="438"/>
      <c r="M104" s="438" t="s">
        <v>250</v>
      </c>
      <c r="N104" s="438"/>
      <c r="O104" s="439"/>
      <c r="P104" s="439" t="s">
        <v>250</v>
      </c>
    </row>
    <row r="105" spans="1:16" ht="31.5">
      <c r="A105" s="500"/>
      <c r="B105" s="498"/>
      <c r="C105" s="532"/>
      <c r="D105" s="534"/>
      <c r="E105" s="493" t="s">
        <v>707</v>
      </c>
      <c r="F105" s="495" t="s">
        <v>375</v>
      </c>
      <c r="G105" s="431" t="s">
        <v>708</v>
      </c>
      <c r="H105" s="168" t="s">
        <v>709</v>
      </c>
      <c r="I105" s="356" t="s">
        <v>68</v>
      </c>
      <c r="J105" s="356"/>
      <c r="K105" s="356" t="s">
        <v>251</v>
      </c>
      <c r="L105" s="356"/>
      <c r="M105" s="356"/>
      <c r="N105" s="356"/>
      <c r="O105" s="173"/>
      <c r="P105" s="173" t="s">
        <v>250</v>
      </c>
    </row>
    <row r="106" spans="1:16" ht="31.5">
      <c r="A106" s="500"/>
      <c r="B106" s="498"/>
      <c r="C106" s="532"/>
      <c r="D106" s="534"/>
      <c r="E106" s="494"/>
      <c r="F106" s="496"/>
      <c r="G106" s="431" t="s">
        <v>710</v>
      </c>
      <c r="H106" s="168" t="s">
        <v>376</v>
      </c>
      <c r="I106" s="356"/>
      <c r="J106" s="356"/>
      <c r="K106" s="356" t="s">
        <v>68</v>
      </c>
      <c r="L106" s="356"/>
      <c r="M106" s="356"/>
      <c r="N106" s="356"/>
      <c r="O106" s="173"/>
      <c r="P106" s="173" t="s">
        <v>250</v>
      </c>
    </row>
    <row r="107" spans="1:16" ht="47.25">
      <c r="A107" s="500"/>
      <c r="B107" s="498"/>
      <c r="C107" s="532"/>
      <c r="D107" s="534"/>
      <c r="E107" s="494"/>
      <c r="F107" s="496"/>
      <c r="G107" s="431" t="s">
        <v>711</v>
      </c>
      <c r="H107" s="168" t="s">
        <v>377</v>
      </c>
      <c r="I107" s="356"/>
      <c r="J107" s="356"/>
      <c r="K107" s="356" t="s">
        <v>68</v>
      </c>
      <c r="L107" s="356"/>
      <c r="M107" s="356" t="s">
        <v>250</v>
      </c>
      <c r="N107" s="356"/>
      <c r="O107" s="173" t="s">
        <v>250</v>
      </c>
      <c r="P107" s="173" t="s">
        <v>250</v>
      </c>
    </row>
    <row r="108" spans="1:16" ht="31.5">
      <c r="A108" s="500"/>
      <c r="B108" s="498"/>
      <c r="C108" s="532"/>
      <c r="D108" s="534"/>
      <c r="E108" s="494"/>
      <c r="F108" s="496"/>
      <c r="G108" s="431" t="s">
        <v>712</v>
      </c>
      <c r="H108" s="168" t="s">
        <v>378</v>
      </c>
      <c r="I108" s="356" t="s">
        <v>68</v>
      </c>
      <c r="J108" s="356"/>
      <c r="K108" s="356" t="s">
        <v>250</v>
      </c>
      <c r="L108" s="356"/>
      <c r="M108" s="356" t="s">
        <v>250</v>
      </c>
      <c r="N108" s="356"/>
      <c r="O108" s="173"/>
      <c r="P108" s="173"/>
    </row>
    <row r="109" spans="1:16" ht="51" customHeight="1">
      <c r="A109" s="500"/>
      <c r="B109" s="498"/>
      <c r="C109" s="532"/>
      <c r="D109" s="534"/>
      <c r="E109" s="494"/>
      <c r="F109" s="496"/>
      <c r="G109" s="431" t="s">
        <v>713</v>
      </c>
      <c r="H109" s="168" t="s">
        <v>379</v>
      </c>
      <c r="I109" s="356" t="s">
        <v>68</v>
      </c>
      <c r="J109" s="356"/>
      <c r="K109" s="356" t="s">
        <v>250</v>
      </c>
      <c r="L109" s="356"/>
      <c r="M109" s="356" t="s">
        <v>250</v>
      </c>
      <c r="N109" s="356"/>
      <c r="O109" s="173"/>
      <c r="P109" s="173"/>
    </row>
    <row r="110" spans="1:16" ht="31.5">
      <c r="A110" s="500"/>
      <c r="B110" s="498"/>
      <c r="C110" s="532"/>
      <c r="D110" s="535"/>
      <c r="E110" s="494"/>
      <c r="F110" s="497"/>
      <c r="G110" s="431" t="s">
        <v>714</v>
      </c>
      <c r="H110" s="14" t="s">
        <v>380</v>
      </c>
      <c r="I110" s="356" t="s">
        <v>68</v>
      </c>
      <c r="J110" s="356"/>
      <c r="K110" s="356" t="s">
        <v>250</v>
      </c>
      <c r="L110" s="356"/>
      <c r="M110" s="356" t="s">
        <v>250</v>
      </c>
      <c r="N110" s="356"/>
      <c r="O110" s="173"/>
      <c r="P110" s="173"/>
    </row>
    <row r="111" spans="1:16" ht="31.5">
      <c r="A111" s="500"/>
      <c r="B111" s="498"/>
      <c r="C111" s="531" t="s">
        <v>80</v>
      </c>
      <c r="D111" s="533" t="s">
        <v>81</v>
      </c>
      <c r="E111" s="531" t="s">
        <v>715</v>
      </c>
      <c r="F111" s="533" t="s">
        <v>81</v>
      </c>
      <c r="G111" s="431" t="s">
        <v>716</v>
      </c>
      <c r="H111" s="21" t="s">
        <v>381</v>
      </c>
      <c r="I111" s="356" t="s">
        <v>68</v>
      </c>
      <c r="J111" s="356"/>
      <c r="K111" s="356" t="s">
        <v>250</v>
      </c>
      <c r="L111" s="356"/>
      <c r="M111" s="356" t="s">
        <v>250</v>
      </c>
      <c r="N111" s="356"/>
      <c r="O111" s="356"/>
      <c r="P111" s="356"/>
    </row>
    <row r="112" spans="1:16">
      <c r="A112" s="500"/>
      <c r="B112" s="498"/>
      <c r="C112" s="532"/>
      <c r="D112" s="534"/>
      <c r="E112" s="532"/>
      <c r="F112" s="534"/>
      <c r="G112" s="431" t="s">
        <v>717</v>
      </c>
      <c r="H112" s="22" t="s">
        <v>382</v>
      </c>
      <c r="I112" s="356" t="s">
        <v>68</v>
      </c>
      <c r="J112" s="356"/>
      <c r="K112" s="356" t="s">
        <v>250</v>
      </c>
      <c r="L112" s="356"/>
      <c r="M112" s="356" t="s">
        <v>250</v>
      </c>
      <c r="N112" s="356"/>
      <c r="O112" s="356"/>
      <c r="P112" s="356"/>
    </row>
    <row r="113" spans="1:16">
      <c r="A113" s="500"/>
      <c r="B113" s="498"/>
      <c r="C113" s="532"/>
      <c r="D113" s="535"/>
      <c r="E113" s="532"/>
      <c r="F113" s="535"/>
      <c r="G113" s="431" t="s">
        <v>718</v>
      </c>
      <c r="H113" s="22" t="s">
        <v>383</v>
      </c>
      <c r="I113" s="356" t="s">
        <v>68</v>
      </c>
      <c r="J113" s="356"/>
      <c r="K113" s="356" t="s">
        <v>250</v>
      </c>
      <c r="L113" s="356"/>
      <c r="M113" s="356" t="s">
        <v>250</v>
      </c>
      <c r="N113" s="356"/>
      <c r="O113" s="356"/>
      <c r="P113" s="356" t="s">
        <v>250</v>
      </c>
    </row>
    <row r="114" spans="1:16" ht="31.5">
      <c r="A114" s="500"/>
      <c r="B114" s="498"/>
      <c r="C114" s="531" t="s">
        <v>151</v>
      </c>
      <c r="D114" s="533" t="s">
        <v>258</v>
      </c>
      <c r="E114" s="426" t="s">
        <v>719</v>
      </c>
      <c r="F114" s="427" t="s">
        <v>384</v>
      </c>
      <c r="G114" s="441" t="s">
        <v>720</v>
      </c>
      <c r="H114" s="443" t="s">
        <v>385</v>
      </c>
      <c r="I114" s="438"/>
      <c r="J114" s="438"/>
      <c r="K114" s="438" t="s">
        <v>68</v>
      </c>
      <c r="L114" s="438"/>
      <c r="M114" s="438" t="s">
        <v>250</v>
      </c>
      <c r="N114" s="438"/>
      <c r="O114" s="438"/>
      <c r="P114" s="438" t="s">
        <v>250</v>
      </c>
    </row>
    <row r="115" spans="1:16" ht="40.5" customHeight="1">
      <c r="A115" s="500"/>
      <c r="B115" s="498"/>
      <c r="C115" s="532"/>
      <c r="D115" s="534"/>
      <c r="E115" s="426" t="s">
        <v>721</v>
      </c>
      <c r="F115" s="427" t="s">
        <v>386</v>
      </c>
      <c r="G115" s="441" t="s">
        <v>722</v>
      </c>
      <c r="H115" s="443" t="s">
        <v>387</v>
      </c>
      <c r="I115" s="438"/>
      <c r="J115" s="438"/>
      <c r="K115" s="438" t="s">
        <v>68</v>
      </c>
      <c r="L115" s="438"/>
      <c r="M115" s="438" t="s">
        <v>251</v>
      </c>
      <c r="N115" s="438" t="s">
        <v>250</v>
      </c>
      <c r="O115" s="438"/>
      <c r="P115" s="438" t="s">
        <v>250</v>
      </c>
    </row>
    <row r="116" spans="1:16" ht="51.75" customHeight="1">
      <c r="A116" s="500"/>
      <c r="B116" s="498"/>
      <c r="C116" s="532"/>
      <c r="D116" s="534"/>
      <c r="E116" s="426" t="s">
        <v>723</v>
      </c>
      <c r="F116" s="427" t="s">
        <v>388</v>
      </c>
      <c r="G116" s="441" t="s">
        <v>724</v>
      </c>
      <c r="H116" s="444" t="s">
        <v>389</v>
      </c>
      <c r="I116" s="441" t="s">
        <v>68</v>
      </c>
      <c r="J116" s="441"/>
      <c r="K116" s="441" t="s">
        <v>251</v>
      </c>
      <c r="L116" s="441"/>
      <c r="M116" s="441" t="s">
        <v>250</v>
      </c>
      <c r="N116" s="441"/>
      <c r="O116" s="441"/>
      <c r="P116" s="441" t="s">
        <v>250</v>
      </c>
    </row>
    <row r="117" spans="1:16" ht="30.75" customHeight="1">
      <c r="A117" s="500"/>
      <c r="B117" s="498"/>
      <c r="C117" s="531" t="s">
        <v>153</v>
      </c>
      <c r="D117" s="533" t="s">
        <v>154</v>
      </c>
      <c r="E117" s="531" t="s">
        <v>725</v>
      </c>
      <c r="F117" s="533" t="s">
        <v>154</v>
      </c>
      <c r="G117" s="441" t="s">
        <v>726</v>
      </c>
      <c r="H117" s="437" t="s">
        <v>820</v>
      </c>
      <c r="I117" s="438" t="s">
        <v>68</v>
      </c>
      <c r="J117" s="438"/>
      <c r="K117" s="438" t="s">
        <v>251</v>
      </c>
      <c r="L117" s="438"/>
      <c r="M117" s="438" t="s">
        <v>250</v>
      </c>
      <c r="N117" s="438"/>
      <c r="O117" s="438" t="s">
        <v>250</v>
      </c>
      <c r="P117" s="438" t="s">
        <v>250</v>
      </c>
    </row>
    <row r="118" spans="1:16" ht="31.5">
      <c r="A118" s="500"/>
      <c r="B118" s="498"/>
      <c r="C118" s="532"/>
      <c r="D118" s="534"/>
      <c r="E118" s="532"/>
      <c r="F118" s="534"/>
      <c r="G118" s="431" t="s">
        <v>727</v>
      </c>
      <c r="H118" s="168" t="s">
        <v>390</v>
      </c>
      <c r="I118" s="356" t="s">
        <v>68</v>
      </c>
      <c r="J118" s="356"/>
      <c r="K118" s="356" t="s">
        <v>251</v>
      </c>
      <c r="L118" s="356"/>
      <c r="M118" s="356" t="s">
        <v>250</v>
      </c>
      <c r="N118" s="356"/>
      <c r="O118" s="356"/>
      <c r="P118" s="356" t="s">
        <v>250</v>
      </c>
    </row>
    <row r="119" spans="1:16">
      <c r="A119" s="500"/>
      <c r="B119" s="498"/>
      <c r="C119" s="531" t="s">
        <v>155</v>
      </c>
      <c r="D119" s="533" t="s">
        <v>156</v>
      </c>
      <c r="E119" s="531" t="s">
        <v>728</v>
      </c>
      <c r="F119" s="533" t="s">
        <v>156</v>
      </c>
      <c r="G119" s="356" t="s">
        <v>729</v>
      </c>
      <c r="H119" s="14" t="s">
        <v>391</v>
      </c>
      <c r="I119" s="356"/>
      <c r="J119" s="356"/>
      <c r="K119" s="356" t="s">
        <v>68</v>
      </c>
      <c r="L119" s="356"/>
      <c r="M119" s="356" t="s">
        <v>250</v>
      </c>
      <c r="N119" s="356"/>
      <c r="O119" s="356"/>
      <c r="P119" s="356"/>
    </row>
    <row r="120" spans="1:16">
      <c r="A120" s="500"/>
      <c r="B120" s="498"/>
      <c r="C120" s="532"/>
      <c r="D120" s="534"/>
      <c r="E120" s="532"/>
      <c r="F120" s="534"/>
      <c r="G120" s="356" t="s">
        <v>730</v>
      </c>
      <c r="H120" s="14" t="s">
        <v>392</v>
      </c>
      <c r="I120" s="356"/>
      <c r="J120" s="356"/>
      <c r="K120" s="356" t="s">
        <v>68</v>
      </c>
      <c r="L120" s="356"/>
      <c r="M120" s="356" t="s">
        <v>250</v>
      </c>
      <c r="N120" s="356"/>
      <c r="O120" s="356"/>
      <c r="P120" s="356"/>
    </row>
    <row r="121" spans="1:16" ht="31.5">
      <c r="A121" s="499">
        <v>8</v>
      </c>
      <c r="B121" s="501" t="s">
        <v>82</v>
      </c>
      <c r="C121" s="425" t="s">
        <v>157</v>
      </c>
      <c r="D121" s="174" t="s">
        <v>158</v>
      </c>
      <c r="E121" s="173" t="s">
        <v>731</v>
      </c>
      <c r="F121" s="174" t="s">
        <v>158</v>
      </c>
      <c r="G121" s="173" t="s">
        <v>732</v>
      </c>
      <c r="H121" s="175" t="s">
        <v>393</v>
      </c>
      <c r="I121" s="176" t="s">
        <v>68</v>
      </c>
      <c r="J121" s="176"/>
      <c r="K121" s="176" t="s">
        <v>70</v>
      </c>
      <c r="L121" s="356"/>
      <c r="M121" s="173" t="s">
        <v>250</v>
      </c>
      <c r="N121" s="173"/>
      <c r="O121" s="173"/>
      <c r="P121" s="173"/>
    </row>
    <row r="122" spans="1:16">
      <c r="A122" s="500"/>
      <c r="B122" s="498"/>
      <c r="C122" s="536" t="s">
        <v>159</v>
      </c>
      <c r="D122" s="537" t="s">
        <v>254</v>
      </c>
      <c r="E122" s="536" t="s">
        <v>733</v>
      </c>
      <c r="F122" s="537" t="s">
        <v>254</v>
      </c>
      <c r="G122" s="173" t="s">
        <v>734</v>
      </c>
      <c r="H122" s="3" t="s">
        <v>394</v>
      </c>
      <c r="I122" s="176" t="s">
        <v>68</v>
      </c>
      <c r="J122" s="176"/>
      <c r="K122" s="176" t="s">
        <v>70</v>
      </c>
      <c r="L122" s="356"/>
      <c r="M122" s="173" t="s">
        <v>250</v>
      </c>
      <c r="N122" s="173"/>
      <c r="O122" s="173"/>
      <c r="P122" s="177"/>
    </row>
    <row r="123" spans="1:16">
      <c r="A123" s="500"/>
      <c r="B123" s="498"/>
      <c r="C123" s="536"/>
      <c r="D123" s="538"/>
      <c r="E123" s="536"/>
      <c r="F123" s="538"/>
      <c r="G123" s="173" t="s">
        <v>735</v>
      </c>
      <c r="H123" s="175" t="s">
        <v>395</v>
      </c>
      <c r="I123" s="176" t="s">
        <v>68</v>
      </c>
      <c r="J123" s="176"/>
      <c r="K123" s="176" t="s">
        <v>70</v>
      </c>
      <c r="L123" s="356"/>
      <c r="M123" s="173" t="s">
        <v>250</v>
      </c>
      <c r="N123" s="173"/>
      <c r="O123" s="173"/>
      <c r="P123" s="177"/>
    </row>
    <row r="124" spans="1:16">
      <c r="A124" s="500"/>
      <c r="B124" s="498"/>
      <c r="C124" s="536"/>
      <c r="D124" s="539"/>
      <c r="E124" s="536"/>
      <c r="F124" s="539"/>
      <c r="G124" s="173" t="s">
        <v>736</v>
      </c>
      <c r="H124" s="175" t="s">
        <v>396</v>
      </c>
      <c r="I124" s="176" t="s">
        <v>68</v>
      </c>
      <c r="J124" s="176"/>
      <c r="K124" s="176" t="s">
        <v>70</v>
      </c>
      <c r="L124" s="356"/>
      <c r="M124" s="173" t="s">
        <v>250</v>
      </c>
      <c r="N124" s="173"/>
      <c r="O124" s="173"/>
      <c r="P124" s="177"/>
    </row>
    <row r="125" spans="1:16" ht="31.5">
      <c r="A125" s="499">
        <v>9</v>
      </c>
      <c r="B125" s="501" t="s">
        <v>83</v>
      </c>
      <c r="C125" s="531" t="s">
        <v>160</v>
      </c>
      <c r="D125" s="533" t="s">
        <v>161</v>
      </c>
      <c r="E125" s="531" t="s">
        <v>737</v>
      </c>
      <c r="F125" s="541" t="s">
        <v>161</v>
      </c>
      <c r="G125" s="356" t="s">
        <v>738</v>
      </c>
      <c r="H125" s="14" t="s">
        <v>397</v>
      </c>
      <c r="I125" s="176" t="s">
        <v>68</v>
      </c>
      <c r="J125" s="176"/>
      <c r="K125" s="176" t="s">
        <v>251</v>
      </c>
      <c r="L125" s="356"/>
      <c r="M125" s="173" t="s">
        <v>250</v>
      </c>
      <c r="N125" s="356"/>
      <c r="O125" s="356"/>
      <c r="P125" s="356"/>
    </row>
    <row r="126" spans="1:16" ht="31.5">
      <c r="A126" s="500"/>
      <c r="B126" s="498"/>
      <c r="C126" s="532"/>
      <c r="D126" s="534"/>
      <c r="E126" s="532"/>
      <c r="F126" s="542"/>
      <c r="G126" s="356" t="s">
        <v>739</v>
      </c>
      <c r="H126" s="14" t="s">
        <v>398</v>
      </c>
      <c r="I126" s="176" t="s">
        <v>68</v>
      </c>
      <c r="J126" s="176"/>
      <c r="K126" s="176" t="s">
        <v>251</v>
      </c>
      <c r="L126" s="356"/>
      <c r="M126" s="173" t="s">
        <v>250</v>
      </c>
      <c r="N126" s="356"/>
      <c r="O126" s="356"/>
      <c r="P126" s="356"/>
    </row>
    <row r="127" spans="1:16">
      <c r="A127" s="500"/>
      <c r="B127" s="498"/>
      <c r="C127" s="531" t="s">
        <v>162</v>
      </c>
      <c r="D127" s="533" t="s">
        <v>220</v>
      </c>
      <c r="E127" s="531" t="s">
        <v>740</v>
      </c>
      <c r="F127" s="541" t="s">
        <v>220</v>
      </c>
      <c r="G127" s="356" t="s">
        <v>741</v>
      </c>
      <c r="H127" s="14" t="s">
        <v>399</v>
      </c>
      <c r="I127" s="356" t="s">
        <v>251</v>
      </c>
      <c r="J127" s="356"/>
      <c r="K127" s="356" t="s">
        <v>250</v>
      </c>
      <c r="L127" s="356"/>
      <c r="M127" s="356" t="s">
        <v>250</v>
      </c>
      <c r="N127" s="356"/>
      <c r="O127" s="356"/>
      <c r="P127" s="356"/>
    </row>
    <row r="128" spans="1:16" ht="31.5">
      <c r="A128" s="521"/>
      <c r="B128" s="522"/>
      <c r="C128" s="540"/>
      <c r="D128" s="535"/>
      <c r="E128" s="540"/>
      <c r="F128" s="543"/>
      <c r="G128" s="356" t="s">
        <v>742</v>
      </c>
      <c r="H128" s="14" t="s">
        <v>400</v>
      </c>
      <c r="I128" s="356"/>
      <c r="J128" s="356"/>
      <c r="K128" s="356" t="s">
        <v>251</v>
      </c>
      <c r="L128" s="356"/>
      <c r="M128" s="356" t="s">
        <v>250</v>
      </c>
      <c r="N128" s="356"/>
      <c r="O128" s="356"/>
      <c r="P128" s="356"/>
    </row>
    <row r="129" spans="1:16" ht="31.5">
      <c r="A129" s="422">
        <v>10</v>
      </c>
      <c r="B129" s="423" t="s">
        <v>84</v>
      </c>
      <c r="C129" s="356" t="s">
        <v>163</v>
      </c>
      <c r="D129" s="178" t="s">
        <v>401</v>
      </c>
      <c r="E129" s="356" t="s">
        <v>743</v>
      </c>
      <c r="F129" s="178" t="s">
        <v>401</v>
      </c>
      <c r="G129" s="356" t="s">
        <v>744</v>
      </c>
      <c r="H129" s="175" t="s">
        <v>402</v>
      </c>
      <c r="I129" s="356" t="s">
        <v>251</v>
      </c>
      <c r="J129" s="356"/>
      <c r="K129" s="356"/>
      <c r="L129" s="356"/>
      <c r="M129" s="356" t="s">
        <v>250</v>
      </c>
      <c r="N129" s="356"/>
      <c r="O129" s="356"/>
      <c r="P129" s="356" t="s">
        <v>250</v>
      </c>
    </row>
    <row r="130" spans="1:16">
      <c r="A130" s="500"/>
      <c r="B130" s="498"/>
      <c r="C130" s="356" t="s">
        <v>86</v>
      </c>
      <c r="D130" s="178" t="s">
        <v>87</v>
      </c>
      <c r="E130" s="173" t="s">
        <v>745</v>
      </c>
      <c r="F130" s="178" t="s">
        <v>87</v>
      </c>
      <c r="G130" s="173" t="s">
        <v>746</v>
      </c>
      <c r="H130" s="179" t="s">
        <v>403</v>
      </c>
      <c r="I130" s="176" t="s">
        <v>68</v>
      </c>
      <c r="J130" s="176" t="s">
        <v>70</v>
      </c>
      <c r="K130" s="176" t="s">
        <v>70</v>
      </c>
      <c r="L130" s="173" t="s">
        <v>250</v>
      </c>
      <c r="M130" s="173"/>
      <c r="N130" s="173"/>
      <c r="O130" s="173"/>
      <c r="P130" s="177"/>
    </row>
    <row r="131" spans="1:16" ht="31.5">
      <c r="A131" s="500"/>
      <c r="B131" s="498"/>
      <c r="C131" s="531" t="s">
        <v>88</v>
      </c>
      <c r="D131" s="533" t="s">
        <v>89</v>
      </c>
      <c r="E131" s="531" t="s">
        <v>492</v>
      </c>
      <c r="F131" s="533" t="s">
        <v>89</v>
      </c>
      <c r="G131" s="173" t="s">
        <v>493</v>
      </c>
      <c r="H131" s="179" t="s">
        <v>404</v>
      </c>
      <c r="I131" s="176" t="s">
        <v>68</v>
      </c>
      <c r="J131" s="176"/>
      <c r="K131" s="176"/>
      <c r="L131" s="173" t="s">
        <v>250</v>
      </c>
      <c r="M131" s="173"/>
      <c r="N131" s="173"/>
      <c r="O131" s="173"/>
      <c r="P131" s="356"/>
    </row>
    <row r="132" spans="1:16" ht="47.25">
      <c r="A132" s="500"/>
      <c r="B132" s="498"/>
      <c r="C132" s="532"/>
      <c r="D132" s="534"/>
      <c r="E132" s="532"/>
      <c r="F132" s="534"/>
      <c r="G132" s="173" t="s">
        <v>494</v>
      </c>
      <c r="H132" s="179" t="s">
        <v>405</v>
      </c>
      <c r="I132" s="176" t="s">
        <v>68</v>
      </c>
      <c r="J132" s="176"/>
      <c r="K132" s="176"/>
      <c r="L132" s="173" t="s">
        <v>250</v>
      </c>
      <c r="M132" s="176"/>
      <c r="N132" s="176"/>
      <c r="O132" s="176"/>
      <c r="P132" s="356"/>
    </row>
    <row r="133" spans="1:16" ht="31.5">
      <c r="A133" s="500"/>
      <c r="B133" s="498"/>
      <c r="C133" s="532"/>
      <c r="D133" s="534"/>
      <c r="E133" s="532"/>
      <c r="F133" s="534"/>
      <c r="G133" s="173" t="s">
        <v>747</v>
      </c>
      <c r="H133" s="179" t="s">
        <v>406</v>
      </c>
      <c r="I133" s="176" t="s">
        <v>68</v>
      </c>
      <c r="J133" s="176"/>
      <c r="K133" s="176"/>
      <c r="L133" s="173" t="s">
        <v>250</v>
      </c>
      <c r="M133" s="176"/>
      <c r="N133" s="176"/>
      <c r="O133" s="176"/>
      <c r="P133" s="356"/>
    </row>
    <row r="134" spans="1:16">
      <c r="A134" s="521"/>
      <c r="B134" s="522"/>
      <c r="C134" s="540"/>
      <c r="D134" s="535"/>
      <c r="E134" s="540"/>
      <c r="F134" s="535"/>
      <c r="G134" s="173" t="s">
        <v>748</v>
      </c>
      <c r="H134" s="3" t="s">
        <v>407</v>
      </c>
      <c r="I134" s="176" t="s">
        <v>68</v>
      </c>
      <c r="J134" s="176"/>
      <c r="K134" s="176"/>
      <c r="L134" s="173" t="s">
        <v>250</v>
      </c>
      <c r="M134" s="173"/>
      <c r="N134" s="173"/>
      <c r="O134" s="173"/>
      <c r="P134" s="356"/>
    </row>
    <row r="135" spans="1:16" ht="36" customHeight="1">
      <c r="A135" s="499">
        <v>12</v>
      </c>
      <c r="B135" s="501" t="s">
        <v>90</v>
      </c>
      <c r="C135" s="531" t="s">
        <v>91</v>
      </c>
      <c r="D135" s="533" t="s">
        <v>92</v>
      </c>
      <c r="E135" s="531" t="s">
        <v>749</v>
      </c>
      <c r="F135" s="545" t="s">
        <v>92</v>
      </c>
      <c r="G135" s="356" t="s">
        <v>750</v>
      </c>
      <c r="H135" s="175" t="s">
        <v>408</v>
      </c>
      <c r="I135" s="176" t="s">
        <v>68</v>
      </c>
      <c r="J135" s="176"/>
      <c r="K135" s="176"/>
      <c r="L135" s="173" t="s">
        <v>250</v>
      </c>
      <c r="M135" s="356"/>
      <c r="N135" s="356"/>
      <c r="O135" s="356"/>
      <c r="P135" s="356"/>
    </row>
    <row r="136" spans="1:16" ht="41.25" customHeight="1">
      <c r="A136" s="500"/>
      <c r="B136" s="498"/>
      <c r="C136" s="532"/>
      <c r="D136" s="534"/>
      <c r="E136" s="540"/>
      <c r="F136" s="546"/>
      <c r="G136" s="356" t="s">
        <v>751</v>
      </c>
      <c r="H136" s="175" t="s">
        <v>409</v>
      </c>
      <c r="I136" s="176" t="s">
        <v>68</v>
      </c>
      <c r="J136" s="176"/>
      <c r="K136" s="176"/>
      <c r="L136" s="173" t="s">
        <v>250</v>
      </c>
      <c r="M136" s="356"/>
      <c r="N136" s="356"/>
      <c r="O136" s="356"/>
      <c r="P136" s="356"/>
    </row>
    <row r="137" spans="1:16" ht="31.5">
      <c r="A137" s="500"/>
      <c r="B137" s="498"/>
      <c r="C137" s="532"/>
      <c r="D137" s="534"/>
      <c r="E137" s="356" t="s">
        <v>752</v>
      </c>
      <c r="F137" s="175" t="s">
        <v>253</v>
      </c>
      <c r="G137" s="356" t="s">
        <v>753</v>
      </c>
      <c r="H137" s="175" t="s">
        <v>410</v>
      </c>
      <c r="I137" s="176" t="s">
        <v>68</v>
      </c>
      <c r="J137" s="173" t="s">
        <v>250</v>
      </c>
      <c r="K137" s="173" t="s">
        <v>250</v>
      </c>
      <c r="L137" s="173" t="s">
        <v>250</v>
      </c>
      <c r="M137" s="173" t="s">
        <v>250</v>
      </c>
      <c r="N137" s="173" t="s">
        <v>250</v>
      </c>
      <c r="O137" s="173"/>
      <c r="P137" s="173"/>
    </row>
    <row r="138" spans="1:16" ht="31.5">
      <c r="A138" s="500"/>
      <c r="B138" s="498"/>
      <c r="C138" s="356" t="s">
        <v>164</v>
      </c>
      <c r="D138" s="178" t="s">
        <v>165</v>
      </c>
      <c r="E138" s="356" t="s">
        <v>754</v>
      </c>
      <c r="F138" s="178" t="s">
        <v>165</v>
      </c>
      <c r="G138" s="356" t="s">
        <v>755</v>
      </c>
      <c r="H138" s="175" t="s">
        <v>411</v>
      </c>
      <c r="I138" s="356" t="s">
        <v>68</v>
      </c>
      <c r="J138" s="356"/>
      <c r="K138" s="356"/>
      <c r="L138" s="356" t="s">
        <v>250</v>
      </c>
      <c r="M138" s="356"/>
      <c r="N138" s="356"/>
      <c r="O138" s="356"/>
      <c r="P138" s="356"/>
    </row>
    <row r="139" spans="1:16" ht="44.25" customHeight="1">
      <c r="A139" s="500"/>
      <c r="B139" s="498"/>
      <c r="C139" s="358" t="s">
        <v>801</v>
      </c>
      <c r="D139" s="359" t="s">
        <v>802</v>
      </c>
      <c r="E139" s="360" t="s">
        <v>803</v>
      </c>
      <c r="F139" s="361" t="s">
        <v>804</v>
      </c>
      <c r="G139" s="360" t="s">
        <v>805</v>
      </c>
      <c r="H139" s="361" t="s">
        <v>804</v>
      </c>
      <c r="I139" s="356" t="s">
        <v>68</v>
      </c>
      <c r="J139" s="356"/>
      <c r="K139" s="356"/>
      <c r="L139" s="356" t="s">
        <v>250</v>
      </c>
      <c r="M139" s="356"/>
      <c r="N139" s="356"/>
      <c r="O139" s="356"/>
      <c r="P139" s="356"/>
    </row>
    <row r="140" spans="1:16" ht="31.5">
      <c r="A140" s="500"/>
      <c r="B140" s="498"/>
      <c r="C140" s="531" t="s">
        <v>247</v>
      </c>
      <c r="D140" s="533" t="s">
        <v>166</v>
      </c>
      <c r="E140" s="531" t="s">
        <v>756</v>
      </c>
      <c r="F140" s="533" t="s">
        <v>166</v>
      </c>
      <c r="G140" s="356" t="s">
        <v>757</v>
      </c>
      <c r="H140" s="175" t="s">
        <v>412</v>
      </c>
      <c r="I140" s="356" t="s">
        <v>68</v>
      </c>
      <c r="J140" s="356"/>
      <c r="K140" s="356"/>
      <c r="L140" s="356"/>
      <c r="M140" s="356" t="s">
        <v>250</v>
      </c>
      <c r="N140" s="356"/>
      <c r="O140" s="356"/>
      <c r="P140" s="356"/>
    </row>
    <row r="141" spans="1:16" ht="47.25">
      <c r="A141" s="500"/>
      <c r="B141" s="498"/>
      <c r="C141" s="532"/>
      <c r="D141" s="534"/>
      <c r="E141" s="532"/>
      <c r="F141" s="534"/>
      <c r="G141" s="356" t="s">
        <v>758</v>
      </c>
      <c r="H141" s="175" t="s">
        <v>413</v>
      </c>
      <c r="I141" s="356" t="s">
        <v>68</v>
      </c>
      <c r="J141" s="356"/>
      <c r="K141" s="356"/>
      <c r="L141" s="356"/>
      <c r="M141" s="356" t="s">
        <v>250</v>
      </c>
      <c r="N141" s="356"/>
      <c r="O141" s="356"/>
      <c r="P141" s="356"/>
    </row>
    <row r="142" spans="1:16">
      <c r="A142" s="521"/>
      <c r="B142" s="522"/>
      <c r="C142" s="540"/>
      <c r="D142" s="535"/>
      <c r="E142" s="540"/>
      <c r="F142" s="535"/>
      <c r="G142" s="356" t="s">
        <v>759</v>
      </c>
      <c r="H142" s="180" t="s">
        <v>414</v>
      </c>
      <c r="I142" s="356" t="s">
        <v>68</v>
      </c>
      <c r="J142" s="176"/>
      <c r="K142" s="176"/>
      <c r="L142" s="356"/>
      <c r="M142" s="173" t="s">
        <v>250</v>
      </c>
      <c r="N142" s="173"/>
      <c r="O142" s="173"/>
      <c r="P142" s="177"/>
    </row>
    <row r="143" spans="1:16" ht="63">
      <c r="A143" s="544">
        <v>14</v>
      </c>
      <c r="B143" s="492" t="s">
        <v>93</v>
      </c>
      <c r="C143" s="356" t="s">
        <v>167</v>
      </c>
      <c r="D143" s="178" t="s">
        <v>168</v>
      </c>
      <c r="E143" s="356" t="s">
        <v>760</v>
      </c>
      <c r="F143" s="175" t="s">
        <v>415</v>
      </c>
      <c r="G143" s="356" t="s">
        <v>761</v>
      </c>
      <c r="H143" s="175" t="s">
        <v>415</v>
      </c>
      <c r="I143" s="356"/>
      <c r="J143" s="356"/>
      <c r="K143" s="356" t="s">
        <v>68</v>
      </c>
      <c r="L143" s="356"/>
      <c r="M143" s="356"/>
      <c r="N143" s="356"/>
      <c r="O143" s="356"/>
      <c r="P143" s="356" t="s">
        <v>250</v>
      </c>
    </row>
    <row r="144" spans="1:16" ht="31.5">
      <c r="A144" s="544"/>
      <c r="B144" s="492"/>
      <c r="C144" s="531" t="s">
        <v>94</v>
      </c>
      <c r="D144" s="533" t="s">
        <v>95</v>
      </c>
      <c r="E144" s="531" t="s">
        <v>764</v>
      </c>
      <c r="F144" s="533" t="s">
        <v>95</v>
      </c>
      <c r="G144" s="16" t="s">
        <v>520</v>
      </c>
      <c r="H144" s="118" t="s">
        <v>416</v>
      </c>
      <c r="I144" s="356" t="s">
        <v>250</v>
      </c>
      <c r="J144" s="356" t="s">
        <v>250</v>
      </c>
      <c r="K144" s="356" t="s">
        <v>250</v>
      </c>
      <c r="L144" s="356" t="s">
        <v>250</v>
      </c>
      <c r="M144" s="356" t="s">
        <v>250</v>
      </c>
      <c r="N144" s="356" t="s">
        <v>250</v>
      </c>
      <c r="O144" s="356" t="s">
        <v>250</v>
      </c>
      <c r="P144" s="356" t="s">
        <v>250</v>
      </c>
    </row>
    <row r="145" spans="1:16" ht="31.5">
      <c r="A145" s="544"/>
      <c r="B145" s="492"/>
      <c r="C145" s="540"/>
      <c r="D145" s="535"/>
      <c r="E145" s="540"/>
      <c r="F145" s="535"/>
      <c r="G145" s="16" t="s">
        <v>519</v>
      </c>
      <c r="H145" s="118" t="s">
        <v>417</v>
      </c>
      <c r="I145" s="356" t="s">
        <v>250</v>
      </c>
      <c r="J145" s="356" t="s">
        <v>250</v>
      </c>
      <c r="K145" s="356" t="s">
        <v>250</v>
      </c>
      <c r="L145" s="356" t="s">
        <v>250</v>
      </c>
      <c r="M145" s="356" t="s">
        <v>250</v>
      </c>
      <c r="N145" s="356" t="s">
        <v>250</v>
      </c>
      <c r="O145" s="356" t="s">
        <v>250</v>
      </c>
      <c r="P145" s="356" t="s">
        <v>250</v>
      </c>
    </row>
    <row r="146" spans="1:16" ht="31.5">
      <c r="A146" s="544">
        <v>15</v>
      </c>
      <c r="B146" s="492" t="s">
        <v>96</v>
      </c>
      <c r="C146" s="173" t="s">
        <v>171</v>
      </c>
      <c r="D146" s="174" t="s">
        <v>795</v>
      </c>
      <c r="E146" s="173" t="s">
        <v>765</v>
      </c>
      <c r="F146" s="174" t="s">
        <v>795</v>
      </c>
      <c r="G146" s="173" t="s">
        <v>766</v>
      </c>
      <c r="H146" s="174" t="s">
        <v>796</v>
      </c>
      <c r="I146" s="173"/>
      <c r="J146" s="173" t="s">
        <v>68</v>
      </c>
      <c r="K146" s="173"/>
      <c r="L146" s="173"/>
      <c r="M146" s="173"/>
      <c r="N146" s="173" t="s">
        <v>250</v>
      </c>
      <c r="O146" s="173"/>
      <c r="P146" s="173"/>
    </row>
    <row r="147" spans="1:16" ht="31.5">
      <c r="A147" s="544"/>
      <c r="B147" s="492"/>
      <c r="C147" s="173" t="s">
        <v>172</v>
      </c>
      <c r="D147" s="178" t="s">
        <v>173</v>
      </c>
      <c r="E147" s="173" t="s">
        <v>767</v>
      </c>
      <c r="F147" s="179" t="s">
        <v>418</v>
      </c>
      <c r="G147" s="173" t="s">
        <v>768</v>
      </c>
      <c r="H147" s="179" t="s">
        <v>418</v>
      </c>
      <c r="I147" s="173" t="s">
        <v>251</v>
      </c>
      <c r="J147" s="173"/>
      <c r="K147" s="173"/>
      <c r="L147" s="173" t="s">
        <v>250</v>
      </c>
      <c r="M147" s="356"/>
      <c r="N147" s="356"/>
      <c r="O147" s="173"/>
      <c r="P147" s="356"/>
    </row>
    <row r="148" spans="1:16" ht="31.5">
      <c r="A148" s="544"/>
      <c r="B148" s="492"/>
      <c r="C148" s="173" t="s">
        <v>174</v>
      </c>
      <c r="D148" s="178" t="s">
        <v>175</v>
      </c>
      <c r="E148" s="173" t="s">
        <v>769</v>
      </c>
      <c r="F148" s="179" t="s">
        <v>419</v>
      </c>
      <c r="G148" s="173" t="s">
        <v>770</v>
      </c>
      <c r="H148" s="179" t="s">
        <v>419</v>
      </c>
      <c r="I148" s="173" t="s">
        <v>68</v>
      </c>
      <c r="J148" s="173" t="s">
        <v>70</v>
      </c>
      <c r="K148" s="173" t="s">
        <v>70</v>
      </c>
      <c r="L148" s="173" t="s">
        <v>250</v>
      </c>
      <c r="M148" s="356"/>
      <c r="N148" s="356"/>
      <c r="O148" s="173"/>
      <c r="P148" s="356"/>
    </row>
    <row r="149" spans="1:16" ht="31.5">
      <c r="A149" s="544">
        <v>16</v>
      </c>
      <c r="B149" s="492" t="s">
        <v>97</v>
      </c>
      <c r="C149" s="531" t="s">
        <v>98</v>
      </c>
      <c r="D149" s="533" t="s">
        <v>99</v>
      </c>
      <c r="E149" s="531" t="s">
        <v>771</v>
      </c>
      <c r="F149" s="533" t="s">
        <v>99</v>
      </c>
      <c r="G149" s="16" t="s">
        <v>772</v>
      </c>
      <c r="H149" s="118" t="s">
        <v>420</v>
      </c>
      <c r="I149" s="356" t="s">
        <v>251</v>
      </c>
      <c r="J149" s="356" t="s">
        <v>250</v>
      </c>
      <c r="K149" s="356" t="s">
        <v>250</v>
      </c>
      <c r="L149" s="356" t="s">
        <v>250</v>
      </c>
      <c r="M149" s="356" t="s">
        <v>250</v>
      </c>
      <c r="N149" s="356" t="s">
        <v>250</v>
      </c>
      <c r="O149" s="356" t="s">
        <v>250</v>
      </c>
      <c r="P149" s="356" t="s">
        <v>250</v>
      </c>
    </row>
    <row r="150" spans="1:16" ht="57" customHeight="1">
      <c r="A150" s="544"/>
      <c r="B150" s="492"/>
      <c r="C150" s="540"/>
      <c r="D150" s="535"/>
      <c r="E150" s="540"/>
      <c r="F150" s="535"/>
      <c r="G150" s="16" t="s">
        <v>521</v>
      </c>
      <c r="H150" s="118" t="s">
        <v>421</v>
      </c>
      <c r="I150" s="356" t="s">
        <v>68</v>
      </c>
      <c r="J150" s="356" t="s">
        <v>250</v>
      </c>
      <c r="K150" s="356" t="s">
        <v>250</v>
      </c>
      <c r="L150" s="356"/>
      <c r="M150" s="356"/>
      <c r="N150" s="356"/>
      <c r="O150" s="356"/>
      <c r="P150" s="356"/>
    </row>
    <row r="151" spans="1:16" ht="31.5">
      <c r="A151" s="544"/>
      <c r="B151" s="492"/>
      <c r="C151" s="531" t="s">
        <v>100</v>
      </c>
      <c r="D151" s="533" t="s">
        <v>101</v>
      </c>
      <c r="E151" s="531" t="s">
        <v>773</v>
      </c>
      <c r="F151" s="533" t="s">
        <v>101</v>
      </c>
      <c r="G151" s="16" t="s">
        <v>774</v>
      </c>
      <c r="H151" s="118" t="s">
        <v>422</v>
      </c>
      <c r="I151" s="356" t="s">
        <v>251</v>
      </c>
      <c r="J151" s="356" t="s">
        <v>250</v>
      </c>
      <c r="K151" s="356" t="s">
        <v>250</v>
      </c>
      <c r="L151" s="356" t="s">
        <v>250</v>
      </c>
      <c r="M151" s="356" t="s">
        <v>250</v>
      </c>
      <c r="N151" s="356" t="s">
        <v>250</v>
      </c>
      <c r="O151" s="356" t="s">
        <v>250</v>
      </c>
      <c r="P151" s="356" t="s">
        <v>250</v>
      </c>
    </row>
    <row r="152" spans="1:16" ht="31.5">
      <c r="A152" s="544"/>
      <c r="B152" s="492"/>
      <c r="C152" s="540"/>
      <c r="D152" s="535"/>
      <c r="E152" s="540"/>
      <c r="F152" s="535"/>
      <c r="G152" s="16" t="s">
        <v>775</v>
      </c>
      <c r="H152" s="118" t="s">
        <v>423</v>
      </c>
      <c r="I152" s="356" t="s">
        <v>68</v>
      </c>
      <c r="J152" s="356" t="s">
        <v>250</v>
      </c>
      <c r="K152" s="356" t="s">
        <v>250</v>
      </c>
      <c r="L152" s="356"/>
      <c r="M152" s="356"/>
      <c r="N152" s="356"/>
      <c r="O152" s="356"/>
      <c r="P152" s="356"/>
    </row>
    <row r="153" spans="1:16" ht="63">
      <c r="A153" s="424">
        <v>17</v>
      </c>
      <c r="B153" s="423" t="s">
        <v>102</v>
      </c>
      <c r="C153" s="356" t="s">
        <v>103</v>
      </c>
      <c r="D153" s="314" t="s">
        <v>104</v>
      </c>
      <c r="E153" s="356" t="s">
        <v>776</v>
      </c>
      <c r="F153" s="314" t="s">
        <v>104</v>
      </c>
      <c r="G153" s="16" t="s">
        <v>777</v>
      </c>
      <c r="H153" s="181" t="s">
        <v>424</v>
      </c>
      <c r="I153" s="356" t="s">
        <v>250</v>
      </c>
      <c r="J153" s="356" t="s">
        <v>250</v>
      </c>
      <c r="K153" s="356" t="s">
        <v>250</v>
      </c>
      <c r="L153" s="356" t="s">
        <v>250</v>
      </c>
      <c r="M153" s="356" t="s">
        <v>250</v>
      </c>
      <c r="N153" s="356" t="s">
        <v>250</v>
      </c>
      <c r="O153" s="356" t="s">
        <v>250</v>
      </c>
      <c r="P153" s="356" t="s">
        <v>250</v>
      </c>
    </row>
  </sheetData>
  <mergeCells count="139">
    <mergeCell ref="E149:E150"/>
    <mergeCell ref="F149:F150"/>
    <mergeCell ref="C151:C152"/>
    <mergeCell ref="D151:D152"/>
    <mergeCell ref="E151:E152"/>
    <mergeCell ref="F151:F152"/>
    <mergeCell ref="A146:A148"/>
    <mergeCell ref="B146:B148"/>
    <mergeCell ref="A149:A152"/>
    <mergeCell ref="B149:B152"/>
    <mergeCell ref="C149:C150"/>
    <mergeCell ref="D149:D150"/>
    <mergeCell ref="A143:A145"/>
    <mergeCell ref="B143:B145"/>
    <mergeCell ref="C144:C145"/>
    <mergeCell ref="D144:D145"/>
    <mergeCell ref="E144:E145"/>
    <mergeCell ref="F144:F145"/>
    <mergeCell ref="A135:A142"/>
    <mergeCell ref="B135:B142"/>
    <mergeCell ref="C135:C137"/>
    <mergeCell ref="D135:D137"/>
    <mergeCell ref="E135:E136"/>
    <mergeCell ref="F135:F136"/>
    <mergeCell ref="C140:C142"/>
    <mergeCell ref="D140:D142"/>
    <mergeCell ref="E140:E142"/>
    <mergeCell ref="F140:F142"/>
    <mergeCell ref="A130:A134"/>
    <mergeCell ref="B130:B134"/>
    <mergeCell ref="C131:C134"/>
    <mergeCell ref="D131:D134"/>
    <mergeCell ref="E131:E134"/>
    <mergeCell ref="F131:F134"/>
    <mergeCell ref="A125:A128"/>
    <mergeCell ref="B125:B128"/>
    <mergeCell ref="C125:C126"/>
    <mergeCell ref="D125:D126"/>
    <mergeCell ref="E125:E126"/>
    <mergeCell ref="F125:F126"/>
    <mergeCell ref="C127:C128"/>
    <mergeCell ref="D127:D128"/>
    <mergeCell ref="E127:E128"/>
    <mergeCell ref="F127:F128"/>
    <mergeCell ref="A121:A124"/>
    <mergeCell ref="B121:B124"/>
    <mergeCell ref="C122:C124"/>
    <mergeCell ref="D122:D124"/>
    <mergeCell ref="E122:E124"/>
    <mergeCell ref="F122:F124"/>
    <mergeCell ref="C117:C118"/>
    <mergeCell ref="D117:D118"/>
    <mergeCell ref="E117:E118"/>
    <mergeCell ref="F117:F118"/>
    <mergeCell ref="C119:C120"/>
    <mergeCell ref="D119:D120"/>
    <mergeCell ref="E119:E120"/>
    <mergeCell ref="F119:F120"/>
    <mergeCell ref="C111:C113"/>
    <mergeCell ref="D111:D113"/>
    <mergeCell ref="E111:E113"/>
    <mergeCell ref="F111:F113"/>
    <mergeCell ref="C114:C116"/>
    <mergeCell ref="D114:D116"/>
    <mergeCell ref="A94:A120"/>
    <mergeCell ref="B94:B120"/>
    <mergeCell ref="C94:C110"/>
    <mergeCell ref="D94:D110"/>
    <mergeCell ref="E94:E99"/>
    <mergeCell ref="F94:F99"/>
    <mergeCell ref="E103:E104"/>
    <mergeCell ref="F103:F104"/>
    <mergeCell ref="E105:E110"/>
    <mergeCell ref="F105:F110"/>
    <mergeCell ref="C80:C86"/>
    <mergeCell ref="D80:D86"/>
    <mergeCell ref="E80:E86"/>
    <mergeCell ref="F80:F86"/>
    <mergeCell ref="C88:C93"/>
    <mergeCell ref="D88:D93"/>
    <mergeCell ref="E88:E93"/>
    <mergeCell ref="F88:F93"/>
    <mergeCell ref="A68:A93"/>
    <mergeCell ref="B68:B93"/>
    <mergeCell ref="C68:C79"/>
    <mergeCell ref="D68:D79"/>
    <mergeCell ref="E69:E73"/>
    <mergeCell ref="F69:F73"/>
    <mergeCell ref="E74:E75"/>
    <mergeCell ref="F74:F75"/>
    <mergeCell ref="E77:E79"/>
    <mergeCell ref="F77:F79"/>
    <mergeCell ref="E54:E58"/>
    <mergeCell ref="F54:F58"/>
    <mergeCell ref="C59:C66"/>
    <mergeCell ref="D59:D66"/>
    <mergeCell ref="E59:E66"/>
    <mergeCell ref="F59:F66"/>
    <mergeCell ref="E48:E49"/>
    <mergeCell ref="F48:F49"/>
    <mergeCell ref="A50:A67"/>
    <mergeCell ref="B50:B67"/>
    <mergeCell ref="C50:C53"/>
    <mergeCell ref="D50:D53"/>
    <mergeCell ref="E50:E53"/>
    <mergeCell ref="F50:F53"/>
    <mergeCell ref="C54:C58"/>
    <mergeCell ref="D54:D58"/>
    <mergeCell ref="E37:E45"/>
    <mergeCell ref="F37:F45"/>
    <mergeCell ref="C46:C47"/>
    <mergeCell ref="D46:D47"/>
    <mergeCell ref="E46:E47"/>
    <mergeCell ref="F46:F47"/>
    <mergeCell ref="E21:E29"/>
    <mergeCell ref="F21:F29"/>
    <mergeCell ref="C30:C36"/>
    <mergeCell ref="D30:D36"/>
    <mergeCell ref="E30:E35"/>
    <mergeCell ref="F30:F35"/>
    <mergeCell ref="A18:A20"/>
    <mergeCell ref="B18:B20"/>
    <mergeCell ref="A21:A49"/>
    <mergeCell ref="B21:B49"/>
    <mergeCell ref="C21:C29"/>
    <mergeCell ref="D21:D29"/>
    <mergeCell ref="C37:C45"/>
    <mergeCell ref="D37:D45"/>
    <mergeCell ref="C48:C49"/>
    <mergeCell ref="D48:D49"/>
    <mergeCell ref="A1:F1"/>
    <mergeCell ref="A2:D2"/>
    <mergeCell ref="E2:F2"/>
    <mergeCell ref="A6:A17"/>
    <mergeCell ref="B6:B17"/>
    <mergeCell ref="C6:C10"/>
    <mergeCell ref="D6:D10"/>
    <mergeCell ref="C11:C14"/>
    <mergeCell ref="D11:D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407"/>
  <sheetViews>
    <sheetView tabSelected="1" topLeftCell="A163" zoomScale="85" zoomScaleNormal="85" workbookViewId="0">
      <selection activeCell="B175" sqref="B175"/>
    </sheetView>
  </sheetViews>
  <sheetFormatPr defaultColWidth="8" defaultRowHeight="15.75"/>
  <cols>
    <col min="1" max="4" width="5" style="124" customWidth="1"/>
    <col min="5" max="5" width="5" style="64" hidden="1" customWidth="1"/>
    <col min="6" max="6" width="21.625" style="64" hidden="1" customWidth="1"/>
    <col min="7" max="7" width="6" style="266" hidden="1" customWidth="1"/>
    <col min="8" max="8" width="27" style="267" hidden="1" customWidth="1"/>
    <col min="9" max="9" width="7" style="267" customWidth="1"/>
    <col min="10" max="10" width="29.375" style="267" customWidth="1"/>
    <col min="11" max="11" width="10.125" style="25" customWidth="1"/>
    <col min="12" max="12" width="9.125" style="420" customWidth="1"/>
    <col min="13" max="13" width="7.25" style="25" customWidth="1"/>
    <col min="14" max="14" width="8.25" style="160" bestFit="1" customWidth="1"/>
    <col min="15" max="15" width="10.375" style="160" customWidth="1"/>
    <col min="16" max="16" width="8.625" style="407" customWidth="1"/>
    <col min="17" max="17" width="9.125" style="134" customWidth="1"/>
    <col min="18" max="18" width="8.125" style="135" customWidth="1"/>
    <col min="19" max="19" width="9.25" style="336" customWidth="1"/>
    <col min="20" max="21" width="7.5" style="35" customWidth="1"/>
    <col min="22" max="22" width="10.25" style="35" customWidth="1"/>
    <col min="23" max="23" width="9.375" style="35" customWidth="1"/>
    <col min="24" max="24" width="8.875" style="124" bestFit="1" customWidth="1"/>
    <col min="25" max="16384" width="8" style="124"/>
  </cols>
  <sheetData>
    <row r="1" spans="1:59" ht="23.25" customHeight="1">
      <c r="A1" s="586" t="s">
        <v>208</v>
      </c>
      <c r="B1" s="587"/>
      <c r="C1" s="587"/>
      <c r="D1" s="587"/>
      <c r="E1" s="587"/>
      <c r="F1" s="587"/>
      <c r="G1" s="587"/>
      <c r="H1" s="588"/>
      <c r="I1" s="600" t="s">
        <v>427</v>
      </c>
      <c r="J1" s="601"/>
      <c r="K1" s="601"/>
      <c r="L1" s="601"/>
      <c r="M1" s="601"/>
      <c r="N1" s="601"/>
      <c r="O1" s="601"/>
      <c r="P1" s="601"/>
      <c r="Q1" s="601"/>
      <c r="R1" s="602"/>
      <c r="S1" s="592" t="s">
        <v>815</v>
      </c>
      <c r="T1" s="593"/>
      <c r="U1" s="593"/>
      <c r="V1" s="593"/>
      <c r="W1" s="594"/>
    </row>
    <row r="2" spans="1:59" ht="24" customHeight="1">
      <c r="A2" s="589"/>
      <c r="B2" s="590"/>
      <c r="C2" s="590"/>
      <c r="D2" s="590"/>
      <c r="E2" s="590"/>
      <c r="F2" s="590"/>
      <c r="G2" s="590"/>
      <c r="H2" s="591"/>
      <c r="I2" s="595" t="s">
        <v>474</v>
      </c>
      <c r="J2" s="596"/>
      <c r="K2" s="600" t="s">
        <v>475</v>
      </c>
      <c r="L2" s="601"/>
      <c r="M2" s="601"/>
      <c r="N2" s="601"/>
      <c r="O2" s="602"/>
      <c r="P2" s="597" t="s">
        <v>433</v>
      </c>
      <c r="Q2" s="598"/>
      <c r="R2" s="599"/>
      <c r="S2" s="592" t="s">
        <v>443</v>
      </c>
      <c r="T2" s="593"/>
      <c r="U2" s="593"/>
      <c r="V2" s="594"/>
      <c r="W2" s="183"/>
    </row>
    <row r="3" spans="1:59" s="35" customFormat="1" ht="18.600000000000001" customHeight="1">
      <c r="A3" s="553" t="s">
        <v>511</v>
      </c>
      <c r="B3" s="553" t="s">
        <v>512</v>
      </c>
      <c r="C3" s="553" t="s">
        <v>513</v>
      </c>
      <c r="D3" s="553" t="s">
        <v>514</v>
      </c>
      <c r="E3" s="603" t="s">
        <v>244</v>
      </c>
      <c r="F3" s="603" t="s">
        <v>240</v>
      </c>
      <c r="G3" s="603" t="s">
        <v>525</v>
      </c>
      <c r="H3" s="553" t="s">
        <v>434</v>
      </c>
      <c r="I3" s="619" t="s">
        <v>526</v>
      </c>
      <c r="J3" s="608" t="s">
        <v>183</v>
      </c>
      <c r="K3" s="616" t="s">
        <v>184</v>
      </c>
      <c r="L3" s="618"/>
      <c r="M3" s="621" t="s">
        <v>185</v>
      </c>
      <c r="N3" s="553" t="s">
        <v>515</v>
      </c>
      <c r="O3" s="553" t="s">
        <v>27</v>
      </c>
      <c r="P3" s="606" t="s">
        <v>186</v>
      </c>
      <c r="Q3" s="607"/>
      <c r="R3" s="607"/>
      <c r="S3" s="607"/>
      <c r="T3" s="607"/>
      <c r="U3" s="607"/>
      <c r="V3" s="607"/>
      <c r="W3" s="608"/>
    </row>
    <row r="4" spans="1:59" s="134" customFormat="1" ht="15" customHeight="1">
      <c r="A4" s="554"/>
      <c r="B4" s="554"/>
      <c r="C4" s="554"/>
      <c r="D4" s="554"/>
      <c r="E4" s="604"/>
      <c r="F4" s="604"/>
      <c r="G4" s="604"/>
      <c r="H4" s="554"/>
      <c r="I4" s="619"/>
      <c r="J4" s="620"/>
      <c r="K4" s="612" t="s">
        <v>177</v>
      </c>
      <c r="L4" s="553" t="s">
        <v>187</v>
      </c>
      <c r="M4" s="622"/>
      <c r="N4" s="554"/>
      <c r="O4" s="554"/>
      <c r="P4" s="609"/>
      <c r="Q4" s="610"/>
      <c r="R4" s="610"/>
      <c r="S4" s="610"/>
      <c r="T4" s="610"/>
      <c r="U4" s="610"/>
      <c r="V4" s="610"/>
      <c r="W4" s="611"/>
    </row>
    <row r="5" spans="1:59" s="35" customFormat="1" ht="27.6" customHeight="1">
      <c r="A5" s="554"/>
      <c r="B5" s="554"/>
      <c r="C5" s="554"/>
      <c r="D5" s="554"/>
      <c r="E5" s="604"/>
      <c r="F5" s="604"/>
      <c r="G5" s="604"/>
      <c r="H5" s="554"/>
      <c r="I5" s="619"/>
      <c r="J5" s="620"/>
      <c r="K5" s="613"/>
      <c r="L5" s="554"/>
      <c r="M5" s="622"/>
      <c r="N5" s="554"/>
      <c r="O5" s="554"/>
      <c r="P5" s="615" t="s">
        <v>435</v>
      </c>
      <c r="Q5" s="615"/>
      <c r="R5" s="615"/>
      <c r="S5" s="615"/>
      <c r="T5" s="616" t="s">
        <v>209</v>
      </c>
      <c r="U5" s="617"/>
      <c r="V5" s="617"/>
      <c r="W5" s="618"/>
    </row>
    <row r="6" spans="1:59" s="35" customFormat="1" ht="47.25">
      <c r="A6" s="555"/>
      <c r="B6" s="555"/>
      <c r="C6" s="555"/>
      <c r="D6" s="555"/>
      <c r="E6" s="605"/>
      <c r="F6" s="605"/>
      <c r="G6" s="605"/>
      <c r="H6" s="555"/>
      <c r="I6" s="619"/>
      <c r="J6" s="611"/>
      <c r="K6" s="614"/>
      <c r="L6" s="555"/>
      <c r="M6" s="623"/>
      <c r="N6" s="555"/>
      <c r="O6" s="555"/>
      <c r="P6" s="398" t="s">
        <v>188</v>
      </c>
      <c r="Q6" s="31" t="s">
        <v>436</v>
      </c>
      <c r="R6" s="32" t="s">
        <v>189</v>
      </c>
      <c r="S6" s="324" t="s">
        <v>190</v>
      </c>
      <c r="T6" s="32" t="s">
        <v>188</v>
      </c>
      <c r="U6" s="31" t="s">
        <v>436</v>
      </c>
      <c r="V6" s="32" t="s">
        <v>189</v>
      </c>
      <c r="W6" s="32" t="s">
        <v>190</v>
      </c>
    </row>
    <row r="7" spans="1:59" s="185" customFormat="1">
      <c r="A7" s="185">
        <v>1</v>
      </c>
      <c r="B7" s="185">
        <v>2</v>
      </c>
      <c r="C7" s="185">
        <v>3</v>
      </c>
      <c r="D7" s="185">
        <v>4</v>
      </c>
      <c r="E7" s="184">
        <v>5</v>
      </c>
      <c r="F7" s="111">
        <v>6</v>
      </c>
      <c r="G7" s="186">
        <v>7</v>
      </c>
      <c r="H7" s="30">
        <v>8</v>
      </c>
      <c r="I7" s="30"/>
      <c r="J7" s="30"/>
      <c r="K7" s="52">
        <v>9</v>
      </c>
      <c r="L7" s="398">
        <v>10</v>
      </c>
      <c r="M7" s="52">
        <v>11</v>
      </c>
      <c r="N7" s="31">
        <v>12</v>
      </c>
      <c r="O7" s="31"/>
      <c r="P7" s="398">
        <v>13</v>
      </c>
      <c r="Q7" s="31">
        <v>14</v>
      </c>
      <c r="R7" s="31">
        <v>15</v>
      </c>
      <c r="S7" s="52">
        <v>16</v>
      </c>
      <c r="T7" s="31">
        <v>17</v>
      </c>
      <c r="U7" s="31">
        <v>18</v>
      </c>
      <c r="V7" s="31">
        <v>19</v>
      </c>
      <c r="W7" s="31">
        <v>20</v>
      </c>
    </row>
    <row r="8" spans="1:59" s="185" customFormat="1" ht="72" customHeight="1">
      <c r="A8" s="10" t="s">
        <v>505</v>
      </c>
      <c r="B8" s="10" t="s">
        <v>506</v>
      </c>
      <c r="C8" s="10" t="s">
        <v>507</v>
      </c>
      <c r="D8" s="10" t="s">
        <v>508</v>
      </c>
      <c r="E8" s="184"/>
      <c r="F8" s="111"/>
      <c r="G8" s="307"/>
      <c r="H8" s="295"/>
      <c r="I8" s="295"/>
      <c r="J8" s="295"/>
      <c r="K8" s="52" t="s">
        <v>29</v>
      </c>
      <c r="L8" s="408" t="s">
        <v>223</v>
      </c>
      <c r="M8" s="52" t="s">
        <v>778</v>
      </c>
      <c r="N8" s="31" t="s">
        <v>516</v>
      </c>
      <c r="O8" s="31" t="s">
        <v>779</v>
      </c>
      <c r="P8" s="191" t="s">
        <v>780</v>
      </c>
      <c r="Q8" s="31" t="s">
        <v>781</v>
      </c>
      <c r="R8" s="31" t="s">
        <v>509</v>
      </c>
      <c r="S8" s="52" t="s">
        <v>510</v>
      </c>
      <c r="T8" s="31" t="s">
        <v>780</v>
      </c>
      <c r="U8" s="31" t="s">
        <v>781</v>
      </c>
      <c r="V8" s="31" t="s">
        <v>509</v>
      </c>
      <c r="W8" s="31" t="s">
        <v>510</v>
      </c>
    </row>
    <row r="9" spans="1:59" ht="23.25" customHeight="1">
      <c r="A9" s="561">
        <v>0.85</v>
      </c>
      <c r="B9" s="624"/>
      <c r="C9" s="625"/>
      <c r="D9" s="626"/>
      <c r="E9" s="187" t="s">
        <v>191</v>
      </c>
      <c r="F9" s="627" t="s">
        <v>241</v>
      </c>
      <c r="G9" s="628"/>
      <c r="H9" s="628"/>
      <c r="I9" s="628"/>
      <c r="J9" s="628"/>
      <c r="K9" s="628"/>
      <c r="L9" s="628"/>
      <c r="M9" s="629"/>
      <c r="N9" s="53"/>
      <c r="O9" s="53"/>
      <c r="P9" s="49"/>
      <c r="Q9" s="49"/>
      <c r="R9" s="188"/>
      <c r="S9" s="325"/>
      <c r="T9" s="188"/>
      <c r="U9" s="188"/>
      <c r="V9" s="188"/>
      <c r="W9" s="188"/>
    </row>
    <row r="10" spans="1:59" s="189" customFormat="1" ht="24.6" customHeight="1">
      <c r="A10" s="562"/>
      <c r="B10" s="563">
        <v>0.44</v>
      </c>
      <c r="E10" s="190" t="s">
        <v>192</v>
      </c>
      <c r="F10" s="630" t="s">
        <v>242</v>
      </c>
      <c r="G10" s="631"/>
      <c r="H10" s="631"/>
      <c r="I10" s="631"/>
      <c r="J10" s="631"/>
      <c r="K10" s="631"/>
      <c r="L10" s="631"/>
      <c r="M10" s="632"/>
      <c r="N10" s="288"/>
      <c r="O10" s="288"/>
      <c r="P10" s="191"/>
      <c r="Q10" s="289"/>
      <c r="R10" s="290"/>
      <c r="S10" s="326">
        <f>SUM(S12:S36)</f>
        <v>37.4</v>
      </c>
      <c r="T10" s="289"/>
      <c r="U10" s="289"/>
      <c r="V10" s="290"/>
      <c r="W10" s="290"/>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row>
    <row r="11" spans="1:59" s="196" customFormat="1" ht="21" customHeight="1">
      <c r="A11" s="562"/>
      <c r="B11" s="564"/>
      <c r="C11" s="578">
        <v>0.31</v>
      </c>
      <c r="D11" s="193"/>
      <c r="E11" s="194" t="s">
        <v>221</v>
      </c>
      <c r="F11" s="581" t="s">
        <v>243</v>
      </c>
      <c r="G11" s="582"/>
      <c r="H11" s="582"/>
      <c r="I11" s="582"/>
      <c r="J11" s="582"/>
      <c r="K11" s="582"/>
      <c r="L11" s="582"/>
      <c r="M11" s="633"/>
      <c r="N11" s="33"/>
      <c r="O11" s="33"/>
      <c r="P11" s="191"/>
      <c r="Q11" s="191"/>
      <c r="R11" s="192"/>
      <c r="S11" s="327"/>
      <c r="T11" s="191"/>
      <c r="U11" s="191"/>
      <c r="V11" s="192"/>
      <c r="W11" s="192"/>
      <c r="X11" s="19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row>
    <row r="12" spans="1:59" s="35" customFormat="1" ht="37.5" customHeight="1">
      <c r="A12" s="562"/>
      <c r="B12" s="564"/>
      <c r="C12" s="579"/>
      <c r="D12" s="558">
        <v>0.5</v>
      </c>
      <c r="E12" s="583" t="s">
        <v>15</v>
      </c>
      <c r="F12" s="634" t="s">
        <v>428</v>
      </c>
      <c r="G12" s="115" t="s">
        <v>528</v>
      </c>
      <c r="H12" s="197" t="s">
        <v>49</v>
      </c>
      <c r="I12" s="115" t="s">
        <v>529</v>
      </c>
      <c r="J12" s="399" t="s">
        <v>530</v>
      </c>
      <c r="K12" s="137" t="s">
        <v>429</v>
      </c>
      <c r="L12" s="409">
        <v>1672.35</v>
      </c>
      <c r="M12" s="137" t="s">
        <v>33</v>
      </c>
      <c r="N12" s="198">
        <v>0.5</v>
      </c>
      <c r="O12" s="320">
        <f>$A$9*$B$10*$C$11*$D$12*N12</f>
        <v>2.8985E-2</v>
      </c>
      <c r="P12" s="401"/>
      <c r="Q12" s="270"/>
      <c r="R12" s="200">
        <v>100</v>
      </c>
      <c r="S12" s="328">
        <f>R12*O12</f>
        <v>2.8984999999999999</v>
      </c>
      <c r="T12" s="31"/>
      <c r="U12" s="31"/>
      <c r="V12" s="32"/>
      <c r="W12" s="32"/>
    </row>
    <row r="13" spans="1:59" s="35" customFormat="1" ht="22.5" customHeight="1">
      <c r="A13" s="562"/>
      <c r="B13" s="564"/>
      <c r="C13" s="579"/>
      <c r="D13" s="560"/>
      <c r="E13" s="585"/>
      <c r="F13" s="635"/>
      <c r="G13" s="138" t="s">
        <v>531</v>
      </c>
      <c r="H13" s="197" t="s">
        <v>211</v>
      </c>
      <c r="I13" s="138" t="s">
        <v>532</v>
      </c>
      <c r="J13" s="400" t="s">
        <v>486</v>
      </c>
      <c r="K13" s="141" t="s">
        <v>518</v>
      </c>
      <c r="L13" s="410">
        <v>18.940000000000001</v>
      </c>
      <c r="M13" s="137" t="s">
        <v>33</v>
      </c>
      <c r="N13" s="202">
        <v>0.5</v>
      </c>
      <c r="O13" s="320">
        <f>$A$9*$B$10*$C$11*$D$12*N13</f>
        <v>2.8985E-2</v>
      </c>
      <c r="P13" s="402"/>
      <c r="Q13" s="270"/>
      <c r="R13" s="200">
        <v>100</v>
      </c>
      <c r="S13" s="328">
        <f>R13*O13</f>
        <v>2.8984999999999999</v>
      </c>
      <c r="T13" s="29"/>
      <c r="U13" s="29"/>
      <c r="V13" s="112"/>
      <c r="W13" s="112"/>
    </row>
    <row r="14" spans="1:59" s="35" customFormat="1" ht="14.25" hidden="1" customHeight="1">
      <c r="A14" s="562"/>
      <c r="B14" s="564"/>
      <c r="C14" s="579"/>
      <c r="D14" s="203">
        <v>0</v>
      </c>
      <c r="E14" s="204" t="s">
        <v>16</v>
      </c>
      <c r="F14" s="108" t="s">
        <v>0</v>
      </c>
      <c r="G14" s="115" t="s">
        <v>19</v>
      </c>
      <c r="H14" s="109" t="s">
        <v>47</v>
      </c>
      <c r="I14" s="115" t="s">
        <v>19</v>
      </c>
      <c r="J14" s="109" t="s">
        <v>47</v>
      </c>
      <c r="K14" s="137" t="s">
        <v>429</v>
      </c>
      <c r="L14" s="411">
        <v>478.09</v>
      </c>
      <c r="M14" s="137" t="s">
        <v>451</v>
      </c>
      <c r="N14" s="198">
        <v>0</v>
      </c>
      <c r="O14" s="320"/>
      <c r="P14" s="232">
        <v>478.09</v>
      </c>
      <c r="Q14" s="270">
        <f>(P14-L14)</f>
        <v>0</v>
      </c>
      <c r="R14" s="200">
        <f>100-(P14-L14)*10</f>
        <v>100</v>
      </c>
      <c r="S14" s="328">
        <f t="shared" ref="S14:S36" si="0">R14*O14</f>
        <v>0</v>
      </c>
      <c r="T14" s="31"/>
      <c r="U14" s="31"/>
      <c r="V14" s="32"/>
      <c r="W14" s="32"/>
    </row>
    <row r="15" spans="1:59" s="35" customFormat="1" ht="29.25" customHeight="1">
      <c r="A15" s="562"/>
      <c r="B15" s="564"/>
      <c r="C15" s="579"/>
      <c r="D15" s="558">
        <v>0.5</v>
      </c>
      <c r="E15" s="583" t="s">
        <v>17</v>
      </c>
      <c r="F15" s="634" t="s">
        <v>48</v>
      </c>
      <c r="G15" s="115" t="s">
        <v>533</v>
      </c>
      <c r="H15" s="109" t="s">
        <v>46</v>
      </c>
      <c r="I15" s="115" t="s">
        <v>534</v>
      </c>
      <c r="J15" s="109" t="s">
        <v>46</v>
      </c>
      <c r="K15" s="54" t="s">
        <v>31</v>
      </c>
      <c r="L15" s="411">
        <v>99.7</v>
      </c>
      <c r="M15" s="137" t="s">
        <v>451</v>
      </c>
      <c r="N15" s="198">
        <v>0.5</v>
      </c>
      <c r="O15" s="320">
        <f>$A$9*$B$10*$C$11*$D$15*N15</f>
        <v>2.8985E-2</v>
      </c>
      <c r="P15" s="232"/>
      <c r="Q15" s="270"/>
      <c r="R15" s="121">
        <v>100</v>
      </c>
      <c r="S15" s="328">
        <f t="shared" si="0"/>
        <v>2.8984999999999999</v>
      </c>
      <c r="T15" s="31"/>
      <c r="U15" s="31"/>
      <c r="V15" s="32"/>
      <c r="W15" s="32"/>
    </row>
    <row r="16" spans="1:59" s="35" customFormat="1" ht="48.75" customHeight="1">
      <c r="A16" s="562"/>
      <c r="B16" s="564"/>
      <c r="C16" s="580"/>
      <c r="D16" s="560"/>
      <c r="E16" s="585"/>
      <c r="F16" s="635"/>
      <c r="G16" s="139" t="s">
        <v>535</v>
      </c>
      <c r="H16" s="109" t="s">
        <v>61</v>
      </c>
      <c r="I16" s="139" t="s">
        <v>536</v>
      </c>
      <c r="J16" s="109" t="s">
        <v>61</v>
      </c>
      <c r="K16" s="211" t="s">
        <v>437</v>
      </c>
      <c r="L16" s="412">
        <v>180</v>
      </c>
      <c r="M16" s="115" t="s">
        <v>33</v>
      </c>
      <c r="N16" s="198">
        <v>0.5</v>
      </c>
      <c r="O16" s="320">
        <f>$A$9*$B$10*$C$11*$D$15*N16</f>
        <v>2.8985E-2</v>
      </c>
      <c r="P16" s="232"/>
      <c r="Q16" s="268"/>
      <c r="R16" s="269">
        <v>100</v>
      </c>
      <c r="S16" s="328">
        <f t="shared" si="0"/>
        <v>2.8984999999999999</v>
      </c>
      <c r="T16" s="31"/>
      <c r="U16" s="31"/>
      <c r="V16" s="32"/>
      <c r="W16" s="32"/>
    </row>
    <row r="17" spans="1:60">
      <c r="A17" s="562"/>
      <c r="B17" s="564"/>
      <c r="C17" s="205"/>
      <c r="D17" s="196"/>
      <c r="E17" s="194" t="s">
        <v>68</v>
      </c>
      <c r="F17" s="581" t="s">
        <v>430</v>
      </c>
      <c r="G17" s="582"/>
      <c r="H17" s="582"/>
      <c r="I17" s="582"/>
      <c r="J17" s="582"/>
      <c r="K17" s="582"/>
      <c r="L17" s="582"/>
      <c r="M17" s="633"/>
      <c r="N17" s="55"/>
      <c r="O17" s="321"/>
      <c r="P17" s="191"/>
      <c r="Q17" s="191"/>
      <c r="R17" s="192"/>
      <c r="S17" s="329"/>
      <c r="T17" s="191"/>
      <c r="U17" s="191"/>
      <c r="V17" s="192"/>
      <c r="W17" s="206"/>
    </row>
    <row r="18" spans="1:60" s="212" customFormat="1" ht="14.25" hidden="1" customHeight="1">
      <c r="A18" s="562"/>
      <c r="B18" s="564"/>
      <c r="C18" s="207"/>
      <c r="D18" s="315">
        <v>1</v>
      </c>
      <c r="E18" s="208" t="s">
        <v>18</v>
      </c>
      <c r="F18" s="36" t="s">
        <v>52</v>
      </c>
      <c r="G18" s="209" t="s">
        <v>537</v>
      </c>
      <c r="H18" s="36" t="s">
        <v>52</v>
      </c>
      <c r="I18" s="209" t="s">
        <v>538</v>
      </c>
      <c r="J18" s="36" t="s">
        <v>438</v>
      </c>
      <c r="K18" s="210" t="s">
        <v>439</v>
      </c>
      <c r="L18" s="413">
        <v>0</v>
      </c>
      <c r="M18" s="210" t="s">
        <v>181</v>
      </c>
      <c r="N18" s="211">
        <v>1</v>
      </c>
      <c r="O18" s="320">
        <f>$A$9*$B$10*$C$18*$D$18*N18</f>
        <v>0</v>
      </c>
      <c r="P18" s="403">
        <v>0</v>
      </c>
      <c r="Q18" s="270">
        <v>10</v>
      </c>
      <c r="R18" s="200">
        <f>100-(L18-P18)*Q18</f>
        <v>100</v>
      </c>
      <c r="S18" s="328">
        <f t="shared" si="0"/>
        <v>0</v>
      </c>
      <c r="T18" s="8"/>
      <c r="U18" s="105"/>
      <c r="V18" s="271"/>
      <c r="W18" s="38"/>
    </row>
    <row r="19" spans="1:60" ht="15.75" customHeight="1">
      <c r="A19" s="562"/>
      <c r="B19" s="564"/>
      <c r="C19" s="578">
        <v>0.62</v>
      </c>
      <c r="D19" s="213"/>
      <c r="E19" s="214" t="s">
        <v>210</v>
      </c>
      <c r="F19" s="581" t="s">
        <v>178</v>
      </c>
      <c r="G19" s="582"/>
      <c r="H19" s="582"/>
      <c r="I19" s="581" t="s">
        <v>178</v>
      </c>
      <c r="J19" s="582"/>
      <c r="K19" s="582"/>
      <c r="L19" s="414"/>
      <c r="M19" s="215"/>
      <c r="N19" s="33"/>
      <c r="O19" s="321"/>
      <c r="P19" s="216"/>
      <c r="Q19" s="216"/>
      <c r="R19" s="217"/>
      <c r="S19" s="329"/>
      <c r="T19" s="216"/>
      <c r="U19" s="216"/>
      <c r="V19" s="217"/>
      <c r="W19" s="218"/>
    </row>
    <row r="20" spans="1:60" s="122" customFormat="1" ht="37.700000000000003" customHeight="1">
      <c r="A20" s="562"/>
      <c r="B20" s="564"/>
      <c r="C20" s="579"/>
      <c r="D20" s="558">
        <v>0.13</v>
      </c>
      <c r="E20" s="583" t="s">
        <v>2</v>
      </c>
      <c r="F20" s="643" t="s">
        <v>3</v>
      </c>
      <c r="G20" s="115" t="s">
        <v>539</v>
      </c>
      <c r="H20" s="109" t="s">
        <v>10</v>
      </c>
      <c r="I20" s="115" t="s">
        <v>540</v>
      </c>
      <c r="J20" s="109" t="s">
        <v>10</v>
      </c>
      <c r="K20" s="83" t="s">
        <v>440</v>
      </c>
      <c r="L20" s="412">
        <v>63.23</v>
      </c>
      <c r="M20" s="137" t="s">
        <v>181</v>
      </c>
      <c r="N20" s="198">
        <v>1</v>
      </c>
      <c r="O20" s="320">
        <f>$A$9*$B$10*$C$19*$D$20*N20</f>
        <v>3.0144400000000002E-2</v>
      </c>
      <c r="P20" s="404"/>
      <c r="Q20" s="272"/>
      <c r="R20" s="270">
        <v>100</v>
      </c>
      <c r="S20" s="328">
        <f t="shared" si="0"/>
        <v>3.01444</v>
      </c>
      <c r="T20" s="31"/>
      <c r="U20" s="31"/>
      <c r="V20" s="39"/>
      <c r="W20" s="38"/>
      <c r="X20" s="282"/>
      <c r="Y20" s="282"/>
      <c r="Z20" s="282"/>
      <c r="AA20" s="282"/>
      <c r="AB20" s="282"/>
      <c r="AC20" s="282"/>
      <c r="AD20" s="282"/>
      <c r="AE20" s="282"/>
      <c r="AF20" s="282"/>
      <c r="AG20" s="282"/>
      <c r="AH20" s="282"/>
      <c r="AI20" s="282"/>
      <c r="AJ20" s="282"/>
      <c r="AK20" s="282"/>
      <c r="AL20" s="282"/>
      <c r="AM20" s="282"/>
      <c r="AN20" s="282"/>
      <c r="AO20" s="282"/>
      <c r="AP20" s="282"/>
      <c r="AQ20" s="282"/>
      <c r="AR20" s="282"/>
      <c r="AS20" s="282"/>
      <c r="AT20" s="282"/>
      <c r="AU20" s="282"/>
      <c r="AV20" s="282"/>
      <c r="AW20" s="282"/>
      <c r="AX20" s="282"/>
      <c r="AY20" s="282"/>
      <c r="AZ20" s="282"/>
      <c r="BA20" s="282"/>
      <c r="BB20" s="282"/>
      <c r="BC20" s="282"/>
      <c r="BD20" s="282"/>
      <c r="BE20" s="282"/>
      <c r="BF20" s="282"/>
      <c r="BG20" s="282"/>
      <c r="BH20" s="281"/>
    </row>
    <row r="21" spans="1:60" s="122" customFormat="1" ht="14.25" hidden="1" customHeight="1">
      <c r="A21" s="562"/>
      <c r="B21" s="564"/>
      <c r="C21" s="579"/>
      <c r="D21" s="559"/>
      <c r="E21" s="584"/>
      <c r="F21" s="644"/>
      <c r="G21" s="115" t="s">
        <v>20</v>
      </c>
      <c r="H21" s="109" t="s">
        <v>11</v>
      </c>
      <c r="I21" s="115" t="s">
        <v>20</v>
      </c>
      <c r="J21" s="109" t="s">
        <v>11</v>
      </c>
      <c r="K21" s="83" t="s">
        <v>441</v>
      </c>
      <c r="L21" s="412">
        <v>100</v>
      </c>
      <c r="M21" s="137" t="s">
        <v>181</v>
      </c>
      <c r="N21" s="198">
        <v>0</v>
      </c>
      <c r="O21" s="320">
        <f>$A$9*$B$10*$C$19*$D$20*N21</f>
        <v>0</v>
      </c>
      <c r="P21" s="404"/>
      <c r="Q21" s="8">
        <v>1</v>
      </c>
      <c r="R21" s="270">
        <f>100+(1-P21/L21)*100*Q21</f>
        <v>200</v>
      </c>
      <c r="S21" s="328">
        <f t="shared" si="0"/>
        <v>0</v>
      </c>
      <c r="T21" s="31"/>
      <c r="U21" s="31"/>
      <c r="V21" s="39"/>
      <c r="W21" s="38"/>
      <c r="X21" s="282"/>
      <c r="Y21" s="282"/>
      <c r="Z21" s="282"/>
      <c r="AA21" s="282"/>
      <c r="AB21" s="282"/>
      <c r="AC21" s="282"/>
      <c r="AD21" s="282"/>
      <c r="AE21" s="282"/>
      <c r="AF21" s="282"/>
      <c r="AG21" s="282"/>
      <c r="AH21" s="282"/>
      <c r="AI21" s="282"/>
      <c r="AJ21" s="282"/>
      <c r="AK21" s="282"/>
      <c r="AL21" s="282"/>
      <c r="AM21" s="282"/>
      <c r="AN21" s="282"/>
      <c r="AO21" s="282"/>
      <c r="AP21" s="282"/>
      <c r="AQ21" s="282"/>
      <c r="AR21" s="282"/>
      <c r="AS21" s="282"/>
      <c r="AT21" s="282"/>
      <c r="AU21" s="282"/>
      <c r="AV21" s="282"/>
      <c r="AW21" s="282"/>
      <c r="AX21" s="282"/>
      <c r="AY21" s="282"/>
      <c r="AZ21" s="282"/>
      <c r="BA21" s="282"/>
      <c r="BB21" s="282"/>
      <c r="BC21" s="282"/>
      <c r="BD21" s="282"/>
      <c r="BE21" s="282"/>
      <c r="BF21" s="282"/>
      <c r="BG21" s="282"/>
      <c r="BH21" s="281"/>
    </row>
    <row r="22" spans="1:60" s="122" customFormat="1" ht="14.25" hidden="1" customHeight="1">
      <c r="A22" s="562"/>
      <c r="B22" s="564"/>
      <c r="C22" s="579"/>
      <c r="D22" s="560"/>
      <c r="E22" s="585"/>
      <c r="F22" s="645"/>
      <c r="G22" s="115" t="s">
        <v>21</v>
      </c>
      <c r="H22" s="109" t="s">
        <v>12</v>
      </c>
      <c r="I22" s="115" t="s">
        <v>21</v>
      </c>
      <c r="J22" s="109" t="s">
        <v>12</v>
      </c>
      <c r="K22" s="83" t="s">
        <v>441</v>
      </c>
      <c r="L22" s="412">
        <v>100</v>
      </c>
      <c r="M22" s="137" t="s">
        <v>181</v>
      </c>
      <c r="N22" s="198">
        <v>0</v>
      </c>
      <c r="O22" s="320">
        <f>$A$9*$B$10*$C$19*$D$20*N22</f>
        <v>0</v>
      </c>
      <c r="P22" s="404"/>
      <c r="Q22" s="8">
        <v>1</v>
      </c>
      <c r="R22" s="270">
        <f>100+(1-P22/L22)*100*Q22</f>
        <v>200</v>
      </c>
      <c r="S22" s="328">
        <f t="shared" si="0"/>
        <v>0</v>
      </c>
      <c r="T22" s="31"/>
      <c r="U22" s="31"/>
      <c r="V22" s="39"/>
      <c r="W22" s="38"/>
      <c r="X22" s="282"/>
      <c r="Y22" s="282"/>
      <c r="Z22" s="282"/>
      <c r="AA22" s="282"/>
      <c r="AB22" s="282"/>
      <c r="AC22" s="282"/>
      <c r="AD22" s="282"/>
      <c r="AE22" s="282"/>
      <c r="AF22" s="282"/>
      <c r="AG22" s="282"/>
      <c r="AH22" s="282"/>
      <c r="AI22" s="282"/>
      <c r="AJ22" s="282"/>
      <c r="AK22" s="282"/>
      <c r="AL22" s="282"/>
      <c r="AM22" s="282"/>
      <c r="AN22" s="282"/>
      <c r="AO22" s="282"/>
      <c r="AP22" s="282"/>
      <c r="AQ22" s="282"/>
      <c r="AR22" s="282"/>
      <c r="AS22" s="282"/>
      <c r="AT22" s="282"/>
      <c r="AU22" s="282"/>
      <c r="AV22" s="282"/>
      <c r="AW22" s="282"/>
      <c r="AX22" s="282"/>
      <c r="AY22" s="282"/>
      <c r="AZ22" s="282"/>
      <c r="BA22" s="282"/>
      <c r="BB22" s="282"/>
      <c r="BC22" s="282"/>
      <c r="BD22" s="282"/>
      <c r="BE22" s="282"/>
      <c r="BF22" s="282"/>
      <c r="BG22" s="282"/>
      <c r="BH22" s="281"/>
    </row>
    <row r="23" spans="1:60" s="122" customFormat="1" ht="45.6" customHeight="1">
      <c r="A23" s="562"/>
      <c r="B23" s="564"/>
      <c r="C23" s="579"/>
      <c r="D23" s="558">
        <v>0.25</v>
      </c>
      <c r="E23" s="583" t="s">
        <v>4</v>
      </c>
      <c r="F23" s="636" t="s">
        <v>5</v>
      </c>
      <c r="G23" s="115" t="s">
        <v>544</v>
      </c>
      <c r="H23" s="109" t="s">
        <v>176</v>
      </c>
      <c r="I23" s="115" t="s">
        <v>545</v>
      </c>
      <c r="J23" s="109" t="s">
        <v>176</v>
      </c>
      <c r="K23" s="115" t="s">
        <v>31</v>
      </c>
      <c r="L23" s="412">
        <v>9.02</v>
      </c>
      <c r="M23" s="137" t="s">
        <v>33</v>
      </c>
      <c r="N23" s="198">
        <v>0.5</v>
      </c>
      <c r="O23" s="320">
        <f>$A$9*$B$10*$C$19*$D$23*N23</f>
        <v>2.8985E-2</v>
      </c>
      <c r="P23" s="404"/>
      <c r="Q23" s="8"/>
      <c r="R23" s="200">
        <v>100</v>
      </c>
      <c r="S23" s="328">
        <f t="shared" si="0"/>
        <v>2.8984999999999999</v>
      </c>
      <c r="T23" s="31"/>
      <c r="U23" s="31"/>
      <c r="V23" s="39"/>
      <c r="W23" s="38"/>
      <c r="X23" s="282"/>
      <c r="Y23" s="282"/>
      <c r="Z23" s="282"/>
      <c r="AA23" s="282"/>
      <c r="AB23" s="282"/>
      <c r="AC23" s="282"/>
      <c r="AD23" s="282"/>
      <c r="AE23" s="282"/>
      <c r="AF23" s="282"/>
      <c r="AG23" s="282"/>
      <c r="AH23" s="282"/>
      <c r="AI23" s="282"/>
      <c r="AJ23" s="282"/>
      <c r="AK23" s="282"/>
      <c r="AL23" s="282"/>
      <c r="AM23" s="282"/>
      <c r="AN23" s="282"/>
      <c r="AO23" s="282"/>
      <c r="AP23" s="282"/>
      <c r="AQ23" s="282"/>
      <c r="AR23" s="282"/>
      <c r="AS23" s="282"/>
      <c r="AT23" s="282"/>
      <c r="AU23" s="282"/>
      <c r="AV23" s="282"/>
      <c r="AW23" s="282"/>
      <c r="AX23" s="282"/>
      <c r="AY23" s="282"/>
      <c r="AZ23" s="282"/>
      <c r="BA23" s="282"/>
      <c r="BB23" s="282"/>
      <c r="BC23" s="282"/>
      <c r="BD23" s="282"/>
      <c r="BE23" s="282"/>
      <c r="BF23" s="282"/>
      <c r="BG23" s="282"/>
      <c r="BH23" s="281"/>
    </row>
    <row r="24" spans="1:60" s="122" customFormat="1" ht="36" customHeight="1">
      <c r="A24" s="562"/>
      <c r="B24" s="564"/>
      <c r="C24" s="579"/>
      <c r="D24" s="560"/>
      <c r="E24" s="585"/>
      <c r="F24" s="637"/>
      <c r="G24" s="115" t="s">
        <v>546</v>
      </c>
      <c r="H24" s="109" t="s">
        <v>60</v>
      </c>
      <c r="I24" s="115" t="s">
        <v>547</v>
      </c>
      <c r="J24" s="109" t="s">
        <v>487</v>
      </c>
      <c r="K24" s="115" t="s">
        <v>488</v>
      </c>
      <c r="L24" s="412">
        <v>503</v>
      </c>
      <c r="M24" s="137" t="s">
        <v>181</v>
      </c>
      <c r="N24" s="198">
        <v>0.5</v>
      </c>
      <c r="O24" s="320">
        <f>$A$9*$B$10*$C$19*$D$23*N24</f>
        <v>2.8985E-2</v>
      </c>
      <c r="P24" s="404"/>
      <c r="Q24" s="8"/>
      <c r="R24" s="200">
        <v>100</v>
      </c>
      <c r="S24" s="328">
        <f t="shared" si="0"/>
        <v>2.8984999999999999</v>
      </c>
      <c r="T24" s="31"/>
      <c r="U24" s="31"/>
      <c r="V24" s="273"/>
      <c r="W24" s="38"/>
      <c r="X24" s="282"/>
      <c r="Y24" s="282"/>
      <c r="Z24" s="282"/>
      <c r="AA24" s="282"/>
      <c r="AB24" s="282"/>
      <c r="AC24" s="282"/>
      <c r="AD24" s="282"/>
      <c r="AE24" s="282"/>
      <c r="AF24" s="282"/>
      <c r="AG24" s="282"/>
      <c r="AH24" s="282"/>
      <c r="AI24" s="282"/>
      <c r="AJ24" s="282"/>
      <c r="AK24" s="282"/>
      <c r="AL24" s="282"/>
      <c r="AM24" s="282"/>
      <c r="AN24" s="282"/>
      <c r="AO24" s="282"/>
      <c r="AP24" s="282"/>
      <c r="AQ24" s="282"/>
      <c r="AR24" s="282"/>
      <c r="AS24" s="282"/>
      <c r="AT24" s="282"/>
      <c r="AU24" s="282"/>
      <c r="AV24" s="282"/>
      <c r="AW24" s="282"/>
      <c r="AX24" s="282"/>
      <c r="AY24" s="282"/>
      <c r="AZ24" s="282"/>
      <c r="BA24" s="282"/>
      <c r="BB24" s="282"/>
      <c r="BC24" s="282"/>
      <c r="BD24" s="282"/>
      <c r="BE24" s="282"/>
      <c r="BF24" s="282"/>
      <c r="BG24" s="282"/>
      <c r="BH24" s="281"/>
    </row>
    <row r="25" spans="1:60" s="122" customFormat="1" ht="63" customHeight="1">
      <c r="A25" s="562"/>
      <c r="B25" s="564"/>
      <c r="C25" s="579"/>
      <c r="D25" s="558">
        <v>0.37</v>
      </c>
      <c r="E25" s="583" t="s">
        <v>13</v>
      </c>
      <c r="F25" s="636" t="s">
        <v>7</v>
      </c>
      <c r="G25" s="141" t="s">
        <v>548</v>
      </c>
      <c r="H25" s="109" t="s">
        <v>791</v>
      </c>
      <c r="I25" s="141" t="s">
        <v>549</v>
      </c>
      <c r="J25" s="109" t="s">
        <v>791</v>
      </c>
      <c r="K25" s="115" t="s">
        <v>263</v>
      </c>
      <c r="L25" s="412">
        <v>7</v>
      </c>
      <c r="M25" s="137" t="s">
        <v>181</v>
      </c>
      <c r="N25" s="198">
        <v>0.33</v>
      </c>
      <c r="O25" s="320">
        <f>$A$9*$B$10*$C$19*$D$25*N25</f>
        <v>2.8312548E-2</v>
      </c>
      <c r="P25" s="404"/>
      <c r="Q25" s="8"/>
      <c r="R25" s="200">
        <v>100</v>
      </c>
      <c r="S25" s="328">
        <f>R25*O25</f>
        <v>2.8312548</v>
      </c>
      <c r="T25" s="31"/>
      <c r="U25" s="31"/>
      <c r="V25" s="39"/>
      <c r="W25" s="38"/>
      <c r="X25" s="282"/>
      <c r="Y25" s="282"/>
      <c r="Z25" s="282"/>
      <c r="AA25" s="282"/>
      <c r="AB25" s="282"/>
      <c r="AC25" s="282"/>
      <c r="AD25" s="282"/>
      <c r="AE25" s="282"/>
      <c r="AF25" s="282"/>
      <c r="AG25" s="282"/>
      <c r="AH25" s="282"/>
      <c r="AI25" s="282"/>
      <c r="AJ25" s="282"/>
      <c r="AK25" s="282"/>
      <c r="AL25" s="282"/>
      <c r="AM25" s="282"/>
      <c r="AN25" s="282"/>
      <c r="AO25" s="282"/>
      <c r="AP25" s="282"/>
      <c r="AQ25" s="282"/>
      <c r="AR25" s="282"/>
      <c r="AS25" s="282"/>
      <c r="AT25" s="282"/>
      <c r="AU25" s="282"/>
      <c r="AV25" s="282"/>
      <c r="AW25" s="282"/>
      <c r="AX25" s="282"/>
      <c r="AY25" s="282"/>
      <c r="AZ25" s="282"/>
      <c r="BA25" s="282"/>
      <c r="BB25" s="282"/>
      <c r="BC25" s="282"/>
      <c r="BD25" s="282"/>
      <c r="BE25" s="282"/>
      <c r="BF25" s="282"/>
      <c r="BG25" s="282"/>
      <c r="BH25" s="281"/>
    </row>
    <row r="26" spans="1:60" s="122" customFormat="1" ht="63" customHeight="1">
      <c r="A26" s="562"/>
      <c r="B26" s="564"/>
      <c r="C26" s="579"/>
      <c r="D26" s="559"/>
      <c r="E26" s="584"/>
      <c r="F26" s="638"/>
      <c r="G26" s="467" t="s">
        <v>551</v>
      </c>
      <c r="H26" s="486" t="s">
        <v>59</v>
      </c>
      <c r="I26" s="81" t="s">
        <v>552</v>
      </c>
      <c r="J26" s="109" t="s">
        <v>792</v>
      </c>
      <c r="K26" s="115" t="s">
        <v>263</v>
      </c>
      <c r="L26" s="412">
        <v>3</v>
      </c>
      <c r="M26" s="137" t="s">
        <v>181</v>
      </c>
      <c r="N26" s="198">
        <v>0.33</v>
      </c>
      <c r="O26" s="320">
        <f>$A$9*$B$10*$C$19*$D$25*N26</f>
        <v>2.8312548E-2</v>
      </c>
      <c r="P26" s="404"/>
      <c r="Q26" s="8"/>
      <c r="R26" s="200">
        <v>100</v>
      </c>
      <c r="S26" s="328">
        <f t="shared" si="0"/>
        <v>2.8312548</v>
      </c>
      <c r="T26" s="31"/>
      <c r="U26" s="31"/>
      <c r="V26" s="39"/>
      <c r="W26" s="38"/>
      <c r="X26" s="282"/>
      <c r="Y26" s="282"/>
      <c r="Z26" s="282"/>
      <c r="AA26" s="282"/>
      <c r="AB26" s="282"/>
      <c r="AC26" s="282"/>
      <c r="AD26" s="282"/>
      <c r="AE26" s="282"/>
      <c r="AF26" s="282"/>
      <c r="AG26" s="282"/>
      <c r="AH26" s="282"/>
      <c r="AI26" s="282"/>
      <c r="AJ26" s="282"/>
      <c r="AK26" s="282"/>
      <c r="AL26" s="282"/>
      <c r="AM26" s="282"/>
      <c r="AN26" s="282"/>
      <c r="AO26" s="282"/>
      <c r="AP26" s="282"/>
      <c r="AQ26" s="282"/>
      <c r="AR26" s="282"/>
      <c r="AS26" s="282"/>
      <c r="AT26" s="282"/>
      <c r="AU26" s="282"/>
      <c r="AV26" s="282"/>
      <c r="AW26" s="282"/>
      <c r="AX26" s="282"/>
      <c r="AY26" s="282"/>
      <c r="AZ26" s="282"/>
      <c r="BA26" s="282"/>
      <c r="BB26" s="282"/>
      <c r="BC26" s="282"/>
      <c r="BD26" s="282"/>
      <c r="BE26" s="282"/>
      <c r="BF26" s="282"/>
      <c r="BG26" s="282"/>
      <c r="BH26" s="281"/>
    </row>
    <row r="27" spans="1:60" s="122" customFormat="1" ht="55.5" customHeight="1">
      <c r="A27" s="562"/>
      <c r="B27" s="564"/>
      <c r="C27" s="579"/>
      <c r="D27" s="559"/>
      <c r="E27" s="584"/>
      <c r="F27" s="638"/>
      <c r="G27" s="482"/>
      <c r="H27" s="487"/>
      <c r="I27" s="81" t="s">
        <v>793</v>
      </c>
      <c r="J27" s="109" t="s">
        <v>794</v>
      </c>
      <c r="K27" s="115" t="s">
        <v>263</v>
      </c>
      <c r="L27" s="412">
        <v>5</v>
      </c>
      <c r="M27" s="137" t="s">
        <v>181</v>
      </c>
      <c r="N27" s="198">
        <v>0.34</v>
      </c>
      <c r="O27" s="320">
        <f>$A$9*$B$10*$C$19*$D$25*N27</f>
        <v>2.9170504000000003E-2</v>
      </c>
      <c r="P27" s="404"/>
      <c r="Q27" s="8"/>
      <c r="R27" s="200">
        <v>100</v>
      </c>
      <c r="S27" s="328">
        <f t="shared" si="0"/>
        <v>2.9170504000000004</v>
      </c>
      <c r="T27" s="31"/>
      <c r="U27" s="31"/>
      <c r="V27" s="39"/>
      <c r="W27" s="38"/>
      <c r="X27" s="282"/>
      <c r="Y27" s="282"/>
      <c r="Z27" s="282"/>
      <c r="AA27" s="282"/>
      <c r="AB27" s="282"/>
      <c r="AC27" s="282"/>
      <c r="AD27" s="282"/>
      <c r="AE27" s="282"/>
      <c r="AF27" s="282"/>
      <c r="AG27" s="282"/>
      <c r="AH27" s="282"/>
      <c r="AI27" s="282"/>
      <c r="AJ27" s="282"/>
      <c r="AK27" s="282"/>
      <c r="AL27" s="282"/>
      <c r="AM27" s="282"/>
      <c r="AN27" s="282"/>
      <c r="AO27" s="282"/>
      <c r="AP27" s="282"/>
      <c r="AQ27" s="282"/>
      <c r="AR27" s="282"/>
      <c r="AS27" s="282"/>
      <c r="AT27" s="282"/>
      <c r="AU27" s="282"/>
      <c r="AV27" s="282"/>
      <c r="AW27" s="282"/>
      <c r="AX27" s="282"/>
      <c r="AY27" s="282"/>
      <c r="AZ27" s="282"/>
      <c r="BA27" s="282"/>
      <c r="BB27" s="282"/>
      <c r="BC27" s="282"/>
      <c r="BD27" s="282"/>
      <c r="BE27" s="282"/>
      <c r="BF27" s="282"/>
      <c r="BG27" s="282"/>
      <c r="BH27" s="281"/>
    </row>
    <row r="28" spans="1:60" s="122" customFormat="1" ht="14.25" hidden="1" customHeight="1">
      <c r="A28" s="562"/>
      <c r="B28" s="564"/>
      <c r="C28" s="579"/>
      <c r="D28" s="560"/>
      <c r="E28" s="585"/>
      <c r="F28" s="637"/>
      <c r="G28" s="141" t="s">
        <v>41</v>
      </c>
      <c r="H28" s="197" t="s">
        <v>54</v>
      </c>
      <c r="I28" s="141" t="s">
        <v>41</v>
      </c>
      <c r="J28" s="197" t="s">
        <v>54</v>
      </c>
      <c r="K28" s="141" t="s">
        <v>31</v>
      </c>
      <c r="L28" s="412">
        <v>15</v>
      </c>
      <c r="M28" s="137" t="s">
        <v>181</v>
      </c>
      <c r="N28" s="198">
        <v>0</v>
      </c>
      <c r="O28" s="320">
        <f>$A$9*$B$10*$C$19*$D$20*N28</f>
        <v>0</v>
      </c>
      <c r="P28" s="404"/>
      <c r="Q28" s="31"/>
      <c r="R28" s="121">
        <f>100+(P28-L28)*10</f>
        <v>-50</v>
      </c>
      <c r="S28" s="328">
        <f t="shared" si="0"/>
        <v>0</v>
      </c>
      <c r="T28" s="31"/>
      <c r="U28" s="31"/>
      <c r="V28" s="39"/>
      <c r="W28" s="38"/>
      <c r="X28" s="282"/>
      <c r="Y28" s="282"/>
      <c r="Z28" s="282"/>
      <c r="AA28" s="282"/>
      <c r="AB28" s="282"/>
      <c r="AC28" s="282"/>
      <c r="AD28" s="282"/>
      <c r="AE28" s="282"/>
      <c r="AF28" s="282"/>
      <c r="AG28" s="282"/>
      <c r="AH28" s="282"/>
      <c r="AI28" s="282"/>
      <c r="AJ28" s="282"/>
      <c r="AK28" s="282"/>
      <c r="AL28" s="282"/>
      <c r="AM28" s="282"/>
      <c r="AN28" s="282"/>
      <c r="AO28" s="282"/>
      <c r="AP28" s="282"/>
      <c r="AQ28" s="282"/>
      <c r="AR28" s="282"/>
      <c r="AS28" s="282"/>
      <c r="AT28" s="282"/>
      <c r="AU28" s="282"/>
      <c r="AV28" s="282"/>
      <c r="AW28" s="282"/>
      <c r="AX28" s="282"/>
      <c r="AY28" s="282"/>
      <c r="AZ28" s="282"/>
      <c r="BA28" s="282"/>
      <c r="BB28" s="282"/>
      <c r="BC28" s="282"/>
      <c r="BD28" s="282"/>
      <c r="BE28" s="282"/>
      <c r="BF28" s="282"/>
      <c r="BG28" s="282"/>
      <c r="BH28" s="281"/>
    </row>
    <row r="29" spans="1:60" s="122" customFormat="1" ht="14.25" hidden="1" customHeight="1">
      <c r="A29" s="562"/>
      <c r="B29" s="564"/>
      <c r="C29" s="579"/>
      <c r="D29" s="315"/>
      <c r="E29" s="204" t="s">
        <v>6</v>
      </c>
      <c r="F29" s="113" t="s">
        <v>9</v>
      </c>
      <c r="G29" s="115" t="s">
        <v>553</v>
      </c>
      <c r="H29" s="109" t="s">
        <v>217</v>
      </c>
      <c r="I29" s="115" t="s">
        <v>554</v>
      </c>
      <c r="J29" s="109" t="s">
        <v>217</v>
      </c>
      <c r="K29" s="241" t="s">
        <v>180</v>
      </c>
      <c r="L29" s="412">
        <v>0</v>
      </c>
      <c r="M29" s="137" t="s">
        <v>181</v>
      </c>
      <c r="N29" s="198">
        <v>1</v>
      </c>
      <c r="O29" s="320">
        <f>$A$9*$B$10*$C$19*$D$29*N29</f>
        <v>0</v>
      </c>
      <c r="P29" s="232"/>
      <c r="Q29" s="8">
        <v>10</v>
      </c>
      <c r="R29" s="200">
        <f>100-(P29-L29)*Q29</f>
        <v>100</v>
      </c>
      <c r="S29" s="328">
        <f t="shared" si="0"/>
        <v>0</v>
      </c>
      <c r="T29" s="31"/>
      <c r="U29" s="31"/>
      <c r="V29" s="39"/>
      <c r="W29" s="38"/>
      <c r="X29" s="282"/>
      <c r="Y29" s="282"/>
      <c r="Z29" s="282"/>
      <c r="AA29" s="282"/>
      <c r="AB29" s="282"/>
      <c r="AC29" s="282"/>
      <c r="AD29" s="282"/>
      <c r="AE29" s="282"/>
      <c r="AF29" s="282"/>
      <c r="AG29" s="282"/>
      <c r="AH29" s="282"/>
      <c r="AI29" s="282"/>
      <c r="AJ29" s="282"/>
      <c r="AK29" s="282"/>
      <c r="AL29" s="282"/>
      <c r="AM29" s="282"/>
      <c r="AN29" s="282"/>
      <c r="AO29" s="282"/>
      <c r="AP29" s="282"/>
      <c r="AQ29" s="282"/>
      <c r="AR29" s="282"/>
      <c r="AS29" s="282"/>
      <c r="AT29" s="282"/>
      <c r="AU29" s="282"/>
      <c r="AV29" s="282"/>
      <c r="AW29" s="282"/>
      <c r="AX29" s="282"/>
      <c r="AY29" s="282"/>
      <c r="AZ29" s="282"/>
      <c r="BA29" s="282"/>
      <c r="BB29" s="282"/>
      <c r="BC29" s="282"/>
      <c r="BD29" s="282"/>
      <c r="BE29" s="282"/>
      <c r="BF29" s="282"/>
      <c r="BG29" s="282"/>
      <c r="BH29" s="281"/>
    </row>
    <row r="30" spans="1:60" s="122" customFormat="1" ht="32.25" customHeight="1">
      <c r="A30" s="562"/>
      <c r="B30" s="564"/>
      <c r="C30" s="579"/>
      <c r="D30" s="558">
        <v>0.25</v>
      </c>
      <c r="E30" s="583" t="s">
        <v>8</v>
      </c>
      <c r="F30" s="639" t="s">
        <v>42</v>
      </c>
      <c r="G30" s="547" t="s">
        <v>555</v>
      </c>
      <c r="H30" s="556" t="s">
        <v>44</v>
      </c>
      <c r="I30" s="547" t="s">
        <v>556</v>
      </c>
      <c r="J30" s="550" t="s">
        <v>522</v>
      </c>
      <c r="K30" s="115" t="s">
        <v>442</v>
      </c>
      <c r="L30" s="412">
        <v>0</v>
      </c>
      <c r="M30" s="137" t="s">
        <v>181</v>
      </c>
      <c r="N30" s="198">
        <v>0.5</v>
      </c>
      <c r="O30" s="320">
        <f>$A$9*$B$10*$C$19*$D$30*N30</f>
        <v>2.8985E-2</v>
      </c>
      <c r="P30" s="232"/>
      <c r="Q30" s="8"/>
      <c r="R30" s="200">
        <v>100</v>
      </c>
      <c r="S30" s="328">
        <f t="shared" si="0"/>
        <v>2.8984999999999999</v>
      </c>
      <c r="T30" s="31"/>
      <c r="U30" s="31"/>
      <c r="V30" s="39"/>
      <c r="W30" s="38"/>
      <c r="X30" s="282"/>
      <c r="Y30" s="282"/>
      <c r="Z30" s="282"/>
      <c r="AA30" s="282"/>
      <c r="AB30" s="282"/>
      <c r="AC30" s="282"/>
      <c r="AD30" s="282"/>
      <c r="AE30" s="282"/>
      <c r="AF30" s="282"/>
      <c r="AG30" s="282"/>
      <c r="AH30" s="282"/>
      <c r="AI30" s="282"/>
      <c r="AJ30" s="282"/>
      <c r="AK30" s="282"/>
      <c r="AL30" s="282"/>
      <c r="AM30" s="282"/>
      <c r="AN30" s="282"/>
      <c r="AO30" s="282"/>
      <c r="AP30" s="282"/>
      <c r="AQ30" s="282"/>
      <c r="AR30" s="282"/>
      <c r="AS30" s="282"/>
      <c r="AT30" s="282"/>
      <c r="AU30" s="282"/>
      <c r="AV30" s="282"/>
      <c r="AW30" s="282"/>
      <c r="AX30" s="282"/>
      <c r="AY30" s="282"/>
      <c r="AZ30" s="282"/>
      <c r="BA30" s="282"/>
      <c r="BB30" s="282"/>
      <c r="BC30" s="282"/>
      <c r="BD30" s="282"/>
      <c r="BE30" s="282"/>
      <c r="BF30" s="282"/>
      <c r="BG30" s="282"/>
      <c r="BH30" s="281"/>
    </row>
    <row r="31" spans="1:60" s="122" customFormat="1" ht="14.25" hidden="1" customHeight="1">
      <c r="A31" s="562"/>
      <c r="B31" s="564"/>
      <c r="C31" s="579"/>
      <c r="D31" s="559"/>
      <c r="E31" s="584"/>
      <c r="F31" s="640"/>
      <c r="G31" s="548"/>
      <c r="H31" s="557"/>
      <c r="I31" s="548"/>
      <c r="J31" s="551"/>
      <c r="K31" s="115" t="s">
        <v>442</v>
      </c>
      <c r="L31" s="412">
        <v>0</v>
      </c>
      <c r="M31" s="137" t="s">
        <v>181</v>
      </c>
      <c r="N31" s="198">
        <v>0</v>
      </c>
      <c r="O31" s="320">
        <f>$A$9*$B$10*$C$19*$D$20*N31</f>
        <v>0</v>
      </c>
      <c r="P31" s="232"/>
      <c r="Q31" s="8">
        <v>40</v>
      </c>
      <c r="R31" s="200">
        <f>100-(P31-L31)*Q31</f>
        <v>100</v>
      </c>
      <c r="S31" s="328">
        <f t="shared" si="0"/>
        <v>0</v>
      </c>
      <c r="T31" s="31"/>
      <c r="U31" s="31"/>
      <c r="V31" s="39"/>
      <c r="W31" s="38"/>
      <c r="X31" s="282"/>
      <c r="Y31" s="282"/>
      <c r="Z31" s="282"/>
      <c r="AA31" s="282"/>
      <c r="AB31" s="282"/>
      <c r="AC31" s="282"/>
      <c r="AD31" s="282"/>
      <c r="AE31" s="282"/>
      <c r="AF31" s="282"/>
      <c r="AG31" s="282"/>
      <c r="AH31" s="282"/>
      <c r="AI31" s="282"/>
      <c r="AJ31" s="282"/>
      <c r="AK31" s="282"/>
      <c r="AL31" s="282"/>
      <c r="AM31" s="282"/>
      <c r="AN31" s="282"/>
      <c r="AO31" s="282"/>
      <c r="AP31" s="282"/>
      <c r="AQ31" s="282"/>
      <c r="AR31" s="282"/>
      <c r="AS31" s="282"/>
      <c r="AT31" s="282"/>
      <c r="AU31" s="282"/>
      <c r="AV31" s="282"/>
      <c r="AW31" s="282"/>
      <c r="AX31" s="282"/>
      <c r="AY31" s="282"/>
      <c r="AZ31" s="282"/>
      <c r="BA31" s="282"/>
      <c r="BB31" s="282"/>
      <c r="BC31" s="282"/>
      <c r="BD31" s="282"/>
      <c r="BE31" s="282"/>
      <c r="BF31" s="282"/>
      <c r="BG31" s="282"/>
      <c r="BH31" s="281"/>
    </row>
    <row r="32" spans="1:60" s="122" customFormat="1" ht="14.25" hidden="1" customHeight="1">
      <c r="A32" s="562"/>
      <c r="B32" s="564"/>
      <c r="C32" s="579"/>
      <c r="D32" s="559"/>
      <c r="E32" s="584"/>
      <c r="F32" s="640"/>
      <c r="G32" s="549"/>
      <c r="H32" s="642"/>
      <c r="I32" s="549"/>
      <c r="J32" s="552"/>
      <c r="K32" s="115" t="s">
        <v>442</v>
      </c>
      <c r="L32" s="412">
        <v>0</v>
      </c>
      <c r="M32" s="137" t="s">
        <v>181</v>
      </c>
      <c r="N32" s="198">
        <v>0</v>
      </c>
      <c r="O32" s="320">
        <f>$A$9*$B$10*$C$19*$D$20*N32</f>
        <v>0</v>
      </c>
      <c r="P32" s="232"/>
      <c r="Q32" s="8">
        <v>100</v>
      </c>
      <c r="R32" s="200">
        <f>100-(P32-L32)*Q32</f>
        <v>100</v>
      </c>
      <c r="S32" s="328">
        <f t="shared" si="0"/>
        <v>0</v>
      </c>
      <c r="T32" s="31"/>
      <c r="U32" s="31"/>
      <c r="V32" s="39"/>
      <c r="W32" s="38"/>
      <c r="X32" s="282"/>
      <c r="Y32" s="282"/>
      <c r="Z32" s="282"/>
      <c r="AA32" s="282"/>
      <c r="AB32" s="282"/>
      <c r="AC32" s="282"/>
      <c r="AD32" s="282"/>
      <c r="AE32" s="282"/>
      <c r="AF32" s="282"/>
      <c r="AG32" s="282"/>
      <c r="AH32" s="282"/>
      <c r="AI32" s="282"/>
      <c r="AJ32" s="282"/>
      <c r="AK32" s="282"/>
      <c r="AL32" s="282"/>
      <c r="AM32" s="282"/>
      <c r="AN32" s="282"/>
      <c r="AO32" s="282"/>
      <c r="AP32" s="282"/>
      <c r="AQ32" s="282"/>
      <c r="AR32" s="282"/>
      <c r="AS32" s="282"/>
      <c r="AT32" s="282"/>
      <c r="AU32" s="282"/>
      <c r="AV32" s="282"/>
      <c r="AW32" s="282"/>
      <c r="AX32" s="282"/>
      <c r="AY32" s="282"/>
      <c r="AZ32" s="282"/>
      <c r="BA32" s="282"/>
      <c r="BB32" s="282"/>
      <c r="BC32" s="282"/>
      <c r="BD32" s="282"/>
      <c r="BE32" s="282"/>
      <c r="BF32" s="282"/>
      <c r="BG32" s="282"/>
      <c r="BH32" s="281"/>
    </row>
    <row r="33" spans="1:60" s="122" customFormat="1" ht="57.95" customHeight="1">
      <c r="A33" s="562"/>
      <c r="B33" s="564"/>
      <c r="C33" s="580"/>
      <c r="D33" s="560"/>
      <c r="E33" s="585"/>
      <c r="F33" s="641"/>
      <c r="G33" s="115" t="s">
        <v>559</v>
      </c>
      <c r="H33" s="109" t="s">
        <v>45</v>
      </c>
      <c r="I33" s="115" t="s">
        <v>560</v>
      </c>
      <c r="J33" s="109" t="s">
        <v>45</v>
      </c>
      <c r="K33" s="241" t="s">
        <v>180</v>
      </c>
      <c r="L33" s="412">
        <v>0</v>
      </c>
      <c r="M33" s="137" t="s">
        <v>181</v>
      </c>
      <c r="N33" s="198">
        <v>0.5</v>
      </c>
      <c r="O33" s="320">
        <f>$A$9*$B$10*$C$19*$D$30*N33</f>
        <v>2.8985E-2</v>
      </c>
      <c r="P33" s="232"/>
      <c r="Q33" s="8"/>
      <c r="R33" s="200">
        <f>100-(P33-L33)*Q33</f>
        <v>100</v>
      </c>
      <c r="S33" s="328">
        <f t="shared" si="0"/>
        <v>2.8984999999999999</v>
      </c>
      <c r="T33" s="31"/>
      <c r="U33" s="31"/>
      <c r="V33" s="39"/>
      <c r="W33" s="38"/>
      <c r="X33" s="282"/>
      <c r="Y33" s="282"/>
      <c r="Z33" s="282"/>
      <c r="AA33" s="282"/>
      <c r="AB33" s="282"/>
      <c r="AC33" s="282"/>
      <c r="AD33" s="282"/>
      <c r="AE33" s="282"/>
      <c r="AF33" s="282"/>
      <c r="AG33" s="282"/>
      <c r="AH33" s="282"/>
      <c r="AI33" s="282"/>
      <c r="AJ33" s="282"/>
      <c r="AK33" s="282"/>
      <c r="AL33" s="282"/>
      <c r="AM33" s="282"/>
      <c r="AN33" s="282"/>
      <c r="AO33" s="282"/>
      <c r="AP33" s="282"/>
      <c r="AQ33" s="282"/>
      <c r="AR33" s="282"/>
      <c r="AS33" s="282"/>
      <c r="AT33" s="282"/>
      <c r="AU33" s="282"/>
      <c r="AV33" s="282"/>
      <c r="AW33" s="282"/>
      <c r="AX33" s="282"/>
      <c r="AY33" s="282"/>
      <c r="AZ33" s="282"/>
      <c r="BA33" s="282"/>
      <c r="BB33" s="282"/>
      <c r="BC33" s="282"/>
      <c r="BD33" s="282"/>
      <c r="BE33" s="282"/>
      <c r="BF33" s="282"/>
      <c r="BG33" s="282"/>
      <c r="BH33" s="281"/>
    </row>
    <row r="34" spans="1:60" ht="15.75" customHeight="1">
      <c r="A34" s="562"/>
      <c r="B34" s="564"/>
      <c r="C34" s="578">
        <v>7.0000000000000007E-2</v>
      </c>
      <c r="D34" s="193"/>
      <c r="E34" s="219" t="s">
        <v>222</v>
      </c>
      <c r="F34" s="581" t="s">
        <v>179</v>
      </c>
      <c r="G34" s="582"/>
      <c r="H34" s="582"/>
      <c r="I34" s="582"/>
      <c r="J34" s="582"/>
      <c r="K34" s="582"/>
      <c r="L34" s="582"/>
      <c r="M34" s="633"/>
      <c r="N34" s="220"/>
      <c r="O34" s="321"/>
      <c r="P34" s="191"/>
      <c r="Q34" s="191"/>
      <c r="R34" s="221"/>
      <c r="S34" s="329"/>
      <c r="T34" s="191"/>
      <c r="U34" s="191"/>
      <c r="V34" s="221"/>
      <c r="W34" s="222"/>
    </row>
    <row r="35" spans="1:60" s="224" customFormat="1" ht="14.25" hidden="1" customHeight="1">
      <c r="A35" s="562"/>
      <c r="B35" s="564"/>
      <c r="C35" s="579"/>
      <c r="D35" s="318"/>
      <c r="E35" s="583" t="s">
        <v>22</v>
      </c>
      <c r="F35" s="646" t="s">
        <v>55</v>
      </c>
      <c r="G35" s="209" t="s">
        <v>23</v>
      </c>
      <c r="H35" s="109" t="s">
        <v>14</v>
      </c>
      <c r="I35" s="109"/>
      <c r="J35" s="109"/>
      <c r="K35" s="26" t="s">
        <v>43</v>
      </c>
      <c r="L35" s="415"/>
      <c r="M35" s="137" t="s">
        <v>33</v>
      </c>
      <c r="N35" s="223">
        <v>0</v>
      </c>
      <c r="O35" s="320">
        <f>$A$9*$B$10*$C$19*$D$20*N35</f>
        <v>0</v>
      </c>
      <c r="P35" s="247"/>
      <c r="Q35" s="41"/>
      <c r="R35" s="39"/>
      <c r="S35" s="328">
        <f t="shared" si="0"/>
        <v>0</v>
      </c>
      <c r="T35" s="41"/>
      <c r="U35" s="41"/>
      <c r="V35" s="39"/>
      <c r="W35" s="38"/>
    </row>
    <row r="36" spans="1:60" s="224" customFormat="1" ht="36" customHeight="1">
      <c r="A36" s="562"/>
      <c r="B36" s="565"/>
      <c r="C36" s="580"/>
      <c r="D36" s="322">
        <v>1</v>
      </c>
      <c r="E36" s="585"/>
      <c r="F36" s="647"/>
      <c r="G36" s="209" t="s">
        <v>562</v>
      </c>
      <c r="H36" s="109" t="s">
        <v>40</v>
      </c>
      <c r="I36" s="209" t="s">
        <v>563</v>
      </c>
      <c r="J36" s="109" t="s">
        <v>40</v>
      </c>
      <c r="K36" s="26" t="s">
        <v>249</v>
      </c>
      <c r="L36" s="415">
        <v>48</v>
      </c>
      <c r="M36" s="137" t="s">
        <v>451</v>
      </c>
      <c r="N36" s="223">
        <v>1</v>
      </c>
      <c r="O36" s="320">
        <f>$A$9*$B$10*$C$34*$D$36*N36</f>
        <v>2.6180000000000002E-2</v>
      </c>
      <c r="P36" s="247"/>
      <c r="Q36" s="41"/>
      <c r="R36" s="200">
        <v>100</v>
      </c>
      <c r="S36" s="328">
        <f t="shared" si="0"/>
        <v>2.6180000000000003</v>
      </c>
      <c r="T36" s="41"/>
      <c r="U36" s="41"/>
      <c r="V36" s="39"/>
      <c r="W36" s="38"/>
    </row>
    <row r="37" spans="1:60" s="224" customFormat="1" ht="15.95" customHeight="1">
      <c r="A37" s="562"/>
      <c r="E37" s="56"/>
      <c r="F37" s="56"/>
      <c r="G37" s="208"/>
      <c r="H37" s="225"/>
      <c r="I37" s="225"/>
      <c r="J37" s="225"/>
      <c r="K37" s="226"/>
      <c r="L37" s="416"/>
      <c r="M37" s="227"/>
      <c r="N37" s="228"/>
      <c r="O37" s="320"/>
      <c r="P37" s="405"/>
      <c r="Q37" s="229"/>
      <c r="R37" s="42"/>
      <c r="S37" s="330"/>
      <c r="T37" s="229"/>
      <c r="U37" s="229"/>
      <c r="V37" s="42"/>
      <c r="W37" s="43"/>
    </row>
    <row r="38" spans="1:60" ht="20.25" customHeight="1">
      <c r="A38" s="562"/>
      <c r="B38" s="563">
        <v>0.44</v>
      </c>
      <c r="C38" s="230"/>
      <c r="D38" s="230"/>
      <c r="E38" s="230" t="s">
        <v>194</v>
      </c>
      <c r="F38" s="679" t="s">
        <v>195</v>
      </c>
      <c r="G38" s="680"/>
      <c r="H38" s="680"/>
      <c r="I38" s="680"/>
      <c r="J38" s="680"/>
      <c r="K38" s="680"/>
      <c r="L38" s="680"/>
      <c r="M38" s="681"/>
      <c r="N38" s="283"/>
      <c r="O38" s="337"/>
      <c r="P38" s="232"/>
      <c r="Q38" s="284"/>
      <c r="R38" s="285"/>
      <c r="S38" s="326">
        <f>SUM(S41:S159)</f>
        <v>37.400000000000006</v>
      </c>
      <c r="T38" s="284"/>
      <c r="U38" s="284"/>
      <c r="V38" s="286"/>
      <c r="W38" s="287"/>
    </row>
    <row r="39" spans="1:60" s="134" customFormat="1" ht="14.25" hidden="1" customHeight="1">
      <c r="A39" s="562"/>
      <c r="B39" s="564"/>
      <c r="C39" s="207"/>
      <c r="D39" s="315">
        <v>0</v>
      </c>
      <c r="E39" s="141" t="s">
        <v>66</v>
      </c>
      <c r="F39" s="14" t="s">
        <v>67</v>
      </c>
      <c r="G39" s="141" t="s">
        <v>239</v>
      </c>
      <c r="H39" s="14" t="s">
        <v>431</v>
      </c>
      <c r="I39" s="14"/>
      <c r="J39" s="14"/>
      <c r="K39" s="109" t="s">
        <v>180</v>
      </c>
      <c r="L39" s="415">
        <v>0</v>
      </c>
      <c r="M39" s="109" t="s">
        <v>193</v>
      </c>
      <c r="N39" s="199">
        <v>0</v>
      </c>
      <c r="O39" s="321"/>
      <c r="P39" s="247">
        <v>0</v>
      </c>
      <c r="Q39" s="109"/>
      <c r="R39" s="200">
        <f>100-(P39-L39)*10</f>
        <v>100</v>
      </c>
      <c r="S39" s="328" t="e">
        <f>$A$9*$B$38*#REF!*$D$39*N39*R39</f>
        <v>#REF!</v>
      </c>
      <c r="T39" s="45"/>
      <c r="U39" s="45"/>
      <c r="V39" s="42"/>
      <c r="W39" s="44"/>
    </row>
    <row r="40" spans="1:60" s="134" customFormat="1" ht="21" customHeight="1">
      <c r="A40" s="562"/>
      <c r="B40" s="564"/>
      <c r="C40" s="569">
        <v>0.1</v>
      </c>
      <c r="D40" s="236"/>
      <c r="E40" s="236" t="s">
        <v>223</v>
      </c>
      <c r="F40" s="649" t="s">
        <v>196</v>
      </c>
      <c r="G40" s="650"/>
      <c r="H40" s="650"/>
      <c r="I40" s="650"/>
      <c r="J40" s="650"/>
      <c r="K40" s="650"/>
      <c r="L40" s="650"/>
      <c r="M40" s="651"/>
      <c r="N40" s="237"/>
      <c r="O40" s="321"/>
      <c r="P40" s="238"/>
      <c r="Q40" s="238"/>
      <c r="R40" s="239"/>
      <c r="S40" s="329"/>
      <c r="T40" s="240"/>
      <c r="U40" s="240"/>
      <c r="V40" s="233"/>
      <c r="W40" s="234"/>
    </row>
    <row r="41" spans="1:60" s="35" customFormat="1" ht="30">
      <c r="A41" s="562"/>
      <c r="B41" s="564"/>
      <c r="C41" s="648"/>
      <c r="D41" s="369">
        <v>0</v>
      </c>
      <c r="E41" s="363" t="s">
        <v>112</v>
      </c>
      <c r="F41" s="365" t="s">
        <v>256</v>
      </c>
      <c r="G41" s="363" t="s">
        <v>573</v>
      </c>
      <c r="H41" s="365" t="s">
        <v>256</v>
      </c>
      <c r="I41" s="370" t="s">
        <v>574</v>
      </c>
      <c r="J41" s="391" t="s">
        <v>444</v>
      </c>
      <c r="K41" s="372" t="s">
        <v>180</v>
      </c>
      <c r="L41" s="415">
        <v>0</v>
      </c>
      <c r="M41" s="371" t="s">
        <v>451</v>
      </c>
      <c r="N41" s="299">
        <v>1</v>
      </c>
      <c r="O41" s="373">
        <f>$A$9*$B$38*$C$40*$D$41*N41</f>
        <v>0</v>
      </c>
      <c r="P41" s="247"/>
      <c r="Q41" s="372"/>
      <c r="R41" s="300">
        <f t="shared" ref="R41:R54" si="1">100-(P41-L41)*Q41</f>
        <v>100</v>
      </c>
      <c r="S41" s="374">
        <f>R41*O41</f>
        <v>0</v>
      </c>
      <c r="T41" s="375"/>
      <c r="U41" s="375"/>
      <c r="V41" s="376"/>
      <c r="W41" s="377"/>
    </row>
    <row r="42" spans="1:60" s="35" customFormat="1" ht="39" customHeight="1">
      <c r="A42" s="562"/>
      <c r="B42" s="564"/>
      <c r="C42" s="648"/>
      <c r="D42" s="558">
        <v>0.5</v>
      </c>
      <c r="E42" s="547" t="s">
        <v>113</v>
      </c>
      <c r="F42" s="556" t="s">
        <v>114</v>
      </c>
      <c r="G42" s="547" t="s">
        <v>583</v>
      </c>
      <c r="H42" s="556" t="s">
        <v>114</v>
      </c>
      <c r="I42" s="547" t="s">
        <v>584</v>
      </c>
      <c r="J42" s="652" t="s">
        <v>445</v>
      </c>
      <c r="K42" s="241" t="s">
        <v>180</v>
      </c>
      <c r="L42" s="415">
        <v>0</v>
      </c>
      <c r="M42" s="378" t="s">
        <v>181</v>
      </c>
      <c r="N42" s="199">
        <v>1</v>
      </c>
      <c r="O42" s="320">
        <f>$A$9*$B$38*$C$40*$D$42*N42</f>
        <v>1.8700000000000001E-2</v>
      </c>
      <c r="P42" s="247"/>
      <c r="Q42" s="241"/>
      <c r="R42" s="200">
        <f t="shared" si="1"/>
        <v>100</v>
      </c>
      <c r="S42" s="328">
        <f t="shared" ref="S42:S105" si="2">R42*O42</f>
        <v>1.87</v>
      </c>
      <c r="T42" s="45"/>
      <c r="U42" s="45"/>
      <c r="V42" s="42"/>
      <c r="W42" s="44"/>
    </row>
    <row r="43" spans="1:60" s="35" customFormat="1" ht="14.25" hidden="1" customHeight="1">
      <c r="A43" s="562"/>
      <c r="B43" s="564"/>
      <c r="C43" s="648"/>
      <c r="D43" s="559"/>
      <c r="E43" s="548"/>
      <c r="F43" s="557"/>
      <c r="G43" s="548"/>
      <c r="H43" s="557"/>
      <c r="I43" s="548"/>
      <c r="J43" s="653"/>
      <c r="K43" s="241" t="s">
        <v>180</v>
      </c>
      <c r="L43" s="415">
        <v>0</v>
      </c>
      <c r="M43" s="364" t="s">
        <v>181</v>
      </c>
      <c r="N43" s="199">
        <v>0</v>
      </c>
      <c r="O43" s="320"/>
      <c r="P43" s="247"/>
      <c r="Q43" s="241"/>
      <c r="R43" s="200">
        <f t="shared" si="1"/>
        <v>100</v>
      </c>
      <c r="S43" s="328">
        <f t="shared" si="2"/>
        <v>0</v>
      </c>
      <c r="T43" s="45"/>
      <c r="U43" s="45"/>
      <c r="V43" s="42"/>
      <c r="W43" s="44"/>
    </row>
    <row r="44" spans="1:60" s="35" customFormat="1" ht="14.25" hidden="1" customHeight="1">
      <c r="A44" s="562"/>
      <c r="B44" s="564"/>
      <c r="C44" s="648"/>
      <c r="D44" s="559"/>
      <c r="E44" s="548"/>
      <c r="F44" s="557"/>
      <c r="G44" s="548"/>
      <c r="H44" s="557"/>
      <c r="I44" s="548"/>
      <c r="J44" s="653"/>
      <c r="K44" s="241" t="s">
        <v>180</v>
      </c>
      <c r="L44" s="415">
        <v>0</v>
      </c>
      <c r="M44" s="364" t="s">
        <v>181</v>
      </c>
      <c r="N44" s="199">
        <v>0</v>
      </c>
      <c r="O44" s="320"/>
      <c r="P44" s="247"/>
      <c r="Q44" s="241"/>
      <c r="R44" s="200">
        <f t="shared" si="1"/>
        <v>100</v>
      </c>
      <c r="S44" s="328">
        <f t="shared" si="2"/>
        <v>0</v>
      </c>
      <c r="T44" s="45"/>
      <c r="U44" s="45"/>
      <c r="V44" s="42"/>
      <c r="W44" s="44"/>
    </row>
    <row r="45" spans="1:60" s="35" customFormat="1" ht="14.25" hidden="1" customHeight="1">
      <c r="A45" s="562"/>
      <c r="B45" s="564"/>
      <c r="C45" s="648"/>
      <c r="D45" s="560"/>
      <c r="E45" s="549"/>
      <c r="F45" s="642"/>
      <c r="G45" s="549"/>
      <c r="H45" s="642"/>
      <c r="I45" s="549"/>
      <c r="J45" s="654"/>
      <c r="K45" s="241" t="s">
        <v>180</v>
      </c>
      <c r="L45" s="415">
        <v>0</v>
      </c>
      <c r="M45" s="364" t="s">
        <v>181</v>
      </c>
      <c r="N45" s="199">
        <v>0</v>
      </c>
      <c r="O45" s="320"/>
      <c r="P45" s="247"/>
      <c r="Q45" s="241"/>
      <c r="R45" s="200">
        <f t="shared" si="1"/>
        <v>100</v>
      </c>
      <c r="S45" s="328">
        <f t="shared" si="2"/>
        <v>0</v>
      </c>
      <c r="T45" s="45"/>
      <c r="U45" s="45"/>
      <c r="V45" s="42"/>
      <c r="W45" s="44"/>
    </row>
    <row r="46" spans="1:60" s="35" customFormat="1" ht="14.25" hidden="1" customHeight="1">
      <c r="A46" s="562"/>
      <c r="B46" s="564"/>
      <c r="C46" s="648"/>
      <c r="D46" s="558"/>
      <c r="E46" s="547"/>
      <c r="F46" s="556"/>
      <c r="G46" s="547"/>
      <c r="H46" s="556"/>
      <c r="I46" s="547"/>
      <c r="J46" s="652"/>
      <c r="K46" s="241" t="s">
        <v>180</v>
      </c>
      <c r="L46" s="415">
        <v>0</v>
      </c>
      <c r="M46" s="364" t="s">
        <v>181</v>
      </c>
      <c r="N46" s="199"/>
      <c r="O46" s="320"/>
      <c r="P46" s="247"/>
      <c r="Q46" s="241"/>
      <c r="R46" s="200">
        <f t="shared" si="1"/>
        <v>100</v>
      </c>
      <c r="S46" s="328">
        <f t="shared" si="2"/>
        <v>0</v>
      </c>
      <c r="T46" s="45"/>
      <c r="U46" s="45"/>
      <c r="V46" s="42"/>
      <c r="W46" s="44"/>
    </row>
    <row r="47" spans="1:60" s="35" customFormat="1" ht="14.25" hidden="1" customHeight="1">
      <c r="A47" s="562"/>
      <c r="B47" s="564"/>
      <c r="C47" s="648"/>
      <c r="D47" s="560"/>
      <c r="E47" s="549"/>
      <c r="F47" s="642"/>
      <c r="G47" s="549"/>
      <c r="H47" s="642"/>
      <c r="I47" s="549"/>
      <c r="J47" s="654"/>
      <c r="K47" s="241" t="s">
        <v>180</v>
      </c>
      <c r="L47" s="415">
        <v>0</v>
      </c>
      <c r="M47" s="364" t="s">
        <v>181</v>
      </c>
      <c r="N47" s="199"/>
      <c r="O47" s="320"/>
      <c r="P47" s="247"/>
      <c r="Q47" s="241"/>
      <c r="R47" s="200">
        <f t="shared" si="1"/>
        <v>100</v>
      </c>
      <c r="S47" s="328">
        <f t="shared" si="2"/>
        <v>0</v>
      </c>
      <c r="T47" s="45"/>
      <c r="U47" s="45"/>
      <c r="V47" s="42"/>
      <c r="W47" s="44"/>
    </row>
    <row r="48" spans="1:60" s="35" customFormat="1" ht="14.25" hidden="1" customHeight="1">
      <c r="A48" s="562"/>
      <c r="B48" s="564"/>
      <c r="C48" s="648"/>
      <c r="D48" s="558"/>
      <c r="E48" s="547" t="s">
        <v>71</v>
      </c>
      <c r="F48" s="556" t="s">
        <v>72</v>
      </c>
      <c r="G48" s="547" t="s">
        <v>591</v>
      </c>
      <c r="H48" s="556" t="s">
        <v>446</v>
      </c>
      <c r="I48" s="547" t="s">
        <v>592</v>
      </c>
      <c r="J48" s="652" t="s">
        <v>446</v>
      </c>
      <c r="K48" s="241" t="s">
        <v>180</v>
      </c>
      <c r="L48" s="415">
        <v>0</v>
      </c>
      <c r="M48" s="364" t="s">
        <v>181</v>
      </c>
      <c r="N48" s="199">
        <v>1</v>
      </c>
      <c r="O48" s="320">
        <f>$A$9*$B$38*$C$40*$D$48*N48</f>
        <v>0</v>
      </c>
      <c r="P48" s="247"/>
      <c r="Q48" s="241"/>
      <c r="R48" s="200">
        <f t="shared" si="1"/>
        <v>100</v>
      </c>
      <c r="S48" s="328">
        <f t="shared" si="2"/>
        <v>0</v>
      </c>
      <c r="T48" s="45"/>
      <c r="U48" s="45"/>
      <c r="V48" s="42"/>
      <c r="W48" s="44"/>
    </row>
    <row r="49" spans="1:23" s="35" customFormat="1" ht="14.25" hidden="1" customHeight="1">
      <c r="A49" s="562"/>
      <c r="B49" s="564"/>
      <c r="C49" s="648"/>
      <c r="D49" s="559"/>
      <c r="E49" s="548"/>
      <c r="F49" s="557"/>
      <c r="G49" s="548"/>
      <c r="H49" s="557"/>
      <c r="I49" s="548"/>
      <c r="J49" s="653"/>
      <c r="K49" s="241" t="s">
        <v>180</v>
      </c>
      <c r="L49" s="415">
        <v>0</v>
      </c>
      <c r="M49" s="364" t="s">
        <v>181</v>
      </c>
      <c r="N49" s="199">
        <v>0</v>
      </c>
      <c r="O49" s="320">
        <f>$A$9*$B$38*$C$40*$D$48*J49*N49</f>
        <v>0</v>
      </c>
      <c r="P49" s="247"/>
      <c r="Q49" s="241"/>
      <c r="R49" s="200">
        <f t="shared" si="1"/>
        <v>100</v>
      </c>
      <c r="S49" s="328">
        <f t="shared" si="2"/>
        <v>0</v>
      </c>
      <c r="T49" s="45"/>
      <c r="U49" s="45"/>
      <c r="V49" s="42"/>
      <c r="W49" s="44"/>
    </row>
    <row r="50" spans="1:23" s="35" customFormat="1" ht="14.25" hidden="1" customHeight="1">
      <c r="A50" s="562"/>
      <c r="B50" s="564"/>
      <c r="C50" s="648"/>
      <c r="D50" s="560"/>
      <c r="E50" s="549"/>
      <c r="F50" s="642"/>
      <c r="G50" s="549"/>
      <c r="H50" s="642"/>
      <c r="I50" s="549"/>
      <c r="J50" s="654"/>
      <c r="K50" s="241" t="s">
        <v>180</v>
      </c>
      <c r="L50" s="415">
        <v>0</v>
      </c>
      <c r="M50" s="364" t="s">
        <v>181</v>
      </c>
      <c r="N50" s="199">
        <v>0</v>
      </c>
      <c r="O50" s="320">
        <f>$A$9*$B$38*$C$40*$D$48*J50*N50</f>
        <v>0</v>
      </c>
      <c r="P50" s="247"/>
      <c r="Q50" s="241"/>
      <c r="R50" s="200">
        <f t="shared" si="1"/>
        <v>100</v>
      </c>
      <c r="S50" s="328">
        <f t="shared" si="2"/>
        <v>0</v>
      </c>
      <c r="T50" s="45"/>
      <c r="U50" s="45"/>
      <c r="V50" s="42"/>
      <c r="W50" s="44"/>
    </row>
    <row r="51" spans="1:23" s="35" customFormat="1" ht="14.25" hidden="1" customHeight="1">
      <c r="A51" s="562"/>
      <c r="B51" s="564"/>
      <c r="C51" s="648"/>
      <c r="D51" s="558"/>
      <c r="E51" s="547" t="s">
        <v>73</v>
      </c>
      <c r="F51" s="556" t="s">
        <v>74</v>
      </c>
      <c r="G51" s="547" t="s">
        <v>593</v>
      </c>
      <c r="H51" s="556" t="s">
        <v>447</v>
      </c>
      <c r="I51" s="547" t="s">
        <v>594</v>
      </c>
      <c r="J51" s="652" t="s">
        <v>447</v>
      </c>
      <c r="K51" s="241" t="s">
        <v>180</v>
      </c>
      <c r="L51" s="415">
        <v>0</v>
      </c>
      <c r="M51" s="364" t="s">
        <v>181</v>
      </c>
      <c r="N51" s="199">
        <v>1</v>
      </c>
      <c r="O51" s="320">
        <f>$A$9*$B$38*$C$40*$D$51*N51</f>
        <v>0</v>
      </c>
      <c r="P51" s="247"/>
      <c r="Q51" s="241"/>
      <c r="R51" s="200">
        <f t="shared" si="1"/>
        <v>100</v>
      </c>
      <c r="S51" s="328">
        <f t="shared" si="2"/>
        <v>0</v>
      </c>
      <c r="T51" s="45"/>
      <c r="U51" s="45"/>
      <c r="V51" s="42"/>
      <c r="W51" s="44"/>
    </row>
    <row r="52" spans="1:23" s="35" customFormat="1" ht="14.25" hidden="1" customHeight="1">
      <c r="A52" s="562"/>
      <c r="B52" s="564"/>
      <c r="C52" s="648"/>
      <c r="D52" s="559"/>
      <c r="E52" s="548"/>
      <c r="F52" s="557"/>
      <c r="G52" s="548"/>
      <c r="H52" s="557"/>
      <c r="I52" s="548"/>
      <c r="J52" s="653"/>
      <c r="K52" s="241" t="s">
        <v>180</v>
      </c>
      <c r="L52" s="415">
        <v>0</v>
      </c>
      <c r="M52" s="364" t="s">
        <v>181</v>
      </c>
      <c r="N52" s="199">
        <v>0</v>
      </c>
      <c r="O52" s="320">
        <f>$A$9*$B$38*$C$40*$D$51*J52*N52</f>
        <v>0</v>
      </c>
      <c r="P52" s="247"/>
      <c r="Q52" s="241"/>
      <c r="R52" s="200">
        <f t="shared" si="1"/>
        <v>100</v>
      </c>
      <c r="S52" s="328">
        <f t="shared" si="2"/>
        <v>0</v>
      </c>
      <c r="T52" s="45"/>
      <c r="U52" s="45"/>
      <c r="V52" s="42"/>
      <c r="W52" s="44"/>
    </row>
    <row r="53" spans="1:23" s="35" customFormat="1" ht="14.25" hidden="1" customHeight="1">
      <c r="A53" s="562"/>
      <c r="B53" s="564"/>
      <c r="C53" s="648"/>
      <c r="D53" s="560"/>
      <c r="E53" s="549"/>
      <c r="F53" s="642"/>
      <c r="G53" s="549"/>
      <c r="H53" s="642"/>
      <c r="I53" s="549"/>
      <c r="J53" s="654"/>
      <c r="K53" s="241" t="s">
        <v>180</v>
      </c>
      <c r="L53" s="415">
        <v>0</v>
      </c>
      <c r="M53" s="364" t="s">
        <v>181</v>
      </c>
      <c r="N53" s="199">
        <v>0</v>
      </c>
      <c r="O53" s="320">
        <f>$A$9*$B$38*$C$40*$D$51*J53*N53</f>
        <v>0</v>
      </c>
      <c r="P53" s="247"/>
      <c r="Q53" s="241"/>
      <c r="R53" s="200">
        <f t="shared" si="1"/>
        <v>100</v>
      </c>
      <c r="S53" s="328">
        <f t="shared" si="2"/>
        <v>0</v>
      </c>
      <c r="T53" s="45"/>
      <c r="U53" s="45"/>
      <c r="V53" s="42"/>
      <c r="W53" s="44"/>
    </row>
    <row r="54" spans="1:23" s="35" customFormat="1" ht="45" customHeight="1">
      <c r="A54" s="562"/>
      <c r="B54" s="564"/>
      <c r="C54" s="648"/>
      <c r="D54" s="558">
        <v>0.5</v>
      </c>
      <c r="E54" s="547" t="s">
        <v>115</v>
      </c>
      <c r="F54" s="556" t="s">
        <v>116</v>
      </c>
      <c r="G54" s="547" t="s">
        <v>595</v>
      </c>
      <c r="H54" s="556" t="s">
        <v>278</v>
      </c>
      <c r="I54" s="547" t="s">
        <v>596</v>
      </c>
      <c r="J54" s="652" t="s">
        <v>448</v>
      </c>
      <c r="K54" s="241" t="s">
        <v>180</v>
      </c>
      <c r="L54" s="415">
        <v>0</v>
      </c>
      <c r="M54" s="241" t="s">
        <v>181</v>
      </c>
      <c r="N54" s="199">
        <v>1</v>
      </c>
      <c r="O54" s="320">
        <f>$A$9*$B$38*$C$40*$D$54*N54</f>
        <v>1.8700000000000001E-2</v>
      </c>
      <c r="P54" s="247"/>
      <c r="Q54" s="241"/>
      <c r="R54" s="200">
        <f t="shared" si="1"/>
        <v>100</v>
      </c>
      <c r="S54" s="328">
        <f t="shared" si="2"/>
        <v>1.87</v>
      </c>
      <c r="T54" s="45"/>
      <c r="U54" s="45"/>
      <c r="V54" s="42"/>
      <c r="W54" s="44"/>
    </row>
    <row r="55" spans="1:23" s="35" customFormat="1" ht="14.25" hidden="1" customHeight="1">
      <c r="A55" s="562"/>
      <c r="B55" s="564"/>
      <c r="C55" s="570"/>
      <c r="D55" s="560"/>
      <c r="E55" s="549"/>
      <c r="F55" s="642"/>
      <c r="G55" s="549"/>
      <c r="H55" s="642"/>
      <c r="I55" s="549"/>
      <c r="J55" s="654"/>
      <c r="K55" s="241" t="s">
        <v>180</v>
      </c>
      <c r="L55" s="415">
        <v>0</v>
      </c>
      <c r="M55" s="241" t="s">
        <v>193</v>
      </c>
      <c r="N55" s="199">
        <v>0</v>
      </c>
      <c r="O55" s="320"/>
      <c r="P55" s="247"/>
      <c r="Q55" s="109"/>
      <c r="R55" s="200">
        <f>100-(P55-L55)*10</f>
        <v>100</v>
      </c>
      <c r="S55" s="328">
        <f t="shared" si="2"/>
        <v>0</v>
      </c>
      <c r="T55" s="45"/>
      <c r="U55" s="45"/>
      <c r="V55" s="42"/>
      <c r="W55" s="44"/>
    </row>
    <row r="56" spans="1:23" s="35" customFormat="1" ht="24" customHeight="1">
      <c r="A56" s="562"/>
      <c r="B56" s="564"/>
      <c r="C56" s="569">
        <v>0.08</v>
      </c>
      <c r="D56" s="196"/>
      <c r="E56" s="214" t="s">
        <v>230</v>
      </c>
      <c r="F56" s="649" t="s">
        <v>75</v>
      </c>
      <c r="G56" s="650"/>
      <c r="H56" s="650"/>
      <c r="I56" s="650"/>
      <c r="J56" s="650"/>
      <c r="K56" s="650"/>
      <c r="L56" s="650"/>
      <c r="M56" s="651"/>
      <c r="N56" s="231"/>
      <c r="O56" s="321"/>
      <c r="P56" s="238"/>
      <c r="Q56" s="238"/>
      <c r="R56" s="238"/>
      <c r="S56" s="329"/>
      <c r="T56" s="240"/>
      <c r="U56" s="240"/>
      <c r="V56" s="233"/>
      <c r="W56" s="234"/>
    </row>
    <row r="57" spans="1:23" s="35" customFormat="1" ht="54.75" customHeight="1">
      <c r="A57" s="562"/>
      <c r="B57" s="564"/>
      <c r="C57" s="648"/>
      <c r="D57" s="280">
        <v>0.33</v>
      </c>
      <c r="E57" s="117" t="s">
        <v>117</v>
      </c>
      <c r="F57" s="118" t="s">
        <v>118</v>
      </c>
      <c r="G57" s="316" t="s">
        <v>597</v>
      </c>
      <c r="H57" s="118" t="s">
        <v>279</v>
      </c>
      <c r="I57" s="316" t="s">
        <v>598</v>
      </c>
      <c r="J57" s="170" t="s">
        <v>463</v>
      </c>
      <c r="K57" s="241" t="s">
        <v>180</v>
      </c>
      <c r="L57" s="415">
        <v>0</v>
      </c>
      <c r="M57" s="137" t="s">
        <v>33</v>
      </c>
      <c r="N57" s="199">
        <v>1</v>
      </c>
      <c r="O57" s="320">
        <f>$A$9*$B$38*$C$56*$D$57*N57</f>
        <v>9.8736000000000015E-3</v>
      </c>
      <c r="P57" s="247"/>
      <c r="Q57" s="241"/>
      <c r="R57" s="200">
        <f>100-(P57-L57)*Q57</f>
        <v>100</v>
      </c>
      <c r="S57" s="328">
        <f t="shared" si="2"/>
        <v>0.98736000000000013</v>
      </c>
      <c r="T57" s="45"/>
      <c r="U57" s="45"/>
      <c r="V57" s="42"/>
      <c r="W57" s="44"/>
    </row>
    <row r="58" spans="1:23" s="35" customFormat="1" ht="55.5" customHeight="1">
      <c r="A58" s="562"/>
      <c r="B58" s="564"/>
      <c r="C58" s="648"/>
      <c r="D58" s="280">
        <v>0.33</v>
      </c>
      <c r="E58" s="117" t="s">
        <v>119</v>
      </c>
      <c r="F58" s="118" t="s">
        <v>120</v>
      </c>
      <c r="G58" s="316" t="s">
        <v>599</v>
      </c>
      <c r="H58" s="118" t="s">
        <v>280</v>
      </c>
      <c r="I58" s="316" t="s">
        <v>600</v>
      </c>
      <c r="J58" s="170" t="s">
        <v>464</v>
      </c>
      <c r="K58" s="241" t="s">
        <v>180</v>
      </c>
      <c r="L58" s="415">
        <v>0</v>
      </c>
      <c r="M58" s="137" t="s">
        <v>33</v>
      </c>
      <c r="N58" s="199">
        <v>1</v>
      </c>
      <c r="O58" s="320">
        <f>$A$9*$B$38*$C$56*$D$58*N58</f>
        <v>9.8736000000000015E-3</v>
      </c>
      <c r="P58" s="247"/>
      <c r="Q58" s="241"/>
      <c r="R58" s="200">
        <f>100-(P58-L58)*Q58</f>
        <v>100</v>
      </c>
      <c r="S58" s="328">
        <f t="shared" si="2"/>
        <v>0.98736000000000013</v>
      </c>
      <c r="T58" s="45"/>
      <c r="U58" s="45"/>
      <c r="V58" s="42"/>
      <c r="W58" s="44"/>
    </row>
    <row r="59" spans="1:23" s="35" customFormat="1" ht="52.7" customHeight="1">
      <c r="A59" s="562"/>
      <c r="B59" s="564"/>
      <c r="C59" s="570"/>
      <c r="D59" s="280">
        <v>0.34</v>
      </c>
      <c r="E59" s="277" t="s">
        <v>121</v>
      </c>
      <c r="F59" s="276" t="s">
        <v>122</v>
      </c>
      <c r="G59" s="317" t="s">
        <v>601</v>
      </c>
      <c r="H59" s="276" t="s">
        <v>432</v>
      </c>
      <c r="I59" s="317" t="s">
        <v>602</v>
      </c>
      <c r="J59" s="294" t="s">
        <v>432</v>
      </c>
      <c r="K59" s="378" t="s">
        <v>807</v>
      </c>
      <c r="L59" s="417">
        <v>1</v>
      </c>
      <c r="M59" s="241" t="s">
        <v>181</v>
      </c>
      <c r="N59" s="199">
        <v>1</v>
      </c>
      <c r="O59" s="320">
        <f>$A$9*$B$38*$C$56*$D$59*N59</f>
        <v>1.0172800000000001E-2</v>
      </c>
      <c r="P59" s="406"/>
      <c r="Q59" s="241"/>
      <c r="R59" s="200">
        <v>100</v>
      </c>
      <c r="S59" s="328">
        <f t="shared" si="2"/>
        <v>1.0172800000000002</v>
      </c>
      <c r="T59" s="45"/>
      <c r="U59" s="45"/>
      <c r="V59" s="42"/>
      <c r="W59" s="44"/>
    </row>
    <row r="60" spans="1:23" s="59" customFormat="1" ht="24" customHeight="1">
      <c r="A60" s="562"/>
      <c r="B60" s="564"/>
      <c r="C60" s="569">
        <v>0.11</v>
      </c>
      <c r="D60" s="242"/>
      <c r="E60" s="214" t="s">
        <v>231</v>
      </c>
      <c r="F60" s="655" t="s">
        <v>76</v>
      </c>
      <c r="G60" s="656"/>
      <c r="H60" s="656"/>
      <c r="I60" s="656"/>
      <c r="J60" s="656"/>
      <c r="K60" s="656"/>
      <c r="L60" s="656"/>
      <c r="M60" s="657"/>
      <c r="N60" s="231"/>
      <c r="O60" s="321"/>
      <c r="P60" s="120"/>
      <c r="Q60" s="120"/>
      <c r="R60" s="120"/>
      <c r="S60" s="329"/>
      <c r="T60" s="243"/>
      <c r="U60" s="243"/>
      <c r="V60" s="244"/>
      <c r="W60" s="245"/>
    </row>
    <row r="61" spans="1:23" s="35" customFormat="1" ht="32.25" customHeight="1">
      <c r="A61" s="562"/>
      <c r="B61" s="564"/>
      <c r="C61" s="648"/>
      <c r="D61" s="558">
        <v>0.2</v>
      </c>
      <c r="E61" s="547" t="s">
        <v>123</v>
      </c>
      <c r="F61" s="556" t="s">
        <v>124</v>
      </c>
      <c r="G61" s="547" t="s">
        <v>603</v>
      </c>
      <c r="H61" s="556" t="s">
        <v>124</v>
      </c>
      <c r="I61" s="547" t="s">
        <v>604</v>
      </c>
      <c r="J61" s="550" t="s">
        <v>449</v>
      </c>
      <c r="K61" s="241" t="s">
        <v>180</v>
      </c>
      <c r="L61" s="415">
        <v>0</v>
      </c>
      <c r="M61" s="137" t="s">
        <v>451</v>
      </c>
      <c r="N61" s="199">
        <v>1</v>
      </c>
      <c r="O61" s="320">
        <f>$A$9*$B$38*$C$60*$D$61*N61</f>
        <v>8.2280000000000009E-3</v>
      </c>
      <c r="P61" s="247"/>
      <c r="Q61" s="241"/>
      <c r="R61" s="200">
        <f t="shared" ref="R61:R75" si="3">100-(P61-L61)*Q61</f>
        <v>100</v>
      </c>
      <c r="S61" s="328">
        <f t="shared" si="2"/>
        <v>0.82280000000000009</v>
      </c>
      <c r="T61" s="45"/>
      <c r="U61" s="45"/>
      <c r="V61" s="42"/>
      <c r="W61" s="44"/>
    </row>
    <row r="62" spans="1:23" s="35" customFormat="1" ht="14.25" hidden="1" customHeight="1">
      <c r="A62" s="562"/>
      <c r="B62" s="564"/>
      <c r="C62" s="648"/>
      <c r="D62" s="559"/>
      <c r="E62" s="548"/>
      <c r="F62" s="557"/>
      <c r="G62" s="548"/>
      <c r="H62" s="557"/>
      <c r="I62" s="548"/>
      <c r="J62" s="551"/>
      <c r="K62" s="241" t="s">
        <v>180</v>
      </c>
      <c r="L62" s="415">
        <v>0</v>
      </c>
      <c r="M62" s="137" t="s">
        <v>451</v>
      </c>
      <c r="N62" s="199">
        <v>0</v>
      </c>
      <c r="O62" s="320">
        <f>$A$9*$B$38*$C$60*$D$61*J62*N62</f>
        <v>0</v>
      </c>
      <c r="P62" s="247"/>
      <c r="Q62" s="241"/>
      <c r="R62" s="200">
        <f t="shared" si="3"/>
        <v>100</v>
      </c>
      <c r="S62" s="328">
        <f t="shared" si="2"/>
        <v>0</v>
      </c>
      <c r="T62" s="45"/>
      <c r="U62" s="45"/>
      <c r="V62" s="42"/>
      <c r="W62" s="44"/>
    </row>
    <row r="63" spans="1:23" s="35" customFormat="1" ht="14.25" hidden="1" customHeight="1">
      <c r="A63" s="562"/>
      <c r="B63" s="564"/>
      <c r="C63" s="648"/>
      <c r="D63" s="559"/>
      <c r="E63" s="548"/>
      <c r="F63" s="557"/>
      <c r="G63" s="548"/>
      <c r="H63" s="557"/>
      <c r="I63" s="548"/>
      <c r="J63" s="551"/>
      <c r="K63" s="241" t="s">
        <v>180</v>
      </c>
      <c r="L63" s="415">
        <v>0</v>
      </c>
      <c r="M63" s="137" t="s">
        <v>451</v>
      </c>
      <c r="N63" s="199">
        <v>0</v>
      </c>
      <c r="O63" s="320">
        <f>$A$9*$B$38*$C$60*$D$61*J63*N63</f>
        <v>0</v>
      </c>
      <c r="P63" s="247"/>
      <c r="Q63" s="241"/>
      <c r="R63" s="200">
        <f t="shared" si="3"/>
        <v>100</v>
      </c>
      <c r="S63" s="328">
        <f t="shared" si="2"/>
        <v>0</v>
      </c>
      <c r="T63" s="45"/>
      <c r="U63" s="45"/>
      <c r="V63" s="42"/>
      <c r="W63" s="44"/>
    </row>
    <row r="64" spans="1:23" s="35" customFormat="1" ht="14.25" hidden="1" customHeight="1">
      <c r="A64" s="562"/>
      <c r="B64" s="564"/>
      <c r="C64" s="648"/>
      <c r="D64" s="560"/>
      <c r="E64" s="549"/>
      <c r="F64" s="642"/>
      <c r="G64" s="549"/>
      <c r="H64" s="642"/>
      <c r="I64" s="549"/>
      <c r="J64" s="552"/>
      <c r="K64" s="241" t="s">
        <v>180</v>
      </c>
      <c r="L64" s="415">
        <v>0</v>
      </c>
      <c r="M64" s="137" t="s">
        <v>451</v>
      </c>
      <c r="N64" s="199">
        <v>0</v>
      </c>
      <c r="O64" s="320">
        <f>$A$9*$B$38*$C$60*$D$61*J64*N64</f>
        <v>0</v>
      </c>
      <c r="P64" s="247"/>
      <c r="Q64" s="241"/>
      <c r="R64" s="200">
        <f t="shared" si="3"/>
        <v>100</v>
      </c>
      <c r="S64" s="328">
        <f t="shared" si="2"/>
        <v>0</v>
      </c>
      <c r="T64" s="45"/>
      <c r="U64" s="45"/>
      <c r="V64" s="42"/>
      <c r="W64" s="44"/>
    </row>
    <row r="65" spans="1:23" s="35" customFormat="1" ht="33" customHeight="1">
      <c r="A65" s="562"/>
      <c r="B65" s="564"/>
      <c r="C65" s="648"/>
      <c r="D65" s="558">
        <v>0.2</v>
      </c>
      <c r="E65" s="547" t="s">
        <v>125</v>
      </c>
      <c r="F65" s="556" t="s">
        <v>126</v>
      </c>
      <c r="G65" s="547" t="s">
        <v>614</v>
      </c>
      <c r="H65" s="556" t="s">
        <v>126</v>
      </c>
      <c r="I65" s="547" t="s">
        <v>615</v>
      </c>
      <c r="J65" s="550" t="s">
        <v>450</v>
      </c>
      <c r="K65" s="241" t="s">
        <v>180</v>
      </c>
      <c r="L65" s="415">
        <v>0</v>
      </c>
      <c r="M65" s="137" t="s">
        <v>451</v>
      </c>
      <c r="N65" s="199">
        <v>1</v>
      </c>
      <c r="O65" s="320">
        <f>$A$9*$B$38*$C$60*$D$65*N65</f>
        <v>8.2280000000000009E-3</v>
      </c>
      <c r="P65" s="247"/>
      <c r="Q65" s="241"/>
      <c r="R65" s="200">
        <f t="shared" si="3"/>
        <v>100</v>
      </c>
      <c r="S65" s="328">
        <f t="shared" si="2"/>
        <v>0.82280000000000009</v>
      </c>
      <c r="T65" s="45"/>
      <c r="U65" s="45"/>
      <c r="V65" s="42"/>
      <c r="W65" s="44"/>
    </row>
    <row r="66" spans="1:23" s="35" customFormat="1" ht="14.25" hidden="1" customHeight="1">
      <c r="A66" s="562"/>
      <c r="B66" s="564"/>
      <c r="C66" s="648"/>
      <c r="D66" s="559"/>
      <c r="E66" s="548"/>
      <c r="F66" s="557"/>
      <c r="G66" s="548"/>
      <c r="H66" s="557"/>
      <c r="I66" s="548"/>
      <c r="J66" s="551"/>
      <c r="K66" s="241" t="s">
        <v>180</v>
      </c>
      <c r="L66" s="415">
        <v>0</v>
      </c>
      <c r="M66" s="137" t="s">
        <v>451</v>
      </c>
      <c r="N66" s="199">
        <v>0</v>
      </c>
      <c r="O66" s="320">
        <f>$A$9*$B$38*$C$60*$D$65*J66*N66</f>
        <v>0</v>
      </c>
      <c r="P66" s="247"/>
      <c r="Q66" s="241"/>
      <c r="R66" s="200">
        <f t="shared" si="3"/>
        <v>100</v>
      </c>
      <c r="S66" s="328">
        <f t="shared" si="2"/>
        <v>0</v>
      </c>
      <c r="T66" s="45"/>
      <c r="U66" s="45"/>
      <c r="V66" s="42"/>
      <c r="W66" s="44"/>
    </row>
    <row r="67" spans="1:23" s="35" customFormat="1" ht="14.25" hidden="1" customHeight="1">
      <c r="A67" s="562"/>
      <c r="B67" s="564"/>
      <c r="C67" s="648"/>
      <c r="D67" s="559"/>
      <c r="E67" s="548"/>
      <c r="F67" s="557"/>
      <c r="G67" s="548"/>
      <c r="H67" s="557"/>
      <c r="I67" s="548"/>
      <c r="J67" s="551"/>
      <c r="K67" s="241" t="s">
        <v>180</v>
      </c>
      <c r="L67" s="415">
        <v>0</v>
      </c>
      <c r="M67" s="137" t="s">
        <v>451</v>
      </c>
      <c r="N67" s="199">
        <v>0</v>
      </c>
      <c r="O67" s="320">
        <f>$A$9*$B$38*$C$60*$D$65*J67*N67</f>
        <v>0</v>
      </c>
      <c r="P67" s="247"/>
      <c r="Q67" s="241"/>
      <c r="R67" s="200">
        <f t="shared" si="3"/>
        <v>100</v>
      </c>
      <c r="S67" s="328">
        <f t="shared" si="2"/>
        <v>0</v>
      </c>
      <c r="T67" s="45"/>
      <c r="U67" s="45"/>
      <c r="V67" s="42"/>
      <c r="W67" s="44"/>
    </row>
    <row r="68" spans="1:23" s="35" customFormat="1" ht="14.25" hidden="1" customHeight="1">
      <c r="A68" s="562"/>
      <c r="B68" s="564"/>
      <c r="C68" s="648"/>
      <c r="D68" s="560"/>
      <c r="E68" s="549"/>
      <c r="F68" s="642"/>
      <c r="G68" s="549"/>
      <c r="H68" s="642"/>
      <c r="I68" s="549"/>
      <c r="J68" s="552"/>
      <c r="K68" s="241" t="s">
        <v>180</v>
      </c>
      <c r="L68" s="415">
        <v>0</v>
      </c>
      <c r="M68" s="137" t="s">
        <v>451</v>
      </c>
      <c r="N68" s="199">
        <v>0</v>
      </c>
      <c r="O68" s="320">
        <f>$A$9*$B$38*$C$60*$D$65*J68*N68</f>
        <v>0</v>
      </c>
      <c r="P68" s="247"/>
      <c r="Q68" s="241"/>
      <c r="R68" s="200">
        <f t="shared" si="3"/>
        <v>100</v>
      </c>
      <c r="S68" s="328">
        <f t="shared" si="2"/>
        <v>0</v>
      </c>
      <c r="T68" s="45"/>
      <c r="U68" s="45"/>
      <c r="V68" s="42"/>
      <c r="W68" s="44"/>
    </row>
    <row r="69" spans="1:23" s="35" customFormat="1" ht="60" customHeight="1">
      <c r="A69" s="562"/>
      <c r="B69" s="564"/>
      <c r="C69" s="648"/>
      <c r="D69" s="558">
        <v>0.2</v>
      </c>
      <c r="E69" s="547" t="s">
        <v>127</v>
      </c>
      <c r="F69" s="556" t="s">
        <v>128</v>
      </c>
      <c r="G69" s="547" t="s">
        <v>623</v>
      </c>
      <c r="H69" s="556" t="s">
        <v>128</v>
      </c>
      <c r="I69" s="547" t="s">
        <v>624</v>
      </c>
      <c r="J69" s="550" t="s">
        <v>452</v>
      </c>
      <c r="K69" s="241" t="s">
        <v>180</v>
      </c>
      <c r="L69" s="415">
        <v>0</v>
      </c>
      <c r="M69" s="137" t="s">
        <v>451</v>
      </c>
      <c r="N69" s="199">
        <v>1</v>
      </c>
      <c r="O69" s="320">
        <f>$A$9*$B$38*$C$60*$D$69*N69</f>
        <v>8.2280000000000009E-3</v>
      </c>
      <c r="P69" s="247"/>
      <c r="Q69" s="241"/>
      <c r="R69" s="200">
        <f t="shared" si="3"/>
        <v>100</v>
      </c>
      <c r="S69" s="328">
        <f t="shared" si="2"/>
        <v>0.82280000000000009</v>
      </c>
      <c r="T69" s="45"/>
      <c r="U69" s="45"/>
      <c r="V69" s="42"/>
      <c r="W69" s="44"/>
    </row>
    <row r="70" spans="1:23" s="35" customFormat="1" ht="14.25" hidden="1" customHeight="1">
      <c r="A70" s="562"/>
      <c r="B70" s="564"/>
      <c r="C70" s="648"/>
      <c r="D70" s="559"/>
      <c r="E70" s="548"/>
      <c r="F70" s="557"/>
      <c r="G70" s="548"/>
      <c r="H70" s="557"/>
      <c r="I70" s="548"/>
      <c r="J70" s="551"/>
      <c r="K70" s="109" t="s">
        <v>180</v>
      </c>
      <c r="L70" s="415">
        <v>0</v>
      </c>
      <c r="M70" s="137" t="s">
        <v>451</v>
      </c>
      <c r="N70" s="199">
        <v>0</v>
      </c>
      <c r="O70" s="320">
        <f>$A$9*$B$38*$C$60*$D$69*J70*N70</f>
        <v>0</v>
      </c>
      <c r="P70" s="247"/>
      <c r="Q70" s="241"/>
      <c r="R70" s="200">
        <f t="shared" si="3"/>
        <v>100</v>
      </c>
      <c r="S70" s="328">
        <f t="shared" si="2"/>
        <v>0</v>
      </c>
      <c r="T70" s="45"/>
      <c r="U70" s="45"/>
      <c r="V70" s="42"/>
      <c r="W70" s="44"/>
    </row>
    <row r="71" spans="1:23" s="35" customFormat="1" ht="14.25" hidden="1" customHeight="1">
      <c r="A71" s="562"/>
      <c r="B71" s="564"/>
      <c r="C71" s="648"/>
      <c r="D71" s="560"/>
      <c r="E71" s="549"/>
      <c r="F71" s="642"/>
      <c r="G71" s="549"/>
      <c r="H71" s="642"/>
      <c r="I71" s="549"/>
      <c r="J71" s="552"/>
      <c r="K71" s="109" t="s">
        <v>180</v>
      </c>
      <c r="L71" s="415">
        <v>0</v>
      </c>
      <c r="M71" s="137" t="s">
        <v>451</v>
      </c>
      <c r="N71" s="199">
        <v>0</v>
      </c>
      <c r="O71" s="320">
        <f>$A$9*$B$38*$C$60*$D$69*J71*N71</f>
        <v>0</v>
      </c>
      <c r="P71" s="247"/>
      <c r="Q71" s="241"/>
      <c r="R71" s="200">
        <f t="shared" si="3"/>
        <v>100</v>
      </c>
      <c r="S71" s="328">
        <f t="shared" si="2"/>
        <v>0</v>
      </c>
      <c r="T71" s="45"/>
      <c r="U71" s="45"/>
      <c r="V71" s="42"/>
      <c r="W71" s="44"/>
    </row>
    <row r="72" spans="1:23" s="35" customFormat="1" ht="47.25" customHeight="1">
      <c r="A72" s="562"/>
      <c r="B72" s="564"/>
      <c r="C72" s="648"/>
      <c r="D72" s="558">
        <v>0.2</v>
      </c>
      <c r="E72" s="547" t="s">
        <v>129</v>
      </c>
      <c r="F72" s="556" t="s">
        <v>130</v>
      </c>
      <c r="G72" s="547" t="s">
        <v>634</v>
      </c>
      <c r="H72" s="556" t="s">
        <v>130</v>
      </c>
      <c r="I72" s="547" t="s">
        <v>635</v>
      </c>
      <c r="J72" s="550" t="s">
        <v>453</v>
      </c>
      <c r="K72" s="241" t="s">
        <v>180</v>
      </c>
      <c r="L72" s="415">
        <v>0</v>
      </c>
      <c r="M72" s="137" t="s">
        <v>451</v>
      </c>
      <c r="N72" s="199">
        <v>1</v>
      </c>
      <c r="O72" s="320">
        <f>$A$9*$B$38*$C$60*$D$72*N72</f>
        <v>8.2280000000000009E-3</v>
      </c>
      <c r="P72" s="247"/>
      <c r="Q72" s="241"/>
      <c r="R72" s="200">
        <f t="shared" si="3"/>
        <v>100</v>
      </c>
      <c r="S72" s="328">
        <f t="shared" si="2"/>
        <v>0.82280000000000009</v>
      </c>
      <c r="T72" s="45"/>
      <c r="U72" s="45"/>
      <c r="V72" s="42"/>
      <c r="W72" s="44"/>
    </row>
    <row r="73" spans="1:23" s="35" customFormat="1" ht="14.25" hidden="1" customHeight="1">
      <c r="A73" s="562"/>
      <c r="B73" s="564"/>
      <c r="C73" s="648"/>
      <c r="D73" s="559"/>
      <c r="E73" s="548"/>
      <c r="F73" s="557"/>
      <c r="G73" s="548"/>
      <c r="H73" s="557"/>
      <c r="I73" s="548"/>
      <c r="J73" s="551"/>
      <c r="K73" s="241" t="s">
        <v>180</v>
      </c>
      <c r="L73" s="415">
        <v>0</v>
      </c>
      <c r="M73" s="137" t="s">
        <v>451</v>
      </c>
      <c r="N73" s="199">
        <v>0</v>
      </c>
      <c r="O73" s="320">
        <f>$A$9*$B$38*$C$60*$D$72*J73*N73</f>
        <v>0</v>
      </c>
      <c r="P73" s="247"/>
      <c r="Q73" s="241"/>
      <c r="R73" s="200">
        <f t="shared" si="3"/>
        <v>100</v>
      </c>
      <c r="S73" s="328">
        <f t="shared" si="2"/>
        <v>0</v>
      </c>
      <c r="T73" s="45"/>
      <c r="U73" s="45"/>
      <c r="V73" s="42"/>
      <c r="W73" s="44"/>
    </row>
    <row r="74" spans="1:23" s="35" customFormat="1" ht="14.25" hidden="1" customHeight="1">
      <c r="A74" s="562"/>
      <c r="B74" s="564"/>
      <c r="C74" s="648"/>
      <c r="D74" s="560"/>
      <c r="E74" s="549"/>
      <c r="F74" s="642"/>
      <c r="G74" s="549"/>
      <c r="H74" s="642"/>
      <c r="I74" s="549"/>
      <c r="J74" s="552"/>
      <c r="K74" s="241" t="s">
        <v>180</v>
      </c>
      <c r="L74" s="415">
        <v>0</v>
      </c>
      <c r="M74" s="137" t="s">
        <v>451</v>
      </c>
      <c r="N74" s="199">
        <v>0</v>
      </c>
      <c r="O74" s="320">
        <f>$A$9*$B$38*$C$60*$D$72*J74*N74</f>
        <v>0</v>
      </c>
      <c r="P74" s="247"/>
      <c r="Q74" s="241"/>
      <c r="R74" s="200">
        <f t="shared" si="3"/>
        <v>100</v>
      </c>
      <c r="S74" s="328">
        <f t="shared" si="2"/>
        <v>0</v>
      </c>
      <c r="T74" s="45"/>
      <c r="U74" s="45"/>
      <c r="V74" s="42"/>
      <c r="W74" s="44"/>
    </row>
    <row r="75" spans="1:23" s="35" customFormat="1" ht="46.5" customHeight="1">
      <c r="A75" s="562"/>
      <c r="B75" s="564"/>
      <c r="C75" s="648"/>
      <c r="D75" s="558">
        <v>0.2</v>
      </c>
      <c r="E75" s="547" t="s">
        <v>131</v>
      </c>
      <c r="F75" s="556" t="s">
        <v>132</v>
      </c>
      <c r="G75" s="547" t="s">
        <v>637</v>
      </c>
      <c r="H75" s="556" t="s">
        <v>132</v>
      </c>
      <c r="I75" s="547" t="s">
        <v>638</v>
      </c>
      <c r="J75" s="550" t="s">
        <v>454</v>
      </c>
      <c r="K75" s="241" t="s">
        <v>180</v>
      </c>
      <c r="L75" s="415">
        <v>0</v>
      </c>
      <c r="M75" s="137" t="s">
        <v>451</v>
      </c>
      <c r="N75" s="199">
        <v>1</v>
      </c>
      <c r="O75" s="320">
        <f>$A$9*$B$38*$C$60*$D$75*N75</f>
        <v>8.2280000000000009E-3</v>
      </c>
      <c r="P75" s="247"/>
      <c r="Q75" s="241"/>
      <c r="R75" s="200">
        <f t="shared" si="3"/>
        <v>100</v>
      </c>
      <c r="S75" s="328">
        <f t="shared" si="2"/>
        <v>0.82280000000000009</v>
      </c>
      <c r="T75" s="45"/>
      <c r="U75" s="45"/>
      <c r="V75" s="42"/>
      <c r="W75" s="44"/>
    </row>
    <row r="76" spans="1:23" s="35" customFormat="1" ht="14.25" hidden="1" customHeight="1">
      <c r="A76" s="562"/>
      <c r="B76" s="564"/>
      <c r="C76" s="648"/>
      <c r="D76" s="559"/>
      <c r="E76" s="548"/>
      <c r="F76" s="557"/>
      <c r="G76" s="548"/>
      <c r="H76" s="557"/>
      <c r="I76" s="548"/>
      <c r="J76" s="551"/>
      <c r="K76" s="109" t="s">
        <v>180</v>
      </c>
      <c r="L76" s="415">
        <v>0</v>
      </c>
      <c r="M76" s="246" t="s">
        <v>33</v>
      </c>
      <c r="N76" s="199">
        <v>0</v>
      </c>
      <c r="O76" s="320"/>
      <c r="P76" s="247"/>
      <c r="Q76" s="109"/>
      <c r="R76" s="200">
        <f>100-(P76-L76)*10</f>
        <v>100</v>
      </c>
      <c r="S76" s="328">
        <f t="shared" si="2"/>
        <v>0</v>
      </c>
      <c r="T76" s="45"/>
      <c r="U76" s="45"/>
      <c r="V76" s="42"/>
      <c r="W76" s="44"/>
    </row>
    <row r="77" spans="1:23" s="35" customFormat="1" ht="14.25" hidden="1" customHeight="1">
      <c r="A77" s="562"/>
      <c r="B77" s="564"/>
      <c r="C77" s="648"/>
      <c r="D77" s="559"/>
      <c r="E77" s="548"/>
      <c r="F77" s="557"/>
      <c r="G77" s="548"/>
      <c r="H77" s="557"/>
      <c r="I77" s="548"/>
      <c r="J77" s="551"/>
      <c r="K77" s="109" t="s">
        <v>180</v>
      </c>
      <c r="L77" s="415">
        <v>0</v>
      </c>
      <c r="M77" s="246" t="s">
        <v>33</v>
      </c>
      <c r="N77" s="199">
        <v>0</v>
      </c>
      <c r="O77" s="320"/>
      <c r="P77" s="247"/>
      <c r="Q77" s="109"/>
      <c r="R77" s="200">
        <f>100-(P77-L77)*10</f>
        <v>100</v>
      </c>
      <c r="S77" s="328">
        <f t="shared" si="2"/>
        <v>0</v>
      </c>
      <c r="T77" s="45"/>
      <c r="U77" s="45"/>
      <c r="V77" s="42"/>
      <c r="W77" s="44"/>
    </row>
    <row r="78" spans="1:23" s="35" customFormat="1" ht="14.25" hidden="1" customHeight="1">
      <c r="A78" s="562"/>
      <c r="B78" s="564"/>
      <c r="C78" s="570"/>
      <c r="D78" s="560"/>
      <c r="E78" s="549"/>
      <c r="F78" s="642"/>
      <c r="G78" s="549"/>
      <c r="H78" s="642"/>
      <c r="I78" s="549"/>
      <c r="J78" s="552"/>
      <c r="K78" s="109" t="s">
        <v>180</v>
      </c>
      <c r="L78" s="415">
        <v>0</v>
      </c>
      <c r="M78" s="246" t="s">
        <v>33</v>
      </c>
      <c r="N78" s="199">
        <v>0</v>
      </c>
      <c r="O78" s="320"/>
      <c r="P78" s="247"/>
      <c r="Q78" s="109"/>
      <c r="R78" s="200">
        <f>100-(P78-L78)*10</f>
        <v>100</v>
      </c>
      <c r="S78" s="328">
        <f t="shared" si="2"/>
        <v>0</v>
      </c>
      <c r="T78" s="45"/>
      <c r="U78" s="45"/>
      <c r="V78" s="42"/>
      <c r="W78" s="44"/>
    </row>
    <row r="79" spans="1:23" s="35" customFormat="1" ht="21.95" customHeight="1">
      <c r="A79" s="562"/>
      <c r="B79" s="564"/>
      <c r="C79" s="569">
        <v>0.09</v>
      </c>
      <c r="D79" s="196"/>
      <c r="E79" s="214" t="s">
        <v>232</v>
      </c>
      <c r="F79" s="649" t="s">
        <v>77</v>
      </c>
      <c r="G79" s="650"/>
      <c r="H79" s="650"/>
      <c r="I79" s="650"/>
      <c r="J79" s="650"/>
      <c r="K79" s="650"/>
      <c r="L79" s="650"/>
      <c r="M79" s="651"/>
      <c r="N79" s="231"/>
      <c r="O79" s="321"/>
      <c r="P79" s="238"/>
      <c r="Q79" s="238"/>
      <c r="R79" s="238"/>
      <c r="S79" s="329"/>
      <c r="T79" s="240"/>
      <c r="U79" s="240"/>
      <c r="V79" s="233"/>
      <c r="W79" s="234"/>
    </row>
    <row r="80" spans="1:23" s="35" customFormat="1" ht="84" customHeight="1">
      <c r="A80" s="562"/>
      <c r="B80" s="564"/>
      <c r="C80" s="648"/>
      <c r="D80" s="558">
        <v>0.25</v>
      </c>
      <c r="E80" s="547" t="s">
        <v>133</v>
      </c>
      <c r="F80" s="556" t="s">
        <v>134</v>
      </c>
      <c r="G80" s="547" t="s">
        <v>640</v>
      </c>
      <c r="H80" s="556" t="s">
        <v>134</v>
      </c>
      <c r="I80" s="547" t="s">
        <v>641</v>
      </c>
      <c r="J80" s="652" t="s">
        <v>455</v>
      </c>
      <c r="K80" s="241" t="s">
        <v>180</v>
      </c>
      <c r="L80" s="415">
        <v>0</v>
      </c>
      <c r="M80" s="137" t="s">
        <v>451</v>
      </c>
      <c r="N80" s="199">
        <v>1</v>
      </c>
      <c r="O80" s="320">
        <f>$A$9*$B$38*$C$79*$D$80*N80</f>
        <v>8.4149999999999989E-3</v>
      </c>
      <c r="P80" s="247"/>
      <c r="Q80" s="241"/>
      <c r="R80" s="200">
        <f t="shared" ref="R80:R86" si="4">100-(P80-L80)*Q80</f>
        <v>100</v>
      </c>
      <c r="S80" s="328">
        <f t="shared" si="2"/>
        <v>0.84149999999999991</v>
      </c>
      <c r="T80" s="45"/>
      <c r="U80" s="45"/>
      <c r="V80" s="42"/>
      <c r="W80" s="44"/>
    </row>
    <row r="81" spans="1:23" s="35" customFormat="1" ht="14.25" hidden="1" customHeight="1">
      <c r="A81" s="562"/>
      <c r="B81" s="564"/>
      <c r="C81" s="648"/>
      <c r="D81" s="559"/>
      <c r="E81" s="548"/>
      <c r="F81" s="557"/>
      <c r="G81" s="548"/>
      <c r="H81" s="557"/>
      <c r="I81" s="548"/>
      <c r="J81" s="653"/>
      <c r="K81" s="241" t="s">
        <v>180</v>
      </c>
      <c r="L81" s="415">
        <v>0</v>
      </c>
      <c r="M81" s="137" t="s">
        <v>451</v>
      </c>
      <c r="N81" s="199">
        <v>0</v>
      </c>
      <c r="O81" s="320">
        <f>$A$9*$B$38*$C$79*$D$80*J81*N81</f>
        <v>0</v>
      </c>
      <c r="P81" s="247"/>
      <c r="Q81" s="241"/>
      <c r="R81" s="200">
        <f t="shared" si="4"/>
        <v>100</v>
      </c>
      <c r="S81" s="328">
        <f t="shared" si="2"/>
        <v>0</v>
      </c>
      <c r="T81" s="45"/>
      <c r="U81" s="45"/>
      <c r="V81" s="42"/>
      <c r="W81" s="44"/>
    </row>
    <row r="82" spans="1:23" s="35" customFormat="1" ht="14.25" hidden="1" customHeight="1">
      <c r="A82" s="562"/>
      <c r="B82" s="564"/>
      <c r="C82" s="648"/>
      <c r="D82" s="559"/>
      <c r="E82" s="548"/>
      <c r="F82" s="557"/>
      <c r="G82" s="548"/>
      <c r="H82" s="557"/>
      <c r="I82" s="548"/>
      <c r="J82" s="653"/>
      <c r="K82" s="241" t="s">
        <v>180</v>
      </c>
      <c r="L82" s="415">
        <v>0</v>
      </c>
      <c r="M82" s="137" t="s">
        <v>451</v>
      </c>
      <c r="N82" s="199">
        <v>0</v>
      </c>
      <c r="O82" s="320">
        <f>$A$9*$B$38*$C$79*$D$80*J82*N82</f>
        <v>0</v>
      </c>
      <c r="P82" s="247"/>
      <c r="Q82" s="241"/>
      <c r="R82" s="200">
        <f t="shared" si="4"/>
        <v>100</v>
      </c>
      <c r="S82" s="328">
        <f t="shared" si="2"/>
        <v>0</v>
      </c>
      <c r="T82" s="45"/>
      <c r="U82" s="45"/>
      <c r="V82" s="42"/>
      <c r="W82" s="44"/>
    </row>
    <row r="83" spans="1:23" s="35" customFormat="1" ht="14.25" hidden="1" customHeight="1">
      <c r="A83" s="562"/>
      <c r="B83" s="564"/>
      <c r="C83" s="648"/>
      <c r="D83" s="560"/>
      <c r="E83" s="549"/>
      <c r="F83" s="642"/>
      <c r="G83" s="549"/>
      <c r="H83" s="642"/>
      <c r="I83" s="549"/>
      <c r="J83" s="654"/>
      <c r="K83" s="241" t="s">
        <v>180</v>
      </c>
      <c r="L83" s="415">
        <v>0</v>
      </c>
      <c r="M83" s="137" t="s">
        <v>451</v>
      </c>
      <c r="N83" s="199">
        <v>0</v>
      </c>
      <c r="O83" s="320">
        <f>$A$9*$B$38*$C$79*$D$80*J83*N83</f>
        <v>0</v>
      </c>
      <c r="P83" s="247"/>
      <c r="Q83" s="241"/>
      <c r="R83" s="200">
        <f t="shared" si="4"/>
        <v>100</v>
      </c>
      <c r="S83" s="328">
        <f t="shared" si="2"/>
        <v>0</v>
      </c>
      <c r="T83" s="45"/>
      <c r="U83" s="45"/>
      <c r="V83" s="42"/>
      <c r="W83" s="44"/>
    </row>
    <row r="84" spans="1:23" s="35" customFormat="1" ht="93" customHeight="1">
      <c r="A84" s="562"/>
      <c r="B84" s="564"/>
      <c r="C84" s="648"/>
      <c r="D84" s="315">
        <v>0.25</v>
      </c>
      <c r="E84" s="115" t="s">
        <v>135</v>
      </c>
      <c r="F84" s="109" t="s">
        <v>136</v>
      </c>
      <c r="G84" s="115" t="s">
        <v>645</v>
      </c>
      <c r="H84" s="109" t="s">
        <v>136</v>
      </c>
      <c r="I84" s="115" t="s">
        <v>646</v>
      </c>
      <c r="J84" s="109" t="s">
        <v>466</v>
      </c>
      <c r="K84" s="241" t="s">
        <v>180</v>
      </c>
      <c r="L84" s="415">
        <v>0</v>
      </c>
      <c r="M84" s="137" t="s">
        <v>451</v>
      </c>
      <c r="N84" s="199">
        <v>1</v>
      </c>
      <c r="O84" s="320">
        <f>$A$9*$B$38*$C$79*$D$84*N84</f>
        <v>8.4149999999999989E-3</v>
      </c>
      <c r="P84" s="247"/>
      <c r="Q84" s="241"/>
      <c r="R84" s="200">
        <f>100-(P84-L84)*Q84</f>
        <v>100</v>
      </c>
      <c r="S84" s="328">
        <f t="shared" si="2"/>
        <v>0.84149999999999991</v>
      </c>
      <c r="T84" s="45"/>
      <c r="U84" s="45"/>
      <c r="V84" s="42"/>
      <c r="W84" s="44"/>
    </row>
    <row r="85" spans="1:23" s="35" customFormat="1" ht="45" customHeight="1">
      <c r="A85" s="562"/>
      <c r="B85" s="564"/>
      <c r="C85" s="648"/>
      <c r="D85" s="315">
        <v>0.25</v>
      </c>
      <c r="E85" s="115" t="s">
        <v>137</v>
      </c>
      <c r="F85" s="278" t="s">
        <v>138</v>
      </c>
      <c r="G85" s="115" t="s">
        <v>651</v>
      </c>
      <c r="H85" s="279" t="s">
        <v>138</v>
      </c>
      <c r="I85" s="115" t="s">
        <v>652</v>
      </c>
      <c r="J85" s="279" t="s">
        <v>465</v>
      </c>
      <c r="K85" s="241" t="s">
        <v>180</v>
      </c>
      <c r="L85" s="415">
        <v>0</v>
      </c>
      <c r="M85" s="137" t="s">
        <v>451</v>
      </c>
      <c r="N85" s="199">
        <v>1</v>
      </c>
      <c r="O85" s="320">
        <f>$A$9*$B$38*$C$79*$D$84*N85</f>
        <v>8.4149999999999989E-3</v>
      </c>
      <c r="P85" s="247"/>
      <c r="Q85" s="241"/>
      <c r="R85" s="200">
        <f t="shared" si="4"/>
        <v>100</v>
      </c>
      <c r="S85" s="328">
        <f t="shared" si="2"/>
        <v>0.84149999999999991</v>
      </c>
      <c r="T85" s="45"/>
      <c r="U85" s="45"/>
      <c r="V85" s="42"/>
      <c r="W85" s="44"/>
    </row>
    <row r="86" spans="1:23" s="35" customFormat="1" ht="47.25">
      <c r="A86" s="562"/>
      <c r="B86" s="564"/>
      <c r="C86" s="570"/>
      <c r="D86" s="315">
        <v>0.25</v>
      </c>
      <c r="E86" s="115" t="s">
        <v>139</v>
      </c>
      <c r="F86" s="14" t="s">
        <v>140</v>
      </c>
      <c r="G86" s="115" t="s">
        <v>660</v>
      </c>
      <c r="H86" s="14" t="s">
        <v>140</v>
      </c>
      <c r="I86" s="115" t="s">
        <v>661</v>
      </c>
      <c r="J86" s="14" t="s">
        <v>489</v>
      </c>
      <c r="K86" s="241" t="s">
        <v>180</v>
      </c>
      <c r="L86" s="415">
        <v>0</v>
      </c>
      <c r="M86" s="137" t="s">
        <v>451</v>
      </c>
      <c r="N86" s="199">
        <v>1</v>
      </c>
      <c r="O86" s="320">
        <f>$A$9*$B$38*$C$79*$D$84*N86</f>
        <v>8.4149999999999989E-3</v>
      </c>
      <c r="P86" s="247"/>
      <c r="Q86" s="241"/>
      <c r="R86" s="200">
        <f t="shared" si="4"/>
        <v>100</v>
      </c>
      <c r="S86" s="328">
        <f t="shared" si="2"/>
        <v>0.84149999999999991</v>
      </c>
      <c r="T86" s="45"/>
      <c r="U86" s="45"/>
      <c r="V86" s="42"/>
      <c r="W86" s="44"/>
    </row>
    <row r="87" spans="1:23" s="35" customFormat="1" ht="27" customHeight="1">
      <c r="A87" s="562"/>
      <c r="B87" s="564"/>
      <c r="C87" s="569">
        <v>7.0000000000000007E-2</v>
      </c>
      <c r="D87" s="196"/>
      <c r="E87" s="214" t="s">
        <v>233</v>
      </c>
      <c r="F87" s="649" t="s">
        <v>78</v>
      </c>
      <c r="G87" s="650"/>
      <c r="H87" s="650"/>
      <c r="I87" s="650"/>
      <c r="J87" s="650"/>
      <c r="K87" s="650"/>
      <c r="L87" s="650"/>
      <c r="M87" s="651"/>
      <c r="N87" s="231"/>
      <c r="O87" s="321"/>
      <c r="P87" s="238"/>
      <c r="Q87" s="238"/>
      <c r="R87" s="238"/>
      <c r="S87" s="329"/>
      <c r="T87" s="240"/>
      <c r="U87" s="240"/>
      <c r="V87" s="233"/>
      <c r="W87" s="234"/>
    </row>
    <row r="88" spans="1:23" s="35" customFormat="1" ht="37.5" customHeight="1">
      <c r="A88" s="562"/>
      <c r="B88" s="564"/>
      <c r="C88" s="648"/>
      <c r="D88" s="558">
        <v>0.4</v>
      </c>
      <c r="E88" s="547" t="s">
        <v>141</v>
      </c>
      <c r="F88" s="636" t="s">
        <v>142</v>
      </c>
      <c r="G88" s="547" t="s">
        <v>662</v>
      </c>
      <c r="H88" s="636" t="s">
        <v>142</v>
      </c>
      <c r="I88" s="547" t="s">
        <v>663</v>
      </c>
      <c r="J88" s="636" t="s">
        <v>467</v>
      </c>
      <c r="K88" s="241" t="s">
        <v>180</v>
      </c>
      <c r="L88" s="415">
        <v>0</v>
      </c>
      <c r="M88" s="241" t="s">
        <v>181</v>
      </c>
      <c r="N88" s="199">
        <v>1</v>
      </c>
      <c r="O88" s="320">
        <f>$A$9*$B$38*$C$87*$D$88*N88</f>
        <v>1.0472000000000002E-2</v>
      </c>
      <c r="P88" s="247"/>
      <c r="Q88" s="241"/>
      <c r="R88" s="200">
        <f t="shared" ref="R88:R99" si="5">100-(P88-L88)*Q88</f>
        <v>100</v>
      </c>
      <c r="S88" s="328">
        <f t="shared" si="2"/>
        <v>1.0472000000000001</v>
      </c>
      <c r="T88" s="45"/>
      <c r="U88" s="45"/>
      <c r="V88" s="42"/>
      <c r="W88" s="44"/>
    </row>
    <row r="89" spans="1:23" s="35" customFormat="1" ht="14.25" hidden="1" customHeight="1">
      <c r="A89" s="562"/>
      <c r="B89" s="564"/>
      <c r="C89" s="648"/>
      <c r="D89" s="559"/>
      <c r="E89" s="548"/>
      <c r="F89" s="638"/>
      <c r="G89" s="548"/>
      <c r="H89" s="638"/>
      <c r="I89" s="548"/>
      <c r="J89" s="638"/>
      <c r="K89" s="241" t="s">
        <v>180</v>
      </c>
      <c r="L89" s="415">
        <v>0</v>
      </c>
      <c r="M89" s="241" t="s">
        <v>181</v>
      </c>
      <c r="N89" s="199">
        <v>0</v>
      </c>
      <c r="O89" s="320">
        <f>$A$9*$B$38*$C$87*$D$88*J89*N89</f>
        <v>0</v>
      </c>
      <c r="P89" s="247"/>
      <c r="Q89" s="241"/>
      <c r="R89" s="200">
        <f t="shared" si="5"/>
        <v>100</v>
      </c>
      <c r="S89" s="328">
        <f t="shared" si="2"/>
        <v>0</v>
      </c>
      <c r="T89" s="45"/>
      <c r="U89" s="45"/>
      <c r="V89" s="42"/>
      <c r="W89" s="44"/>
    </row>
    <row r="90" spans="1:23" s="35" customFormat="1" ht="14.25" hidden="1" customHeight="1">
      <c r="A90" s="562"/>
      <c r="B90" s="564"/>
      <c r="C90" s="648"/>
      <c r="D90" s="559"/>
      <c r="E90" s="548"/>
      <c r="F90" s="638"/>
      <c r="G90" s="548"/>
      <c r="H90" s="638"/>
      <c r="I90" s="548"/>
      <c r="J90" s="638"/>
      <c r="K90" s="241" t="s">
        <v>180</v>
      </c>
      <c r="L90" s="415">
        <v>0</v>
      </c>
      <c r="M90" s="241" t="s">
        <v>181</v>
      </c>
      <c r="N90" s="199">
        <v>0</v>
      </c>
      <c r="O90" s="320">
        <f>$A$9*$B$38*$C$87*$D$88*J90*N90</f>
        <v>0</v>
      </c>
      <c r="P90" s="247"/>
      <c r="Q90" s="241"/>
      <c r="R90" s="200">
        <f t="shared" si="5"/>
        <v>100</v>
      </c>
      <c r="S90" s="328">
        <f t="shared" si="2"/>
        <v>0</v>
      </c>
      <c r="T90" s="45"/>
      <c r="U90" s="45"/>
      <c r="V90" s="42"/>
      <c r="W90" s="44"/>
    </row>
    <row r="91" spans="1:23" s="35" customFormat="1" ht="14.25" hidden="1" customHeight="1">
      <c r="A91" s="562"/>
      <c r="B91" s="564"/>
      <c r="C91" s="648"/>
      <c r="D91" s="559"/>
      <c r="E91" s="548"/>
      <c r="F91" s="638"/>
      <c r="G91" s="548"/>
      <c r="H91" s="638"/>
      <c r="I91" s="548"/>
      <c r="J91" s="638"/>
      <c r="K91" s="241" t="s">
        <v>180</v>
      </c>
      <c r="L91" s="415">
        <v>0</v>
      </c>
      <c r="M91" s="241" t="s">
        <v>181</v>
      </c>
      <c r="N91" s="199">
        <v>0</v>
      </c>
      <c r="O91" s="320">
        <f>$A$9*$B$38*$C$87*$D$88*J91*N91</f>
        <v>0</v>
      </c>
      <c r="P91" s="247"/>
      <c r="Q91" s="241"/>
      <c r="R91" s="200">
        <f t="shared" si="5"/>
        <v>100</v>
      </c>
      <c r="S91" s="328">
        <f t="shared" si="2"/>
        <v>0</v>
      </c>
      <c r="T91" s="45"/>
      <c r="U91" s="45"/>
      <c r="V91" s="42"/>
      <c r="W91" s="44"/>
    </row>
    <row r="92" spans="1:23" s="35" customFormat="1" ht="14.25" hidden="1" customHeight="1">
      <c r="A92" s="562"/>
      <c r="B92" s="564"/>
      <c r="C92" s="648"/>
      <c r="D92" s="559"/>
      <c r="E92" s="548"/>
      <c r="F92" s="638"/>
      <c r="G92" s="548"/>
      <c r="H92" s="638"/>
      <c r="I92" s="548"/>
      <c r="J92" s="638"/>
      <c r="K92" s="241" t="s">
        <v>180</v>
      </c>
      <c r="L92" s="415">
        <v>0</v>
      </c>
      <c r="M92" s="241" t="s">
        <v>181</v>
      </c>
      <c r="N92" s="199">
        <v>0</v>
      </c>
      <c r="O92" s="320">
        <f>$A$9*$B$38*$C$87*$D$88*J92*N92</f>
        <v>0</v>
      </c>
      <c r="P92" s="247"/>
      <c r="Q92" s="241"/>
      <c r="R92" s="200">
        <f t="shared" si="5"/>
        <v>100</v>
      </c>
      <c r="S92" s="328">
        <f t="shared" si="2"/>
        <v>0</v>
      </c>
      <c r="T92" s="45"/>
      <c r="U92" s="45"/>
      <c r="V92" s="42"/>
      <c r="W92" s="44"/>
    </row>
    <row r="93" spans="1:23" s="35" customFormat="1" ht="14.25" hidden="1" customHeight="1">
      <c r="A93" s="562"/>
      <c r="B93" s="564"/>
      <c r="C93" s="648"/>
      <c r="D93" s="560"/>
      <c r="E93" s="549"/>
      <c r="F93" s="637"/>
      <c r="G93" s="549"/>
      <c r="H93" s="637"/>
      <c r="I93" s="549"/>
      <c r="J93" s="637"/>
      <c r="K93" s="241" t="s">
        <v>180</v>
      </c>
      <c r="L93" s="415">
        <v>0</v>
      </c>
      <c r="M93" s="241" t="s">
        <v>181</v>
      </c>
      <c r="N93" s="199">
        <v>0</v>
      </c>
      <c r="O93" s="320">
        <f>$A$9*$B$38*$C$87*$D$88*J93*N93</f>
        <v>0</v>
      </c>
      <c r="P93" s="247"/>
      <c r="Q93" s="241"/>
      <c r="R93" s="200">
        <f t="shared" si="5"/>
        <v>100</v>
      </c>
      <c r="S93" s="328">
        <f t="shared" si="2"/>
        <v>0</v>
      </c>
      <c r="T93" s="45"/>
      <c r="U93" s="45"/>
      <c r="V93" s="42"/>
      <c r="W93" s="44"/>
    </row>
    <row r="94" spans="1:23" s="35" customFormat="1" ht="37.5" customHeight="1">
      <c r="A94" s="562"/>
      <c r="B94" s="564"/>
      <c r="C94" s="648"/>
      <c r="D94" s="558">
        <v>0.3</v>
      </c>
      <c r="E94" s="547" t="s">
        <v>143</v>
      </c>
      <c r="F94" s="556" t="s">
        <v>144</v>
      </c>
      <c r="G94" s="547" t="s">
        <v>679</v>
      </c>
      <c r="H94" s="556" t="s">
        <v>144</v>
      </c>
      <c r="I94" s="547" t="s">
        <v>680</v>
      </c>
      <c r="J94" s="556" t="s">
        <v>456</v>
      </c>
      <c r="K94" s="241" t="s">
        <v>180</v>
      </c>
      <c r="L94" s="415">
        <v>0</v>
      </c>
      <c r="M94" s="241" t="s">
        <v>181</v>
      </c>
      <c r="N94" s="199">
        <v>1</v>
      </c>
      <c r="O94" s="320">
        <f>$A$9*$B$38*$C$87*$D$94*N94</f>
        <v>7.8539999999999999E-3</v>
      </c>
      <c r="P94" s="247"/>
      <c r="Q94" s="241"/>
      <c r="R94" s="200">
        <f t="shared" si="5"/>
        <v>100</v>
      </c>
      <c r="S94" s="328">
        <f t="shared" si="2"/>
        <v>0.78539999999999999</v>
      </c>
      <c r="T94" s="45"/>
      <c r="U94" s="45"/>
      <c r="V94" s="42"/>
      <c r="W94" s="44"/>
    </row>
    <row r="95" spans="1:23" s="35" customFormat="1" ht="14.25" hidden="1" customHeight="1">
      <c r="A95" s="562"/>
      <c r="B95" s="564"/>
      <c r="C95" s="648"/>
      <c r="D95" s="560"/>
      <c r="E95" s="549"/>
      <c r="F95" s="642"/>
      <c r="G95" s="549"/>
      <c r="H95" s="642"/>
      <c r="I95" s="549"/>
      <c r="J95" s="642"/>
      <c r="K95" s="241" t="s">
        <v>180</v>
      </c>
      <c r="L95" s="415">
        <v>0</v>
      </c>
      <c r="M95" s="241" t="s">
        <v>181</v>
      </c>
      <c r="N95" s="199">
        <v>0</v>
      </c>
      <c r="O95" s="320">
        <f>$A$9*$B$38*$C$87*$D$94*J95*N95</f>
        <v>0</v>
      </c>
      <c r="P95" s="247"/>
      <c r="Q95" s="241"/>
      <c r="R95" s="200">
        <f t="shared" si="5"/>
        <v>100</v>
      </c>
      <c r="S95" s="328">
        <f t="shared" si="2"/>
        <v>0</v>
      </c>
      <c r="T95" s="45"/>
      <c r="U95" s="45"/>
      <c r="V95" s="42"/>
      <c r="W95" s="44"/>
    </row>
    <row r="96" spans="1:23" s="35" customFormat="1" ht="63.75" customHeight="1">
      <c r="A96" s="562"/>
      <c r="B96" s="564"/>
      <c r="C96" s="648"/>
      <c r="D96" s="558">
        <v>0.3</v>
      </c>
      <c r="E96" s="547" t="s">
        <v>145</v>
      </c>
      <c r="F96" s="556" t="s">
        <v>146</v>
      </c>
      <c r="G96" s="547" t="s">
        <v>687</v>
      </c>
      <c r="H96" s="556" t="s">
        <v>146</v>
      </c>
      <c r="I96" s="547" t="s">
        <v>688</v>
      </c>
      <c r="J96" s="550" t="s">
        <v>490</v>
      </c>
      <c r="K96" s="378" t="s">
        <v>808</v>
      </c>
      <c r="L96" s="418">
        <v>1</v>
      </c>
      <c r="M96" s="241" t="s">
        <v>181</v>
      </c>
      <c r="N96" s="199">
        <v>1</v>
      </c>
      <c r="O96" s="320">
        <f>$A$9*$B$38*$C$87*$D$96*N96</f>
        <v>7.8539999999999999E-3</v>
      </c>
      <c r="P96" s="247"/>
      <c r="Q96" s="241"/>
      <c r="R96" s="200">
        <f t="shared" si="5"/>
        <v>100</v>
      </c>
      <c r="S96" s="328">
        <f t="shared" si="2"/>
        <v>0.78539999999999999</v>
      </c>
      <c r="T96" s="45"/>
      <c r="U96" s="45"/>
      <c r="V96" s="42"/>
      <c r="W96" s="44"/>
    </row>
    <row r="97" spans="1:23" s="35" customFormat="1" ht="14.25" hidden="1" customHeight="1">
      <c r="A97" s="562"/>
      <c r="B97" s="564"/>
      <c r="C97" s="648"/>
      <c r="D97" s="559"/>
      <c r="E97" s="548"/>
      <c r="F97" s="557"/>
      <c r="G97" s="548"/>
      <c r="H97" s="557"/>
      <c r="I97" s="548"/>
      <c r="J97" s="551"/>
      <c r="K97" s="241" t="s">
        <v>180</v>
      </c>
      <c r="L97" s="415">
        <v>0</v>
      </c>
      <c r="M97" s="241" t="s">
        <v>181</v>
      </c>
      <c r="N97" s="199">
        <v>0</v>
      </c>
      <c r="O97" s="320"/>
      <c r="P97" s="247"/>
      <c r="Q97" s="241"/>
      <c r="R97" s="200">
        <f t="shared" si="5"/>
        <v>100</v>
      </c>
      <c r="S97" s="328">
        <f t="shared" si="2"/>
        <v>0</v>
      </c>
      <c r="T97" s="45"/>
      <c r="U97" s="45"/>
      <c r="V97" s="42"/>
      <c r="W97" s="44"/>
    </row>
    <row r="98" spans="1:23" s="35" customFormat="1" ht="14.25" hidden="1" customHeight="1">
      <c r="A98" s="562"/>
      <c r="B98" s="564"/>
      <c r="C98" s="648"/>
      <c r="D98" s="560"/>
      <c r="E98" s="549"/>
      <c r="F98" s="642"/>
      <c r="G98" s="549"/>
      <c r="H98" s="642"/>
      <c r="I98" s="549"/>
      <c r="J98" s="552"/>
      <c r="K98" s="241" t="s">
        <v>180</v>
      </c>
      <c r="L98" s="415">
        <v>0</v>
      </c>
      <c r="M98" s="241" t="s">
        <v>181</v>
      </c>
      <c r="N98" s="199">
        <v>0</v>
      </c>
      <c r="O98" s="320"/>
      <c r="P98" s="247"/>
      <c r="Q98" s="241"/>
      <c r="R98" s="200">
        <f t="shared" si="5"/>
        <v>100</v>
      </c>
      <c r="S98" s="328">
        <f t="shared" si="2"/>
        <v>0</v>
      </c>
      <c r="T98" s="45"/>
      <c r="U98" s="45"/>
      <c r="V98" s="42"/>
      <c r="W98" s="44"/>
    </row>
    <row r="99" spans="1:23" s="297" customFormat="1" ht="14.25" hidden="1" customHeight="1">
      <c r="A99" s="562"/>
      <c r="B99" s="564"/>
      <c r="C99" s="648"/>
      <c r="D99" s="558">
        <v>0</v>
      </c>
      <c r="E99" s="658" t="s">
        <v>147</v>
      </c>
      <c r="F99" s="661" t="s">
        <v>148</v>
      </c>
      <c r="G99" s="658" t="s">
        <v>147</v>
      </c>
      <c r="H99" s="661" t="s">
        <v>148</v>
      </c>
      <c r="I99" s="658" t="s">
        <v>147</v>
      </c>
      <c r="J99" s="661" t="s">
        <v>457</v>
      </c>
      <c r="K99" s="298" t="s">
        <v>180</v>
      </c>
      <c r="L99" s="415">
        <v>0</v>
      </c>
      <c r="M99" s="298" t="s">
        <v>181</v>
      </c>
      <c r="N99" s="299"/>
      <c r="O99" s="320"/>
      <c r="P99" s="247"/>
      <c r="Q99" s="298"/>
      <c r="R99" s="300">
        <f t="shared" si="5"/>
        <v>100</v>
      </c>
      <c r="S99" s="328">
        <f t="shared" si="2"/>
        <v>0</v>
      </c>
      <c r="T99" s="301"/>
      <c r="U99" s="301"/>
      <c r="V99" s="302"/>
      <c r="W99" s="303"/>
    </row>
    <row r="100" spans="1:23" s="35" customFormat="1" ht="14.25" hidden="1" customHeight="1">
      <c r="A100" s="562"/>
      <c r="B100" s="564"/>
      <c r="C100" s="648"/>
      <c r="D100" s="559"/>
      <c r="E100" s="659"/>
      <c r="F100" s="662"/>
      <c r="G100" s="659"/>
      <c r="H100" s="662"/>
      <c r="I100" s="659"/>
      <c r="J100" s="662"/>
      <c r="K100" s="298" t="s">
        <v>180</v>
      </c>
      <c r="L100" s="415">
        <v>0</v>
      </c>
      <c r="M100" s="298" t="s">
        <v>33</v>
      </c>
      <c r="N100" s="299">
        <v>0</v>
      </c>
      <c r="O100" s="320"/>
      <c r="P100" s="247"/>
      <c r="Q100" s="304"/>
      <c r="R100" s="300">
        <f>100-(P100-L100)*10</f>
        <v>100</v>
      </c>
      <c r="S100" s="328">
        <f t="shared" si="2"/>
        <v>0</v>
      </c>
      <c r="T100" s="301"/>
      <c r="U100" s="301"/>
      <c r="V100" s="302"/>
      <c r="W100" s="303"/>
    </row>
    <row r="101" spans="1:23" s="35" customFormat="1" ht="14.25" hidden="1" customHeight="1">
      <c r="A101" s="562"/>
      <c r="B101" s="564"/>
      <c r="C101" s="648"/>
      <c r="D101" s="559"/>
      <c r="E101" s="659"/>
      <c r="F101" s="662"/>
      <c r="G101" s="659"/>
      <c r="H101" s="662"/>
      <c r="I101" s="659"/>
      <c r="J101" s="662"/>
      <c r="K101" s="298" t="s">
        <v>180</v>
      </c>
      <c r="L101" s="415">
        <v>0</v>
      </c>
      <c r="M101" s="298" t="s">
        <v>33</v>
      </c>
      <c r="N101" s="299">
        <v>0</v>
      </c>
      <c r="O101" s="320"/>
      <c r="P101" s="247"/>
      <c r="Q101" s="304"/>
      <c r="R101" s="300">
        <f>100-(P101-L101)*10</f>
        <v>100</v>
      </c>
      <c r="S101" s="328">
        <f t="shared" si="2"/>
        <v>0</v>
      </c>
      <c r="T101" s="301"/>
      <c r="U101" s="301"/>
      <c r="V101" s="302"/>
      <c r="W101" s="303"/>
    </row>
    <row r="102" spans="1:23" s="35" customFormat="1" ht="14.25" hidden="1" customHeight="1">
      <c r="A102" s="562"/>
      <c r="B102" s="564"/>
      <c r="C102" s="648"/>
      <c r="D102" s="559"/>
      <c r="E102" s="659"/>
      <c r="F102" s="662"/>
      <c r="G102" s="659"/>
      <c r="H102" s="662"/>
      <c r="I102" s="659"/>
      <c r="J102" s="662"/>
      <c r="K102" s="298" t="s">
        <v>180</v>
      </c>
      <c r="L102" s="415">
        <v>0</v>
      </c>
      <c r="M102" s="298" t="s">
        <v>33</v>
      </c>
      <c r="N102" s="299">
        <v>0</v>
      </c>
      <c r="O102" s="320"/>
      <c r="P102" s="247"/>
      <c r="Q102" s="304"/>
      <c r="R102" s="300">
        <f>100-(P102-L102)*10</f>
        <v>100</v>
      </c>
      <c r="S102" s="328">
        <f t="shared" si="2"/>
        <v>0</v>
      </c>
      <c r="T102" s="301"/>
      <c r="U102" s="301"/>
      <c r="V102" s="302"/>
      <c r="W102" s="303"/>
    </row>
    <row r="103" spans="1:23" s="35" customFormat="1" ht="14.25" hidden="1" customHeight="1">
      <c r="A103" s="562"/>
      <c r="B103" s="564"/>
      <c r="C103" s="570"/>
      <c r="D103" s="560"/>
      <c r="E103" s="660"/>
      <c r="F103" s="663"/>
      <c r="G103" s="660"/>
      <c r="H103" s="663"/>
      <c r="I103" s="660"/>
      <c r="J103" s="663"/>
      <c r="K103" s="298" t="s">
        <v>180</v>
      </c>
      <c r="L103" s="415">
        <v>0</v>
      </c>
      <c r="M103" s="298" t="s">
        <v>33</v>
      </c>
      <c r="N103" s="299">
        <v>0</v>
      </c>
      <c r="O103" s="320"/>
      <c r="P103" s="247"/>
      <c r="Q103" s="304"/>
      <c r="R103" s="300">
        <f>100-(P103-L103)*10</f>
        <v>100</v>
      </c>
      <c r="S103" s="328">
        <f t="shared" si="2"/>
        <v>0</v>
      </c>
      <c r="T103" s="301"/>
      <c r="U103" s="301"/>
      <c r="V103" s="302"/>
      <c r="W103" s="303"/>
    </row>
    <row r="104" spans="1:23" s="59" customFormat="1" ht="18.95" customHeight="1">
      <c r="A104" s="562"/>
      <c r="B104" s="564"/>
      <c r="C104" s="569">
        <v>0.12</v>
      </c>
      <c r="D104" s="242"/>
      <c r="E104" s="214" t="s">
        <v>224</v>
      </c>
      <c r="F104" s="649" t="s">
        <v>197</v>
      </c>
      <c r="G104" s="650"/>
      <c r="H104" s="650"/>
      <c r="I104" s="650"/>
      <c r="J104" s="650"/>
      <c r="K104" s="650"/>
      <c r="L104" s="650"/>
      <c r="M104" s="651"/>
      <c r="N104" s="231"/>
      <c r="O104" s="321"/>
      <c r="P104" s="120"/>
      <c r="Q104" s="120"/>
      <c r="R104" s="120"/>
      <c r="S104" s="329"/>
      <c r="T104" s="243"/>
      <c r="U104" s="243"/>
      <c r="V104" s="244"/>
      <c r="W104" s="245"/>
    </row>
    <row r="105" spans="1:23" s="35" customFormat="1" ht="42.75" customHeight="1">
      <c r="A105" s="562"/>
      <c r="B105" s="564"/>
      <c r="C105" s="648"/>
      <c r="D105" s="558">
        <v>0.2</v>
      </c>
      <c r="E105" s="547" t="s">
        <v>149</v>
      </c>
      <c r="F105" s="556" t="s">
        <v>150</v>
      </c>
      <c r="G105" s="547" t="s">
        <v>359</v>
      </c>
      <c r="H105" s="556" t="s">
        <v>150</v>
      </c>
      <c r="I105" s="547" t="s">
        <v>695</v>
      </c>
      <c r="J105" s="652" t="s">
        <v>458</v>
      </c>
      <c r="K105" s="241" t="s">
        <v>180</v>
      </c>
      <c r="L105" s="415">
        <v>0</v>
      </c>
      <c r="M105" s="241" t="s">
        <v>181</v>
      </c>
      <c r="N105" s="199">
        <v>1</v>
      </c>
      <c r="O105" s="320">
        <f>$A$9*$B$38*$C$104*$D$105*N105</f>
        <v>8.9759999999999996E-3</v>
      </c>
      <c r="P105" s="247"/>
      <c r="Q105" s="241"/>
      <c r="R105" s="200">
        <f t="shared" ref="R105:R119" si="6">100-(P105-L105)*Q105</f>
        <v>100</v>
      </c>
      <c r="S105" s="328">
        <f t="shared" si="2"/>
        <v>0.89759999999999995</v>
      </c>
      <c r="T105" s="45"/>
      <c r="U105" s="45"/>
      <c r="V105" s="42"/>
      <c r="W105" s="44"/>
    </row>
    <row r="106" spans="1:23" s="35" customFormat="1" ht="14.25" hidden="1" customHeight="1">
      <c r="A106" s="562"/>
      <c r="B106" s="564"/>
      <c r="C106" s="648"/>
      <c r="D106" s="559"/>
      <c r="E106" s="548"/>
      <c r="F106" s="557"/>
      <c r="G106" s="548"/>
      <c r="H106" s="557"/>
      <c r="I106" s="548"/>
      <c r="J106" s="653"/>
      <c r="K106" s="241" t="s">
        <v>180</v>
      </c>
      <c r="L106" s="415">
        <v>0</v>
      </c>
      <c r="M106" s="241" t="s">
        <v>181</v>
      </c>
      <c r="N106" s="199">
        <v>0</v>
      </c>
      <c r="O106" s="320">
        <f>$A$9*$B$38*$C$104*$D$105*J106*N106</f>
        <v>0</v>
      </c>
      <c r="P106" s="247"/>
      <c r="Q106" s="241"/>
      <c r="R106" s="200">
        <f t="shared" si="6"/>
        <v>100</v>
      </c>
      <c r="S106" s="328">
        <f t="shared" ref="S106:S159" si="7">R106*O106</f>
        <v>0</v>
      </c>
      <c r="T106" s="45"/>
      <c r="U106" s="45"/>
      <c r="V106" s="42"/>
      <c r="W106" s="44"/>
    </row>
    <row r="107" spans="1:23" s="35" customFormat="1" ht="14.25" hidden="1" customHeight="1">
      <c r="A107" s="562"/>
      <c r="B107" s="564"/>
      <c r="C107" s="648"/>
      <c r="D107" s="559"/>
      <c r="E107" s="548"/>
      <c r="F107" s="557"/>
      <c r="G107" s="548"/>
      <c r="H107" s="557"/>
      <c r="I107" s="548"/>
      <c r="J107" s="653"/>
      <c r="K107" s="241" t="s">
        <v>180</v>
      </c>
      <c r="L107" s="415">
        <v>0</v>
      </c>
      <c r="M107" s="241" t="s">
        <v>181</v>
      </c>
      <c r="N107" s="199">
        <v>0</v>
      </c>
      <c r="O107" s="320">
        <f>$A$9*$B$38*$C$104*$D$105*J107*N107</f>
        <v>0</v>
      </c>
      <c r="P107" s="247"/>
      <c r="Q107" s="241"/>
      <c r="R107" s="200">
        <f t="shared" si="6"/>
        <v>100</v>
      </c>
      <c r="S107" s="328">
        <f t="shared" si="7"/>
        <v>0</v>
      </c>
      <c r="T107" s="45"/>
      <c r="U107" s="45"/>
      <c r="V107" s="42"/>
      <c r="W107" s="44"/>
    </row>
    <row r="108" spans="1:23" s="35" customFormat="1" ht="14.25" hidden="1" customHeight="1">
      <c r="A108" s="562"/>
      <c r="B108" s="564"/>
      <c r="C108" s="648"/>
      <c r="D108" s="559"/>
      <c r="E108" s="548"/>
      <c r="F108" s="557"/>
      <c r="G108" s="548"/>
      <c r="H108" s="557"/>
      <c r="I108" s="548"/>
      <c r="J108" s="653"/>
      <c r="K108" s="241" t="s">
        <v>180</v>
      </c>
      <c r="L108" s="415">
        <v>0</v>
      </c>
      <c r="M108" s="241" t="s">
        <v>181</v>
      </c>
      <c r="N108" s="199">
        <v>0</v>
      </c>
      <c r="O108" s="320">
        <f>$A$9*$B$38*$C$104*$D$105*J108*N108</f>
        <v>0</v>
      </c>
      <c r="P108" s="247"/>
      <c r="Q108" s="241"/>
      <c r="R108" s="200">
        <f t="shared" si="6"/>
        <v>100</v>
      </c>
      <c r="S108" s="328">
        <f t="shared" si="7"/>
        <v>0</v>
      </c>
      <c r="T108" s="45"/>
      <c r="U108" s="45"/>
      <c r="V108" s="42"/>
      <c r="W108" s="44"/>
    </row>
    <row r="109" spans="1:23" s="35" customFormat="1" ht="14.25" hidden="1" customHeight="1">
      <c r="A109" s="562"/>
      <c r="B109" s="564"/>
      <c r="C109" s="648"/>
      <c r="D109" s="560"/>
      <c r="E109" s="549"/>
      <c r="F109" s="642"/>
      <c r="G109" s="549"/>
      <c r="H109" s="642"/>
      <c r="I109" s="549"/>
      <c r="J109" s="654"/>
      <c r="K109" s="241" t="s">
        <v>180</v>
      </c>
      <c r="L109" s="415">
        <v>0</v>
      </c>
      <c r="M109" s="241" t="s">
        <v>181</v>
      </c>
      <c r="N109" s="199">
        <v>0</v>
      </c>
      <c r="O109" s="320">
        <f>$A$9*$B$38*$C$104*$D$105*J109*N109</f>
        <v>0</v>
      </c>
      <c r="P109" s="247"/>
      <c r="Q109" s="241"/>
      <c r="R109" s="200">
        <f t="shared" si="6"/>
        <v>100</v>
      </c>
      <c r="S109" s="328">
        <f t="shared" si="7"/>
        <v>0</v>
      </c>
      <c r="T109" s="45"/>
      <c r="U109" s="45"/>
      <c r="V109" s="42"/>
      <c r="W109" s="44"/>
    </row>
    <row r="110" spans="1:23" s="35" customFormat="1" ht="66.75" customHeight="1">
      <c r="A110" s="562"/>
      <c r="B110" s="564"/>
      <c r="C110" s="648"/>
      <c r="D110" s="315">
        <v>0.2</v>
      </c>
      <c r="E110" s="115" t="s">
        <v>80</v>
      </c>
      <c r="F110" s="241" t="s">
        <v>81</v>
      </c>
      <c r="G110" s="115" t="s">
        <v>715</v>
      </c>
      <c r="H110" s="241" t="s">
        <v>81</v>
      </c>
      <c r="I110" s="115" t="s">
        <v>716</v>
      </c>
      <c r="J110" s="109" t="s">
        <v>504</v>
      </c>
      <c r="K110" s="241" t="s">
        <v>180</v>
      </c>
      <c r="L110" s="415">
        <v>0</v>
      </c>
      <c r="M110" s="241" t="s">
        <v>181</v>
      </c>
      <c r="N110" s="199">
        <v>1</v>
      </c>
      <c r="O110" s="320">
        <f>$A$9*$B$38*$C$104*$D$110*N110</f>
        <v>8.9759999999999996E-3</v>
      </c>
      <c r="P110" s="247"/>
      <c r="Q110" s="241"/>
      <c r="R110" s="200">
        <f t="shared" si="6"/>
        <v>100</v>
      </c>
      <c r="S110" s="328">
        <f t="shared" si="7"/>
        <v>0.89759999999999995</v>
      </c>
      <c r="T110" s="45"/>
      <c r="U110" s="45"/>
      <c r="V110" s="42"/>
      <c r="W110" s="44"/>
    </row>
    <row r="111" spans="1:23" s="35" customFormat="1" ht="52.5" customHeight="1">
      <c r="A111" s="562"/>
      <c r="B111" s="564"/>
      <c r="C111" s="648"/>
      <c r="D111" s="558">
        <v>0.2</v>
      </c>
      <c r="E111" s="547" t="s">
        <v>151</v>
      </c>
      <c r="F111" s="556" t="s">
        <v>152</v>
      </c>
      <c r="G111" s="547" t="s">
        <v>719</v>
      </c>
      <c r="H111" s="556" t="s">
        <v>152</v>
      </c>
      <c r="I111" s="547" t="s">
        <v>720</v>
      </c>
      <c r="J111" s="652" t="s">
        <v>481</v>
      </c>
      <c r="K111" s="241" t="s">
        <v>180</v>
      </c>
      <c r="L111" s="415">
        <v>0</v>
      </c>
      <c r="M111" s="241" t="s">
        <v>181</v>
      </c>
      <c r="N111" s="199">
        <v>1</v>
      </c>
      <c r="O111" s="320">
        <f>$A$9*$B$38*$C$104*$D$111*N111</f>
        <v>8.9759999999999996E-3</v>
      </c>
      <c r="P111" s="247"/>
      <c r="Q111" s="241"/>
      <c r="R111" s="200">
        <f t="shared" si="6"/>
        <v>100</v>
      </c>
      <c r="S111" s="328">
        <f t="shared" si="7"/>
        <v>0.89759999999999995</v>
      </c>
      <c r="T111" s="45"/>
      <c r="U111" s="45"/>
      <c r="V111" s="42"/>
      <c r="W111" s="44"/>
    </row>
    <row r="112" spans="1:23" s="35" customFormat="1" ht="14.25" hidden="1" customHeight="1">
      <c r="A112" s="562"/>
      <c r="B112" s="564"/>
      <c r="C112" s="648"/>
      <c r="D112" s="559"/>
      <c r="E112" s="548"/>
      <c r="F112" s="557"/>
      <c r="G112" s="548"/>
      <c r="H112" s="557"/>
      <c r="I112" s="548"/>
      <c r="J112" s="653"/>
      <c r="K112" s="241" t="s">
        <v>180</v>
      </c>
      <c r="L112" s="415">
        <v>0</v>
      </c>
      <c r="M112" s="241" t="s">
        <v>181</v>
      </c>
      <c r="N112" s="199">
        <v>0</v>
      </c>
      <c r="O112" s="320">
        <f>$A$9*$B$38*$C$104*$D$111*J112*N112</f>
        <v>0</v>
      </c>
      <c r="P112" s="247"/>
      <c r="Q112" s="241"/>
      <c r="R112" s="200">
        <f t="shared" si="6"/>
        <v>100</v>
      </c>
      <c r="S112" s="328">
        <f t="shared" si="7"/>
        <v>0</v>
      </c>
      <c r="T112" s="45"/>
      <c r="U112" s="45"/>
      <c r="V112" s="42"/>
      <c r="W112" s="44"/>
    </row>
    <row r="113" spans="1:23" s="35" customFormat="1" ht="14.25" hidden="1" customHeight="1">
      <c r="A113" s="562"/>
      <c r="B113" s="564"/>
      <c r="C113" s="648"/>
      <c r="D113" s="559"/>
      <c r="E113" s="548"/>
      <c r="F113" s="557"/>
      <c r="G113" s="548"/>
      <c r="H113" s="557"/>
      <c r="I113" s="548"/>
      <c r="J113" s="653"/>
      <c r="K113" s="241" t="s">
        <v>180</v>
      </c>
      <c r="L113" s="415">
        <v>0</v>
      </c>
      <c r="M113" s="241" t="s">
        <v>181</v>
      </c>
      <c r="N113" s="199">
        <v>0</v>
      </c>
      <c r="O113" s="320">
        <f>$A$9*$B$38*$C$104*$D$111*J113*N113</f>
        <v>0</v>
      </c>
      <c r="P113" s="247"/>
      <c r="Q113" s="241"/>
      <c r="R113" s="200">
        <f t="shared" si="6"/>
        <v>100</v>
      </c>
      <c r="S113" s="328">
        <f t="shared" si="7"/>
        <v>0</v>
      </c>
      <c r="T113" s="45"/>
      <c r="U113" s="45"/>
      <c r="V113" s="42"/>
      <c r="W113" s="44"/>
    </row>
    <row r="114" spans="1:23" s="35" customFormat="1" ht="14.25" hidden="1" customHeight="1">
      <c r="A114" s="562"/>
      <c r="B114" s="564"/>
      <c r="C114" s="648"/>
      <c r="D114" s="560"/>
      <c r="E114" s="549"/>
      <c r="F114" s="642"/>
      <c r="G114" s="549"/>
      <c r="H114" s="642"/>
      <c r="I114" s="549"/>
      <c r="J114" s="654"/>
      <c r="K114" s="241" t="s">
        <v>180</v>
      </c>
      <c r="L114" s="415">
        <v>0</v>
      </c>
      <c r="M114" s="241" t="s">
        <v>181</v>
      </c>
      <c r="N114" s="199">
        <v>0</v>
      </c>
      <c r="O114" s="320">
        <f>$A$9*$B$38*$C$104*$D$111*J114*N114</f>
        <v>0</v>
      </c>
      <c r="P114" s="247"/>
      <c r="Q114" s="241"/>
      <c r="R114" s="200">
        <f t="shared" si="6"/>
        <v>100</v>
      </c>
      <c r="S114" s="328">
        <f t="shared" si="7"/>
        <v>0</v>
      </c>
      <c r="T114" s="45"/>
      <c r="U114" s="45"/>
      <c r="V114" s="42"/>
      <c r="W114" s="44"/>
    </row>
    <row r="115" spans="1:23" s="35" customFormat="1" ht="47.25" customHeight="1">
      <c r="A115" s="562"/>
      <c r="B115" s="564"/>
      <c r="C115" s="648"/>
      <c r="D115" s="558">
        <v>0.2</v>
      </c>
      <c r="E115" s="547" t="s">
        <v>153</v>
      </c>
      <c r="F115" s="556" t="s">
        <v>154</v>
      </c>
      <c r="G115" s="547" t="s">
        <v>725</v>
      </c>
      <c r="H115" s="556" t="s">
        <v>154</v>
      </c>
      <c r="I115" s="547" t="s">
        <v>726</v>
      </c>
      <c r="J115" s="652" t="s">
        <v>154</v>
      </c>
      <c r="K115" s="241" t="s">
        <v>180</v>
      </c>
      <c r="L115" s="415">
        <v>0</v>
      </c>
      <c r="M115" s="241" t="s">
        <v>181</v>
      </c>
      <c r="N115" s="199">
        <v>1</v>
      </c>
      <c r="O115" s="320">
        <f>$A$9*$B$38*$C$104*$D$115*N115</f>
        <v>8.9759999999999996E-3</v>
      </c>
      <c r="P115" s="247"/>
      <c r="Q115" s="241"/>
      <c r="R115" s="200">
        <f t="shared" si="6"/>
        <v>100</v>
      </c>
      <c r="S115" s="328">
        <f t="shared" si="7"/>
        <v>0.89759999999999995</v>
      </c>
      <c r="T115" s="45"/>
      <c r="U115" s="45"/>
      <c r="V115" s="42"/>
      <c r="W115" s="44"/>
    </row>
    <row r="116" spans="1:23" s="35" customFormat="1" ht="14.25" hidden="1" customHeight="1">
      <c r="A116" s="562"/>
      <c r="B116" s="564"/>
      <c r="C116" s="648"/>
      <c r="D116" s="559"/>
      <c r="E116" s="548"/>
      <c r="F116" s="557"/>
      <c r="G116" s="548"/>
      <c r="H116" s="557"/>
      <c r="I116" s="548"/>
      <c r="J116" s="653"/>
      <c r="K116" s="241" t="s">
        <v>180</v>
      </c>
      <c r="L116" s="415">
        <v>0</v>
      </c>
      <c r="M116" s="241" t="s">
        <v>182</v>
      </c>
      <c r="N116" s="199">
        <v>0</v>
      </c>
      <c r="O116" s="320">
        <f>$A$9*$B$38*$C$104*$D$115*J116*N116</f>
        <v>0</v>
      </c>
      <c r="P116" s="247"/>
      <c r="Q116" s="241"/>
      <c r="R116" s="200">
        <f t="shared" si="6"/>
        <v>100</v>
      </c>
      <c r="S116" s="328">
        <f t="shared" si="7"/>
        <v>0</v>
      </c>
      <c r="T116" s="45"/>
      <c r="U116" s="45"/>
      <c r="V116" s="42"/>
      <c r="W116" s="44"/>
    </row>
    <row r="117" spans="1:23" s="35" customFormat="1" ht="14.25" hidden="1" customHeight="1">
      <c r="A117" s="562"/>
      <c r="B117" s="564"/>
      <c r="C117" s="648"/>
      <c r="D117" s="559"/>
      <c r="E117" s="548"/>
      <c r="F117" s="557"/>
      <c r="G117" s="548"/>
      <c r="H117" s="557"/>
      <c r="I117" s="548"/>
      <c r="J117" s="653"/>
      <c r="K117" s="241" t="s">
        <v>180</v>
      </c>
      <c r="L117" s="415">
        <v>0</v>
      </c>
      <c r="M117" s="241" t="s">
        <v>193</v>
      </c>
      <c r="N117" s="199">
        <v>0</v>
      </c>
      <c r="O117" s="320">
        <f>$A$9*$B$38*$C$104*$D$115*J117*N117</f>
        <v>0</v>
      </c>
      <c r="P117" s="247"/>
      <c r="Q117" s="241"/>
      <c r="R117" s="200">
        <f t="shared" si="6"/>
        <v>100</v>
      </c>
      <c r="S117" s="328">
        <f t="shared" si="7"/>
        <v>0</v>
      </c>
      <c r="T117" s="45"/>
      <c r="U117" s="45"/>
      <c r="V117" s="42"/>
      <c r="W117" s="44"/>
    </row>
    <row r="118" spans="1:23" s="35" customFormat="1" ht="14.25" hidden="1" customHeight="1">
      <c r="A118" s="562"/>
      <c r="B118" s="564"/>
      <c r="C118" s="648"/>
      <c r="D118" s="560"/>
      <c r="E118" s="549"/>
      <c r="F118" s="642"/>
      <c r="G118" s="549"/>
      <c r="H118" s="642"/>
      <c r="I118" s="549"/>
      <c r="J118" s="654"/>
      <c r="K118" s="241" t="s">
        <v>180</v>
      </c>
      <c r="L118" s="415">
        <v>0</v>
      </c>
      <c r="M118" s="241" t="s">
        <v>182</v>
      </c>
      <c r="N118" s="199">
        <v>0</v>
      </c>
      <c r="O118" s="320">
        <f>$A$9*$B$38*$C$104*$D$115*J118*N118</f>
        <v>0</v>
      </c>
      <c r="P118" s="247"/>
      <c r="Q118" s="241"/>
      <c r="R118" s="200">
        <f t="shared" si="6"/>
        <v>100</v>
      </c>
      <c r="S118" s="328">
        <f t="shared" si="7"/>
        <v>0</v>
      </c>
      <c r="T118" s="45"/>
      <c r="U118" s="45"/>
      <c r="V118" s="42"/>
      <c r="W118" s="44"/>
    </row>
    <row r="119" spans="1:23" s="35" customFormat="1" ht="45" customHeight="1">
      <c r="A119" s="562"/>
      <c r="B119" s="564"/>
      <c r="C119" s="648"/>
      <c r="D119" s="558">
        <v>0.2</v>
      </c>
      <c r="E119" s="547" t="s">
        <v>155</v>
      </c>
      <c r="F119" s="556" t="s">
        <v>156</v>
      </c>
      <c r="G119" s="547" t="s">
        <v>728</v>
      </c>
      <c r="H119" s="556" t="s">
        <v>156</v>
      </c>
      <c r="I119" s="547" t="s">
        <v>729</v>
      </c>
      <c r="J119" s="652" t="s">
        <v>468</v>
      </c>
      <c r="K119" s="241" t="s">
        <v>180</v>
      </c>
      <c r="L119" s="415">
        <v>0</v>
      </c>
      <c r="M119" s="241" t="s">
        <v>181</v>
      </c>
      <c r="N119" s="199">
        <v>1</v>
      </c>
      <c r="O119" s="320">
        <f>$A$9*$B$38*$C$104*$D$119*N119</f>
        <v>8.9759999999999996E-3</v>
      </c>
      <c r="P119" s="247"/>
      <c r="Q119" s="241"/>
      <c r="R119" s="200">
        <f t="shared" si="6"/>
        <v>100</v>
      </c>
      <c r="S119" s="328">
        <f t="shared" si="7"/>
        <v>0.89759999999999995</v>
      </c>
      <c r="T119" s="45"/>
      <c r="U119" s="45"/>
      <c r="V119" s="42"/>
      <c r="W119" s="44"/>
    </row>
    <row r="120" spans="1:23" s="35" customFormat="1" ht="14.25" hidden="1" customHeight="1">
      <c r="A120" s="562"/>
      <c r="B120" s="564"/>
      <c r="C120" s="570"/>
      <c r="D120" s="560"/>
      <c r="E120" s="549"/>
      <c r="F120" s="642"/>
      <c r="G120" s="549"/>
      <c r="H120" s="642"/>
      <c r="I120" s="549"/>
      <c r="J120" s="654"/>
      <c r="K120" s="109" t="s">
        <v>180</v>
      </c>
      <c r="L120" s="415">
        <v>0</v>
      </c>
      <c r="M120" s="109" t="s">
        <v>33</v>
      </c>
      <c r="N120" s="199">
        <v>0</v>
      </c>
      <c r="O120" s="320"/>
      <c r="P120" s="247"/>
      <c r="Q120" s="109"/>
      <c r="R120" s="200">
        <f>100-(P120-L120)*10</f>
        <v>100</v>
      </c>
      <c r="S120" s="328">
        <f t="shared" si="7"/>
        <v>0</v>
      </c>
      <c r="T120" s="45"/>
      <c r="U120" s="45"/>
      <c r="V120" s="42"/>
      <c r="W120" s="44"/>
    </row>
    <row r="121" spans="1:23" s="59" customFormat="1" ht="15.75" customHeight="1">
      <c r="A121" s="562"/>
      <c r="B121" s="564"/>
      <c r="C121" s="569">
        <v>0.05</v>
      </c>
      <c r="D121" s="242"/>
      <c r="E121" s="214" t="s">
        <v>234</v>
      </c>
      <c r="F121" s="649" t="s">
        <v>212</v>
      </c>
      <c r="G121" s="650"/>
      <c r="H121" s="650"/>
      <c r="I121" s="650"/>
      <c r="J121" s="650"/>
      <c r="K121" s="650"/>
      <c r="L121" s="650"/>
      <c r="M121" s="651"/>
      <c r="N121" s="231"/>
      <c r="O121" s="321"/>
      <c r="P121" s="247"/>
      <c r="Q121" s="120"/>
      <c r="R121" s="120"/>
      <c r="S121" s="329"/>
      <c r="T121" s="243"/>
      <c r="U121" s="243"/>
      <c r="V121" s="244"/>
      <c r="W121" s="245"/>
    </row>
    <row r="122" spans="1:23" s="35" customFormat="1" ht="54" customHeight="1">
      <c r="A122" s="562"/>
      <c r="B122" s="564"/>
      <c r="C122" s="648"/>
      <c r="D122" s="362">
        <v>0</v>
      </c>
      <c r="E122" s="363" t="s">
        <v>157</v>
      </c>
      <c r="F122" s="379" t="s">
        <v>158</v>
      </c>
      <c r="G122" s="363" t="s">
        <v>731</v>
      </c>
      <c r="H122" s="379" t="s">
        <v>158</v>
      </c>
      <c r="I122" s="370" t="s">
        <v>732</v>
      </c>
      <c r="J122" s="380" t="s">
        <v>393</v>
      </c>
      <c r="K122" s="372" t="s">
        <v>180</v>
      </c>
      <c r="L122" s="415">
        <v>0</v>
      </c>
      <c r="M122" s="372" t="s">
        <v>181</v>
      </c>
      <c r="N122" s="299">
        <v>1</v>
      </c>
      <c r="O122" s="373">
        <f>$A$9*$B$38*$C$121*$D$122*N122</f>
        <v>0</v>
      </c>
      <c r="P122" s="247"/>
      <c r="Q122" s="372"/>
      <c r="R122" s="300">
        <f>100-(P122-L122)*Q122</f>
        <v>100</v>
      </c>
      <c r="S122" s="374">
        <f t="shared" si="7"/>
        <v>0</v>
      </c>
      <c r="T122" s="375"/>
      <c r="U122" s="375"/>
      <c r="V122" s="376"/>
      <c r="W122" s="377"/>
    </row>
    <row r="123" spans="1:23" s="35" customFormat="1" ht="41.25" customHeight="1">
      <c r="A123" s="562"/>
      <c r="B123" s="564"/>
      <c r="C123" s="570"/>
      <c r="D123" s="315">
        <v>1</v>
      </c>
      <c r="E123" s="115" t="s">
        <v>159</v>
      </c>
      <c r="F123" s="241" t="s">
        <v>219</v>
      </c>
      <c r="G123" s="115" t="s">
        <v>733</v>
      </c>
      <c r="H123" s="241" t="s">
        <v>219</v>
      </c>
      <c r="I123" s="115" t="s">
        <v>734</v>
      </c>
      <c r="J123" s="246" t="s">
        <v>491</v>
      </c>
      <c r="K123" s="241" t="s">
        <v>180</v>
      </c>
      <c r="L123" s="415">
        <v>0</v>
      </c>
      <c r="M123" s="241" t="s">
        <v>181</v>
      </c>
      <c r="N123" s="199">
        <v>1</v>
      </c>
      <c r="O123" s="320">
        <f>$A$9*$B$38*$C$121*$D$123*N123</f>
        <v>1.8700000000000001E-2</v>
      </c>
      <c r="P123" s="247"/>
      <c r="Q123" s="241"/>
      <c r="R123" s="200">
        <f>100-(P123-L123)*Q123</f>
        <v>100</v>
      </c>
      <c r="S123" s="328">
        <f t="shared" si="7"/>
        <v>1.87</v>
      </c>
      <c r="T123" s="45"/>
      <c r="U123" s="45"/>
      <c r="V123" s="42"/>
      <c r="W123" s="44"/>
    </row>
    <row r="124" spans="1:23" s="35" customFormat="1" ht="15.75" customHeight="1">
      <c r="A124" s="562"/>
      <c r="B124" s="564"/>
      <c r="C124" s="569">
        <v>0.05</v>
      </c>
      <c r="D124" s="196"/>
      <c r="E124" s="214" t="s">
        <v>235</v>
      </c>
      <c r="F124" s="649" t="s">
        <v>213</v>
      </c>
      <c r="G124" s="650"/>
      <c r="H124" s="650"/>
      <c r="I124" s="650"/>
      <c r="J124" s="650"/>
      <c r="K124" s="650"/>
      <c r="L124" s="650"/>
      <c r="M124" s="651"/>
      <c r="N124" s="237"/>
      <c r="O124" s="321"/>
      <c r="P124" s="247"/>
      <c r="Q124" s="238"/>
      <c r="R124" s="238"/>
      <c r="S124" s="329"/>
      <c r="T124" s="240"/>
      <c r="U124" s="240"/>
      <c r="V124" s="233"/>
      <c r="W124" s="234"/>
    </row>
    <row r="125" spans="1:23" s="35" customFormat="1" ht="37.5" customHeight="1">
      <c r="A125" s="562"/>
      <c r="B125" s="564"/>
      <c r="C125" s="648"/>
      <c r="D125" s="558">
        <v>0.5</v>
      </c>
      <c r="E125" s="547" t="s">
        <v>160</v>
      </c>
      <c r="F125" s="556" t="s">
        <v>161</v>
      </c>
      <c r="G125" s="547" t="s">
        <v>737</v>
      </c>
      <c r="H125" s="556" t="s">
        <v>161</v>
      </c>
      <c r="I125" s="547" t="s">
        <v>738</v>
      </c>
      <c r="J125" s="550" t="s">
        <v>482</v>
      </c>
      <c r="K125" s="241" t="s">
        <v>180</v>
      </c>
      <c r="L125" s="415">
        <v>0</v>
      </c>
      <c r="M125" s="241" t="s">
        <v>181</v>
      </c>
      <c r="N125" s="199">
        <v>1</v>
      </c>
      <c r="O125" s="320">
        <f>$A$9*$B$38*$C$124*$D$125*N125</f>
        <v>9.3500000000000007E-3</v>
      </c>
      <c r="P125" s="247"/>
      <c r="Q125" s="241"/>
      <c r="R125" s="200">
        <f>100-(P125-L125)*Q125</f>
        <v>100</v>
      </c>
      <c r="S125" s="328">
        <f t="shared" si="7"/>
        <v>0.93500000000000005</v>
      </c>
      <c r="T125" s="45"/>
      <c r="U125" s="45"/>
      <c r="V125" s="42"/>
      <c r="W125" s="44"/>
    </row>
    <row r="126" spans="1:23" s="35" customFormat="1" ht="14.25" hidden="1" customHeight="1">
      <c r="A126" s="562"/>
      <c r="B126" s="564"/>
      <c r="C126" s="648"/>
      <c r="D126" s="560"/>
      <c r="E126" s="549"/>
      <c r="F126" s="642"/>
      <c r="G126" s="549"/>
      <c r="H126" s="642"/>
      <c r="I126" s="549"/>
      <c r="J126" s="552"/>
      <c r="K126" s="241" t="s">
        <v>180</v>
      </c>
      <c r="L126" s="415">
        <v>0</v>
      </c>
      <c r="M126" s="241" t="s">
        <v>181</v>
      </c>
      <c r="N126" s="199">
        <v>0</v>
      </c>
      <c r="O126" s="320">
        <f>$A$9*$B$38*$C$124*$D$125*J126*N126</f>
        <v>0</v>
      </c>
      <c r="P126" s="247"/>
      <c r="Q126" s="241"/>
      <c r="R126" s="200">
        <f>100-(P126-L126)*Q126</f>
        <v>100</v>
      </c>
      <c r="S126" s="328">
        <f t="shared" si="7"/>
        <v>0</v>
      </c>
      <c r="T126" s="45"/>
      <c r="U126" s="45"/>
      <c r="V126" s="42"/>
      <c r="W126" s="44"/>
    </row>
    <row r="127" spans="1:23" s="35" customFormat="1" ht="36" customHeight="1">
      <c r="A127" s="562"/>
      <c r="B127" s="564"/>
      <c r="C127" s="570"/>
      <c r="D127" s="315">
        <v>0.5</v>
      </c>
      <c r="E127" s="115" t="s">
        <v>162</v>
      </c>
      <c r="F127" s="11" t="s">
        <v>220</v>
      </c>
      <c r="G127" s="115" t="s">
        <v>740</v>
      </c>
      <c r="H127" s="11" t="s">
        <v>220</v>
      </c>
      <c r="I127" s="115" t="s">
        <v>741</v>
      </c>
      <c r="J127" s="246" t="s">
        <v>491</v>
      </c>
      <c r="K127" s="241" t="s">
        <v>180</v>
      </c>
      <c r="L127" s="415">
        <v>0</v>
      </c>
      <c r="M127" s="241" t="s">
        <v>181</v>
      </c>
      <c r="N127" s="199">
        <v>1</v>
      </c>
      <c r="O127" s="320">
        <f>$A$9*$B$38*$C$124*$D$127*N127</f>
        <v>9.3500000000000007E-3</v>
      </c>
      <c r="P127" s="247"/>
      <c r="Q127" s="241"/>
      <c r="R127" s="200">
        <f>100-(P127-L127)*Q127</f>
        <v>100</v>
      </c>
      <c r="S127" s="328">
        <f t="shared" si="7"/>
        <v>0.93500000000000005</v>
      </c>
      <c r="T127" s="45"/>
      <c r="U127" s="45"/>
      <c r="V127" s="42"/>
      <c r="W127" s="44"/>
    </row>
    <row r="128" spans="1:23" s="35" customFormat="1" ht="15.75" customHeight="1">
      <c r="A128" s="562"/>
      <c r="B128" s="564"/>
      <c r="C128" s="569">
        <v>0.03</v>
      </c>
      <c r="D128" s="196"/>
      <c r="E128" s="214" t="s">
        <v>236</v>
      </c>
      <c r="F128" s="649" t="s">
        <v>237</v>
      </c>
      <c r="G128" s="650"/>
      <c r="H128" s="650"/>
      <c r="I128" s="650"/>
      <c r="J128" s="650"/>
      <c r="K128" s="650"/>
      <c r="L128" s="650"/>
      <c r="M128" s="651"/>
      <c r="N128" s="231"/>
      <c r="O128" s="321"/>
      <c r="P128" s="238"/>
      <c r="Q128" s="238"/>
      <c r="R128" s="238"/>
      <c r="S128" s="329"/>
      <c r="T128" s="240"/>
      <c r="U128" s="240"/>
      <c r="V128" s="233"/>
      <c r="W128" s="234"/>
    </row>
    <row r="129" spans="1:23" s="35" customFormat="1" ht="41.25" customHeight="1">
      <c r="A129" s="562"/>
      <c r="B129" s="564"/>
      <c r="C129" s="570"/>
      <c r="D129" s="315">
        <v>1</v>
      </c>
      <c r="E129" s="115" t="s">
        <v>163</v>
      </c>
      <c r="F129" s="241" t="s">
        <v>401</v>
      </c>
      <c r="G129" s="115" t="s">
        <v>743</v>
      </c>
      <c r="H129" s="241" t="s">
        <v>401</v>
      </c>
      <c r="I129" s="115" t="s">
        <v>744</v>
      </c>
      <c r="J129" s="241" t="s">
        <v>401</v>
      </c>
      <c r="K129" s="241" t="s">
        <v>180</v>
      </c>
      <c r="L129" s="415">
        <v>0</v>
      </c>
      <c r="M129" s="241" t="s">
        <v>181</v>
      </c>
      <c r="N129" s="199">
        <v>1</v>
      </c>
      <c r="O129" s="320">
        <f>$A$9*$B$38*$C$128*$D$129*N129</f>
        <v>1.1219999999999999E-2</v>
      </c>
      <c r="P129" s="247"/>
      <c r="Q129" s="241"/>
      <c r="R129" s="200">
        <f>100-(P129-L129)*Q129</f>
        <v>100</v>
      </c>
      <c r="S129" s="328">
        <f t="shared" si="7"/>
        <v>1.1219999999999999</v>
      </c>
      <c r="T129" s="45"/>
      <c r="U129" s="45"/>
      <c r="V129" s="42"/>
      <c r="W129" s="44"/>
    </row>
    <row r="130" spans="1:23" s="35" customFormat="1" ht="23.25" customHeight="1">
      <c r="A130" s="562"/>
      <c r="B130" s="564"/>
      <c r="C130" s="569">
        <v>7.0000000000000007E-2</v>
      </c>
      <c r="D130" s="196"/>
      <c r="E130" s="214" t="s">
        <v>225</v>
      </c>
      <c r="F130" s="649" t="s">
        <v>85</v>
      </c>
      <c r="G130" s="650"/>
      <c r="H130" s="650"/>
      <c r="I130" s="650"/>
      <c r="J130" s="650"/>
      <c r="K130" s="650"/>
      <c r="L130" s="650"/>
      <c r="M130" s="651"/>
      <c r="N130" s="231"/>
      <c r="O130" s="321"/>
      <c r="P130" s="238"/>
      <c r="Q130" s="238"/>
      <c r="R130" s="238"/>
      <c r="S130" s="329"/>
      <c r="T130" s="240"/>
      <c r="U130" s="240"/>
      <c r="V130" s="233"/>
      <c r="W130" s="234"/>
    </row>
    <row r="131" spans="1:23" s="35" customFormat="1" ht="30">
      <c r="A131" s="562"/>
      <c r="B131" s="564"/>
      <c r="C131" s="648"/>
      <c r="D131" s="315">
        <v>0.35</v>
      </c>
      <c r="E131" s="115" t="s">
        <v>86</v>
      </c>
      <c r="F131" s="241" t="s">
        <v>87</v>
      </c>
      <c r="G131" s="115" t="s">
        <v>745</v>
      </c>
      <c r="H131" s="241" t="s">
        <v>87</v>
      </c>
      <c r="I131" s="115" t="s">
        <v>746</v>
      </c>
      <c r="J131" s="241" t="s">
        <v>478</v>
      </c>
      <c r="K131" s="241" t="s">
        <v>180</v>
      </c>
      <c r="L131" s="415">
        <v>0</v>
      </c>
      <c r="M131" s="241" t="s">
        <v>181</v>
      </c>
      <c r="N131" s="199">
        <v>1</v>
      </c>
      <c r="O131" s="320">
        <f>$A$9*$B$38*$C$130*$D$131*N131</f>
        <v>9.1629999999999993E-3</v>
      </c>
      <c r="P131" s="247"/>
      <c r="Q131" s="241"/>
      <c r="R131" s="200">
        <f>100-(P131-L131)*Q131</f>
        <v>100</v>
      </c>
      <c r="S131" s="328">
        <f t="shared" si="7"/>
        <v>0.91629999999999989</v>
      </c>
      <c r="T131" s="45"/>
      <c r="U131" s="45"/>
      <c r="V131" s="42"/>
      <c r="W131" s="44"/>
    </row>
    <row r="132" spans="1:23" s="35" customFormat="1" ht="45">
      <c r="A132" s="562"/>
      <c r="B132" s="564"/>
      <c r="C132" s="648"/>
      <c r="D132" s="558">
        <v>0.65</v>
      </c>
      <c r="E132" s="547" t="s">
        <v>88</v>
      </c>
      <c r="F132" s="556" t="s">
        <v>89</v>
      </c>
      <c r="G132" s="547" t="s">
        <v>492</v>
      </c>
      <c r="H132" s="556" t="s">
        <v>89</v>
      </c>
      <c r="I132" s="141" t="s">
        <v>493</v>
      </c>
      <c r="J132" s="197" t="s">
        <v>495</v>
      </c>
      <c r="K132" s="241" t="s">
        <v>180</v>
      </c>
      <c r="L132" s="415">
        <v>0</v>
      </c>
      <c r="M132" s="241" t="s">
        <v>181</v>
      </c>
      <c r="N132" s="199">
        <v>0.5</v>
      </c>
      <c r="O132" s="320">
        <f>$A$9*$B$38*$C$130*$D$132*N132</f>
        <v>8.5085000000000004E-3</v>
      </c>
      <c r="P132" s="247"/>
      <c r="Q132" s="241"/>
      <c r="R132" s="200">
        <f>100-(P132-L132)*Q132</f>
        <v>100</v>
      </c>
      <c r="S132" s="328">
        <f>R132*O132</f>
        <v>0.85085</v>
      </c>
      <c r="T132" s="45"/>
      <c r="U132" s="45"/>
      <c r="V132" s="42"/>
      <c r="W132" s="44"/>
    </row>
    <row r="133" spans="1:23" s="35" customFormat="1" ht="39.75" customHeight="1">
      <c r="A133" s="562"/>
      <c r="B133" s="564"/>
      <c r="C133" s="648"/>
      <c r="D133" s="559"/>
      <c r="E133" s="548"/>
      <c r="F133" s="557"/>
      <c r="G133" s="548"/>
      <c r="H133" s="557"/>
      <c r="I133" s="547" t="s">
        <v>494</v>
      </c>
      <c r="J133" s="652" t="s">
        <v>809</v>
      </c>
      <c r="K133" s="241" t="s">
        <v>180</v>
      </c>
      <c r="L133" s="415">
        <v>0</v>
      </c>
      <c r="M133" s="241" t="s">
        <v>181</v>
      </c>
      <c r="N133" s="199">
        <v>0.5</v>
      </c>
      <c r="O133" s="320">
        <f>$A$9*$B$38*$C$130*$D$132*N133</f>
        <v>8.5085000000000004E-3</v>
      </c>
      <c r="P133" s="247"/>
      <c r="Q133" s="241"/>
      <c r="R133" s="200">
        <f>100-(P133-L133)*Q133</f>
        <v>100</v>
      </c>
      <c r="S133" s="328">
        <f t="shared" si="7"/>
        <v>0.85085</v>
      </c>
      <c r="T133" s="45"/>
      <c r="U133" s="45"/>
      <c r="V133" s="42"/>
      <c r="W133" s="44"/>
    </row>
    <row r="134" spans="1:23" s="35" customFormat="1" ht="14.25" hidden="1" customHeight="1">
      <c r="A134" s="562"/>
      <c r="B134" s="564"/>
      <c r="C134" s="648"/>
      <c r="D134" s="559"/>
      <c r="E134" s="548"/>
      <c r="F134" s="292"/>
      <c r="G134" s="548"/>
      <c r="H134" s="557"/>
      <c r="I134" s="548"/>
      <c r="J134" s="653"/>
      <c r="K134" s="109" t="s">
        <v>180</v>
      </c>
      <c r="L134" s="415">
        <v>0</v>
      </c>
      <c r="M134" s="109" t="s">
        <v>33</v>
      </c>
      <c r="N134" s="199">
        <v>0</v>
      </c>
      <c r="O134" s="320"/>
      <c r="P134" s="247"/>
      <c r="Q134" s="109"/>
      <c r="R134" s="200">
        <f>100-(P134-L134)*10</f>
        <v>100</v>
      </c>
      <c r="S134" s="328">
        <f t="shared" si="7"/>
        <v>0</v>
      </c>
      <c r="T134" s="45"/>
      <c r="U134" s="45"/>
      <c r="V134" s="42"/>
      <c r="W134" s="44"/>
    </row>
    <row r="135" spans="1:23" s="35" customFormat="1" ht="14.25" hidden="1" customHeight="1">
      <c r="A135" s="562"/>
      <c r="B135" s="564"/>
      <c r="C135" s="570"/>
      <c r="D135" s="560"/>
      <c r="E135" s="549"/>
      <c r="F135" s="293"/>
      <c r="G135" s="549"/>
      <c r="H135" s="642"/>
      <c r="I135" s="549"/>
      <c r="J135" s="654"/>
      <c r="K135" s="109" t="s">
        <v>180</v>
      </c>
      <c r="L135" s="415">
        <v>0</v>
      </c>
      <c r="M135" s="109" t="s">
        <v>33</v>
      </c>
      <c r="N135" s="199">
        <v>0</v>
      </c>
      <c r="O135" s="320"/>
      <c r="P135" s="247"/>
      <c r="Q135" s="109"/>
      <c r="R135" s="200">
        <f>100-(P135-L135)*10</f>
        <v>100</v>
      </c>
      <c r="S135" s="328">
        <f t="shared" si="7"/>
        <v>0</v>
      </c>
      <c r="T135" s="45"/>
      <c r="U135" s="45"/>
      <c r="V135" s="42"/>
      <c r="W135" s="44"/>
    </row>
    <row r="136" spans="1:23" s="35" customFormat="1" ht="21.6" customHeight="1">
      <c r="A136" s="562"/>
      <c r="B136" s="564"/>
      <c r="C136" s="569">
        <v>7.0000000000000007E-2</v>
      </c>
      <c r="D136" s="196"/>
      <c r="E136" s="214" t="s">
        <v>226</v>
      </c>
      <c r="F136" s="655" t="s">
        <v>198</v>
      </c>
      <c r="G136" s="656"/>
      <c r="H136" s="656"/>
      <c r="I136" s="656"/>
      <c r="J136" s="656"/>
      <c r="K136" s="656"/>
      <c r="L136" s="656"/>
      <c r="M136" s="657"/>
      <c r="N136" s="231"/>
      <c r="O136" s="321"/>
      <c r="P136" s="238"/>
      <c r="Q136" s="238"/>
      <c r="R136" s="238"/>
      <c r="S136" s="329"/>
      <c r="T136" s="240"/>
      <c r="U136" s="240"/>
      <c r="V136" s="233"/>
      <c r="W136" s="234"/>
    </row>
    <row r="137" spans="1:23" s="35" customFormat="1" ht="14.25" hidden="1" customHeight="1">
      <c r="A137" s="562"/>
      <c r="B137" s="564"/>
      <c r="C137" s="648"/>
      <c r="D137" s="559">
        <v>0.4</v>
      </c>
      <c r="E137" s="547" t="s">
        <v>91</v>
      </c>
      <c r="F137" s="550" t="s">
        <v>92</v>
      </c>
      <c r="G137" s="547" t="s">
        <v>749</v>
      </c>
      <c r="H137" s="550" t="s">
        <v>92</v>
      </c>
      <c r="I137" s="277" t="s">
        <v>750</v>
      </c>
      <c r="J137" s="550" t="s">
        <v>496</v>
      </c>
      <c r="K137" s="109" t="s">
        <v>180</v>
      </c>
      <c r="L137" s="415">
        <v>0</v>
      </c>
      <c r="M137" s="241" t="s">
        <v>181</v>
      </c>
      <c r="N137" s="199"/>
      <c r="O137" s="320">
        <f>$A$9*$B$38*$C$136*$D$137*N137</f>
        <v>0</v>
      </c>
      <c r="P137" s="247"/>
      <c r="Q137" s="241"/>
      <c r="R137" s="200">
        <f>100-(P137-L137)*Q137</f>
        <v>100</v>
      </c>
      <c r="S137" s="328">
        <f t="shared" si="7"/>
        <v>0</v>
      </c>
      <c r="T137" s="45"/>
      <c r="U137" s="45"/>
      <c r="V137" s="42"/>
      <c r="W137" s="44"/>
    </row>
    <row r="138" spans="1:23" s="35" customFormat="1" ht="14.25" hidden="1" customHeight="1">
      <c r="A138" s="562"/>
      <c r="B138" s="564"/>
      <c r="C138" s="648"/>
      <c r="D138" s="559"/>
      <c r="E138" s="548"/>
      <c r="F138" s="551"/>
      <c r="G138" s="548"/>
      <c r="H138" s="551"/>
      <c r="I138" s="277" t="s">
        <v>751</v>
      </c>
      <c r="J138" s="552"/>
      <c r="K138" s="109" t="s">
        <v>180</v>
      </c>
      <c r="L138" s="415">
        <v>0</v>
      </c>
      <c r="M138" s="241" t="s">
        <v>181</v>
      </c>
      <c r="N138" s="199">
        <v>0</v>
      </c>
      <c r="O138" s="320">
        <f>$A$9*$B$38*$C$136*$D$137*J138*N138</f>
        <v>0</v>
      </c>
      <c r="P138" s="247"/>
      <c r="Q138" s="241"/>
      <c r="R138" s="200">
        <f>100-(P138-L138)*Q138</f>
        <v>100</v>
      </c>
      <c r="S138" s="328">
        <f t="shared" si="7"/>
        <v>0</v>
      </c>
      <c r="T138" s="45"/>
      <c r="U138" s="45"/>
      <c r="V138" s="42"/>
      <c r="W138" s="44"/>
    </row>
    <row r="139" spans="1:23" s="35" customFormat="1" ht="49.5" customHeight="1">
      <c r="A139" s="562"/>
      <c r="B139" s="564"/>
      <c r="C139" s="648"/>
      <c r="D139" s="560"/>
      <c r="E139" s="549"/>
      <c r="F139" s="552"/>
      <c r="G139" s="549"/>
      <c r="H139" s="552"/>
      <c r="I139" s="277" t="s">
        <v>751</v>
      </c>
      <c r="J139" s="197" t="s">
        <v>498</v>
      </c>
      <c r="K139" s="241" t="s">
        <v>180</v>
      </c>
      <c r="L139" s="415">
        <v>0</v>
      </c>
      <c r="M139" s="241" t="s">
        <v>181</v>
      </c>
      <c r="N139" s="199">
        <v>1</v>
      </c>
      <c r="O139" s="320">
        <f>$A$9*$B$38*$C$136*$D$137*N139</f>
        <v>1.0472000000000002E-2</v>
      </c>
      <c r="P139" s="247"/>
      <c r="Q139" s="241"/>
      <c r="R139" s="200">
        <f>100-(P139-L139)*Q139</f>
        <v>100</v>
      </c>
      <c r="S139" s="328">
        <f t="shared" si="7"/>
        <v>1.0472000000000001</v>
      </c>
      <c r="T139" s="45"/>
      <c r="U139" s="45"/>
      <c r="V139" s="42"/>
      <c r="W139" s="44"/>
    </row>
    <row r="140" spans="1:23" s="35" customFormat="1" ht="30">
      <c r="A140" s="562"/>
      <c r="B140" s="564"/>
      <c r="C140" s="648"/>
      <c r="D140" s="315">
        <v>0.3</v>
      </c>
      <c r="E140" s="115" t="s">
        <v>164</v>
      </c>
      <c r="F140" s="109" t="s">
        <v>165</v>
      </c>
      <c r="G140" s="115" t="s">
        <v>754</v>
      </c>
      <c r="H140" s="246" t="s">
        <v>165</v>
      </c>
      <c r="I140" s="115" t="s">
        <v>755</v>
      </c>
      <c r="J140" s="109" t="s">
        <v>497</v>
      </c>
      <c r="K140" s="241" t="s">
        <v>180</v>
      </c>
      <c r="L140" s="415">
        <v>0</v>
      </c>
      <c r="M140" s="241" t="s">
        <v>181</v>
      </c>
      <c r="N140" s="199">
        <v>1</v>
      </c>
      <c r="O140" s="320">
        <f>$A$9*$B$38*$C$136*$D$140*N140</f>
        <v>7.8539999999999999E-3</v>
      </c>
      <c r="P140" s="247"/>
      <c r="Q140" s="241"/>
      <c r="R140" s="200">
        <f>100-(P140-L140)*Q140</f>
        <v>100</v>
      </c>
      <c r="S140" s="328">
        <f t="shared" si="7"/>
        <v>0.78539999999999999</v>
      </c>
      <c r="T140" s="45"/>
      <c r="U140" s="45"/>
      <c r="V140" s="42"/>
      <c r="W140" s="44"/>
    </row>
    <row r="141" spans="1:23" s="35" customFormat="1" ht="39" customHeight="1">
      <c r="A141" s="562"/>
      <c r="B141" s="564"/>
      <c r="C141" s="648"/>
      <c r="D141" s="558">
        <v>0.3</v>
      </c>
      <c r="E141" s="547" t="s">
        <v>247</v>
      </c>
      <c r="F141" s="556" t="s">
        <v>166</v>
      </c>
      <c r="G141" s="547" t="s">
        <v>756</v>
      </c>
      <c r="H141" s="556" t="s">
        <v>166</v>
      </c>
      <c r="I141" s="547" t="s">
        <v>757</v>
      </c>
      <c r="J141" s="652" t="s">
        <v>469</v>
      </c>
      <c r="K141" s="241" t="s">
        <v>180</v>
      </c>
      <c r="L141" s="415">
        <v>0</v>
      </c>
      <c r="M141" s="241" t="s">
        <v>181</v>
      </c>
      <c r="N141" s="199">
        <v>1</v>
      </c>
      <c r="O141" s="320">
        <f>$A$9*$B$38*$C$136*$D$141*N141</f>
        <v>7.8539999999999999E-3</v>
      </c>
      <c r="P141" s="247"/>
      <c r="Q141" s="241"/>
      <c r="R141" s="200">
        <f>100-(P141-L141)*Q141</f>
        <v>100</v>
      </c>
      <c r="S141" s="328">
        <f t="shared" si="7"/>
        <v>0.78539999999999999</v>
      </c>
      <c r="T141" s="45"/>
      <c r="U141" s="45"/>
      <c r="V141" s="42"/>
      <c r="W141" s="44"/>
    </row>
    <row r="142" spans="1:23" s="35" customFormat="1" ht="14.25" hidden="1" customHeight="1">
      <c r="A142" s="562"/>
      <c r="B142" s="564"/>
      <c r="C142" s="648"/>
      <c r="D142" s="559"/>
      <c r="E142" s="548"/>
      <c r="F142" s="557"/>
      <c r="G142" s="548"/>
      <c r="H142" s="557"/>
      <c r="I142" s="548"/>
      <c r="J142" s="653"/>
      <c r="K142" s="109" t="s">
        <v>180</v>
      </c>
      <c r="L142" s="415">
        <v>0</v>
      </c>
      <c r="M142" s="109" t="s">
        <v>33</v>
      </c>
      <c r="N142" s="199">
        <v>0</v>
      </c>
      <c r="O142" s="320"/>
      <c r="P142" s="247"/>
      <c r="Q142" s="109"/>
      <c r="R142" s="200">
        <f>100-(P142-L142)*10</f>
        <v>100</v>
      </c>
      <c r="S142" s="328">
        <f t="shared" si="7"/>
        <v>0</v>
      </c>
      <c r="T142" s="45"/>
      <c r="U142" s="45"/>
      <c r="V142" s="42"/>
      <c r="W142" s="44"/>
    </row>
    <row r="143" spans="1:23" s="35" customFormat="1" ht="14.25" hidden="1" customHeight="1">
      <c r="A143" s="562"/>
      <c r="B143" s="564"/>
      <c r="C143" s="648"/>
      <c r="D143" s="559"/>
      <c r="E143" s="548"/>
      <c r="F143" s="557"/>
      <c r="G143" s="548"/>
      <c r="H143" s="557"/>
      <c r="I143" s="548"/>
      <c r="J143" s="653"/>
      <c r="K143" s="109" t="s">
        <v>180</v>
      </c>
      <c r="L143" s="415">
        <v>0</v>
      </c>
      <c r="M143" s="109" t="s">
        <v>33</v>
      </c>
      <c r="N143" s="199">
        <v>0</v>
      </c>
      <c r="O143" s="320"/>
      <c r="P143" s="247"/>
      <c r="Q143" s="109"/>
      <c r="R143" s="200">
        <f>100-(P143-L143)*10</f>
        <v>100</v>
      </c>
      <c r="S143" s="328">
        <f t="shared" si="7"/>
        <v>0</v>
      </c>
      <c r="T143" s="45"/>
      <c r="U143" s="45"/>
      <c r="V143" s="42"/>
      <c r="W143" s="44"/>
    </row>
    <row r="144" spans="1:23" s="35" customFormat="1" ht="14.25" hidden="1" customHeight="1">
      <c r="A144" s="562"/>
      <c r="B144" s="564"/>
      <c r="C144" s="570"/>
      <c r="D144" s="560"/>
      <c r="E144" s="549"/>
      <c r="F144" s="642"/>
      <c r="G144" s="549"/>
      <c r="H144" s="642"/>
      <c r="I144" s="549"/>
      <c r="J144" s="654"/>
      <c r="K144" s="109" t="s">
        <v>180</v>
      </c>
      <c r="L144" s="415">
        <v>0</v>
      </c>
      <c r="M144" s="109" t="s">
        <v>33</v>
      </c>
      <c r="N144" s="199">
        <v>0</v>
      </c>
      <c r="O144" s="320"/>
      <c r="P144" s="247"/>
      <c r="Q144" s="109"/>
      <c r="R144" s="200">
        <f>100-(P144-L144)*10</f>
        <v>100</v>
      </c>
      <c r="S144" s="328">
        <f t="shared" si="7"/>
        <v>0</v>
      </c>
      <c r="T144" s="45"/>
      <c r="U144" s="45"/>
      <c r="V144" s="42"/>
      <c r="W144" s="44"/>
    </row>
    <row r="145" spans="1:23" s="59" customFormat="1" ht="21.95" customHeight="1">
      <c r="A145" s="562"/>
      <c r="B145" s="564"/>
      <c r="C145" s="569">
        <v>0.02</v>
      </c>
      <c r="D145" s="242"/>
      <c r="E145" s="214" t="s">
        <v>238</v>
      </c>
      <c r="F145" s="655" t="s">
        <v>93</v>
      </c>
      <c r="G145" s="656"/>
      <c r="H145" s="656"/>
      <c r="I145" s="656"/>
      <c r="J145" s="656"/>
      <c r="K145" s="656"/>
      <c r="L145" s="656"/>
      <c r="M145" s="657"/>
      <c r="N145" s="235"/>
      <c r="O145" s="321"/>
      <c r="P145" s="120"/>
      <c r="Q145" s="120"/>
      <c r="R145" s="120"/>
      <c r="S145" s="329"/>
      <c r="T145" s="243"/>
      <c r="U145" s="243"/>
      <c r="V145" s="244"/>
      <c r="W145" s="245"/>
    </row>
    <row r="146" spans="1:23" s="59" customFormat="1" ht="61.5" customHeight="1">
      <c r="A146" s="562"/>
      <c r="B146" s="564"/>
      <c r="C146" s="648"/>
      <c r="D146" s="315">
        <v>1</v>
      </c>
      <c r="E146" s="248" t="s">
        <v>167</v>
      </c>
      <c r="F146" s="109" t="s">
        <v>168</v>
      </c>
      <c r="G146" s="248" t="s">
        <v>760</v>
      </c>
      <c r="H146" s="109" t="s">
        <v>168</v>
      </c>
      <c r="I146" s="248" t="s">
        <v>761</v>
      </c>
      <c r="J146" s="109" t="s">
        <v>473</v>
      </c>
      <c r="K146" s="241" t="s">
        <v>180</v>
      </c>
      <c r="L146" s="415">
        <v>0</v>
      </c>
      <c r="M146" s="241" t="s">
        <v>181</v>
      </c>
      <c r="N146" s="199">
        <v>1</v>
      </c>
      <c r="O146" s="320">
        <f>$A$9*$B$38*$C$145*$D$146*N146</f>
        <v>7.4800000000000005E-3</v>
      </c>
      <c r="P146" s="247"/>
      <c r="Q146" s="241"/>
      <c r="R146" s="200">
        <f>100-(P146-L146)*Q146</f>
        <v>100</v>
      </c>
      <c r="S146" s="328">
        <f t="shared" si="7"/>
        <v>0.748</v>
      </c>
      <c r="T146" s="47"/>
      <c r="U146" s="47"/>
      <c r="V146" s="57"/>
      <c r="W146" s="58"/>
    </row>
    <row r="147" spans="1:23" s="389" customFormat="1" ht="51.75" hidden="1" customHeight="1">
      <c r="A147" s="562"/>
      <c r="B147" s="564"/>
      <c r="C147" s="648"/>
      <c r="D147" s="367">
        <v>0</v>
      </c>
      <c r="E147" s="366" t="s">
        <v>169</v>
      </c>
      <c r="F147" s="381" t="s">
        <v>170</v>
      </c>
      <c r="G147" s="366" t="s">
        <v>762</v>
      </c>
      <c r="H147" s="381" t="s">
        <v>170</v>
      </c>
      <c r="I147" s="366" t="s">
        <v>763</v>
      </c>
      <c r="J147" s="381" t="s">
        <v>470</v>
      </c>
      <c r="K147" s="368" t="s">
        <v>180</v>
      </c>
      <c r="L147" s="417">
        <v>0</v>
      </c>
      <c r="M147" s="368" t="s">
        <v>181</v>
      </c>
      <c r="N147" s="382">
        <v>1</v>
      </c>
      <c r="O147" s="383">
        <f>$A$9*$B$38*$C$145*$D$147*N147</f>
        <v>0</v>
      </c>
      <c r="P147" s="406"/>
      <c r="Q147" s="368">
        <v>10</v>
      </c>
      <c r="R147" s="384">
        <f>100-(P147-L147)*Q147</f>
        <v>100</v>
      </c>
      <c r="S147" s="385">
        <f t="shared" si="7"/>
        <v>0</v>
      </c>
      <c r="T147" s="386"/>
      <c r="U147" s="386"/>
      <c r="V147" s="387"/>
      <c r="W147" s="388"/>
    </row>
    <row r="148" spans="1:23" s="35" customFormat="1" ht="14.25" hidden="1" customHeight="1">
      <c r="A148" s="562"/>
      <c r="B148" s="564"/>
      <c r="C148" s="570"/>
      <c r="D148" s="315"/>
      <c r="E148" s="248" t="s">
        <v>94</v>
      </c>
      <c r="F148" s="109" t="s">
        <v>95</v>
      </c>
      <c r="G148" s="248" t="s">
        <v>764</v>
      </c>
      <c r="H148" s="109" t="s">
        <v>95</v>
      </c>
      <c r="I148" s="248" t="s">
        <v>520</v>
      </c>
      <c r="J148" s="109" t="s">
        <v>499</v>
      </c>
      <c r="K148" s="109" t="s">
        <v>180</v>
      </c>
      <c r="L148" s="415">
        <v>0</v>
      </c>
      <c r="M148" s="241" t="s">
        <v>181</v>
      </c>
      <c r="N148" s="199">
        <v>1</v>
      </c>
      <c r="O148" s="320">
        <f>$A$9*$B$38*$C$145*$D$148*N148</f>
        <v>0</v>
      </c>
      <c r="P148" s="247"/>
      <c r="Q148" s="241">
        <v>10</v>
      </c>
      <c r="R148" s="200">
        <f>100-(P148-L148)*Q148</f>
        <v>100</v>
      </c>
      <c r="S148" s="328">
        <f t="shared" si="7"/>
        <v>0</v>
      </c>
      <c r="T148" s="45"/>
      <c r="U148" s="45"/>
      <c r="V148" s="42"/>
      <c r="W148" s="44"/>
    </row>
    <row r="149" spans="1:23" s="35" customFormat="1" ht="25.7" customHeight="1">
      <c r="A149" s="562"/>
      <c r="B149" s="564"/>
      <c r="C149" s="569">
        <v>7.0000000000000007E-2</v>
      </c>
      <c r="D149" s="196"/>
      <c r="E149" s="214" t="s">
        <v>227</v>
      </c>
      <c r="F149" s="664" t="s">
        <v>199</v>
      </c>
      <c r="G149" s="665"/>
      <c r="H149" s="665"/>
      <c r="I149" s="665"/>
      <c r="J149" s="665"/>
      <c r="K149" s="665"/>
      <c r="L149" s="665"/>
      <c r="M149" s="666"/>
      <c r="N149" s="249"/>
      <c r="O149" s="321"/>
      <c r="P149" s="243"/>
      <c r="Q149" s="243"/>
      <c r="R149" s="244"/>
      <c r="S149" s="329"/>
      <c r="T149" s="240"/>
      <c r="U149" s="240"/>
      <c r="V149" s="233"/>
      <c r="W149" s="234"/>
    </row>
    <row r="150" spans="1:23" s="35" customFormat="1" ht="33.6" customHeight="1">
      <c r="A150" s="562"/>
      <c r="B150" s="564"/>
      <c r="C150" s="648"/>
      <c r="D150" s="315">
        <v>0.4</v>
      </c>
      <c r="E150" s="10" t="s">
        <v>171</v>
      </c>
      <c r="F150" s="109" t="s">
        <v>795</v>
      </c>
      <c r="G150" s="10" t="s">
        <v>765</v>
      </c>
      <c r="H150" s="109" t="s">
        <v>795</v>
      </c>
      <c r="I150" s="319" t="s">
        <v>766</v>
      </c>
      <c r="J150" s="109" t="s">
        <v>797</v>
      </c>
      <c r="K150" s="378" t="s">
        <v>810</v>
      </c>
      <c r="L150" s="415">
        <v>1320</v>
      </c>
      <c r="M150" s="241" t="s">
        <v>181</v>
      </c>
      <c r="N150" s="199">
        <v>1</v>
      </c>
      <c r="O150" s="320">
        <f>$A$9*$B$38*$C$149*$D$150*N150</f>
        <v>1.0472000000000002E-2</v>
      </c>
      <c r="P150" s="247"/>
      <c r="Q150" s="241"/>
      <c r="R150" s="200">
        <f>100-(P150-L150)*Q150</f>
        <v>100</v>
      </c>
      <c r="S150" s="269">
        <f>R150*O150</f>
        <v>1.0472000000000001</v>
      </c>
      <c r="T150" s="45"/>
      <c r="U150" s="45"/>
      <c r="V150" s="42"/>
      <c r="W150" s="44"/>
    </row>
    <row r="151" spans="1:23" s="35" customFormat="1" ht="36" customHeight="1">
      <c r="A151" s="562"/>
      <c r="B151" s="564"/>
      <c r="C151" s="648"/>
      <c r="D151" s="315">
        <v>0.3</v>
      </c>
      <c r="E151" s="10" t="s">
        <v>172</v>
      </c>
      <c r="F151" s="109" t="s">
        <v>173</v>
      </c>
      <c r="G151" s="10" t="s">
        <v>767</v>
      </c>
      <c r="H151" s="109" t="s">
        <v>173</v>
      </c>
      <c r="I151" s="319" t="s">
        <v>768</v>
      </c>
      <c r="J151" s="109" t="s">
        <v>471</v>
      </c>
      <c r="K151" s="241" t="s">
        <v>180</v>
      </c>
      <c r="L151" s="415">
        <v>0</v>
      </c>
      <c r="M151" s="241" t="s">
        <v>181</v>
      </c>
      <c r="N151" s="199">
        <v>1</v>
      </c>
      <c r="O151" s="320">
        <f>$A$9*$B$38*$C$149*$D$151*N151</f>
        <v>7.8539999999999999E-3</v>
      </c>
      <c r="P151" s="247"/>
      <c r="Q151" s="241"/>
      <c r="R151" s="200">
        <f>100-(P151-L151)*Q151</f>
        <v>100</v>
      </c>
      <c r="S151" s="328">
        <f t="shared" si="7"/>
        <v>0.78539999999999999</v>
      </c>
      <c r="T151" s="45"/>
      <c r="U151" s="45"/>
      <c r="V151" s="42"/>
      <c r="W151" s="44"/>
    </row>
    <row r="152" spans="1:23" s="35" customFormat="1" ht="30">
      <c r="A152" s="562"/>
      <c r="B152" s="564"/>
      <c r="C152" s="570"/>
      <c r="D152" s="315">
        <v>0.3</v>
      </c>
      <c r="E152" s="10" t="s">
        <v>174</v>
      </c>
      <c r="F152" s="109" t="s">
        <v>175</v>
      </c>
      <c r="G152" s="10" t="s">
        <v>769</v>
      </c>
      <c r="H152" s="109" t="s">
        <v>175</v>
      </c>
      <c r="I152" s="319" t="s">
        <v>770</v>
      </c>
      <c r="J152" s="109" t="s">
        <v>472</v>
      </c>
      <c r="K152" s="241" t="s">
        <v>180</v>
      </c>
      <c r="L152" s="415">
        <v>0</v>
      </c>
      <c r="M152" s="241" t="s">
        <v>181</v>
      </c>
      <c r="N152" s="199">
        <v>1</v>
      </c>
      <c r="O152" s="320">
        <f>$A$9*$B$38*$C$149*$D$152*N152</f>
        <v>7.8539999999999999E-3</v>
      </c>
      <c r="P152" s="247"/>
      <c r="Q152" s="241"/>
      <c r="R152" s="200">
        <f>100-(P152-L152)*Q152</f>
        <v>100</v>
      </c>
      <c r="S152" s="328">
        <f t="shared" si="7"/>
        <v>0.78539999999999999</v>
      </c>
      <c r="T152" s="45"/>
      <c r="U152" s="45"/>
      <c r="V152" s="42"/>
      <c r="W152" s="44"/>
    </row>
    <row r="153" spans="1:23" s="35" customFormat="1" ht="24.6" customHeight="1">
      <c r="A153" s="562"/>
      <c r="B153" s="564"/>
      <c r="C153" s="569">
        <v>7.0000000000000007E-2</v>
      </c>
      <c r="D153" s="196"/>
      <c r="E153" s="236" t="s">
        <v>228</v>
      </c>
      <c r="F153" s="655" t="s">
        <v>200</v>
      </c>
      <c r="G153" s="656"/>
      <c r="H153" s="656"/>
      <c r="I153" s="656"/>
      <c r="J153" s="656"/>
      <c r="K153" s="656"/>
      <c r="L153" s="656"/>
      <c r="M153" s="657"/>
      <c r="N153" s="249"/>
      <c r="O153" s="321"/>
      <c r="P153" s="240"/>
      <c r="Q153" s="240"/>
      <c r="R153" s="233"/>
      <c r="S153" s="329"/>
      <c r="T153" s="240"/>
      <c r="U153" s="240"/>
      <c r="V153" s="233"/>
      <c r="W153" s="234"/>
    </row>
    <row r="154" spans="1:23" s="35" customFormat="1" ht="66.75" customHeight="1">
      <c r="A154" s="562"/>
      <c r="B154" s="564"/>
      <c r="C154" s="648"/>
      <c r="D154" s="558">
        <v>0.5</v>
      </c>
      <c r="E154" s="556" t="s">
        <v>98</v>
      </c>
      <c r="F154" s="556" t="s">
        <v>99</v>
      </c>
      <c r="G154" s="556" t="s">
        <v>771</v>
      </c>
      <c r="H154" s="556" t="s">
        <v>485</v>
      </c>
      <c r="I154" s="556" t="s">
        <v>772</v>
      </c>
      <c r="J154" s="652" t="s">
        <v>500</v>
      </c>
      <c r="K154" s="250" t="s">
        <v>502</v>
      </c>
      <c r="L154" s="415">
        <v>0</v>
      </c>
      <c r="M154" s="60" t="s">
        <v>181</v>
      </c>
      <c r="N154" s="199">
        <v>1</v>
      </c>
      <c r="O154" s="320">
        <f>$A$9*$B$38*$C$153*$D$154*N154</f>
        <v>1.3090000000000001E-2</v>
      </c>
      <c r="P154" s="247"/>
      <c r="Q154" s="241"/>
      <c r="R154" s="200">
        <f>100-(P154-L154)*Q154</f>
        <v>100</v>
      </c>
      <c r="S154" s="328">
        <f t="shared" si="7"/>
        <v>1.3090000000000002</v>
      </c>
      <c r="T154" s="45"/>
      <c r="U154" s="45"/>
      <c r="V154" s="42"/>
      <c r="W154" s="44"/>
    </row>
    <row r="155" spans="1:23" s="35" customFormat="1" ht="14.25" hidden="1" customHeight="1">
      <c r="A155" s="562"/>
      <c r="B155" s="564"/>
      <c r="C155" s="648"/>
      <c r="D155" s="560"/>
      <c r="E155" s="642"/>
      <c r="F155" s="642"/>
      <c r="G155" s="642"/>
      <c r="H155" s="642"/>
      <c r="I155" s="642"/>
      <c r="J155" s="654"/>
      <c r="K155" s="250" t="s">
        <v>180</v>
      </c>
      <c r="L155" s="415">
        <v>0</v>
      </c>
      <c r="M155" s="60" t="s">
        <v>181</v>
      </c>
      <c r="N155" s="199">
        <v>0</v>
      </c>
      <c r="O155" s="320">
        <f>$A$9*$B$38*$C$153*$D$154*J155*N155</f>
        <v>0</v>
      </c>
      <c r="P155" s="247"/>
      <c r="Q155" s="241"/>
      <c r="R155" s="200">
        <f>100-(P155-L155)*Q155</f>
        <v>100</v>
      </c>
      <c r="S155" s="328">
        <f t="shared" si="7"/>
        <v>0</v>
      </c>
      <c r="T155" s="45"/>
      <c r="U155" s="45"/>
      <c r="V155" s="42"/>
      <c r="W155" s="44"/>
    </row>
    <row r="156" spans="1:23" s="35" customFormat="1" ht="41.25" customHeight="1">
      <c r="A156" s="562"/>
      <c r="B156" s="564"/>
      <c r="C156" s="648"/>
      <c r="D156" s="558">
        <v>0.5</v>
      </c>
      <c r="E156" s="556" t="s">
        <v>100</v>
      </c>
      <c r="F156" s="556" t="s">
        <v>101</v>
      </c>
      <c r="G156" s="556" t="s">
        <v>773</v>
      </c>
      <c r="H156" s="556" t="s">
        <v>484</v>
      </c>
      <c r="I156" s="556" t="s">
        <v>774</v>
      </c>
      <c r="J156" s="652" t="s">
        <v>501</v>
      </c>
      <c r="K156" s="252" t="s">
        <v>503</v>
      </c>
      <c r="L156" s="417" t="s">
        <v>811</v>
      </c>
      <c r="M156" s="60" t="s">
        <v>181</v>
      </c>
      <c r="N156" s="199">
        <v>1</v>
      </c>
      <c r="O156" s="320">
        <f>$A$9*$B$38*$C$153*$D$156*N156</f>
        <v>1.3090000000000001E-2</v>
      </c>
      <c r="P156" s="247"/>
      <c r="Q156" s="241"/>
      <c r="R156" s="200">
        <v>100</v>
      </c>
      <c r="S156" s="328">
        <f t="shared" si="7"/>
        <v>1.3090000000000002</v>
      </c>
      <c r="T156" s="45"/>
      <c r="U156" s="45"/>
      <c r="V156" s="42"/>
      <c r="W156" s="44"/>
    </row>
    <row r="157" spans="1:23" s="35" customFormat="1" ht="14.25" hidden="1" customHeight="1">
      <c r="A157" s="562"/>
      <c r="B157" s="564"/>
      <c r="C157" s="570"/>
      <c r="D157" s="560"/>
      <c r="E157" s="642"/>
      <c r="F157" s="642"/>
      <c r="G157" s="642"/>
      <c r="H157" s="642"/>
      <c r="I157" s="642"/>
      <c r="J157" s="654"/>
      <c r="K157" s="252" t="s">
        <v>503</v>
      </c>
      <c r="L157" s="415">
        <v>0</v>
      </c>
      <c r="M157" s="60" t="s">
        <v>33</v>
      </c>
      <c r="N157" s="199">
        <v>0</v>
      </c>
      <c r="O157" s="320">
        <f>$A$9*$B$38*$C$153*$D$156*J157*N157</f>
        <v>0</v>
      </c>
      <c r="P157" s="247">
        <v>0</v>
      </c>
      <c r="Q157" s="45"/>
      <c r="R157" s="200">
        <f>100-(P157-L157)*10</f>
        <v>100</v>
      </c>
      <c r="S157" s="328">
        <f t="shared" si="7"/>
        <v>0</v>
      </c>
      <c r="T157" s="45"/>
      <c r="U157" s="45"/>
      <c r="V157" s="42"/>
      <c r="W157" s="44"/>
    </row>
    <row r="158" spans="1:23" s="35" customFormat="1" ht="21" hidden="1" customHeight="1">
      <c r="A158" s="562"/>
      <c r="B158" s="564"/>
      <c r="C158" s="569">
        <v>0</v>
      </c>
      <c r="D158" s="196"/>
      <c r="E158" s="214" t="s">
        <v>229</v>
      </c>
      <c r="F158" s="673" t="s">
        <v>201</v>
      </c>
      <c r="G158" s="674"/>
      <c r="H158" s="674"/>
      <c r="I158" s="674"/>
      <c r="J158" s="674"/>
      <c r="K158" s="674"/>
      <c r="L158" s="674"/>
      <c r="M158" s="675"/>
      <c r="N158" s="249"/>
      <c r="O158" s="321"/>
      <c r="P158" s="240"/>
      <c r="Q158" s="240"/>
      <c r="R158" s="233"/>
      <c r="S158" s="329"/>
      <c r="T158" s="240"/>
      <c r="U158" s="240"/>
      <c r="V158" s="233"/>
      <c r="W158" s="234"/>
    </row>
    <row r="159" spans="1:23" s="35" customFormat="1" ht="42" hidden="1" customHeight="1">
      <c r="A159" s="562"/>
      <c r="B159" s="565"/>
      <c r="C159" s="570"/>
      <c r="D159" s="315">
        <v>1</v>
      </c>
      <c r="E159" s="241" t="s">
        <v>103</v>
      </c>
      <c r="F159" s="109" t="s">
        <v>104</v>
      </c>
      <c r="G159" s="241" t="s">
        <v>776</v>
      </c>
      <c r="H159" s="109" t="s">
        <v>459</v>
      </c>
      <c r="I159" s="306" t="s">
        <v>777</v>
      </c>
      <c r="J159" s="246" t="s">
        <v>800</v>
      </c>
      <c r="K159" s="390" t="s">
        <v>503</v>
      </c>
      <c r="L159" s="415">
        <v>100</v>
      </c>
      <c r="M159" s="60" t="s">
        <v>181</v>
      </c>
      <c r="N159" s="199">
        <v>1</v>
      </c>
      <c r="O159" s="320">
        <f>$A$9*$B$38*$C$158*$D$159*N159</f>
        <v>0</v>
      </c>
      <c r="P159" s="406">
        <v>100</v>
      </c>
      <c r="Q159" s="241"/>
      <c r="R159" s="200">
        <f>100-(P159-L159)*Q159</f>
        <v>100</v>
      </c>
      <c r="S159" s="328">
        <f t="shared" si="7"/>
        <v>0</v>
      </c>
      <c r="T159" s="45"/>
      <c r="U159" s="45"/>
      <c r="V159" s="42"/>
      <c r="W159" s="44"/>
    </row>
    <row r="160" spans="1:23" s="35" customFormat="1" ht="21.75" customHeight="1">
      <c r="A160" s="562"/>
      <c r="B160" s="352"/>
      <c r="C160" s="352"/>
      <c r="D160" s="352"/>
      <c r="E160" s="354"/>
      <c r="F160" s="279"/>
      <c r="G160" s="344"/>
      <c r="H160" s="279"/>
      <c r="I160" s="306"/>
      <c r="J160" s="353"/>
      <c r="K160" s="252"/>
      <c r="L160" s="419"/>
      <c r="M160" s="61"/>
      <c r="N160" s="305"/>
      <c r="O160" s="320"/>
      <c r="P160" s="247"/>
      <c r="Q160" s="241"/>
      <c r="R160" s="200"/>
      <c r="S160" s="328"/>
      <c r="T160" s="45"/>
      <c r="U160" s="45"/>
      <c r="V160" s="42"/>
      <c r="W160" s="44"/>
    </row>
    <row r="161" spans="1:23" s="35" customFormat="1" ht="21" customHeight="1">
      <c r="A161" s="562"/>
      <c r="B161" s="563">
        <v>0.12</v>
      </c>
      <c r="C161" s="350"/>
      <c r="D161" s="119"/>
      <c r="E161" s="289" t="s">
        <v>799</v>
      </c>
      <c r="F161" s="566" t="s">
        <v>798</v>
      </c>
      <c r="G161" s="567"/>
      <c r="H161" s="567"/>
      <c r="I161" s="567"/>
      <c r="J161" s="567"/>
      <c r="K161" s="567"/>
      <c r="L161" s="567"/>
      <c r="M161" s="568"/>
      <c r="N161" s="345"/>
      <c r="O161" s="346"/>
      <c r="P161" s="247"/>
      <c r="Q161" s="347"/>
      <c r="R161" s="348"/>
      <c r="S161" s="351">
        <f>SUM(S162:S170)</f>
        <v>10.199999999999999</v>
      </c>
      <c r="T161" s="349"/>
      <c r="U161" s="349"/>
      <c r="V161" s="286"/>
      <c r="W161" s="287"/>
    </row>
    <row r="162" spans="1:23" s="35" customFormat="1" ht="84" customHeight="1">
      <c r="A162" s="562"/>
      <c r="B162" s="564"/>
      <c r="C162" s="114">
        <v>0.1</v>
      </c>
      <c r="D162" s="343">
        <v>1</v>
      </c>
      <c r="E162" s="208" t="s">
        <v>18</v>
      </c>
      <c r="F162" s="296" t="s">
        <v>52</v>
      </c>
      <c r="G162" s="296" t="s">
        <v>537</v>
      </c>
      <c r="H162" s="296" t="s">
        <v>52</v>
      </c>
      <c r="I162" s="296" t="s">
        <v>538</v>
      </c>
      <c r="J162" s="197" t="s">
        <v>438</v>
      </c>
      <c r="K162" s="364" t="s">
        <v>180</v>
      </c>
      <c r="L162" s="413">
        <v>0</v>
      </c>
      <c r="M162" s="210" t="s">
        <v>181</v>
      </c>
      <c r="N162" s="211">
        <v>1</v>
      </c>
      <c r="O162" s="320">
        <f>$A$9*$B$161*$C$162*$D$162*N162</f>
        <v>1.0200000000000001E-2</v>
      </c>
      <c r="P162" s="403"/>
      <c r="Q162" s="270"/>
      <c r="R162" s="200">
        <f>100-(L162-P162)*Q162</f>
        <v>100</v>
      </c>
      <c r="S162" s="201">
        <f>R162*O162</f>
        <v>1.02</v>
      </c>
      <c r="T162" s="8"/>
      <c r="U162" s="105"/>
      <c r="V162" s="271"/>
      <c r="W162" s="38"/>
    </row>
    <row r="163" spans="1:23" s="35" customFormat="1" ht="44.25" customHeight="1">
      <c r="A163" s="562"/>
      <c r="B163" s="564"/>
      <c r="C163" s="114">
        <v>7.0000000000000007E-2</v>
      </c>
      <c r="D163" s="341">
        <v>1</v>
      </c>
      <c r="E163" s="141" t="s">
        <v>71</v>
      </c>
      <c r="F163" s="137" t="s">
        <v>72</v>
      </c>
      <c r="G163" s="141" t="s">
        <v>591</v>
      </c>
      <c r="H163" s="137" t="s">
        <v>476</v>
      </c>
      <c r="I163" s="141" t="s">
        <v>592</v>
      </c>
      <c r="J163" s="197" t="s">
        <v>523</v>
      </c>
      <c r="K163" s="241" t="s">
        <v>180</v>
      </c>
      <c r="L163" s="415">
        <v>0</v>
      </c>
      <c r="M163" s="137" t="s">
        <v>181</v>
      </c>
      <c r="N163" s="199">
        <v>1</v>
      </c>
      <c r="O163" s="320">
        <f>$A$9*$B$161*$C$163*$D$163*N163</f>
        <v>7.1400000000000005E-3</v>
      </c>
      <c r="P163" s="247"/>
      <c r="Q163" s="241"/>
      <c r="R163" s="200">
        <f t="shared" ref="R163:R169" si="8">100-(P163-L163)*Q163</f>
        <v>100</v>
      </c>
      <c r="S163" s="201">
        <f t="shared" ref="S163:S170" si="9">R163*O163</f>
        <v>0.71400000000000008</v>
      </c>
      <c r="T163" s="45"/>
      <c r="U163" s="45"/>
      <c r="V163" s="42"/>
      <c r="W163" s="44"/>
    </row>
    <row r="164" spans="1:23" s="35" customFormat="1" ht="49.5" customHeight="1">
      <c r="A164" s="562"/>
      <c r="B164" s="564"/>
      <c r="C164" s="114">
        <v>7.0000000000000007E-2</v>
      </c>
      <c r="D164" s="343">
        <v>1</v>
      </c>
      <c r="E164" s="141" t="s">
        <v>73</v>
      </c>
      <c r="F164" s="137" t="s">
        <v>74</v>
      </c>
      <c r="G164" s="141" t="s">
        <v>593</v>
      </c>
      <c r="H164" s="137" t="s">
        <v>480</v>
      </c>
      <c r="I164" s="141" t="s">
        <v>594</v>
      </c>
      <c r="J164" s="197" t="s">
        <v>477</v>
      </c>
      <c r="K164" s="241" t="s">
        <v>180</v>
      </c>
      <c r="L164" s="415">
        <v>0</v>
      </c>
      <c r="M164" s="137" t="s">
        <v>181</v>
      </c>
      <c r="N164" s="199">
        <v>1</v>
      </c>
      <c r="O164" s="320">
        <f>$A$9*$B$161*$C$164*$D$164*N164</f>
        <v>7.1400000000000005E-3</v>
      </c>
      <c r="P164" s="247"/>
      <c r="Q164" s="241"/>
      <c r="R164" s="200">
        <f t="shared" si="8"/>
        <v>100</v>
      </c>
      <c r="S164" s="201">
        <f t="shared" si="9"/>
        <v>0.71400000000000008</v>
      </c>
      <c r="T164" s="45"/>
      <c r="U164" s="45"/>
      <c r="V164" s="42"/>
      <c r="W164" s="44"/>
    </row>
    <row r="165" spans="1:23" s="35" customFormat="1" ht="39" customHeight="1">
      <c r="A165" s="562"/>
      <c r="B165" s="564"/>
      <c r="C165" s="114">
        <v>0.1</v>
      </c>
      <c r="D165" s="342">
        <v>1</v>
      </c>
      <c r="E165" s="141" t="s">
        <v>91</v>
      </c>
      <c r="F165" s="340" t="s">
        <v>92</v>
      </c>
      <c r="G165" s="141" t="s">
        <v>749</v>
      </c>
      <c r="H165" s="340" t="s">
        <v>92</v>
      </c>
      <c r="I165" s="141" t="s">
        <v>750</v>
      </c>
      <c r="J165" s="392" t="s">
        <v>479</v>
      </c>
      <c r="K165" s="241" t="s">
        <v>180</v>
      </c>
      <c r="L165" s="415">
        <v>0</v>
      </c>
      <c r="M165" s="241" t="s">
        <v>181</v>
      </c>
      <c r="N165" s="199">
        <v>1</v>
      </c>
      <c r="O165" s="320">
        <f>$A$9*$B$161*$C$165*$D$165*N165</f>
        <v>1.0200000000000001E-2</v>
      </c>
      <c r="P165" s="247"/>
      <c r="Q165" s="241"/>
      <c r="R165" s="200">
        <f t="shared" si="8"/>
        <v>100</v>
      </c>
      <c r="S165" s="201">
        <f t="shared" si="9"/>
        <v>1.02</v>
      </c>
      <c r="T165" s="45"/>
      <c r="U165" s="45"/>
      <c r="V165" s="42"/>
      <c r="W165" s="44"/>
    </row>
    <row r="166" spans="1:23" s="35" customFormat="1" ht="60">
      <c r="A166" s="562"/>
      <c r="B166" s="564"/>
      <c r="C166" s="569">
        <v>0.2</v>
      </c>
      <c r="D166" s="571">
        <v>1</v>
      </c>
      <c r="E166" s="572" t="s">
        <v>94</v>
      </c>
      <c r="F166" s="574" t="s">
        <v>95</v>
      </c>
      <c r="G166" s="576" t="s">
        <v>764</v>
      </c>
      <c r="H166" s="577" t="s">
        <v>95</v>
      </c>
      <c r="I166" s="338" t="s">
        <v>520</v>
      </c>
      <c r="J166" s="393" t="s">
        <v>812</v>
      </c>
      <c r="K166" s="394" t="s">
        <v>813</v>
      </c>
      <c r="L166" s="415">
        <v>23</v>
      </c>
      <c r="M166" s="241" t="s">
        <v>181</v>
      </c>
      <c r="N166" s="199">
        <v>0.5</v>
      </c>
      <c r="O166" s="320">
        <f>$A$9*$B$161*$C$166*$D$166*N166</f>
        <v>1.0200000000000001E-2</v>
      </c>
      <c r="P166" s="247"/>
      <c r="Q166" s="241"/>
      <c r="R166" s="200">
        <f t="shared" si="8"/>
        <v>100</v>
      </c>
      <c r="S166" s="201">
        <f t="shared" si="9"/>
        <v>1.02</v>
      </c>
      <c r="T166" s="45"/>
      <c r="U166" s="45"/>
      <c r="V166" s="42"/>
      <c r="W166" s="44"/>
    </row>
    <row r="167" spans="1:23" s="35" customFormat="1" ht="38.25" customHeight="1">
      <c r="A167" s="562"/>
      <c r="B167" s="564"/>
      <c r="C167" s="570"/>
      <c r="D167" s="571"/>
      <c r="E167" s="573"/>
      <c r="F167" s="575"/>
      <c r="G167" s="576"/>
      <c r="H167" s="577"/>
      <c r="I167" s="308" t="s">
        <v>519</v>
      </c>
      <c r="J167" s="392" t="s">
        <v>417</v>
      </c>
      <c r="K167" s="241" t="s">
        <v>180</v>
      </c>
      <c r="L167" s="415">
        <v>0</v>
      </c>
      <c r="M167" s="241" t="s">
        <v>181</v>
      </c>
      <c r="N167" s="305">
        <v>0.5</v>
      </c>
      <c r="O167" s="320">
        <f>$A$9*$B$161*$C$166*$D$166*N167</f>
        <v>1.0200000000000001E-2</v>
      </c>
      <c r="P167" s="247"/>
      <c r="Q167" s="241"/>
      <c r="R167" s="200">
        <f t="shared" si="8"/>
        <v>100</v>
      </c>
      <c r="S167" s="201">
        <f t="shared" si="9"/>
        <v>1.02</v>
      </c>
      <c r="T167" s="45"/>
      <c r="U167" s="45"/>
      <c r="V167" s="42"/>
      <c r="W167" s="44"/>
    </row>
    <row r="168" spans="1:23" s="35" customFormat="1" ht="63.75" customHeight="1">
      <c r="A168" s="562"/>
      <c r="B168" s="564"/>
      <c r="C168" s="114">
        <v>0.2</v>
      </c>
      <c r="D168" s="341">
        <v>1</v>
      </c>
      <c r="E168" s="137" t="s">
        <v>98</v>
      </c>
      <c r="F168" s="137" t="s">
        <v>99</v>
      </c>
      <c r="G168" s="137" t="s">
        <v>771</v>
      </c>
      <c r="H168" s="137" t="s">
        <v>485</v>
      </c>
      <c r="I168" s="360" t="s">
        <v>521</v>
      </c>
      <c r="J168" s="396" t="s">
        <v>421</v>
      </c>
      <c r="K168" s="395" t="s">
        <v>814</v>
      </c>
      <c r="L168" s="417">
        <v>1</v>
      </c>
      <c r="M168" s="60" t="s">
        <v>181</v>
      </c>
      <c r="N168" s="199">
        <v>1</v>
      </c>
      <c r="O168" s="320">
        <f>$A$9*$B$161*$C$168*$D$168*N168</f>
        <v>2.0400000000000001E-2</v>
      </c>
      <c r="P168" s="247"/>
      <c r="Q168" s="241"/>
      <c r="R168" s="200">
        <v>100</v>
      </c>
      <c r="S168" s="201">
        <f t="shared" si="9"/>
        <v>2.04</v>
      </c>
      <c r="T168" s="45"/>
      <c r="U168" s="45"/>
      <c r="V168" s="42"/>
      <c r="W168" s="44"/>
    </row>
    <row r="169" spans="1:23" s="35" customFormat="1" ht="49.5" customHeight="1">
      <c r="A169" s="562"/>
      <c r="B169" s="564"/>
      <c r="C169" s="114">
        <v>0.18</v>
      </c>
      <c r="D169" s="341">
        <v>1</v>
      </c>
      <c r="E169" s="137" t="s">
        <v>100</v>
      </c>
      <c r="F169" s="137" t="s">
        <v>101</v>
      </c>
      <c r="G169" s="137" t="s">
        <v>773</v>
      </c>
      <c r="H169" s="137" t="s">
        <v>484</v>
      </c>
      <c r="I169" s="360" t="s">
        <v>775</v>
      </c>
      <c r="J169" s="396" t="s">
        <v>423</v>
      </c>
      <c r="K169" s="395" t="s">
        <v>814</v>
      </c>
      <c r="L169" s="417">
        <v>1</v>
      </c>
      <c r="M169" s="60" t="s">
        <v>181</v>
      </c>
      <c r="N169" s="199">
        <v>1</v>
      </c>
      <c r="O169" s="320">
        <f>$A$9*$B$161*$C$169*$D$169*N169</f>
        <v>1.8359999999999998E-2</v>
      </c>
      <c r="P169" s="247"/>
      <c r="Q169" s="241"/>
      <c r="R169" s="200">
        <f t="shared" si="8"/>
        <v>100</v>
      </c>
      <c r="S169" s="201">
        <f t="shared" si="9"/>
        <v>1.8359999999999999</v>
      </c>
      <c r="T169" s="45"/>
      <c r="U169" s="45"/>
      <c r="V169" s="42"/>
      <c r="W169" s="44"/>
    </row>
    <row r="170" spans="1:23" s="35" customFormat="1" ht="40.5" customHeight="1">
      <c r="A170" s="562"/>
      <c r="B170" s="565"/>
      <c r="C170" s="114">
        <v>0.08</v>
      </c>
      <c r="D170" s="343">
        <v>1</v>
      </c>
      <c r="E170" s="241" t="s">
        <v>103</v>
      </c>
      <c r="F170" s="109" t="s">
        <v>104</v>
      </c>
      <c r="G170" s="241" t="s">
        <v>776</v>
      </c>
      <c r="H170" s="109" t="s">
        <v>459</v>
      </c>
      <c r="I170" s="241" t="s">
        <v>777</v>
      </c>
      <c r="J170" s="109" t="s">
        <v>483</v>
      </c>
      <c r="K170" s="357" t="s">
        <v>503</v>
      </c>
      <c r="L170" s="415"/>
      <c r="M170" s="60" t="s">
        <v>181</v>
      </c>
      <c r="N170" s="199">
        <v>1</v>
      </c>
      <c r="O170" s="320">
        <f>$A$9*$B$161*$C$170*$D$170*N170</f>
        <v>8.1599999999999989E-3</v>
      </c>
      <c r="P170" s="247"/>
      <c r="Q170" s="241"/>
      <c r="R170" s="200">
        <v>100</v>
      </c>
      <c r="S170" s="201">
        <f t="shared" si="9"/>
        <v>0.81599999999999984</v>
      </c>
      <c r="T170" s="45"/>
      <c r="U170" s="45"/>
      <c r="V170" s="42"/>
      <c r="W170" s="44"/>
    </row>
    <row r="171" spans="1:23" s="35" customFormat="1">
      <c r="D171" s="282"/>
      <c r="E171" s="62"/>
      <c r="F171" s="62"/>
      <c r="G171" s="251"/>
      <c r="H171" s="48"/>
      <c r="I171" s="48"/>
      <c r="J171" s="48"/>
      <c r="K171" s="252"/>
      <c r="L171" s="419"/>
      <c r="M171" s="61"/>
      <c r="N171" s="253"/>
      <c r="O171" s="320"/>
      <c r="P171" s="240"/>
      <c r="Q171" s="45"/>
      <c r="R171" s="42"/>
      <c r="S171" s="331"/>
      <c r="T171" s="45"/>
      <c r="U171" s="45"/>
      <c r="V171" s="42"/>
      <c r="W171" s="44"/>
    </row>
    <row r="172" spans="1:23" s="35" customFormat="1" ht="21" customHeight="1">
      <c r="A172" s="676"/>
      <c r="B172" s="676"/>
      <c r="C172" s="676"/>
      <c r="D172" s="677"/>
      <c r="E172" s="355" t="s">
        <v>202</v>
      </c>
      <c r="F172" s="678" t="s">
        <v>203</v>
      </c>
      <c r="G172" s="628"/>
      <c r="H172" s="628"/>
      <c r="I172" s="628"/>
      <c r="J172" s="628"/>
      <c r="K172" s="628"/>
      <c r="L172" s="628"/>
      <c r="M172" s="629"/>
      <c r="N172" s="254"/>
      <c r="O172" s="323"/>
      <c r="P172" s="240"/>
      <c r="Q172" s="255"/>
      <c r="R172" s="274"/>
      <c r="S172" s="332">
        <f>SUM(S173:S177)</f>
        <v>15</v>
      </c>
      <c r="T172" s="275"/>
      <c r="U172" s="255"/>
      <c r="V172" s="257"/>
      <c r="W172" s="256"/>
    </row>
    <row r="173" spans="1:23" s="35" customFormat="1" ht="42.75" customHeight="1">
      <c r="A173" s="667">
        <v>0.15</v>
      </c>
      <c r="B173" s="119">
        <v>0.7</v>
      </c>
      <c r="C173" s="114">
        <v>1</v>
      </c>
      <c r="D173" s="116">
        <v>1</v>
      </c>
      <c r="E173" s="140" t="s">
        <v>783</v>
      </c>
      <c r="F173" s="109" t="s">
        <v>204</v>
      </c>
      <c r="G173" s="140" t="s">
        <v>786</v>
      </c>
      <c r="H173" s="109" t="s">
        <v>204</v>
      </c>
      <c r="I173" s="140" t="s">
        <v>788</v>
      </c>
      <c r="J173" s="109" t="s">
        <v>204</v>
      </c>
      <c r="K173" s="250"/>
      <c r="L173" s="415"/>
      <c r="M173" s="60" t="s">
        <v>181</v>
      </c>
      <c r="N173" s="199">
        <v>1</v>
      </c>
      <c r="O173" s="320">
        <f>$A$173*$B$173*$C$173*$D$173*N173</f>
        <v>0.105</v>
      </c>
      <c r="P173" s="247"/>
      <c r="Q173" s="45"/>
      <c r="R173" s="200">
        <f>100-(P173-L173)*10</f>
        <v>100</v>
      </c>
      <c r="S173" s="328">
        <f>$A$173*$B$173*$C$173*$D$173*N173*R173</f>
        <v>10.5</v>
      </c>
      <c r="T173" s="45"/>
      <c r="U173" s="45"/>
      <c r="V173" s="42"/>
      <c r="W173" s="44"/>
    </row>
    <row r="174" spans="1:23" s="35" customFormat="1" ht="41.25" customHeight="1">
      <c r="A174" s="668"/>
      <c r="B174" s="119">
        <v>0.3</v>
      </c>
      <c r="C174" s="114">
        <v>1</v>
      </c>
      <c r="D174" s="116">
        <v>1</v>
      </c>
      <c r="E174" s="204" t="s">
        <v>784</v>
      </c>
      <c r="F174" s="109" t="s">
        <v>205</v>
      </c>
      <c r="G174" s="204" t="s">
        <v>782</v>
      </c>
      <c r="H174" s="109" t="s">
        <v>205</v>
      </c>
      <c r="I174" s="204" t="s">
        <v>789</v>
      </c>
      <c r="J174" s="109" t="s">
        <v>205</v>
      </c>
      <c r="K174" s="250"/>
      <c r="L174" s="415"/>
      <c r="M174" s="60" t="s">
        <v>181</v>
      </c>
      <c r="N174" s="199">
        <v>1</v>
      </c>
      <c r="O174" s="320">
        <f>$A$173*$B$174*$C$174*$D$174*N174</f>
        <v>4.4999999999999998E-2</v>
      </c>
      <c r="P174" s="247"/>
      <c r="Q174" s="45"/>
      <c r="R174" s="200">
        <f>100-(P174-L174)*10</f>
        <v>100</v>
      </c>
      <c r="S174" s="328">
        <f>$A$173*$B$174*$C$174*$D$174*N174*R174</f>
        <v>4.5</v>
      </c>
      <c r="T174" s="45"/>
      <c r="U174" s="45"/>
      <c r="V174" s="42"/>
      <c r="W174" s="44"/>
    </row>
    <row r="175" spans="1:23" s="35" customFormat="1" ht="18.600000000000001" customHeight="1">
      <c r="E175" s="258" t="s">
        <v>68</v>
      </c>
      <c r="F175" s="669" t="s">
        <v>206</v>
      </c>
      <c r="G175" s="670"/>
      <c r="H175" s="670"/>
      <c r="I175" s="670"/>
      <c r="J175" s="670"/>
      <c r="K175" s="670"/>
      <c r="L175" s="670"/>
      <c r="M175" s="671"/>
      <c r="N175" s="254"/>
      <c r="O175" s="254"/>
      <c r="P175" s="240"/>
      <c r="Q175" s="255"/>
      <c r="R175" s="257"/>
      <c r="S175" s="333"/>
      <c r="T175" s="255"/>
      <c r="U175" s="255"/>
      <c r="V175" s="257"/>
      <c r="W175" s="259"/>
    </row>
    <row r="176" spans="1:23" s="35" customFormat="1" ht="62.25" customHeight="1">
      <c r="E176" s="140" t="s">
        <v>18</v>
      </c>
      <c r="F176" s="123" t="s">
        <v>460</v>
      </c>
      <c r="G176" s="140" t="s">
        <v>537</v>
      </c>
      <c r="H176" s="123" t="s">
        <v>460</v>
      </c>
      <c r="I176" s="140" t="s">
        <v>538</v>
      </c>
      <c r="J176" s="123" t="s">
        <v>460</v>
      </c>
      <c r="K176" s="250" t="s">
        <v>806</v>
      </c>
      <c r="L176" s="415">
        <v>0</v>
      </c>
      <c r="M176" s="60" t="s">
        <v>181</v>
      </c>
      <c r="N176" s="199">
        <v>1</v>
      </c>
      <c r="O176" s="199"/>
      <c r="P176" s="247"/>
      <c r="Q176" s="45"/>
      <c r="R176" s="40">
        <v>0</v>
      </c>
      <c r="S176" s="334">
        <v>0</v>
      </c>
      <c r="T176" s="45"/>
      <c r="U176" s="45"/>
      <c r="V176" s="123"/>
      <c r="W176" s="50"/>
    </row>
    <row r="177" spans="5:24" s="35" customFormat="1" ht="62.25" customHeight="1">
      <c r="E177" s="204" t="s">
        <v>785</v>
      </c>
      <c r="F177" s="123" t="s">
        <v>461</v>
      </c>
      <c r="G177" s="204" t="s">
        <v>787</v>
      </c>
      <c r="H177" s="123" t="s">
        <v>461</v>
      </c>
      <c r="I177" s="204" t="s">
        <v>790</v>
      </c>
      <c r="J177" s="123" t="s">
        <v>461</v>
      </c>
      <c r="K177" s="357" t="s">
        <v>806</v>
      </c>
      <c r="L177" s="415">
        <v>0</v>
      </c>
      <c r="M177" s="60" t="s">
        <v>181</v>
      </c>
      <c r="N177" s="199">
        <v>1</v>
      </c>
      <c r="O177" s="199"/>
      <c r="P177" s="247"/>
      <c r="Q177" s="45"/>
      <c r="R177" s="40">
        <v>0</v>
      </c>
      <c r="S177" s="334">
        <v>0</v>
      </c>
      <c r="T177" s="45"/>
      <c r="U177" s="45"/>
      <c r="V177" s="123"/>
      <c r="W177" s="50"/>
    </row>
    <row r="178" spans="5:24" s="260" customFormat="1" ht="36.950000000000003" customHeight="1">
      <c r="E178" s="685" t="s">
        <v>207</v>
      </c>
      <c r="F178" s="686"/>
      <c r="G178" s="686"/>
      <c r="H178" s="686"/>
      <c r="I178" s="686"/>
      <c r="J178" s="686"/>
      <c r="K178" s="686"/>
      <c r="L178" s="686"/>
      <c r="M178" s="686"/>
      <c r="N178" s="686"/>
      <c r="O178" s="686"/>
      <c r="P178" s="686"/>
      <c r="Q178" s="686"/>
      <c r="R178" s="687"/>
      <c r="S178" s="397">
        <f>SUM(S10+S38+S161+S172)</f>
        <v>100.00000000000001</v>
      </c>
      <c r="T178" s="261"/>
      <c r="U178" s="261"/>
      <c r="V178" s="262"/>
      <c r="W178" s="263"/>
    </row>
    <row r="179" spans="5:24">
      <c r="E179" s="682" t="s">
        <v>462</v>
      </c>
      <c r="F179" s="683"/>
      <c r="G179" s="683"/>
      <c r="H179" s="683"/>
      <c r="I179" s="683"/>
      <c r="J179" s="683"/>
      <c r="K179" s="683"/>
      <c r="L179" s="683"/>
      <c r="M179" s="683"/>
      <c r="N179" s="683"/>
      <c r="O179" s="683"/>
      <c r="P179" s="683"/>
      <c r="Q179" s="683"/>
      <c r="R179" s="684"/>
      <c r="S179" s="335" t="str">
        <f>IF(S178&gt;105,"A",IF(AND(S178&gt;100,S178&lt;=105),"B",IF(AND(S178&gt;=95,S178&lt;=100),"C",IF(AND(S178&gt;=90,S178&lt;95),"D",IF(S178&lt;90,"E",0)))))</f>
        <v>C</v>
      </c>
      <c r="T179" s="291"/>
      <c r="U179" s="291"/>
      <c r="V179" s="291"/>
      <c r="W179" s="291"/>
    </row>
    <row r="180" spans="5:24" ht="17.25" customHeight="1">
      <c r="E180" s="62"/>
      <c r="F180" s="62"/>
      <c r="G180" s="264"/>
      <c r="H180" s="136"/>
      <c r="I180" s="136"/>
      <c r="J180" s="136"/>
      <c r="K180" s="27"/>
      <c r="L180" s="421"/>
      <c r="M180" s="63"/>
      <c r="N180" s="265"/>
      <c r="O180" s="265"/>
      <c r="P180" s="132"/>
      <c r="Q180" s="132"/>
      <c r="R180" s="133"/>
    </row>
    <row r="181" spans="5:24" s="66" customFormat="1">
      <c r="E181" s="51"/>
      <c r="F181" s="51"/>
      <c r="G181" s="51"/>
      <c r="H181" s="107" t="s">
        <v>214</v>
      </c>
      <c r="I181" s="107"/>
      <c r="J181" s="107"/>
      <c r="K181" s="65"/>
      <c r="L181" s="59"/>
      <c r="N181" s="672" t="s">
        <v>215</v>
      </c>
      <c r="O181" s="672"/>
      <c r="P181" s="672"/>
      <c r="Q181" s="672"/>
      <c r="R181" s="672"/>
      <c r="S181" s="672"/>
      <c r="T181" s="672"/>
      <c r="U181" s="106"/>
      <c r="V181" s="59"/>
      <c r="W181" s="59"/>
      <c r="X181" s="59"/>
    </row>
    <row r="182" spans="5:24">
      <c r="E182" s="62"/>
      <c r="F182" s="62"/>
      <c r="G182" s="264"/>
      <c r="H182" s="136"/>
      <c r="I182" s="136"/>
      <c r="J182" s="136"/>
      <c r="K182" s="27"/>
      <c r="L182" s="421"/>
      <c r="M182" s="63"/>
      <c r="N182" s="265"/>
      <c r="O182" s="265"/>
      <c r="P182" s="132"/>
      <c r="Q182" s="132"/>
      <c r="R182" s="133"/>
    </row>
    <row r="183" spans="5:24">
      <c r="E183" s="62"/>
      <c r="F183" s="62"/>
      <c r="G183" s="264"/>
      <c r="H183" s="136"/>
      <c r="I183" s="136"/>
      <c r="J183" s="136"/>
      <c r="K183" s="27"/>
      <c r="L183" s="421"/>
      <c r="M183" s="63"/>
      <c r="N183" s="265"/>
      <c r="O183" s="265"/>
      <c r="P183" s="132"/>
      <c r="Q183" s="132"/>
      <c r="R183" s="133"/>
    </row>
    <row r="184" spans="5:24">
      <c r="L184" s="35"/>
      <c r="P184" s="134"/>
    </row>
    <row r="185" spans="5:24">
      <c r="L185" s="35"/>
      <c r="P185" s="134"/>
    </row>
    <row r="186" spans="5:24">
      <c r="L186" s="35"/>
      <c r="P186" s="134"/>
    </row>
    <row r="187" spans="5:24">
      <c r="L187" s="35"/>
      <c r="P187" s="134"/>
    </row>
    <row r="188" spans="5:24">
      <c r="L188" s="35"/>
      <c r="P188" s="134"/>
    </row>
    <row r="189" spans="5:24">
      <c r="L189" s="35"/>
      <c r="P189" s="134"/>
    </row>
    <row r="190" spans="5:24">
      <c r="L190" s="35"/>
      <c r="P190" s="134"/>
    </row>
    <row r="191" spans="5:24">
      <c r="L191" s="35"/>
      <c r="P191" s="134"/>
    </row>
    <row r="192" spans="5:24">
      <c r="L192" s="35"/>
      <c r="P192" s="134"/>
    </row>
    <row r="193" spans="12:16">
      <c r="L193" s="35"/>
      <c r="P193" s="134"/>
    </row>
    <row r="194" spans="12:16">
      <c r="L194" s="35"/>
      <c r="P194" s="134"/>
    </row>
    <row r="195" spans="12:16">
      <c r="L195" s="35"/>
      <c r="P195" s="134"/>
    </row>
    <row r="196" spans="12:16">
      <c r="L196" s="35"/>
      <c r="P196" s="134"/>
    </row>
    <row r="197" spans="12:16">
      <c r="L197" s="35"/>
      <c r="P197" s="134"/>
    </row>
    <row r="198" spans="12:16">
      <c r="L198" s="35"/>
      <c r="P198" s="134"/>
    </row>
    <row r="199" spans="12:16">
      <c r="L199" s="35"/>
      <c r="P199" s="134"/>
    </row>
    <row r="200" spans="12:16">
      <c r="L200" s="35"/>
      <c r="P200" s="134"/>
    </row>
    <row r="201" spans="12:16">
      <c r="L201" s="35"/>
      <c r="P201" s="134"/>
    </row>
    <row r="202" spans="12:16">
      <c r="L202" s="35"/>
      <c r="P202" s="134"/>
    </row>
    <row r="203" spans="12:16">
      <c r="L203" s="35"/>
      <c r="P203" s="134"/>
    </row>
    <row r="204" spans="12:16">
      <c r="L204" s="35"/>
      <c r="P204" s="134"/>
    </row>
    <row r="205" spans="12:16">
      <c r="L205" s="35"/>
      <c r="P205" s="134"/>
    </row>
    <row r="206" spans="12:16">
      <c r="L206" s="35"/>
      <c r="P206" s="134"/>
    </row>
    <row r="207" spans="12:16">
      <c r="L207" s="35"/>
      <c r="P207" s="134"/>
    </row>
    <row r="208" spans="12:16">
      <c r="L208" s="35"/>
      <c r="P208" s="134"/>
    </row>
    <row r="209" spans="12:16">
      <c r="L209" s="35"/>
      <c r="P209" s="134"/>
    </row>
    <row r="210" spans="12:16">
      <c r="L210" s="35"/>
      <c r="P210" s="134"/>
    </row>
    <row r="211" spans="12:16">
      <c r="L211" s="35"/>
      <c r="P211" s="134"/>
    </row>
    <row r="212" spans="12:16">
      <c r="L212" s="35"/>
      <c r="P212" s="134"/>
    </row>
    <row r="213" spans="12:16">
      <c r="L213" s="35"/>
      <c r="P213" s="134"/>
    </row>
    <row r="214" spans="12:16">
      <c r="L214" s="35"/>
      <c r="P214" s="134"/>
    </row>
    <row r="215" spans="12:16">
      <c r="L215" s="35"/>
      <c r="P215" s="134"/>
    </row>
    <row r="216" spans="12:16">
      <c r="L216" s="35"/>
      <c r="P216" s="134"/>
    </row>
    <row r="217" spans="12:16">
      <c r="L217" s="35"/>
      <c r="P217" s="134"/>
    </row>
    <row r="218" spans="12:16">
      <c r="L218" s="35"/>
      <c r="P218" s="134"/>
    </row>
    <row r="219" spans="12:16">
      <c r="L219" s="35"/>
      <c r="P219" s="134"/>
    </row>
    <row r="220" spans="12:16">
      <c r="L220" s="35"/>
      <c r="P220" s="134"/>
    </row>
    <row r="221" spans="12:16">
      <c r="L221" s="35"/>
      <c r="P221" s="134"/>
    </row>
    <row r="222" spans="12:16">
      <c r="L222" s="35"/>
      <c r="P222" s="134"/>
    </row>
    <row r="223" spans="12:16">
      <c r="L223" s="35"/>
      <c r="P223" s="134"/>
    </row>
    <row r="224" spans="12:16">
      <c r="L224" s="35"/>
      <c r="P224" s="134"/>
    </row>
    <row r="225" spans="12:16">
      <c r="L225" s="35"/>
      <c r="P225" s="134"/>
    </row>
    <row r="226" spans="12:16">
      <c r="L226" s="35"/>
      <c r="P226" s="134"/>
    </row>
    <row r="227" spans="12:16">
      <c r="L227" s="35"/>
      <c r="P227" s="134"/>
    </row>
    <row r="228" spans="12:16">
      <c r="L228" s="35"/>
      <c r="P228" s="134"/>
    </row>
    <row r="229" spans="12:16">
      <c r="L229" s="35"/>
      <c r="P229" s="134"/>
    </row>
    <row r="230" spans="12:16">
      <c r="L230" s="35"/>
      <c r="P230" s="134"/>
    </row>
    <row r="231" spans="12:16">
      <c r="L231" s="35"/>
      <c r="P231" s="134"/>
    </row>
    <row r="232" spans="12:16">
      <c r="L232" s="35"/>
      <c r="P232" s="134"/>
    </row>
    <row r="233" spans="12:16">
      <c r="L233" s="35"/>
      <c r="P233" s="134"/>
    </row>
    <row r="234" spans="12:16">
      <c r="L234" s="35"/>
      <c r="P234" s="134"/>
    </row>
    <row r="235" spans="12:16">
      <c r="L235" s="35"/>
      <c r="P235" s="134"/>
    </row>
    <row r="236" spans="12:16">
      <c r="L236" s="35"/>
      <c r="P236" s="134"/>
    </row>
    <row r="237" spans="12:16">
      <c r="L237" s="35"/>
      <c r="P237" s="134"/>
    </row>
    <row r="238" spans="12:16">
      <c r="L238" s="35"/>
      <c r="P238" s="134"/>
    </row>
    <row r="239" spans="12:16">
      <c r="L239" s="35"/>
      <c r="P239" s="134"/>
    </row>
    <row r="240" spans="12:16">
      <c r="L240" s="35"/>
      <c r="P240" s="134"/>
    </row>
    <row r="241" spans="12:16">
      <c r="L241" s="35"/>
      <c r="P241" s="134"/>
    </row>
    <row r="242" spans="12:16">
      <c r="L242" s="35"/>
      <c r="P242" s="134"/>
    </row>
    <row r="243" spans="12:16">
      <c r="L243" s="35"/>
      <c r="P243" s="134"/>
    </row>
    <row r="244" spans="12:16">
      <c r="L244" s="35"/>
      <c r="P244" s="134"/>
    </row>
    <row r="245" spans="12:16">
      <c r="L245" s="35"/>
      <c r="P245" s="134"/>
    </row>
    <row r="246" spans="12:16">
      <c r="L246" s="35"/>
      <c r="P246" s="134"/>
    </row>
    <row r="247" spans="12:16">
      <c r="L247" s="35"/>
      <c r="P247" s="134"/>
    </row>
    <row r="248" spans="12:16">
      <c r="L248" s="35"/>
      <c r="P248" s="134"/>
    </row>
    <row r="249" spans="12:16">
      <c r="L249" s="35"/>
      <c r="P249" s="134"/>
    </row>
    <row r="250" spans="12:16">
      <c r="L250" s="35"/>
      <c r="P250" s="134"/>
    </row>
    <row r="251" spans="12:16">
      <c r="L251" s="35"/>
      <c r="P251" s="134"/>
    </row>
    <row r="252" spans="12:16">
      <c r="L252" s="35"/>
      <c r="P252" s="134"/>
    </row>
    <row r="253" spans="12:16">
      <c r="L253" s="35"/>
      <c r="P253" s="134"/>
    </row>
    <row r="254" spans="12:16">
      <c r="L254" s="35"/>
      <c r="P254" s="134"/>
    </row>
    <row r="255" spans="12:16">
      <c r="L255" s="35"/>
      <c r="P255" s="134"/>
    </row>
    <row r="256" spans="12:16">
      <c r="L256" s="35"/>
      <c r="P256" s="134"/>
    </row>
    <row r="257" spans="12:16">
      <c r="L257" s="35"/>
      <c r="P257" s="134"/>
    </row>
    <row r="258" spans="12:16">
      <c r="L258" s="35"/>
      <c r="P258" s="134"/>
    </row>
    <row r="259" spans="12:16">
      <c r="L259" s="35"/>
      <c r="P259" s="134"/>
    </row>
    <row r="260" spans="12:16">
      <c r="L260" s="35"/>
      <c r="P260" s="134"/>
    </row>
    <row r="261" spans="12:16">
      <c r="L261" s="35"/>
      <c r="P261" s="134"/>
    </row>
    <row r="262" spans="12:16">
      <c r="L262" s="35"/>
      <c r="P262" s="134"/>
    </row>
    <row r="263" spans="12:16">
      <c r="L263" s="35"/>
      <c r="P263" s="134"/>
    </row>
    <row r="264" spans="12:16">
      <c r="L264" s="35"/>
      <c r="P264" s="134"/>
    </row>
    <row r="265" spans="12:16">
      <c r="L265" s="35"/>
      <c r="P265" s="134"/>
    </row>
    <row r="266" spans="12:16">
      <c r="L266" s="35"/>
      <c r="P266" s="134"/>
    </row>
    <row r="267" spans="12:16">
      <c r="L267" s="35"/>
      <c r="P267" s="134"/>
    </row>
    <row r="268" spans="12:16">
      <c r="L268" s="35"/>
      <c r="P268" s="134"/>
    </row>
    <row r="269" spans="12:16">
      <c r="L269" s="35"/>
      <c r="P269" s="134"/>
    </row>
    <row r="270" spans="12:16">
      <c r="L270" s="35"/>
      <c r="P270" s="134"/>
    </row>
    <row r="271" spans="12:16">
      <c r="L271" s="35"/>
      <c r="P271" s="134"/>
    </row>
    <row r="272" spans="12:16">
      <c r="L272" s="35"/>
      <c r="P272" s="134"/>
    </row>
    <row r="273" spans="12:16">
      <c r="L273" s="35"/>
      <c r="P273" s="134"/>
    </row>
    <row r="274" spans="12:16">
      <c r="L274" s="35"/>
      <c r="P274" s="134"/>
    </row>
    <row r="275" spans="12:16">
      <c r="L275" s="35"/>
      <c r="P275" s="134"/>
    </row>
    <row r="276" spans="12:16">
      <c r="L276" s="35"/>
      <c r="P276" s="134"/>
    </row>
    <row r="277" spans="12:16">
      <c r="L277" s="35"/>
      <c r="P277" s="134"/>
    </row>
    <row r="278" spans="12:16">
      <c r="L278" s="35"/>
      <c r="P278" s="134"/>
    </row>
    <row r="279" spans="12:16">
      <c r="L279" s="35"/>
      <c r="P279" s="134"/>
    </row>
    <row r="280" spans="12:16">
      <c r="L280" s="35"/>
      <c r="P280" s="134"/>
    </row>
    <row r="281" spans="12:16">
      <c r="L281" s="35"/>
      <c r="P281" s="134"/>
    </row>
    <row r="282" spans="12:16">
      <c r="L282" s="35"/>
      <c r="P282" s="134"/>
    </row>
    <row r="283" spans="12:16">
      <c r="L283" s="35"/>
      <c r="P283" s="134"/>
    </row>
    <row r="284" spans="12:16">
      <c r="L284" s="35"/>
      <c r="P284" s="134"/>
    </row>
    <row r="285" spans="12:16">
      <c r="L285" s="35"/>
      <c r="P285" s="134"/>
    </row>
    <row r="286" spans="12:16">
      <c r="L286" s="35"/>
      <c r="P286" s="134"/>
    </row>
    <row r="287" spans="12:16">
      <c r="L287" s="35"/>
      <c r="P287" s="134"/>
    </row>
    <row r="288" spans="12:16">
      <c r="L288" s="35"/>
      <c r="P288" s="134"/>
    </row>
    <row r="289" spans="12:16">
      <c r="L289" s="35"/>
      <c r="P289" s="134"/>
    </row>
    <row r="290" spans="12:16">
      <c r="L290" s="35"/>
      <c r="P290" s="134"/>
    </row>
    <row r="291" spans="12:16">
      <c r="L291" s="35"/>
      <c r="P291" s="134"/>
    </row>
    <row r="292" spans="12:16">
      <c r="L292" s="35"/>
      <c r="P292" s="134"/>
    </row>
    <row r="293" spans="12:16">
      <c r="L293" s="35"/>
      <c r="P293" s="134"/>
    </row>
    <row r="294" spans="12:16">
      <c r="L294" s="35"/>
      <c r="P294" s="134"/>
    </row>
    <row r="295" spans="12:16">
      <c r="L295" s="35"/>
      <c r="P295" s="134"/>
    </row>
    <row r="296" spans="12:16">
      <c r="L296" s="35"/>
      <c r="P296" s="134"/>
    </row>
    <row r="297" spans="12:16">
      <c r="L297" s="35"/>
      <c r="P297" s="134"/>
    </row>
    <row r="298" spans="12:16">
      <c r="L298" s="35"/>
      <c r="P298" s="134"/>
    </row>
    <row r="299" spans="12:16">
      <c r="L299" s="35"/>
      <c r="P299" s="134"/>
    </row>
    <row r="300" spans="12:16">
      <c r="L300" s="35"/>
      <c r="P300" s="134"/>
    </row>
    <row r="301" spans="12:16">
      <c r="L301" s="35"/>
      <c r="P301" s="134"/>
    </row>
    <row r="302" spans="12:16">
      <c r="L302" s="35"/>
      <c r="P302" s="134"/>
    </row>
    <row r="303" spans="12:16">
      <c r="L303" s="35"/>
      <c r="P303" s="134"/>
    </row>
    <row r="304" spans="12:16">
      <c r="L304" s="35"/>
      <c r="P304" s="134"/>
    </row>
    <row r="305" spans="12:16">
      <c r="L305" s="35"/>
      <c r="P305" s="134"/>
    </row>
    <row r="306" spans="12:16">
      <c r="L306" s="35"/>
      <c r="P306" s="134"/>
    </row>
    <row r="307" spans="12:16">
      <c r="L307" s="35"/>
      <c r="P307" s="134"/>
    </row>
    <row r="308" spans="12:16">
      <c r="L308" s="35"/>
      <c r="P308" s="134"/>
    </row>
    <row r="309" spans="12:16">
      <c r="L309" s="35"/>
      <c r="P309" s="134"/>
    </row>
    <row r="310" spans="12:16">
      <c r="L310" s="35"/>
      <c r="P310" s="134"/>
    </row>
    <row r="311" spans="12:16">
      <c r="L311" s="35"/>
      <c r="P311" s="134"/>
    </row>
    <row r="312" spans="12:16">
      <c r="L312" s="35"/>
      <c r="P312" s="134"/>
    </row>
    <row r="313" spans="12:16">
      <c r="L313" s="35"/>
      <c r="P313" s="134"/>
    </row>
    <row r="314" spans="12:16">
      <c r="L314" s="35"/>
      <c r="P314" s="134"/>
    </row>
    <row r="315" spans="12:16">
      <c r="L315" s="35"/>
      <c r="P315" s="134"/>
    </row>
    <row r="316" spans="12:16">
      <c r="L316" s="35"/>
      <c r="P316" s="134"/>
    </row>
    <row r="317" spans="12:16">
      <c r="L317" s="35"/>
      <c r="P317" s="134"/>
    </row>
    <row r="318" spans="12:16">
      <c r="L318" s="35"/>
      <c r="P318" s="134"/>
    </row>
    <row r="319" spans="12:16">
      <c r="L319" s="35"/>
      <c r="P319" s="134"/>
    </row>
    <row r="320" spans="12:16">
      <c r="L320" s="35"/>
      <c r="P320" s="134"/>
    </row>
    <row r="321" spans="12:16">
      <c r="L321" s="35"/>
      <c r="P321" s="134"/>
    </row>
    <row r="322" spans="12:16">
      <c r="L322" s="35"/>
      <c r="P322" s="134"/>
    </row>
    <row r="323" spans="12:16">
      <c r="L323" s="35"/>
      <c r="P323" s="134"/>
    </row>
    <row r="324" spans="12:16">
      <c r="L324" s="35"/>
      <c r="P324" s="134"/>
    </row>
    <row r="325" spans="12:16">
      <c r="L325" s="35"/>
      <c r="P325" s="134"/>
    </row>
    <row r="326" spans="12:16">
      <c r="L326" s="35"/>
      <c r="P326" s="134"/>
    </row>
    <row r="327" spans="12:16">
      <c r="L327" s="35"/>
      <c r="P327" s="134"/>
    </row>
    <row r="328" spans="12:16">
      <c r="L328" s="35"/>
      <c r="P328" s="134"/>
    </row>
    <row r="329" spans="12:16">
      <c r="L329" s="35"/>
      <c r="P329" s="134"/>
    </row>
    <row r="330" spans="12:16">
      <c r="L330" s="35"/>
      <c r="P330" s="134"/>
    </row>
    <row r="331" spans="12:16">
      <c r="L331" s="35"/>
      <c r="P331" s="134"/>
    </row>
    <row r="332" spans="12:16">
      <c r="L332" s="35"/>
      <c r="P332" s="134"/>
    </row>
    <row r="333" spans="12:16">
      <c r="L333" s="35"/>
      <c r="P333" s="134"/>
    </row>
    <row r="334" spans="12:16">
      <c r="L334" s="35"/>
      <c r="P334" s="134"/>
    </row>
    <row r="335" spans="12:16">
      <c r="L335" s="35"/>
      <c r="P335" s="134"/>
    </row>
    <row r="336" spans="12:16">
      <c r="L336" s="35"/>
      <c r="P336" s="134"/>
    </row>
    <row r="337" spans="12:16">
      <c r="L337" s="35"/>
      <c r="P337" s="134"/>
    </row>
    <row r="338" spans="12:16">
      <c r="L338" s="35"/>
      <c r="P338" s="134"/>
    </row>
    <row r="339" spans="12:16">
      <c r="L339" s="35"/>
      <c r="P339" s="134"/>
    </row>
    <row r="340" spans="12:16">
      <c r="L340" s="35"/>
      <c r="P340" s="134"/>
    </row>
    <row r="341" spans="12:16">
      <c r="L341" s="35"/>
      <c r="P341" s="134"/>
    </row>
    <row r="342" spans="12:16">
      <c r="L342" s="35"/>
      <c r="P342" s="134"/>
    </row>
    <row r="343" spans="12:16">
      <c r="L343" s="35"/>
      <c r="P343" s="134"/>
    </row>
    <row r="344" spans="12:16">
      <c r="L344" s="35"/>
      <c r="P344" s="134"/>
    </row>
    <row r="345" spans="12:16">
      <c r="L345" s="35"/>
      <c r="P345" s="134"/>
    </row>
    <row r="346" spans="12:16">
      <c r="L346" s="35"/>
      <c r="P346" s="134"/>
    </row>
    <row r="347" spans="12:16">
      <c r="L347" s="35"/>
      <c r="P347" s="134"/>
    </row>
    <row r="348" spans="12:16">
      <c r="L348" s="35"/>
      <c r="P348" s="134"/>
    </row>
    <row r="349" spans="12:16">
      <c r="L349" s="35"/>
      <c r="P349" s="134"/>
    </row>
    <row r="350" spans="12:16">
      <c r="L350" s="35"/>
      <c r="P350" s="134"/>
    </row>
    <row r="351" spans="12:16">
      <c r="L351" s="35"/>
      <c r="P351" s="134"/>
    </row>
    <row r="352" spans="12:16">
      <c r="L352" s="35"/>
      <c r="P352" s="134"/>
    </row>
    <row r="353" spans="12:16">
      <c r="L353" s="35"/>
      <c r="P353" s="134"/>
    </row>
    <row r="354" spans="12:16">
      <c r="L354" s="35"/>
      <c r="P354" s="134"/>
    </row>
    <row r="355" spans="12:16">
      <c r="L355" s="35"/>
      <c r="P355" s="134"/>
    </row>
    <row r="356" spans="12:16">
      <c r="L356" s="35"/>
      <c r="P356" s="134"/>
    </row>
    <row r="357" spans="12:16">
      <c r="L357" s="35"/>
      <c r="P357" s="134"/>
    </row>
    <row r="358" spans="12:16">
      <c r="L358" s="35"/>
      <c r="P358" s="134"/>
    </row>
    <row r="359" spans="12:16">
      <c r="L359" s="35"/>
      <c r="P359" s="134"/>
    </row>
    <row r="360" spans="12:16">
      <c r="L360" s="35"/>
      <c r="P360" s="134"/>
    </row>
    <row r="361" spans="12:16">
      <c r="L361" s="35"/>
      <c r="P361" s="134"/>
    </row>
    <row r="362" spans="12:16">
      <c r="L362" s="35"/>
      <c r="P362" s="134"/>
    </row>
    <row r="363" spans="12:16">
      <c r="L363" s="35"/>
      <c r="P363" s="134"/>
    </row>
    <row r="364" spans="12:16">
      <c r="L364" s="35"/>
      <c r="P364" s="134"/>
    </row>
    <row r="365" spans="12:16">
      <c r="L365" s="35"/>
      <c r="P365" s="134"/>
    </row>
    <row r="366" spans="12:16">
      <c r="L366" s="35"/>
      <c r="P366" s="134"/>
    </row>
    <row r="367" spans="12:16">
      <c r="L367" s="35"/>
      <c r="P367" s="134"/>
    </row>
    <row r="368" spans="12:16">
      <c r="L368" s="35"/>
      <c r="P368" s="134"/>
    </row>
    <row r="369" spans="12:16">
      <c r="L369" s="35"/>
      <c r="P369" s="134"/>
    </row>
    <row r="370" spans="12:16">
      <c r="L370" s="35"/>
      <c r="P370" s="134"/>
    </row>
    <row r="371" spans="12:16">
      <c r="L371" s="35"/>
      <c r="P371" s="134"/>
    </row>
    <row r="372" spans="12:16">
      <c r="L372" s="35"/>
      <c r="P372" s="134"/>
    </row>
    <row r="373" spans="12:16">
      <c r="L373" s="35"/>
      <c r="P373" s="134"/>
    </row>
    <row r="374" spans="12:16">
      <c r="L374" s="35"/>
      <c r="P374" s="134"/>
    </row>
    <row r="375" spans="12:16">
      <c r="L375" s="35"/>
      <c r="P375" s="134"/>
    </row>
    <row r="376" spans="12:16">
      <c r="L376" s="35"/>
      <c r="P376" s="134"/>
    </row>
    <row r="377" spans="12:16">
      <c r="L377" s="35"/>
      <c r="P377" s="134"/>
    </row>
    <row r="378" spans="12:16">
      <c r="L378" s="35"/>
      <c r="P378" s="134"/>
    </row>
    <row r="379" spans="12:16">
      <c r="L379" s="35"/>
      <c r="P379" s="134"/>
    </row>
    <row r="380" spans="12:16">
      <c r="L380" s="35"/>
      <c r="P380" s="134"/>
    </row>
    <row r="381" spans="12:16">
      <c r="L381" s="35"/>
      <c r="P381" s="134"/>
    </row>
    <row r="382" spans="12:16">
      <c r="L382" s="35"/>
      <c r="P382" s="134"/>
    </row>
    <row r="383" spans="12:16">
      <c r="L383" s="35"/>
      <c r="P383" s="134"/>
    </row>
    <row r="384" spans="12:16">
      <c r="L384" s="35"/>
      <c r="P384" s="134"/>
    </row>
    <row r="385" spans="12:16">
      <c r="L385" s="35"/>
      <c r="P385" s="134"/>
    </row>
    <row r="386" spans="12:16">
      <c r="L386" s="35"/>
      <c r="P386" s="134"/>
    </row>
    <row r="387" spans="12:16">
      <c r="L387" s="35"/>
      <c r="P387" s="134"/>
    </row>
    <row r="388" spans="12:16">
      <c r="L388" s="35"/>
      <c r="P388" s="134"/>
    </row>
    <row r="389" spans="12:16">
      <c r="L389" s="35"/>
      <c r="P389" s="134"/>
    </row>
    <row r="390" spans="12:16">
      <c r="L390" s="35"/>
      <c r="P390" s="134"/>
    </row>
    <row r="391" spans="12:16">
      <c r="L391" s="35"/>
      <c r="P391" s="134"/>
    </row>
    <row r="392" spans="12:16">
      <c r="L392" s="35"/>
      <c r="P392" s="134"/>
    </row>
    <row r="393" spans="12:16">
      <c r="L393" s="35"/>
      <c r="P393" s="134"/>
    </row>
    <row r="394" spans="12:16">
      <c r="L394" s="35"/>
      <c r="P394" s="134"/>
    </row>
    <row r="395" spans="12:16">
      <c r="L395" s="35"/>
      <c r="P395" s="134"/>
    </row>
    <row r="396" spans="12:16">
      <c r="L396" s="35"/>
      <c r="P396" s="134"/>
    </row>
    <row r="397" spans="12:16">
      <c r="L397" s="35"/>
      <c r="P397" s="134"/>
    </row>
    <row r="398" spans="12:16">
      <c r="L398" s="35"/>
      <c r="P398" s="134"/>
    </row>
    <row r="399" spans="12:16">
      <c r="L399" s="35"/>
      <c r="P399" s="134"/>
    </row>
    <row r="400" spans="12:16">
      <c r="L400" s="35"/>
      <c r="P400" s="134"/>
    </row>
    <row r="401" spans="12:16">
      <c r="L401" s="35"/>
      <c r="P401" s="134"/>
    </row>
    <row r="402" spans="12:16">
      <c r="L402" s="35"/>
    </row>
    <row r="403" spans="12:16">
      <c r="L403" s="35"/>
    </row>
    <row r="404" spans="12:16">
      <c r="L404" s="35"/>
    </row>
    <row r="405" spans="12:16">
      <c r="L405" s="35"/>
    </row>
    <row r="406" spans="12:16">
      <c r="L406" s="35"/>
    </row>
    <row r="407" spans="12:16">
      <c r="L407" s="35"/>
    </row>
  </sheetData>
  <mergeCells count="286">
    <mergeCell ref="G111:G114"/>
    <mergeCell ref="H111:H114"/>
    <mergeCell ref="I111:I114"/>
    <mergeCell ref="J111:J114"/>
    <mergeCell ref="G96:G98"/>
    <mergeCell ref="H96:H98"/>
    <mergeCell ref="I96:I98"/>
    <mergeCell ref="J96:J98"/>
    <mergeCell ref="G99:G103"/>
    <mergeCell ref="H99:H103"/>
    <mergeCell ref="I99:I103"/>
    <mergeCell ref="J99:J103"/>
    <mergeCell ref="E179:R179"/>
    <mergeCell ref="G154:G155"/>
    <mergeCell ref="H154:H155"/>
    <mergeCell ref="G156:G157"/>
    <mergeCell ref="H156:H157"/>
    <mergeCell ref="I154:I155"/>
    <mergeCell ref="J154:J155"/>
    <mergeCell ref="I156:I157"/>
    <mergeCell ref="J156:J157"/>
    <mergeCell ref="E156:E157"/>
    <mergeCell ref="E178:R178"/>
    <mergeCell ref="G88:G93"/>
    <mergeCell ref="H88:H93"/>
    <mergeCell ref="I88:I93"/>
    <mergeCell ref="J88:J93"/>
    <mergeCell ref="G94:G95"/>
    <mergeCell ref="H94:H95"/>
    <mergeCell ref="I94:I95"/>
    <mergeCell ref="J94:J95"/>
    <mergeCell ref="G75:G78"/>
    <mergeCell ref="H75:H78"/>
    <mergeCell ref="I75:I78"/>
    <mergeCell ref="J75:J78"/>
    <mergeCell ref="G80:G83"/>
    <mergeCell ref="H80:H83"/>
    <mergeCell ref="I80:I83"/>
    <mergeCell ref="J80:J83"/>
    <mergeCell ref="F79:M79"/>
    <mergeCell ref="I72:I74"/>
    <mergeCell ref="J72:J74"/>
    <mergeCell ref="G61:G64"/>
    <mergeCell ref="H61:H64"/>
    <mergeCell ref="I61:I64"/>
    <mergeCell ref="J61:J64"/>
    <mergeCell ref="G65:G68"/>
    <mergeCell ref="H65:H68"/>
    <mergeCell ref="I65:I68"/>
    <mergeCell ref="J65:J68"/>
    <mergeCell ref="A173:A174"/>
    <mergeCell ref="F175:M175"/>
    <mergeCell ref="N181:T181"/>
    <mergeCell ref="G48:G50"/>
    <mergeCell ref="H48:H50"/>
    <mergeCell ref="I48:I50"/>
    <mergeCell ref="J48:J50"/>
    <mergeCell ref="G51:G53"/>
    <mergeCell ref="H51:H53"/>
    <mergeCell ref="I51:I53"/>
    <mergeCell ref="C158:C159"/>
    <mergeCell ref="F158:M158"/>
    <mergeCell ref="A172:D172"/>
    <mergeCell ref="F172:M172"/>
    <mergeCell ref="B38:B159"/>
    <mergeCell ref="F38:M38"/>
    <mergeCell ref="C145:C148"/>
    <mergeCell ref="G42:G45"/>
    <mergeCell ref="G69:G71"/>
    <mergeCell ref="H69:H71"/>
    <mergeCell ref="I69:I71"/>
    <mergeCell ref="J69:J71"/>
    <mergeCell ref="G72:G74"/>
    <mergeCell ref="H72:H74"/>
    <mergeCell ref="C79:C86"/>
    <mergeCell ref="H42:H45"/>
    <mergeCell ref="F145:M145"/>
    <mergeCell ref="C149:C152"/>
    <mergeCell ref="F149:M149"/>
    <mergeCell ref="C153:C157"/>
    <mergeCell ref="F153:M153"/>
    <mergeCell ref="D154:D155"/>
    <mergeCell ref="E154:E155"/>
    <mergeCell ref="F154:F155"/>
    <mergeCell ref="D156:D157"/>
    <mergeCell ref="F156:F157"/>
    <mergeCell ref="C136:C144"/>
    <mergeCell ref="F136:M136"/>
    <mergeCell ref="D141:D144"/>
    <mergeCell ref="E141:E144"/>
    <mergeCell ref="F141:F144"/>
    <mergeCell ref="G141:G144"/>
    <mergeCell ref="H141:H144"/>
    <mergeCell ref="J137:J138"/>
    <mergeCell ref="I141:I144"/>
    <mergeCell ref="J141:J144"/>
    <mergeCell ref="C128:C129"/>
    <mergeCell ref="F128:M128"/>
    <mergeCell ref="C130:C135"/>
    <mergeCell ref="F130:M130"/>
    <mergeCell ref="H132:H135"/>
    <mergeCell ref="G132:G135"/>
    <mergeCell ref="E132:E135"/>
    <mergeCell ref="C124:C127"/>
    <mergeCell ref="F124:M124"/>
    <mergeCell ref="D125:D126"/>
    <mergeCell ref="E125:E126"/>
    <mergeCell ref="F125:F126"/>
    <mergeCell ref="G125:G126"/>
    <mergeCell ref="H125:H126"/>
    <mergeCell ref="I125:I126"/>
    <mergeCell ref="J125:J126"/>
    <mergeCell ref="I133:I135"/>
    <mergeCell ref="J133:J135"/>
    <mergeCell ref="C121:C123"/>
    <mergeCell ref="F121:M121"/>
    <mergeCell ref="J115:J118"/>
    <mergeCell ref="G119:G120"/>
    <mergeCell ref="H119:H120"/>
    <mergeCell ref="I119:I120"/>
    <mergeCell ref="C104:C120"/>
    <mergeCell ref="F104:M104"/>
    <mergeCell ref="D105:D109"/>
    <mergeCell ref="E105:E109"/>
    <mergeCell ref="F105:F109"/>
    <mergeCell ref="D111:D114"/>
    <mergeCell ref="E111:E114"/>
    <mergeCell ref="F111:F114"/>
    <mergeCell ref="D115:D118"/>
    <mergeCell ref="E115:E118"/>
    <mergeCell ref="G115:G118"/>
    <mergeCell ref="H115:H118"/>
    <mergeCell ref="I115:I118"/>
    <mergeCell ref="J119:J120"/>
    <mergeCell ref="G105:G109"/>
    <mergeCell ref="H105:H109"/>
    <mergeCell ref="I105:I109"/>
    <mergeCell ref="J105:J109"/>
    <mergeCell ref="D99:D103"/>
    <mergeCell ref="E99:E103"/>
    <mergeCell ref="F99:F103"/>
    <mergeCell ref="D80:D83"/>
    <mergeCell ref="E80:E83"/>
    <mergeCell ref="F80:F83"/>
    <mergeCell ref="F115:F118"/>
    <mergeCell ref="D119:D120"/>
    <mergeCell ref="E119:E120"/>
    <mergeCell ref="F119:F120"/>
    <mergeCell ref="F61:F64"/>
    <mergeCell ref="D65:D68"/>
    <mergeCell ref="E65:E68"/>
    <mergeCell ref="F65:F68"/>
    <mergeCell ref="D69:D71"/>
    <mergeCell ref="E69:E71"/>
    <mergeCell ref="F94:F95"/>
    <mergeCell ref="D96:D98"/>
    <mergeCell ref="E96:E98"/>
    <mergeCell ref="F96:F98"/>
    <mergeCell ref="C56:C59"/>
    <mergeCell ref="F56:M56"/>
    <mergeCell ref="I54:I55"/>
    <mergeCell ref="J54:J55"/>
    <mergeCell ref="H54:H55"/>
    <mergeCell ref="G54:G55"/>
    <mergeCell ref="C87:C103"/>
    <mergeCell ref="F87:M87"/>
    <mergeCell ref="D88:D93"/>
    <mergeCell ref="E88:E93"/>
    <mergeCell ref="F88:F93"/>
    <mergeCell ref="D94:D95"/>
    <mergeCell ref="E94:E95"/>
    <mergeCell ref="F69:F71"/>
    <mergeCell ref="D72:D74"/>
    <mergeCell ref="E72:E74"/>
    <mergeCell ref="F72:F74"/>
    <mergeCell ref="D75:D78"/>
    <mergeCell ref="E75:E78"/>
    <mergeCell ref="F75:F78"/>
    <mergeCell ref="C60:C78"/>
    <mergeCell ref="F60:M60"/>
    <mergeCell ref="D61:D64"/>
    <mergeCell ref="E61:E64"/>
    <mergeCell ref="C40:C55"/>
    <mergeCell ref="F40:M40"/>
    <mergeCell ref="D42:D45"/>
    <mergeCell ref="J51:J53"/>
    <mergeCell ref="E42:E45"/>
    <mergeCell ref="F46:F47"/>
    <mergeCell ref="F51:F53"/>
    <mergeCell ref="D54:D55"/>
    <mergeCell ref="E54:E55"/>
    <mergeCell ref="F54:F55"/>
    <mergeCell ref="I42:I45"/>
    <mergeCell ref="J42:J45"/>
    <mergeCell ref="G46:G47"/>
    <mergeCell ref="H46:H47"/>
    <mergeCell ref="I46:I47"/>
    <mergeCell ref="J46:J47"/>
    <mergeCell ref="D51:D53"/>
    <mergeCell ref="F42:F45"/>
    <mergeCell ref="D46:D47"/>
    <mergeCell ref="E46:E47"/>
    <mergeCell ref="D48:D50"/>
    <mergeCell ref="E48:E50"/>
    <mergeCell ref="F48:F50"/>
    <mergeCell ref="E51:E53"/>
    <mergeCell ref="H26:H27"/>
    <mergeCell ref="J30:J32"/>
    <mergeCell ref="F20:F22"/>
    <mergeCell ref="I30:I32"/>
    <mergeCell ref="D23:D24"/>
    <mergeCell ref="C34:C36"/>
    <mergeCell ref="F34:M34"/>
    <mergeCell ref="E35:E36"/>
    <mergeCell ref="F35:F36"/>
    <mergeCell ref="G26:G27"/>
    <mergeCell ref="B9:D9"/>
    <mergeCell ref="F9:M9"/>
    <mergeCell ref="B10:B36"/>
    <mergeCell ref="F10:M10"/>
    <mergeCell ref="C11:C16"/>
    <mergeCell ref="F11:M11"/>
    <mergeCell ref="D12:D13"/>
    <mergeCell ref="E12:E13"/>
    <mergeCell ref="F12:F13"/>
    <mergeCell ref="D15:D16"/>
    <mergeCell ref="I19:K19"/>
    <mergeCell ref="E23:E24"/>
    <mergeCell ref="F23:F24"/>
    <mergeCell ref="D25:D28"/>
    <mergeCell ref="E25:E28"/>
    <mergeCell ref="F25:F28"/>
    <mergeCell ref="D30:D33"/>
    <mergeCell ref="E30:E33"/>
    <mergeCell ref="F30:F33"/>
    <mergeCell ref="E15:E16"/>
    <mergeCell ref="F15:F16"/>
    <mergeCell ref="F17:M17"/>
    <mergeCell ref="G30:G32"/>
    <mergeCell ref="H30:H32"/>
    <mergeCell ref="A1:H2"/>
    <mergeCell ref="S1:W1"/>
    <mergeCell ref="I2:J2"/>
    <mergeCell ref="P2:R2"/>
    <mergeCell ref="S2:V2"/>
    <mergeCell ref="I1:R1"/>
    <mergeCell ref="E3:E6"/>
    <mergeCell ref="F3:F6"/>
    <mergeCell ref="N3:N6"/>
    <mergeCell ref="P3:W4"/>
    <mergeCell ref="K4:K6"/>
    <mergeCell ref="L4:L6"/>
    <mergeCell ref="P5:S5"/>
    <mergeCell ref="O3:O6"/>
    <mergeCell ref="T5:W5"/>
    <mergeCell ref="G3:G6"/>
    <mergeCell ref="H3:H6"/>
    <mergeCell ref="K3:L3"/>
    <mergeCell ref="I3:I6"/>
    <mergeCell ref="J3:J6"/>
    <mergeCell ref="M3:M6"/>
    <mergeCell ref="K2:O2"/>
    <mergeCell ref="G137:G139"/>
    <mergeCell ref="H137:H139"/>
    <mergeCell ref="A3:A6"/>
    <mergeCell ref="B3:B6"/>
    <mergeCell ref="F132:F133"/>
    <mergeCell ref="D132:D135"/>
    <mergeCell ref="D137:D139"/>
    <mergeCell ref="E137:E139"/>
    <mergeCell ref="F137:F139"/>
    <mergeCell ref="C3:C6"/>
    <mergeCell ref="A9:A170"/>
    <mergeCell ref="B161:B170"/>
    <mergeCell ref="F161:M161"/>
    <mergeCell ref="C166:C167"/>
    <mergeCell ref="D166:D167"/>
    <mergeCell ref="E166:E167"/>
    <mergeCell ref="F166:F167"/>
    <mergeCell ref="G166:G167"/>
    <mergeCell ref="H166:H167"/>
    <mergeCell ref="D3:D6"/>
    <mergeCell ref="C19:C33"/>
    <mergeCell ref="F19:H19"/>
    <mergeCell ref="D20:D22"/>
    <mergeCell ref="E20:E22"/>
  </mergeCells>
  <printOptions horizontalCentered="1"/>
  <pageMargins left="0.35433070866141736" right="0.35433070866141736" top="0.39370078740157483" bottom="0.39370078740157483" header="0.31496062992125984" footer="0.31496062992125984"/>
  <pageSetup paperSize="8"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BSC DL TRAN YEN </vt:lpstr>
      <vt:lpstr>MTCN- DL TRAN YEN </vt:lpstr>
      <vt:lpstr> KPI GIAM DOC</vt:lpstr>
    </vt:vector>
  </TitlesOfParts>
  <Company>FTU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Nhâm Ngô</dc:creator>
  <cp:lastModifiedBy>admin</cp:lastModifiedBy>
  <cp:lastPrinted>2018-05-21T14:29:44Z</cp:lastPrinted>
  <dcterms:created xsi:type="dcterms:W3CDTF">2016-11-18T02:13:24Z</dcterms:created>
  <dcterms:modified xsi:type="dcterms:W3CDTF">2018-07-07T03:28:43Z</dcterms:modified>
</cp:coreProperties>
</file>