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showInkAnnotation="0" autoCompressPictures="0"/>
  <mc:AlternateContent xmlns:mc="http://schemas.openxmlformats.org/markup-compatibility/2006">
    <mc:Choice Requires="x15">
      <x15ac:absPath xmlns:x15ac="http://schemas.microsoft.com/office/spreadsheetml/2010/11/ac" url="\\10.63.0.1\kpi\KPI 19-4-2018\KPI CÁC PHÒNG-ĐƠN VỊ ĐÃ ĐƯỢC DUYỆT\16.ĐL TRẤN YÊN\KPI DL TRAN YEN (DA DUYET) 30.6.2018\"/>
    </mc:Choice>
  </mc:AlternateContent>
  <xr:revisionPtr revIDLastSave="0" documentId="13_ncr:1_{94A280BE-E2F3-4A90-AB1C-9E1D6AA0D43A}" xr6:coauthVersionLast="34" xr6:coauthVersionMax="34" xr10:uidLastSave="{00000000-0000-0000-0000-000000000000}"/>
  <bookViews>
    <workbookView xWindow="0" yWindow="0" windowWidth="19200" windowHeight="11385" activeTab="2" xr2:uid="{00000000-000D-0000-FFFF-FFFF00000000}"/>
  </bookViews>
  <sheets>
    <sheet name="BSC DL TRAN YEN " sheetId="34" r:id="rId1"/>
    <sheet name="MTCN- DL TRAN YEN " sheetId="36" r:id="rId2"/>
    <sheet name=" KPI PGĐ KD" sheetId="30" r:id="rId3"/>
  </sheets>
  <definedNames>
    <definedName name="_Fill" localSheetId="2" hidden="1">#REF!</definedName>
    <definedName name="_Fill" localSheetId="1" hidden="1">#REF!</definedName>
    <definedName name="_Fill" hidden="1">#REF!</definedName>
    <definedName name="Company2013" localSheetId="2" hidden="1">#REF!</definedName>
    <definedName name="Company2013" localSheetId="1" hidden="1">#REF!</definedName>
    <definedName name="Company2013" hidden="1">#REF!</definedName>
    <definedName name="sdfs" localSheetId="1" hidden="1">#REF!</definedName>
    <definedName name="sdfs" hidden="1">#REF!</definedName>
    <definedName name="SFF" localSheetId="2" hidden="1">#REF!</definedName>
    <definedName name="SFF" localSheetId="1" hidden="1">#REF!</definedName>
    <definedName name="SFF" hidden="1">#REF!</definedName>
  </definedNames>
  <calcPr calcId="179017"/>
</workbook>
</file>

<file path=xl/calcChain.xml><?xml version="1.0" encoding="utf-8"?>
<calcChain xmlns="http://schemas.openxmlformats.org/spreadsheetml/2006/main">
  <c r="R102" i="30" l="1"/>
  <c r="O102" i="30"/>
  <c r="O101" i="30"/>
  <c r="O100" i="30"/>
  <c r="O99" i="30"/>
  <c r="O98" i="30"/>
  <c r="O97" i="30"/>
  <c r="O96" i="30"/>
  <c r="O95" i="30"/>
  <c r="O94" i="30"/>
  <c r="R101" i="30"/>
  <c r="R100" i="30"/>
  <c r="S100" i="30" s="1"/>
  <c r="R99" i="30"/>
  <c r="S99" i="30" s="1"/>
  <c r="R98" i="30"/>
  <c r="S98" i="30" s="1"/>
  <c r="R97" i="30"/>
  <c r="S97" i="30" s="1"/>
  <c r="R96" i="30"/>
  <c r="S96" i="30" s="1"/>
  <c r="R95" i="30"/>
  <c r="S95" i="30" s="1"/>
  <c r="R94" i="30"/>
  <c r="S94" i="30" s="1"/>
  <c r="R26" i="30"/>
  <c r="O26" i="30"/>
  <c r="S26" i="30" s="1"/>
  <c r="B27" i="34"/>
  <c r="E26" i="34"/>
  <c r="K25" i="34"/>
  <c r="E24" i="34"/>
  <c r="K23" i="34"/>
  <c r="K22" i="34"/>
  <c r="K21" i="34"/>
  <c r="K20" i="34"/>
  <c r="K19" i="34"/>
  <c r="K18" i="34"/>
  <c r="K17" i="34"/>
  <c r="K16" i="34"/>
  <c r="K15" i="34"/>
  <c r="K14" i="34"/>
  <c r="K13" i="34"/>
  <c r="E12" i="34"/>
  <c r="K11" i="34"/>
  <c r="E10" i="34"/>
  <c r="K9" i="34"/>
  <c r="K8" i="34"/>
  <c r="K7" i="34"/>
  <c r="K6" i="34"/>
  <c r="K26" i="34" s="1"/>
  <c r="O106" i="30"/>
  <c r="O105" i="30"/>
  <c r="O91" i="30"/>
  <c r="R87" i="30"/>
  <c r="O87" i="30"/>
  <c r="O88" i="30"/>
  <c r="O86" i="30"/>
  <c r="O85" i="30"/>
  <c r="O83" i="30"/>
  <c r="O81" i="30"/>
  <c r="R79" i="30"/>
  <c r="O79" i="30"/>
  <c r="O78" i="30"/>
  <c r="O77" i="30"/>
  <c r="O68" i="30"/>
  <c r="O63" i="30"/>
  <c r="O89" i="30"/>
  <c r="O74" i="30"/>
  <c r="O73" i="30"/>
  <c r="O72" i="30"/>
  <c r="O69" i="30"/>
  <c r="O66" i="30"/>
  <c r="O65" i="30"/>
  <c r="O61" i="30"/>
  <c r="O60" i="30"/>
  <c r="O58" i="30"/>
  <c r="O56" i="30"/>
  <c r="O53" i="30"/>
  <c r="O50" i="30"/>
  <c r="O47" i="30"/>
  <c r="O46" i="30"/>
  <c r="O45" i="30"/>
  <c r="O44" i="30"/>
  <c r="O55" i="30"/>
  <c r="O54" i="30"/>
  <c r="O52" i="30"/>
  <c r="O51" i="30"/>
  <c r="O49" i="30"/>
  <c r="O48" i="30"/>
  <c r="O42" i="30"/>
  <c r="O41" i="30"/>
  <c r="O40" i="30"/>
  <c r="O39" i="30"/>
  <c r="O38" i="30"/>
  <c r="O37" i="30"/>
  <c r="O36" i="30"/>
  <c r="O29" i="30"/>
  <c r="O15" i="30"/>
  <c r="O12" i="30"/>
  <c r="O27" i="30"/>
  <c r="O25" i="30"/>
  <c r="O24" i="30"/>
  <c r="O23" i="30"/>
  <c r="O18" i="30"/>
  <c r="O13" i="30"/>
  <c r="R13" i="30"/>
  <c r="R106" i="30"/>
  <c r="S106" i="30" s="1"/>
  <c r="R105" i="30"/>
  <c r="S105" i="30" s="1"/>
  <c r="R91" i="30"/>
  <c r="S91" i="30" s="1"/>
  <c r="R89" i="30"/>
  <c r="R88" i="30"/>
  <c r="R86" i="30"/>
  <c r="R85" i="30"/>
  <c r="R83" i="30"/>
  <c r="R82" i="30"/>
  <c r="S82" i="30" s="1"/>
  <c r="R81" i="30"/>
  <c r="S81" i="30" s="1"/>
  <c r="R78" i="30"/>
  <c r="R77" i="30"/>
  <c r="R76" i="30"/>
  <c r="S76" i="30" s="1"/>
  <c r="R74" i="30"/>
  <c r="S74" i="30" s="1"/>
  <c r="R73" i="30"/>
  <c r="S73" i="30" s="1"/>
  <c r="R72" i="30"/>
  <c r="S72" i="30" s="1"/>
  <c r="R71" i="30"/>
  <c r="S71" i="30" s="1"/>
  <c r="R70" i="30"/>
  <c r="S70" i="30" s="1"/>
  <c r="R69" i="30"/>
  <c r="R68" i="30"/>
  <c r="R66" i="30"/>
  <c r="S66" i="30" s="1"/>
  <c r="R65" i="30"/>
  <c r="R64" i="30"/>
  <c r="S64" i="30" s="1"/>
  <c r="R63" i="30"/>
  <c r="R61" i="30"/>
  <c r="S61" i="30" s="1"/>
  <c r="R60" i="30"/>
  <c r="R58" i="30"/>
  <c r="R56" i="30"/>
  <c r="R55" i="30"/>
  <c r="R54" i="30"/>
  <c r="R53" i="30"/>
  <c r="R52" i="30"/>
  <c r="R51" i="30"/>
  <c r="S51" i="30" s="1"/>
  <c r="R50" i="30"/>
  <c r="R49" i="30"/>
  <c r="R48" i="30"/>
  <c r="R47" i="30"/>
  <c r="R46" i="30"/>
  <c r="R45" i="30"/>
  <c r="R44" i="30"/>
  <c r="R42" i="30"/>
  <c r="R41" i="30"/>
  <c r="R40" i="30"/>
  <c r="R39" i="30"/>
  <c r="R38" i="30"/>
  <c r="R37" i="30"/>
  <c r="R36" i="30"/>
  <c r="R32" i="30"/>
  <c r="S32" i="30" s="1"/>
  <c r="R29" i="30"/>
  <c r="S29" i="30" s="1"/>
  <c r="R28" i="30"/>
  <c r="R27" i="30"/>
  <c r="R25" i="30"/>
  <c r="Q24" i="30"/>
  <c r="R24" i="30" s="1"/>
  <c r="R23" i="30"/>
  <c r="R22" i="30"/>
  <c r="S22" i="30" s="1"/>
  <c r="R21" i="30"/>
  <c r="S21" i="30" s="1"/>
  <c r="R20" i="30"/>
  <c r="S20" i="30" s="1"/>
  <c r="R18" i="30"/>
  <c r="R16" i="30"/>
  <c r="S16" i="30" s="1"/>
  <c r="Q15" i="30"/>
  <c r="R15" i="30" s="1"/>
  <c r="R14" i="30"/>
  <c r="S14" i="30" s="1"/>
  <c r="Q14" i="30"/>
  <c r="Q12" i="30"/>
  <c r="R12" i="30" s="1"/>
  <c r="S12" i="30" s="1"/>
  <c r="S69" i="30"/>
  <c r="S18" i="30"/>
  <c r="S78" i="30" l="1"/>
  <c r="S79" i="30"/>
  <c r="S24" i="30"/>
  <c r="S27" i="30"/>
  <c r="S45" i="30"/>
  <c r="S47" i="30"/>
  <c r="S49" i="30"/>
  <c r="S53" i="30"/>
  <c r="S55" i="30"/>
  <c r="S68" i="30"/>
  <c r="S83" i="30"/>
  <c r="S65" i="30"/>
  <c r="S60" i="30"/>
  <c r="S58" i="30"/>
  <c r="S44" i="30"/>
  <c r="S46" i="30"/>
  <c r="S54" i="30"/>
  <c r="S56" i="30"/>
  <c r="S36" i="30"/>
  <c r="S38" i="30"/>
  <c r="S40" i="30"/>
  <c r="S42" i="30"/>
  <c r="S15" i="30"/>
  <c r="S52" i="30"/>
  <c r="S63" i="30"/>
  <c r="S85" i="30"/>
  <c r="S89" i="30"/>
  <c r="S101" i="30"/>
  <c r="S23" i="30"/>
  <c r="S25" i="30"/>
  <c r="S37" i="30"/>
  <c r="S39" i="30"/>
  <c r="S41" i="30"/>
  <c r="S48" i="30"/>
  <c r="S50" i="30"/>
  <c r="S104" i="30"/>
  <c r="S88" i="30"/>
  <c r="S87" i="30"/>
  <c r="S86" i="30"/>
  <c r="S13" i="30"/>
  <c r="S102" i="30"/>
  <c r="S77" i="30"/>
  <c r="S10" i="30" l="1"/>
  <c r="S93" i="30"/>
  <c r="S34" i="30"/>
  <c r="S111" i="30" l="1"/>
  <c r="S112" i="3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DANGAN</author>
  </authors>
  <commentList>
    <comment ref="J46" authorId="0" shapeId="0" xr:uid="{00000000-0006-0000-0200-000001000000}">
      <text>
        <r>
          <rPr>
            <b/>
            <sz val="9"/>
            <color indexed="81"/>
            <rFont val="Tahoma"/>
            <family val="2"/>
          </rPr>
          <t>DANGAN:</t>
        </r>
        <r>
          <rPr>
            <sz val="9"/>
            <color indexed="81"/>
            <rFont val="Tahoma"/>
            <family val="2"/>
          </rPr>
          <t xml:space="preserve">
</t>
        </r>
      </text>
    </comment>
  </commentList>
</comments>
</file>

<file path=xl/sharedStrings.xml><?xml version="1.0" encoding="utf-8"?>
<sst xmlns="http://schemas.openxmlformats.org/spreadsheetml/2006/main" count="1860" uniqueCount="794">
  <si>
    <t>Kiểm soát chi phí hiệu quả</t>
  </si>
  <si>
    <t>Tăng trưởng doanh thu</t>
  </si>
  <si>
    <t>I1</t>
  </si>
  <si>
    <t>Gia tăng chất lượng cấp điện</t>
  </si>
  <si>
    <t>I2</t>
  </si>
  <si>
    <t>Nâng cao hiệu suất vận hành hệ thống</t>
  </si>
  <si>
    <t>I4</t>
  </si>
  <si>
    <t>Cải thiện dịch vụ khách hàng</t>
  </si>
  <si>
    <t>I5</t>
  </si>
  <si>
    <t>Cải tiến công nghệ</t>
  </si>
  <si>
    <t>Thời gian mất điện trung bình của hệ thống (SAIDI)</t>
  </si>
  <si>
    <t>Tần suất mất điện trung bình của hệ thống (SAIFI)</t>
  </si>
  <si>
    <t>Số lần mất điện thoáng qua của hệ thống/ khách hàng (MAIFI)</t>
  </si>
  <si>
    <t>I3</t>
  </si>
  <si>
    <t>Số sự cố hệ thống CNTT</t>
  </si>
  <si>
    <t>F2</t>
  </si>
  <si>
    <t>F3</t>
  </si>
  <si>
    <t>F4</t>
  </si>
  <si>
    <t>C1</t>
  </si>
  <si>
    <t>F31</t>
  </si>
  <si>
    <t>F42</t>
  </si>
  <si>
    <t>I11</t>
  </si>
  <si>
    <t>I12</t>
  </si>
  <si>
    <t>I13</t>
  </si>
  <si>
    <t>L2</t>
  </si>
  <si>
    <t>L21</t>
  </si>
  <si>
    <t>L22</t>
  </si>
  <si>
    <t>Trọng số của mục tiêu</t>
  </si>
  <si>
    <t>Tiêu chí đo lường (KPI)</t>
  </si>
  <si>
    <t>Trọng số của chỉ tiêu</t>
  </si>
  <si>
    <t>Trọng số chung</t>
  </si>
  <si>
    <t>Tần suất theo dõi</t>
  </si>
  <si>
    <t>ĐVT</t>
  </si>
  <si>
    <t>Tài chính</t>
  </si>
  <si>
    <t>%</t>
  </si>
  <si>
    <t>Năm</t>
  </si>
  <si>
    <t>Quý</t>
  </si>
  <si>
    <t>Khách hàng</t>
  </si>
  <si>
    <t>điểm</t>
  </si>
  <si>
    <t>Quy trình nội bộ</t>
  </si>
  <si>
    <t>Quý</t>
  </si>
  <si>
    <t>đ/ kWh</t>
  </si>
  <si>
    <t>Chỉ số tiếp cận điện năng (của khách hàng có trạm biến áp chuyên dùng)</t>
  </si>
  <si>
    <t>Tổng thời gian dừng hệ thống CNTT do sự cố</t>
  </si>
  <si>
    <t>I33</t>
  </si>
  <si>
    <t>An toàn, bảo vệ môi trường</t>
  </si>
  <si>
    <t>Sự cố</t>
  </si>
  <si>
    <t>Tỷ lệ giảm các vụ tai nạn lao động</t>
  </si>
  <si>
    <t>Tỷ lệ thu hồi công nợ khách hàng</t>
  </si>
  <si>
    <t>Chi phí/ kWh điện thương phẩm</t>
  </si>
  <si>
    <t>Tăng hiệu quả sử dụng vốn</t>
  </si>
  <si>
    <t>Giá bán điện b/q so với kế hoạch</t>
  </si>
  <si>
    <t>Phần 1: Mục tiêu</t>
  </si>
  <si>
    <t xml:space="preserve"> Mục tiêu chiến lược</t>
  </si>
  <si>
    <t>Cải thiện sự hài lòng của khách hàng về chất lượng điện, chất lượng dịch vụ và hình ảnh thương hiệu EVN  trách nhiệm &amp; minh bạch</t>
  </si>
  <si>
    <t>Cải thiện sự hài lòng của khách hàng về chất lượng điện, dịch vụ và hình ảnh thương hiệu EVN  trách nhiệm &amp; minh bạch</t>
  </si>
  <si>
    <t>Tỷ lệ hóa đơn được thanh toán qua ngân hàng hoặc tổ chức trung gian</t>
  </si>
  <si>
    <t>Quản lý vận hành hệ thống CNTT</t>
  </si>
  <si>
    <t>Số lần bị cơ quan chức năng nhắc nhở bằng văn bản về kiểm soát chất thải nguy hại</t>
  </si>
  <si>
    <t>Học hỏi phát triển</t>
  </si>
  <si>
    <t>Tổn thất điện năng /kế hoạch</t>
  </si>
  <si>
    <t>Chỉ số tiếp cận điện năng ( lưới điện hạ áp)</t>
  </si>
  <si>
    <t>Thay công tơ định kỳ/Kế hoạch</t>
  </si>
  <si>
    <t>Giá trị hàng tồn kho hàng quý</t>
  </si>
  <si>
    <t>Số T/T</t>
  </si>
  <si>
    <t>Mã CN</t>
  </si>
  <si>
    <t>No</t>
  </si>
  <si>
    <t>CL. Quản trị chiến lược</t>
  </si>
  <si>
    <t>CL1</t>
  </si>
  <si>
    <t xml:space="preserve">Lập kế hoạch SXKD dài hạn của Công ty </t>
  </si>
  <si>
    <t>C</t>
  </si>
  <si>
    <t>KH. Lập kế hoạch SXKD</t>
  </si>
  <si>
    <t>TG</t>
  </si>
  <si>
    <t>KH5</t>
  </si>
  <si>
    <t xml:space="preserve">Lập, triển khai kế hoạch CCHC của Công ty </t>
  </si>
  <si>
    <t>KH6</t>
  </si>
  <si>
    <t xml:space="preserve">Lập, triển khai kế hoạch thực hiện Quy chế dân chủ của Công ty </t>
  </si>
  <si>
    <t>KD.Kinh doanh điện năng</t>
  </si>
  <si>
    <t>TC.Quản trị tài chính-kế toán</t>
  </si>
  <si>
    <t>KT.Quản lý kỹ thuật-vận hành</t>
  </si>
  <si>
    <t>AT.ATLĐ-môi trường</t>
  </si>
  <si>
    <t>AT2</t>
  </si>
  <si>
    <t>Thực hiện công tác điều tra tai nạn lao động, các vụ cháy nổ lớn, sự cố lưới điện</t>
  </si>
  <si>
    <t>XD.Đầu tư xây dựng</t>
  </si>
  <si>
    <t>SC.Sửa chữa lớn</t>
  </si>
  <si>
    <t>SX.Dịch vụ SXK</t>
  </si>
  <si>
    <t>LD.Tổ chức, lao động, tiền lương</t>
  </si>
  <si>
    <t>LD2</t>
  </si>
  <si>
    <t>Công tác cán bộ</t>
  </si>
  <si>
    <t>LD4</t>
  </si>
  <si>
    <t>Công tác lao động, tiền lương</t>
  </si>
  <si>
    <t>HC.Quản trị hành chính, quan hệ cộng đồng</t>
  </si>
  <si>
    <t>HC1</t>
  </si>
  <si>
    <t>Công tác Văn thư</t>
  </si>
  <si>
    <t>CN.Công nghệ thông tin</t>
  </si>
  <si>
    <t>CN3</t>
  </si>
  <si>
    <t>Khai thác hiệu quả các phần mềm được trang bị</t>
  </si>
  <si>
    <t>KS.Thanh tra-kiểm soát nội bộ</t>
  </si>
  <si>
    <t>QT.Quy trình đảm bảo chất lượng</t>
  </si>
  <si>
    <t>QT1</t>
  </si>
  <si>
    <t>Lập kế hoạch và tổ chức triển khai duy trì áp dụng và cải tiến hệ thống quản lý chất lượng ISO 9001:2015 trong toàn Công ty</t>
  </si>
  <si>
    <t>QT2</t>
  </si>
  <si>
    <t>Lập kế hoạch triển khai duy trì áp dụng và cải tiến công cụ 5S trong toàn Công ty.</t>
  </si>
  <si>
    <t>VH.Văn hóa doanh nghiệp</t>
  </si>
  <si>
    <t>VH1</t>
  </si>
  <si>
    <t>Công tác văn hóa doanh nghiệp</t>
  </si>
  <si>
    <t xml:space="preserve">GIÁM ĐỐC </t>
  </si>
  <si>
    <t>PGĐ KD</t>
  </si>
  <si>
    <t>PGĐ KT</t>
  </si>
  <si>
    <t xml:space="preserve">Điều hành chung </t>
  </si>
  <si>
    <t xml:space="preserve">Chỉ huy, vận hành lưới điện </t>
  </si>
  <si>
    <t>Kinh doanh điện năng, quản lý điện nông thôn, dịch vụ khách hàng</t>
  </si>
  <si>
    <t>Vận hành lưới điện, kinh doanh điện năng</t>
  </si>
  <si>
    <t>KH1</t>
  </si>
  <si>
    <t>KH2</t>
  </si>
  <si>
    <t>Lập kế hoạch, triển khai công tác SCTX</t>
  </si>
  <si>
    <t>KH7</t>
  </si>
  <si>
    <t>Lập phương thức vận hành lưới điện.</t>
  </si>
  <si>
    <t>VT1</t>
  </si>
  <si>
    <t>Tổ chức mua sắm tài sản, VTTB phục vụ SXKD, ĐTXD, SCL, SCTX, Khắc phục thiên tai</t>
  </si>
  <si>
    <t>VT2</t>
  </si>
  <si>
    <t>Quản lý, phân bổ VTTB, tài sản của công ty</t>
  </si>
  <si>
    <t>VT4</t>
  </si>
  <si>
    <t>Thực hiện tiếp nhận tài sản các công trình điện khách hàng bàn giao.</t>
  </si>
  <si>
    <t>KD1</t>
  </si>
  <si>
    <t>Triển khai thực hiện công tác kinh doanh điện năng</t>
  </si>
  <si>
    <t>KD2</t>
  </si>
  <si>
    <t>Quản lý hệ thống đo đếm điện năng</t>
  </si>
  <si>
    <t>KD3</t>
  </si>
  <si>
    <t>Tiếp nhận, giải quyết yêu cầu cấp điện của khách hàng, giải quyết đơn, thư khiếu nại, tố cáo về cung ứng, sử dụng điện.</t>
  </si>
  <si>
    <t>KD4</t>
  </si>
  <si>
    <t>Công tác tuyên truyền, chăm sóc KH và tiết kiệm điện</t>
  </si>
  <si>
    <t>KD5</t>
  </si>
  <si>
    <t>Công tác QL điện nông thôn</t>
  </si>
  <si>
    <t>TC1</t>
  </si>
  <si>
    <t>Thực hiện công tác quản lý tài chính. Quản lý sử dụng vốn, kiểm soát dòng tiền, theo dõi tài sản, phân tích hiệu quả tài chính.</t>
  </si>
  <si>
    <t>TC2</t>
  </si>
  <si>
    <t>Thực hiện hạch toán kế toán (tài khoản, sổ sách chứng từ, quy trình), vận hành và kiểm soát nghiệp vụ thu chi, chứng từ kế toán.</t>
  </si>
  <si>
    <t>TC3</t>
  </si>
  <si>
    <t>Lập các báo cáo kế toán tài chính.</t>
  </si>
  <si>
    <t>TC4</t>
  </si>
  <si>
    <t>Theo dõi kế hoạch chi phí giá thành của Công ty</t>
  </si>
  <si>
    <t>KT1</t>
  </si>
  <si>
    <t>Quản lý kỹ thuật, sửa chữa hệ thống điện</t>
  </si>
  <si>
    <t>KT2</t>
  </si>
  <si>
    <t>Chỉ huy vận hành, xử lý sự cố lưới điện.</t>
  </si>
  <si>
    <t>KT3</t>
  </si>
  <si>
    <t>Quản lý, vận hành rơ le bảo vệ, tự động và điều khiển từ xa.</t>
  </si>
  <si>
    <t>KT4</t>
  </si>
  <si>
    <t>Quản lý tổn thất điện năng</t>
  </si>
  <si>
    <t>AT1</t>
  </si>
  <si>
    <t>AT3</t>
  </si>
  <si>
    <t>AT4</t>
  </si>
  <si>
    <t>Tổ chức phòng chống và khắc phục thiên tai</t>
  </si>
  <si>
    <t>AT5</t>
  </si>
  <si>
    <t>Công tác bảo vệ môi trường</t>
  </si>
  <si>
    <t>XD1</t>
  </si>
  <si>
    <t>Lập kế hoạch ĐTXD hàng năm</t>
  </si>
  <si>
    <t>XD2</t>
  </si>
  <si>
    <t>SC1</t>
  </si>
  <si>
    <t>Lập kế hoạch SCL</t>
  </si>
  <si>
    <t>SC2</t>
  </si>
  <si>
    <t>SX1</t>
  </si>
  <si>
    <t>HC2</t>
  </si>
  <si>
    <t>Công tác lưu trữ</t>
  </si>
  <si>
    <t>Quản lý, điều phối và sử dụng xe ô tô</t>
  </si>
  <si>
    <t>CN1</t>
  </si>
  <si>
    <t>Quản lý, vận hành, sửa chữa hạ tầng mạng viễn thông, công nghệ thông tin</t>
  </si>
  <si>
    <t>CN2</t>
  </si>
  <si>
    <t>Quản lý vận hành, sửa chữa các phần mềm được trang bị</t>
  </si>
  <si>
    <t>KS1</t>
  </si>
  <si>
    <t>KS5</t>
  </si>
  <si>
    <t>Công tác phòng chống tham nhũng</t>
  </si>
  <si>
    <t>KS6</t>
  </si>
  <si>
    <t>Công tác giải quyết khiếu nại, tố cáo</t>
  </si>
  <si>
    <t xml:space="preserve">Tổn thất điện năng </t>
  </si>
  <si>
    <t>Đơn vị đo</t>
  </si>
  <si>
    <t>Viễn cảnh hoạt động nội bộ</t>
  </si>
  <si>
    <t>Viễn cảnh học hỏi và phát triển</t>
  </si>
  <si>
    <t>Số lượng sai sót</t>
  </si>
  <si>
    <t>Tháng</t>
  </si>
  <si>
    <t>KPI cá nhân</t>
  </si>
  <si>
    <t>Mục tiêu trong kỳ</t>
  </si>
  <si>
    <t xml:space="preserve">Tần suất </t>
  </si>
  <si>
    <t>Kết quả thực hiện</t>
  </si>
  <si>
    <t>Chỉ tiêu kế hoạch</t>
  </si>
  <si>
    <t>Kết quả</t>
  </si>
  <si>
    <t>Điểm chấm</t>
  </si>
  <si>
    <t>Điểm qui đổi</t>
  </si>
  <si>
    <t>A</t>
  </si>
  <si>
    <t>A.1</t>
  </si>
  <si>
    <t>A.2</t>
  </si>
  <si>
    <t>NHÓM KPI THEO MTCV</t>
  </si>
  <si>
    <t xml:space="preserve"> Lập kế hoạch SXKD</t>
  </si>
  <si>
    <t>Quản trị hành chính, quan hệ cộng đồng</t>
  </si>
  <si>
    <t>Thanh tra - kiểm soát nội bộ</t>
  </si>
  <si>
    <t>Quy trình đảm bảo chất lượng</t>
  </si>
  <si>
    <t>Văn hóa doanh nghiệp</t>
  </si>
  <si>
    <t>B</t>
  </si>
  <si>
    <t>Ý THỨC, TRÁCH NHIỆM VỚI CÔNG VIỆC</t>
  </si>
  <si>
    <t>Ý thức, trách nhiệm với công việc được giao</t>
  </si>
  <si>
    <t>Vi phạm các nội quy, quy chế của Công ty.</t>
  </si>
  <si>
    <t>ĐIỂM THƯỜNG</t>
  </si>
  <si>
    <t>Hoàn thành tốt các công việc được giao bổ xung khi có phát sinh</t>
  </si>
  <si>
    <t>Tổng điểm</t>
  </si>
  <si>
    <t>CÔNG TY ĐIỆN LỰC YÊN BÁI</t>
  </si>
  <si>
    <t>Ban giám đốc Công ty chấm</t>
  </si>
  <si>
    <t>I</t>
  </si>
  <si>
    <t>Tăng trưởng sản lượng điện</t>
  </si>
  <si>
    <t xml:space="preserve">Người lập </t>
  </si>
  <si>
    <t>Người duyệt</t>
  </si>
  <si>
    <t>PHÒNG KHKT</t>
  </si>
  <si>
    <t>Nghiên cứu áp dụng công nghệ mới vào SXKD</t>
  </si>
  <si>
    <t>Tăng trưởng sản lượng điện thương phẩm</t>
  </si>
  <si>
    <t>Hoàn thành SCL theo kế hoạch</t>
  </si>
  <si>
    <t>F</t>
  </si>
  <si>
    <t>L</t>
  </si>
  <si>
    <t>KH</t>
  </si>
  <si>
    <t>LD</t>
  </si>
  <si>
    <t>HC</t>
  </si>
  <si>
    <t>KS</t>
  </si>
  <si>
    <t>QT</t>
  </si>
  <si>
    <t>VH</t>
  </si>
  <si>
    <t>KD</t>
  </si>
  <si>
    <t>TC</t>
  </si>
  <si>
    <t>KT</t>
  </si>
  <si>
    <t>CN</t>
  </si>
  <si>
    <t>KPI cấp Công ty</t>
  </si>
  <si>
    <t>NHÓM CÁC CHỈ TIÊU THỰC HIỆN NHIỆM VỤ (Cấp 1)</t>
  </si>
  <si>
    <t>NHÓM KPI THEO MỤC TIÊU (Cấp 2)</t>
  </si>
  <si>
    <t>Viễn cảnh tài chính (Cấp 3)</t>
  </si>
  <si>
    <t>Mã cấp 1</t>
  </si>
  <si>
    <t>Mã cấp 2</t>
  </si>
  <si>
    <t>Mã cấp 3</t>
  </si>
  <si>
    <t>HC7</t>
  </si>
  <si>
    <t>Phần 2: Phân bổ mục tiêu</t>
  </si>
  <si>
    <t>Giờ</t>
  </si>
  <si>
    <t>TH</t>
  </si>
  <si>
    <t>TK</t>
  </si>
  <si>
    <r>
      <rPr>
        <b/>
        <i/>
        <u/>
        <sz val="12"/>
        <rFont val="Times New Roman"/>
        <family val="1"/>
      </rPr>
      <t xml:space="preserve">Quy ước Ký hiệu: </t>
    </r>
    <r>
      <rPr>
        <b/>
        <i/>
        <sz val="12"/>
        <rFont val="Times New Roman"/>
        <family val="1"/>
      </rPr>
      <t xml:space="preserve">
</t>
    </r>
    <r>
      <rPr>
        <i/>
        <sz val="12"/>
        <rFont val="Times New Roman"/>
        <family val="1"/>
      </rPr>
      <t>C: Chỉ đạo, phê duyệt;
TK: Triển khai;
TH: Thực hiện;
TG: Tham gia thực hiện theo công đoạn</t>
    </r>
  </si>
  <si>
    <t>Công tác soạn thảo văn bản</t>
  </si>
  <si>
    <t>Thực hiện  ĐTXD theo kế hoạch</t>
  </si>
  <si>
    <t>Các chức năng chính</t>
  </si>
  <si>
    <t>Lập kế hoạch kinh doanh điện năng.</t>
  </si>
  <si>
    <t>Tiếp nhận, giải quyết yêu cầu  của khách hàng về các dịch vụ điện</t>
  </si>
  <si>
    <t>Quản lý trang thiết bị, dụng cụ an toàn, BHLĐ, phòng cháy chữa cháy.</t>
  </si>
  <si>
    <t>GĐ</t>
  </si>
  <si>
    <t>PHÒNG KD</t>
  </si>
  <si>
    <t>PHÒNG TH</t>
  </si>
  <si>
    <t>TỔ TVHĐL</t>
  </si>
  <si>
    <t>Ngày</t>
  </si>
  <si>
    <t>Tài chính, kế toán, LĐTL, VHDN, Văn thư, lưu trữ</t>
  </si>
  <si>
    <t>Lập và triển khai kế hoạch SXKD, Vật tư, SCTX, QLKT, ATVSLĐ.</t>
  </si>
  <si>
    <t>Quản lý vận hành đường dây trung, hạ áp và TBA</t>
  </si>
  <si>
    <t xml:space="preserve">Lập kế hoạch tổn thất điện năng của Điện lực theo quý, năm </t>
  </si>
  <si>
    <t xml:space="preserve">Lập kế hoạch giá bán điện bình quân của Điện lực theo quý, năm </t>
  </si>
  <si>
    <t xml:space="preserve">Lập kế hoạch điện thương phẩm của  Điện lực theo quý, năm </t>
  </si>
  <si>
    <t xml:space="preserve">Lập kế hoạch thay thế định kỳ hệ thống đo đếm điện theo quý, năm </t>
  </si>
  <si>
    <t>Lập kế hoạch kiểm tra giám sát mua bán điện</t>
  </si>
  <si>
    <t>Đăng ký danh mục SCTX</t>
  </si>
  <si>
    <t xml:space="preserve">Lập kế hoạch SCTX của Điện lực theo quý, năm </t>
  </si>
  <si>
    <t>Thực hiện SCTX</t>
  </si>
  <si>
    <t>Nghiệm thu, quyết toán</t>
  </si>
  <si>
    <t xml:space="preserve"> Triển khai thực hiện CCHC theo kế hoạch của Công ty</t>
  </si>
  <si>
    <t>Triển khai thực hiện Quy chế dân chủ theo kế hoạch của Công ty</t>
  </si>
  <si>
    <t>Đăng ký kế hoạch cắt điện công tác của Điện lực theo tuần, tháng, quý</t>
  </si>
  <si>
    <t>Thực hiện mua sắm vật tư theo phân cấp</t>
  </si>
  <si>
    <t>Quản lý kho bãi và nhập xuất vật tư cho các bộ phận</t>
  </si>
  <si>
    <t xml:space="preserve"> Tham gia với Công ty thực hiện tiếp nhận tài sản các công trình điện khách hàng bàn giao trên địa bàn quản lý </t>
  </si>
  <si>
    <t>Thực hiện các nghiệp vụ kinh doanh</t>
  </si>
  <si>
    <t>Soạn thảo, in ấn hợp đồng mua bán điện theo quy định. Phát triển KH trên CMIS</t>
  </si>
  <si>
    <t>Ghi chỉ số</t>
  </si>
  <si>
    <t>cập nhật chỉ số, phát hành hóa đơn tiền điện, thực hiện việc sửa sai hóa đơn, truy thu, thoái hoàn</t>
  </si>
  <si>
    <t xml:space="preserve">Theo dõi, kiểm soát sản lượng, kịp thời phát hiện sự bất thường. </t>
  </si>
  <si>
    <t>Theo dõi lập danh sách các khách hàng thuộc đối tượng 3 giá để thực hiện  lắp đặt công tơ .</t>
  </si>
  <si>
    <t>Cập nhật tính toán tổn thất điện năng chu kỳ kinh doanh và chu kỳ ngày 01 hàng tháng. Lập danh sách các ĐZ, TBA có tỷ lệ tổn thất bất thường, tổn thất tăng cao để giải trình tìm nguyên nhân tổn thất.</t>
  </si>
  <si>
    <t>Thực hiện giao nhận, quyết toán với của các tổ chức dịch vụ thu hộ tiền điện và thu ngân viên. Theo dõi nợ, chấm xoá nợ , kiểm soát việc thu và nộp tiền điện, đối chiếu công nợ</t>
  </si>
  <si>
    <t>Phối hợp đốc thu tiền điện, cắt điện đòi nợ</t>
  </si>
  <si>
    <t>Thực hiện kiểm tra định kỳ, đột xuất về công tác kinh doanh theo quy định: mục đích sử dụng, số hộ dùng chung, phúc tra công tác ghi chỉ số công tơ, lộ trình GCS, thu tiền điện. Thực hiện xử lý theo quy định các trường hợp vi phạm.</t>
  </si>
  <si>
    <t>Thực hiện thay định kỳ hệ thống đo đếm điện năng theo kế hoạch.</t>
  </si>
  <si>
    <t>Quản lý kìm kẹp chì, viên và dây chì niêm phong theo đúng quy định.</t>
  </si>
  <si>
    <t>Sử dụng kìm  kẹp chì, viên và dây chì niêm phong theo đúng quy định.</t>
  </si>
  <si>
    <t>Quản lý, theo dõi tình trạng hoạt động của hệ thống đo đếm điện năng</t>
  </si>
  <si>
    <t xml:space="preserve">Giải quyết các  sự cố bất thường của hệ thống đo đếm điện năng ; </t>
  </si>
  <si>
    <t>Vận hành và quản lý hệ các thống đo xa như AMI.One; DCU…</t>
  </si>
  <si>
    <t>Giải quyết các kiến nghị, khiếu nại của khách hàng liên quan đến hệ thống đo đếm điện năng</t>
  </si>
  <si>
    <t>Tiếp nhận yêu cầu mua điện của khách hàng thuộc lưới điện hạ áp</t>
  </si>
  <si>
    <t>Khảo sát lập phương án cấp điện.</t>
  </si>
  <si>
    <t xml:space="preserve">Thi công lắp đặt, nghiệm thu hệ thống đo đếm </t>
  </si>
  <si>
    <t>Tiếp nhận yêu cầu mua điện của lưới điện trung áp</t>
  </si>
  <si>
    <t>Khảo sát, thỏa thuận đấu nối và các yêu cầu kỹ thuật</t>
  </si>
  <si>
    <t>Thi công lắp đặt hệ thống đo đếm cho khách hàng</t>
  </si>
  <si>
    <t>Tiếp nhận đề nghị của khách hàng trong quá trình thực hiện hợp đồng mua bán điện</t>
  </si>
  <si>
    <t>Giải quyết đề nghị của khách hàng trong quá trình thực hiện hợp đồng mua bán điện</t>
  </si>
  <si>
    <t>Thực hiện tuyên truyền tiết kiệm điện.</t>
  </si>
  <si>
    <t>Thực hiện triển khai các chương trình chăm sóc khách hàng.</t>
  </si>
  <si>
    <t>Lập báo cáo công tác điện nông thôn.</t>
  </si>
  <si>
    <t>Quản lý, kiểm tra giám sát hoạt động của các Tổ dịch vụ bán lẻ điện năng</t>
  </si>
  <si>
    <t>Thực hiện thu, nộp tiền điện theo đúng quy định.</t>
  </si>
  <si>
    <t>Thực hiện thu, nộp các nguồn tiền thu từ SXK theo đúng quy định.</t>
  </si>
  <si>
    <t>Thực hiện theo dõi, kiểm soát dòng tiền ( Công ty cấp tiền và các khoản thanh toán tại Điện lực)</t>
  </si>
  <si>
    <t>Thực hiện công tác Thủ quỹ tại Điện lực.</t>
  </si>
  <si>
    <t xml:space="preserve">Thực hiện hạch toán kế toán các nghiệp vụ phát sinh có liên quan đến hoạt động SXKD của Điện lực vào các phân hệ kế toán của chương trình ERP. </t>
  </si>
  <si>
    <t>Thực hiện kiểm soát chính xác, đầy đủ phiếu nhập - xuất kho trong tháng, đúng thời gian qui định.</t>
  </si>
  <si>
    <t>Thực hiện đánh giá vật tư thu hồi nhập kho, lập biên bản đánh giá vật tư thu hồi.</t>
  </si>
  <si>
    <t>Thực hiện in sổ sách kế toán theo từng Phần hành kế toán</t>
  </si>
  <si>
    <t>Thực hiện kiểm tra các chứng từ gốc, đảm bảo tính hợp lý hợp pháp, hợp lệ của các chứng từ thanh toán.</t>
  </si>
  <si>
    <t>Thực hiện kiểm soát, đối chiếu số liệu các biểu báo cáo tài chính của từng phân hệ</t>
  </si>
  <si>
    <t>Thực hiện đối chiếu các khoản công nợ nội bộ của Điện lực và Công ty</t>
  </si>
  <si>
    <t>Thực hiện kiểm tra các định khoản nghiệp vụ phát sinh. Kiểm tra sự cân đối giữa số liệu kế toán chi tiết và tổng hợp của Điện lực</t>
  </si>
  <si>
    <t xml:space="preserve">Thực hiện lập tờ khai thuế (thuế GTGT, thu nhập cá nhân) của Điện lực </t>
  </si>
  <si>
    <t>Lập báo cáo quyết toán tình hình sử dụng hóa đơn</t>
  </si>
  <si>
    <t>Lập báo cáo thu chi quỹ tiền mặt hàng ngày</t>
  </si>
  <si>
    <t>Lập báo cáo kiểm kê tồn quỹ hàng năm</t>
  </si>
  <si>
    <t>Lập báo cáo kiểm kê tài sản vật tư, CCDC hàng năm</t>
  </si>
  <si>
    <t>Theo dõi số liệu, kiểm soát chi phí giá thành của Điện lực không vượt kế hoạch Công ty giao</t>
  </si>
  <si>
    <t>Lập, thẩm định phương án kỹ thuật sửa chữa thường xuyên lưới điện; thiết bị điện theo phân cấp.</t>
  </si>
  <si>
    <t xml:space="preserve">Lập, cập nhật và quản lý hồ sơ lưới điện, thiết bị điện trung, hạ áp </t>
  </si>
  <si>
    <t>Lập, cập nhật và quản lý hồ sơ lưới điện trung áp (đường dây trung áp, TBA trung gian, máy cắt phân đoạn, cầu dao phụ tải, cầu dao cách ly, tụ bù trung áp, trạm đo đếm ranh giới, thiết bị cảnh báo sự cố, chống sét đường dây)</t>
  </si>
  <si>
    <t>Lập, cập nhật và quản lý hồ sơ lưới điện hạ áp (TBA phân phối, đường dây 0,4kV, tụ bù)</t>
  </si>
  <si>
    <t>Lập các bảng kê đường dây, TBA và các thiết bị lưới điện trung, hạ áp</t>
  </si>
  <si>
    <t>Cập nhật, phổ biến, lưu trữ quy phạm, quy trình, quy định, tiêu chuẩn kỹ thuật.</t>
  </si>
  <si>
    <t>Cập nhật dữ liệu vào phần mềm GIS, PMIS</t>
  </si>
  <si>
    <t>Lập và thực hiện công tác thí nghiệm định kỳ, khắc phục các tồn tại sau thí nghiệm</t>
  </si>
  <si>
    <t>Lập kế hoạch công tác thí nghiệm định kỳ</t>
  </si>
  <si>
    <t>Thực hiện công tác thí nghiệm định kỳ, khắc phục các tồn tại sau thí nghiệm</t>
  </si>
  <si>
    <t>Thực hiện công tác chỉnh trang lưới điện</t>
  </si>
  <si>
    <t>Quản lý, vận hành lưới điện trung, hạ áp</t>
  </si>
  <si>
    <t>Giám sát thông số vận hành đường dây, TBA, trạm đo đếm và các thiết bị điện</t>
  </si>
  <si>
    <t>Kiểm tra định kỳ lưới điện, tổng hợp các tồn tại, lập kế hoạch và triển khai phương án khắc phục</t>
  </si>
  <si>
    <t>Kiểm tra phát dọn hành lang lưới điện, đường dây trung, hạ thế</t>
  </si>
  <si>
    <t>Chỉ huy vận hành lưới điện theo phân cấp.</t>
  </si>
  <si>
    <t>Chỉ huy, sử lý sự cố lưới điện theo phân cấp.</t>
  </si>
  <si>
    <t>Cập nhật sơ đồ lưới điện (Sơ đồ 1 sợi)</t>
  </si>
  <si>
    <t xml:space="preserve">Cập nhật thông tin vào phần mềm OMS theo quy định </t>
  </si>
  <si>
    <t>Tiếp nhận  các thông tin trên phần mềm CRM</t>
  </si>
  <si>
    <t>Xử lý các thông tin trên phần mềm CRM</t>
  </si>
  <si>
    <t>Thực hiện chế độ báo cáo theo quy định</t>
  </si>
  <si>
    <t>Kiểm tra, giám sát hệ thống rơ le bảo vệ và điều khiển từ xa thuộc quản lý,  kịp thời phát hiện các hiện tượng bất thường, báo cáo và xử lý theo quy định.</t>
  </si>
  <si>
    <t>KT41</t>
  </si>
  <si>
    <t>Cung cấp thông tin về thay đổi kết dây lưới điện để cập nhật cây tổn thất trên phần mềm CMIS</t>
  </si>
  <si>
    <t>Tính toán tổn thất kỹ thuật lưới trung, hạ áp</t>
  </si>
  <si>
    <t xml:space="preserve"> Lập chương trình giảm tổn thất hàng năm</t>
  </si>
  <si>
    <t>Triển khai thực hiện chương trình giảm tổn thất hàng năm và báo cáo hàng tháng, quý theo quy định</t>
  </si>
  <si>
    <t xml:space="preserve">Phân tích tổn thất đường dây trung, hạ áp. Đánh giá nguyên nhân tổn thất bất thường </t>
  </si>
  <si>
    <t xml:space="preserve"> Thực hiện các biện pháp giảm TTĐN.</t>
  </si>
  <si>
    <t>Lập và thực hiện kế hoạch công tác ATVSLĐ, BHLĐ, PCCC</t>
  </si>
  <si>
    <t>AT1.1</t>
  </si>
  <si>
    <t>Lập, triển khai thực hiện kế hoạch công tác ATVSLĐ</t>
  </si>
  <si>
    <t>Xây dựng các phương án, kế hoạch, chương trình thực hiện công tác ATVSLĐ theo phân cấp;</t>
  </si>
  <si>
    <t>Xây dựng Phương án phòng chống TNLĐ của Bộ phận, cá nhân</t>
  </si>
  <si>
    <r>
      <t>Khảo sát, lập phương án TCTC và BPAT theo phân cấp</t>
    </r>
    <r>
      <rPr>
        <i/>
        <sz val="12"/>
        <rFont val="Times New Roman"/>
        <family val="1"/>
      </rPr>
      <t xml:space="preserve"> </t>
    </r>
    <r>
      <rPr>
        <sz val="12"/>
        <rFont val="Times New Roman"/>
        <family val="1"/>
      </rPr>
      <t>.</t>
    </r>
  </si>
  <si>
    <r>
      <t>Thẩm duyệt phương án TCTC và BPAT theo phân cấp</t>
    </r>
    <r>
      <rPr>
        <i/>
        <sz val="12"/>
        <rFont val="Times New Roman"/>
        <family val="1"/>
      </rPr>
      <t xml:space="preserve"> </t>
    </r>
  </si>
  <si>
    <t>Kiểm soát Phiếu công tác, Lệnh công tác, Phiếu thao tác đúng quy định</t>
  </si>
  <si>
    <t>Triển khai thực hiện các chuyên đề, phong trào thi đua trong công tác ATVSLĐ do cấp trên phát động</t>
  </si>
  <si>
    <t>AT1.2</t>
  </si>
  <si>
    <t>Lập, triển khai thực hiện kế hoạch bảo hộ lao động</t>
  </si>
  <si>
    <t xml:space="preserve">Lập kế hoạch bảo hộ lao đông, đăng ký kế hoạch với Công ty </t>
  </si>
  <si>
    <t>AT1.3</t>
  </si>
  <si>
    <t>Lập và thực hiện kế hoạch PCCC</t>
  </si>
  <si>
    <t>AT1.4</t>
  </si>
  <si>
    <t>Lập, triển khai kế hoạch Huấn luyện và kiểm tra QTAT của Công ty và Điện lực</t>
  </si>
  <si>
    <t>Quản lý hành lang bảo vệ an toàn công trình điện</t>
  </si>
  <si>
    <t xml:space="preserve"> Công tác kiểm tra kiểm soát, an toàn, vệ sinh lao động</t>
  </si>
  <si>
    <t>Lập lịch công tác trên lưới điện tuần tới đăng ký với Điện lực</t>
  </si>
  <si>
    <t>Thực hiện giao ban an toàn tuần, duyệt lịch công tác tuần trên lưới điện, phân công cán bộ kiểm tra, kiểm soát an toàn để đăng ký với Công ty theo quy định</t>
  </si>
  <si>
    <t>Tổ chức kiểm tra đột xuất các đơn vị công tác trên hiện trường</t>
  </si>
  <si>
    <t>Kiểm soát hình ảnh thực hiện biện pháp an toàn tại hiện trường để phát hiện và ngăn chặn ngay các vi phạm nếu có</t>
  </si>
  <si>
    <t>Lập và triển khai kế hoạch kiểm tra toàn diện công tác an toàn vệ sinh lao động theo quy định 01lần /Quý</t>
  </si>
  <si>
    <t>Thực hiện khai báo, tham gia điều tra các vụ tai nạn lao động theo phân cấp và quy định của Pháp luật</t>
  </si>
  <si>
    <t>Điều tra các vụ cháy nổ theo phân cấp</t>
  </si>
  <si>
    <t xml:space="preserve">Điều tra các vụ sự cố lưới điện theo phân cấp </t>
  </si>
  <si>
    <t>Quản lý trang thiết bị phòng cháy chữa cháy</t>
  </si>
  <si>
    <t>Quản lý, bảo quản trang thiết bị phòng cháy chữa cháy theo quy định</t>
  </si>
  <si>
    <t>Quản lý trang thiết bị, dụng cụ an toàn, BHLĐ</t>
  </si>
  <si>
    <t>Quản lý, bảo quản, sử dụng trang thiết bị, dụng cụ an toàn, BHLĐ theo quy định</t>
  </si>
  <si>
    <t>Quản lý trang thiết bị, dụng cụ an toàn có yêu cầu nghiêm ngặt về ATLĐ</t>
  </si>
  <si>
    <t>Quản lý, bảo quản, sử dụng trang thiết bị, dụng cụ an toàn có yêu cầu nghiêm ngặt về ATLĐ theo quy định</t>
  </si>
  <si>
    <t>Tổ chức khắc phục sự cố do thiên tai (mưa, bão, lũ..), tổng hợp các thiệt hại báo cáo đúng quy định</t>
  </si>
  <si>
    <t>Báo cáo định kỳ công tác BVMT.</t>
  </si>
  <si>
    <t>Quản lý chất thải theo quy trình 714-01/P4</t>
  </si>
  <si>
    <t>Tham gia phối hợp lập kế hoạch đầu tư tài sản và lưới điện hàng năm.</t>
  </si>
  <si>
    <t>Tham gia giám sát thực hiện dự án</t>
  </si>
  <si>
    <t>Tham gia giải phóng mặt bằng</t>
  </si>
  <si>
    <t>Tham gia nghiệm thu, đóng điện</t>
  </si>
  <si>
    <t>Khảo sát sơ bộ, đăng ký danh mục SCL hàng năm về công ty</t>
  </si>
  <si>
    <t>Khảo sát, lập phương án kỹ thuật các hạng mục SCL của Điện lực</t>
  </si>
  <si>
    <t xml:space="preserve">Tham gia giám sát các hạng mục SCL </t>
  </si>
  <si>
    <t>Tham gia nghiệm thu các hạng mục SCL trên địa bàn Điện lực quản lý</t>
  </si>
  <si>
    <t>Tổ chức, thực hiện các hoạt động SXK</t>
  </si>
  <si>
    <t xml:space="preserve"> Tham gia phối hợp thực hiện các hoạt động sản xuất khác</t>
  </si>
  <si>
    <t xml:space="preserve"> Thực hiện công tác cán bộ theo phân cấp </t>
  </si>
  <si>
    <t>Thực hiện chế độ nâng lương, nâng bậc công nhân theo quy định.</t>
  </si>
  <si>
    <t>Xây dựng ban hành các quy chế thanh toán tiền lương, thưởng vận hành an toàn áp dụng trong nội bộ Điện lực theo phân cấp.</t>
  </si>
  <si>
    <t>Thực hiện thanh toán tiền lương, thưởng cho CBCNV theo quy định.</t>
  </si>
  <si>
    <t>Thực hiện báo cáo theo quy định</t>
  </si>
  <si>
    <t>Thực hiện quản lý và giao nhận công văn đi, đến của Điện lực</t>
  </si>
  <si>
    <t xml:space="preserve"> Thực hiện quản lý và sử dụng con dấu theo quy định.</t>
  </si>
  <si>
    <t>Thực hiện công tác soạn thảo, kiểm soát văn bản theo quy định.</t>
  </si>
  <si>
    <t>Thực hiện công tác lưu trữ các hồ sơ tài liệu của Điện lực.</t>
  </si>
  <si>
    <t>Theo dõi và quản lý công tác vận hành, điều phối và sử dụng xe ô tô của Điện lực  an toàn, hiệu quả.</t>
  </si>
  <si>
    <t>Thực hiện tốt việc bảo quản phương tiện vận chuyển, bảo quản tốt dụng cụ đồ nghề đã được trang bị, không để mất mát, hư hỏng.</t>
  </si>
  <si>
    <t>Thực hiện thanh quyết toán xăng dầu theo quy định.</t>
  </si>
  <si>
    <t xml:space="preserve"> Phối hợp tham gia khắc phục sự cố, sửa chữa hạ tầng mạng viễn thông, công nghệ thông tin.</t>
  </si>
  <si>
    <t>Khai thác hiệu quả các phần mềm dùng chung được trang bị như Eoffice; Microsoft Office; visio</t>
  </si>
  <si>
    <t>Khai thác hiệu quả các phần mềm chuyên môn được trang bị</t>
  </si>
  <si>
    <t xml:space="preserve">Thực hiện công tác phòng chống tham nhũng </t>
  </si>
  <si>
    <t>Giải quyết khiếu nại tố cáo theo phân cấp</t>
  </si>
  <si>
    <t>Thực hiện, duy trì áp dụng và cải tiến hệ thống quản lý chất lượng ISO 9001:2015 của Điện lực, lập báo cáo.</t>
  </si>
  <si>
    <t>Giám sát và đánh giá việc thực hiện công tác ISO của CBCNV trong Điện lực</t>
  </si>
  <si>
    <t>Thực hiện, duy trì áp dụng  5S của Điện lực, lập báo cáo.</t>
  </si>
  <si>
    <t>Giám sát và đánh giá việc thực hiện công tác 5S của CBCNV trong Điện lực</t>
  </si>
  <si>
    <t>Thực hiện VHDN theo quy định</t>
  </si>
  <si>
    <t>Phụ trách công tác kinh doanh điện năng</t>
  </si>
  <si>
    <t>Phụ trách công tác kỹ thuật, vận hành, ATLĐ</t>
  </si>
  <si>
    <t>ĐIỆN LỰC TRẤN YÊN</t>
  </si>
  <si>
    <t>Tăng trưởng Doanh thu</t>
  </si>
  <si>
    <t>đ/kWh</t>
  </si>
  <si>
    <t>Viễn cảnh khách hàng</t>
  </si>
  <si>
    <t>Mã chức danh</t>
  </si>
  <si>
    <t xml:space="preserve">KPI Điện lực </t>
  </si>
  <si>
    <t>Cá nhân tự chấm</t>
  </si>
  <si>
    <t>Tỷ lệ, hệ số, hiệu số</t>
  </si>
  <si>
    <t>Tr.đồng</t>
  </si>
  <si>
    <t>Thực hiện tốt công tác dịch vụ khách hàng. Không vi phạm về quy định giao tiếp khách hàng. minh bạch</t>
  </si>
  <si>
    <t>Số lỗi sai sót</t>
  </si>
  <si>
    <t>Phút</t>
  </si>
  <si>
    <t>Lần</t>
  </si>
  <si>
    <t xml:space="preserve">Triển khai thực hiện CCHC của Công ty </t>
  </si>
  <si>
    <t xml:space="preserve">Triển khai thực hiện Quy chế dân chủ của Công ty </t>
  </si>
  <si>
    <t>Thámg</t>
  </si>
  <si>
    <t>Thực hiện công tác văn hóa doanh nghiệp</t>
  </si>
  <si>
    <t>Có sáng kiến kỹ thuật được công nhận</t>
  </si>
  <si>
    <t>Có cải tiến, hợp lý hóa sản xuất được công nhận</t>
  </si>
  <si>
    <t>Xếp loại</t>
  </si>
  <si>
    <t>Thực hiện Công tác lao động, tiền lương</t>
  </si>
  <si>
    <t>Chỉ đạo Công tác lưu trữ</t>
  </si>
  <si>
    <t>Chỉ đạo Quản lý, điều phối và sử dụng xe ô tô</t>
  </si>
  <si>
    <t>Thực hiện Công tác phòng chống tham nhũng</t>
  </si>
  <si>
    <t>Bộ phận: Phó Giám đốc</t>
  </si>
  <si>
    <t>Đinh Đăng Sáng</t>
  </si>
  <si>
    <t xml:space="preserve">Thực hiện CCHC của Công ty </t>
  </si>
  <si>
    <t xml:space="preserve">Tham gia Quy chế dân chủ của Công ty </t>
  </si>
  <si>
    <t>Triển khai Quản lý hệ thống đo đếm điện năng</t>
  </si>
  <si>
    <t>Triển khai tiếp nhận, giải quyết yêu cầu cấp điện của khách hàng, giải quyết đơn, thư khiếu nại, tố cáo về cung ứng, sử dụng điện.</t>
  </si>
  <si>
    <t>Triển khai Công tác tuyên truyền, chăm sóc KH và tiết kiệm điện</t>
  </si>
  <si>
    <t>Triển khai Công tác QL điện nông thôn</t>
  </si>
  <si>
    <t>Triển khai tiếp nhận và sử lý các thông tin trên phần mềm CRM thuộc lĩnh vực kinh doanh</t>
  </si>
  <si>
    <t xml:space="preserve">Tham gia Lập chương trình giảm tổn thất hàng năm và thực hiện các biện pháp GTTĐN </t>
  </si>
  <si>
    <t xml:space="preserve">Tham gia thực hiện công tác cán bộ theo phân cấp </t>
  </si>
  <si>
    <t>Thực hiện công tác soạn thảo, kiểm soát văn bản theo quy định</t>
  </si>
  <si>
    <t>Triển khai  thực hiện Quản lý, vận hành, sửa chữa hạ tầng mạng viễn thông, công nghệ thông tin</t>
  </si>
  <si>
    <t>Triển khai Quản lý vận hành, khắc phục lỗi các phần mềm được trang bị</t>
  </si>
  <si>
    <t>Tham gia thực hiện Công tác giải quyết khiếu nại, tố cáo</t>
  </si>
  <si>
    <t>PGĐ: 01</t>
  </si>
  <si>
    <t xml:space="preserve">Tham gia thực hiện Quy chế dân chủ của Công ty </t>
  </si>
  <si>
    <t>Thực hiện công tác văn hóa doanh nghiệp theo qui định.</t>
  </si>
  <si>
    <t>Lập kế hoạch triển khai duy trì áp dụng và cải tiến công cụ 5S trong toàn Điện lực.</t>
  </si>
  <si>
    <t>Lập kế hoạch và tổ chức triển khai duy trì áp dụng và cải tiến hệ thống quản lý chất lượng ISO 9001:2015 trong toàn Điện lực</t>
  </si>
  <si>
    <t xml:space="preserve">Triển khai lập kế hoạch giá bán điện bình quân của Điện lực theo quý, năm </t>
  </si>
  <si>
    <t xml:space="preserve">Triển khai lập kế hoạch điện thương phẩm của  Điện lực theo quý, năm </t>
  </si>
  <si>
    <t xml:space="preserve">Triển khai lập kế hoạch thay thế định kỳ hệ thống đo đếm điện theo quý, năm </t>
  </si>
  <si>
    <t>Triển khai lập kế hoạch kiểm tra giám sát mua bán điện</t>
  </si>
  <si>
    <t>Thực hiện công tác kinh doanh điện năng</t>
  </si>
  <si>
    <t>Triển khai thực hiện kiểm tra định kỳ, đột xuất về công tác kinh doanh theo quy định: mục đích sử dụng, số hộ dùng chung, phúc tra công tác ghi chỉ số công tơ, lộ trình GCS, thu tiền điện. Thực hiện xử lý theo quy định các trường hợp vi phạm.</t>
  </si>
  <si>
    <t>Triển khai Giải quyết các kiến nghị, khiếu nại của khách hàng liên quan đến hệ thống đo đếm điện năng</t>
  </si>
  <si>
    <t>Triển khai công tác thu, nộp tiền điện theo đúng quy định.</t>
  </si>
  <si>
    <t>Lập kế hoạch triển khai duy trì áp dụng và cải tiến công cụ 5S trong toàn Điện lực</t>
  </si>
  <si>
    <t>Quí</t>
  </si>
  <si>
    <t>Thay công tơ định kỳ</t>
  </si>
  <si>
    <t>Cái</t>
  </si>
  <si>
    <t>LD4.1</t>
  </si>
  <si>
    <t>LD4.1.1</t>
  </si>
  <si>
    <t>LD4.1.2</t>
  </si>
  <si>
    <t>a1</t>
  </si>
  <si>
    <t>a2</t>
  </si>
  <si>
    <t>a3</t>
  </si>
  <si>
    <t>a4</t>
  </si>
  <si>
    <t>G</t>
  </si>
  <si>
    <t>Gqđ=G*a</t>
  </si>
  <si>
    <t xml:space="preserve">Trọng số cấp 2 </t>
  </si>
  <si>
    <t xml:space="preserve">Trọng số cấp 3 </t>
  </si>
  <si>
    <t>a5</t>
  </si>
  <si>
    <t>Sản lượng điện thương phẩm</t>
  </si>
  <si>
    <t>Tr.kWh</t>
  </si>
  <si>
    <t xml:space="preserve">Tham gia  lập kế hoạch tổn thất điện năng của Điện lực theo quý, năm </t>
  </si>
  <si>
    <t>CN3.1.2</t>
  </si>
  <si>
    <t>CN3.1.1</t>
  </si>
  <si>
    <t>QT1.1.2</t>
  </si>
  <si>
    <t xml:space="preserve">Thực hiện kế hoạch CCHC của Công ty </t>
  </si>
  <si>
    <t>Thực hiện duy trì áp dụng và cải tiến hệ thống quản lý chất lượng ISO 9001:2015 trong toàn Điện lực</t>
  </si>
  <si>
    <t>Thực hiện duy trì áp dụng và cải tiến công cụ 5S trong toàn Điện lực.</t>
  </si>
  <si>
    <t>HỆ THỐNG CHỈ TIÊU CỦA ĐIỆN LỰC TRẤN YÊN</t>
  </si>
  <si>
    <t>Mã KPI 2</t>
  </si>
  <si>
    <t>Mã KPI 3</t>
  </si>
  <si>
    <t>ĐỘI QLVHĐZ&amp;TRẠM</t>
  </si>
  <si>
    <t>F2.1</t>
  </si>
  <si>
    <t>F2.1.1</t>
  </si>
  <si>
    <t>Giá bán điện bình quân</t>
  </si>
  <si>
    <t>F2.2</t>
  </si>
  <si>
    <t>F2.2.1</t>
  </si>
  <si>
    <t>F4.1</t>
  </si>
  <si>
    <t>F4.1.1</t>
  </si>
  <si>
    <t>F4.2</t>
  </si>
  <si>
    <t>F4.2.1</t>
  </si>
  <si>
    <t>C1.1</t>
  </si>
  <si>
    <t>C1.1.1</t>
  </si>
  <si>
    <t>I1.1</t>
  </si>
  <si>
    <t>I1.1.1</t>
  </si>
  <si>
    <t>I1.1.2</t>
  </si>
  <si>
    <t>lần</t>
  </si>
  <si>
    <t>I1.1.3</t>
  </si>
  <si>
    <t>I2.1</t>
  </si>
  <si>
    <t>I2.1.1</t>
  </si>
  <si>
    <t>I2.2</t>
  </si>
  <si>
    <t>I2.2.1</t>
  </si>
  <si>
    <t>I3.1</t>
  </si>
  <si>
    <t>I3.1.1</t>
  </si>
  <si>
    <t>ngày</t>
  </si>
  <si>
    <t>I3.2</t>
  </si>
  <si>
    <t>I3.2.1</t>
  </si>
  <si>
    <t>I4.1</t>
  </si>
  <si>
    <t>I4.1.1</t>
  </si>
  <si>
    <t>I5.1</t>
  </si>
  <si>
    <t>I5.1.1</t>
  </si>
  <si>
    <t>Số vụ tai nạn lao động</t>
  </si>
  <si>
    <t>vụ</t>
  </si>
  <si>
    <t>I5.2</t>
  </si>
  <si>
    <t>I5.2.1</t>
  </si>
  <si>
    <t>Số lần</t>
  </si>
  <si>
    <t>L2.2</t>
  </si>
  <si>
    <t>L2.2.1</t>
  </si>
  <si>
    <t>MA TRẬN CHỨC NĂNG ĐIỆN LỰC TRẤN YÊN</t>
  </si>
  <si>
    <t>Các chức năng của Điện lực</t>
  </si>
  <si>
    <t>Nhiệm vụ của Điện lực</t>
  </si>
  <si>
    <t>Nhiệm vụ của cá nhân</t>
  </si>
  <si>
    <t>P. Tổng Hợp</t>
  </si>
  <si>
    <t>P. KHKT</t>
  </si>
  <si>
    <t>P, Kinh doanh</t>
  </si>
  <si>
    <t>Tổ Trực vận hành</t>
  </si>
  <si>
    <t xml:space="preserve">Đội QLVHĐZ và Trạm </t>
  </si>
  <si>
    <t>KH1.1</t>
  </si>
  <si>
    <t>KH1.1.1</t>
  </si>
  <si>
    <t>KH1.2</t>
  </si>
  <si>
    <t>KH1.2.1</t>
  </si>
  <si>
    <t>KH1.3</t>
  </si>
  <si>
    <t>KH1.3.1</t>
  </si>
  <si>
    <t>KH1.4</t>
  </si>
  <si>
    <t>KH1.4.1</t>
  </si>
  <si>
    <t>KH1.5</t>
  </si>
  <si>
    <t>KH.15.1</t>
  </si>
  <si>
    <t>KH2.1</t>
  </si>
  <si>
    <t>KH2.1.1</t>
  </si>
  <si>
    <t>KH2.2</t>
  </si>
  <si>
    <t>KH2.2.1</t>
  </si>
  <si>
    <t>KH2.3</t>
  </si>
  <si>
    <t>KH2.3.1</t>
  </si>
  <si>
    <t>KH2.4</t>
  </si>
  <si>
    <t>KH2.4.1</t>
  </si>
  <si>
    <t>KH5.1</t>
  </si>
  <si>
    <t>KH5.1.1</t>
  </si>
  <si>
    <t>KH6.1</t>
  </si>
  <si>
    <t>KH6.1.1</t>
  </si>
  <si>
    <t>KH7.1</t>
  </si>
  <si>
    <t>KH7.1.1</t>
  </si>
  <si>
    <t>VT1.1</t>
  </si>
  <si>
    <t>VT1.1.1</t>
  </si>
  <si>
    <t>VT2.1</t>
  </si>
  <si>
    <t>VT2.1.1</t>
  </si>
  <si>
    <t>VT4.1</t>
  </si>
  <si>
    <t>VT4.1.1</t>
  </si>
  <si>
    <t>KD1.1</t>
  </si>
  <si>
    <t>KD1.1.1</t>
  </si>
  <si>
    <t>KD1.1.2</t>
  </si>
  <si>
    <t xml:space="preserve">Quản lý, lưu trữ hồ sơ khách hàng theo quy định. </t>
  </si>
  <si>
    <t>KD1.1.3</t>
  </si>
  <si>
    <t>KD1.1.4</t>
  </si>
  <si>
    <t>KD1.1.5</t>
  </si>
  <si>
    <t>KD1.1.6</t>
  </si>
  <si>
    <t>KD1.1.7</t>
  </si>
  <si>
    <t>KD1.1.8</t>
  </si>
  <si>
    <t>KD1.1.9</t>
  </si>
  <si>
    <t>KD1.2</t>
  </si>
  <si>
    <t>KD1.2.1</t>
  </si>
  <si>
    <t>KD2.1</t>
  </si>
  <si>
    <t>KD2.1.1</t>
  </si>
  <si>
    <t>KD2.1.2</t>
  </si>
  <si>
    <t>KD2.1.3</t>
  </si>
  <si>
    <t>KD2.1.4</t>
  </si>
  <si>
    <t>KD2.1.5</t>
  </si>
  <si>
    <t>KD2.1.6</t>
  </si>
  <si>
    <t>KD2.2</t>
  </si>
  <si>
    <t>KD2.2.1</t>
  </si>
  <si>
    <t>KD3.1</t>
  </si>
  <si>
    <t>KD3.1.1</t>
  </si>
  <si>
    <t>KD3.1.2</t>
  </si>
  <si>
    <t>KD3.1.3</t>
  </si>
  <si>
    <t>KD3.1.4</t>
  </si>
  <si>
    <t>KD3.1.5</t>
  </si>
  <si>
    <t>KD3.1.6</t>
  </si>
  <si>
    <t>KD3.1.7</t>
  </si>
  <si>
    <t>Tham gia nghiệm thu kỹ thuật, đóng điện</t>
  </si>
  <si>
    <t>KD3.1.8</t>
  </si>
  <si>
    <t>KD3.1.9</t>
  </si>
  <si>
    <t>KD4.1</t>
  </si>
  <si>
    <t>KD4.1.1</t>
  </si>
  <si>
    <t>KD4.1.2</t>
  </si>
  <si>
    <t>KD5.1</t>
  </si>
  <si>
    <t>KD5.1.1</t>
  </si>
  <si>
    <t>KD5.1.2</t>
  </si>
  <si>
    <t>TC1.1</t>
  </si>
  <si>
    <t>TC1.1.1</t>
  </si>
  <si>
    <t>TC1.1.2</t>
  </si>
  <si>
    <t>TC1.1.3</t>
  </si>
  <si>
    <t>TC1.1.4</t>
  </si>
  <si>
    <t>TC2.1</t>
  </si>
  <si>
    <t>TC2.1.1</t>
  </si>
  <si>
    <t>TC2.1.2</t>
  </si>
  <si>
    <t>TC2.1.3</t>
  </si>
  <si>
    <t>TC2.1.4</t>
  </si>
  <si>
    <t>TC2.1.5</t>
  </si>
  <si>
    <t>TC3.1</t>
  </si>
  <si>
    <t>TC3.1.1</t>
  </si>
  <si>
    <t>TC3.1.2</t>
  </si>
  <si>
    <t>TC3.1.3</t>
  </si>
  <si>
    <t>TC3.1.4</t>
  </si>
  <si>
    <t>TC3.1.5</t>
  </si>
  <si>
    <t>TC3.1.6</t>
  </si>
  <si>
    <t>TC3.1.7</t>
  </si>
  <si>
    <t>TC3.1.8</t>
  </si>
  <si>
    <t>TC4.1</t>
  </si>
  <si>
    <t>TC4.1.1</t>
  </si>
  <si>
    <t>KT1.1</t>
  </si>
  <si>
    <t>KT1.1.1</t>
  </si>
  <si>
    <t>KT1.2</t>
  </si>
  <si>
    <t>KT1.2.1</t>
  </si>
  <si>
    <t>KT1.2.2</t>
  </si>
  <si>
    <t>KT1.2.3</t>
  </si>
  <si>
    <t>KT1.2.4</t>
  </si>
  <si>
    <t>KT1.2.5</t>
  </si>
  <si>
    <t>KT1.3</t>
  </si>
  <si>
    <t>KT1.3.1</t>
  </si>
  <si>
    <t>KT1.3.2</t>
  </si>
  <si>
    <t>KT1.4</t>
  </si>
  <si>
    <t>KT1.4.1</t>
  </si>
  <si>
    <t>KT1.5</t>
  </si>
  <si>
    <t>KT1.5.1</t>
  </si>
  <si>
    <t>KT1.5.2</t>
  </si>
  <si>
    <t>KT1.5.3</t>
  </si>
  <si>
    <t>KT2.1</t>
  </si>
  <si>
    <t>KT2.1.1</t>
  </si>
  <si>
    <t>KT2.1.2</t>
  </si>
  <si>
    <t>KT2.1.3</t>
  </si>
  <si>
    <t>KT2.1.4</t>
  </si>
  <si>
    <t>KT2.1.5</t>
  </si>
  <si>
    <t>KT2.1.6</t>
  </si>
  <si>
    <t>KT2.1.7</t>
  </si>
  <si>
    <t>KT3.1</t>
  </si>
  <si>
    <t>KT3.1.1</t>
  </si>
  <si>
    <t>KT4.1.1</t>
  </si>
  <si>
    <t>KT4.1.2</t>
  </si>
  <si>
    <t>KT4.1.3</t>
  </si>
  <si>
    <t>KT4.1.4</t>
  </si>
  <si>
    <t>KT4.1.5</t>
  </si>
  <si>
    <t>KT4.1.6</t>
  </si>
  <si>
    <t>AT1.1.1</t>
  </si>
  <si>
    <t>AT1.1.2</t>
  </si>
  <si>
    <t>AT1.1.3</t>
  </si>
  <si>
    <t>AT1.1.4</t>
  </si>
  <si>
    <t>AT1.1.6</t>
  </si>
  <si>
    <t>AT1.1.7</t>
  </si>
  <si>
    <t>AT1.2.1</t>
  </si>
  <si>
    <t>AT1.3.1</t>
  </si>
  <si>
    <t>AT1.4.1</t>
  </si>
  <si>
    <t>AT1.5</t>
  </si>
  <si>
    <t>AT1.5.4</t>
  </si>
  <si>
    <t>AT1.5.6</t>
  </si>
  <si>
    <t>AT1.6</t>
  </si>
  <si>
    <t>AT1.6.1</t>
  </si>
  <si>
    <t xml:space="preserve">Thực hiện kiểm soát  an toàn đầu giờ hàng ngày tại các  Tổ, Đội </t>
  </si>
  <si>
    <t>AT1.6.2</t>
  </si>
  <si>
    <t>AT1.6.3</t>
  </si>
  <si>
    <t>AT1.6.4</t>
  </si>
  <si>
    <t>AT1.6.5</t>
  </si>
  <si>
    <t>AT1.6.6</t>
  </si>
  <si>
    <t>AT2.1</t>
  </si>
  <si>
    <t>AT2.1.1</t>
  </si>
  <si>
    <t>AT2.1.2</t>
  </si>
  <si>
    <t>AT2.1.3</t>
  </si>
  <si>
    <t>AT3.1</t>
  </si>
  <si>
    <t>AT3.1.1</t>
  </si>
  <si>
    <t>AT3.2</t>
  </si>
  <si>
    <t>AT3.2.1</t>
  </si>
  <si>
    <t>AT3.3</t>
  </si>
  <si>
    <t>AT3.3.1</t>
  </si>
  <si>
    <t>AT4.1</t>
  </si>
  <si>
    <t>AT4.1.1</t>
  </si>
  <si>
    <t>AT4.1.8</t>
  </si>
  <si>
    <t>AT5.1</t>
  </si>
  <si>
    <t>AT5.1.1</t>
  </si>
  <si>
    <t>AT5.1.2</t>
  </si>
  <si>
    <t>XD1.1</t>
  </si>
  <si>
    <t>XD1.1.1</t>
  </si>
  <si>
    <t>XD2.1</t>
  </si>
  <si>
    <t>XD2.1.1</t>
  </si>
  <si>
    <t>XD2.1.2</t>
  </si>
  <si>
    <t>XD2.1.3</t>
  </si>
  <si>
    <t>SC1.1</t>
  </si>
  <si>
    <t>SC1.1.1</t>
  </si>
  <si>
    <t>SC1.1.2</t>
  </si>
  <si>
    <t>SC2.1</t>
  </si>
  <si>
    <t>SC2.1.1</t>
  </si>
  <si>
    <t>SC2.1.2</t>
  </si>
  <si>
    <t>SX1.1</t>
  </si>
  <si>
    <t>SX1.1.1</t>
  </si>
  <si>
    <t>LD2.1</t>
  </si>
  <si>
    <t>LD2.1.1</t>
  </si>
  <si>
    <t>LD4.1.3</t>
  </si>
  <si>
    <t>LD4.1.4</t>
  </si>
  <si>
    <t>HC1.1</t>
  </si>
  <si>
    <t>HC1.1.1</t>
  </si>
  <si>
    <t>HC1.1.2</t>
  </si>
  <si>
    <t>HC1.2</t>
  </si>
  <si>
    <t>HC1.2.1</t>
  </si>
  <si>
    <t>HC2.1</t>
  </si>
  <si>
    <t>HC2.1.1</t>
  </si>
  <si>
    <t>HC7.1</t>
  </si>
  <si>
    <t>HC7.1.1</t>
  </si>
  <si>
    <t>HC7.1.2</t>
  </si>
  <si>
    <t>HC7.1.3</t>
  </si>
  <si>
    <t>CN1.1</t>
  </si>
  <si>
    <t>CN1.1.1</t>
  </si>
  <si>
    <t>CN2.1</t>
  </si>
  <si>
    <t>CN2.1.1</t>
  </si>
  <si>
    <t>CN3.1</t>
  </si>
  <si>
    <t>KS1.1</t>
  </si>
  <si>
    <t>KS1.1.1</t>
  </si>
  <si>
    <t>KS5.1</t>
  </si>
  <si>
    <t>KS5.1.1</t>
  </si>
  <si>
    <t>KS6.1</t>
  </si>
  <si>
    <t>KS6.1.1</t>
  </si>
  <si>
    <t>QT1.1</t>
  </si>
  <si>
    <t>QT1.1.1</t>
  </si>
  <si>
    <t>QT2.1</t>
  </si>
  <si>
    <t>QT2.1.1</t>
  </si>
  <si>
    <t>QT2.1.2</t>
  </si>
  <si>
    <t>VH1.1</t>
  </si>
  <si>
    <t>VH1.1.1</t>
  </si>
  <si>
    <t>TS</t>
  </si>
  <si>
    <t>a=a1*a2*a3*a4*a5</t>
  </si>
  <si>
    <t>KQ</t>
  </si>
  <si>
    <t>TL=TH/KH; TH-KH; Hệ số</t>
  </si>
  <si>
    <t xml:space="preserve">Trọng số cấp 1 </t>
  </si>
  <si>
    <t xml:space="preserve">Trọng số cấp 4 </t>
  </si>
  <si>
    <t xml:space="preserve">Giá bán điện bình quân </t>
  </si>
  <si>
    <t>KH1.5.1</t>
  </si>
  <si>
    <t>KT4.1</t>
  </si>
  <si>
    <t xml:space="preserve">Trọng số chỉ tiêu  </t>
  </si>
  <si>
    <t>B1</t>
  </si>
  <si>
    <t>B2</t>
  </si>
  <si>
    <t>C2</t>
  </si>
  <si>
    <t>B1.1</t>
  </si>
  <si>
    <t>C2.1</t>
  </si>
  <si>
    <t>B1.1.1</t>
  </si>
  <si>
    <t>B2.1.1</t>
  </si>
  <si>
    <t>C2.1.1</t>
  </si>
  <si>
    <t>C3</t>
  </si>
  <si>
    <t>C3.1</t>
  </si>
  <si>
    <t>B2.1</t>
  </si>
  <si>
    <t>C3.1.1</t>
  </si>
  <si>
    <t xml:space="preserve">Chỉ số tiếp cận điện năng của Khách hàng có TBA chuyên dùng </t>
  </si>
  <si>
    <t>Chỉ số tiếp cận điện năng của Khách hàng trên lưới hạ áp khu vực Thàng phố, Thị xã, Thị Trấn</t>
  </si>
  <si>
    <t>I3.2.2</t>
  </si>
  <si>
    <t>Chỉ số tiếp cận điện năng của Khách hàng trên lưới hạ áp khu vực nông thôn</t>
  </si>
  <si>
    <t>Kiểm tra, giám sát MBĐ</t>
  </si>
  <si>
    <t>Thực hiện kiểm tra, giám sát MBĐ</t>
  </si>
  <si>
    <t>Triển khai Kiểm tra, giám sát MBĐ</t>
  </si>
  <si>
    <t>NHÓM CÁC CHỈ TIÊU CHUNG (KPI CHUNG)</t>
  </si>
  <si>
    <t>A.3</t>
  </si>
  <si>
    <t>HC4</t>
  </si>
  <si>
    <t>Công tác Quan hệ cộng đồng</t>
  </si>
  <si>
    <t>HC4.1</t>
  </si>
  <si>
    <t>Thực hiện viết bài cho trang website của Công ty theo quy định</t>
  </si>
  <si>
    <t>HC4.1.1</t>
  </si>
  <si>
    <t>Số lượng</t>
  </si>
  <si>
    <t>Số lượt kiểm tra</t>
  </si>
  <si>
    <t>Số lần kiểm tra nội bộ</t>
  </si>
  <si>
    <t>Ngày 12 tháng 06 năm 2018</t>
  </si>
  <si>
    <t>Điểm</t>
  </si>
  <si>
    <t>Lập và thực hiện kế hoạch PCCC theo qui định</t>
  </si>
  <si>
    <t>Lập, triển khai thực hiện kế hoạch huấn luyện và kiểm tra QTAT của Công ty, Điện lực</t>
  </si>
  <si>
    <t>Tổng hợp các điểm vi phạm và nguy cơ gây mất an toàn HLBVAT công trình điện, lưu trữ hồ sơ, báo cáo theo quy định</t>
  </si>
  <si>
    <t xml:space="preserve">Triển khai công tác quản lý HLBVATCTĐ </t>
  </si>
  <si>
    <t>Thực hiện công tác PCTT&amp;TKCN theo quy định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</si>
</sst>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1" formatCode="_(* #,##0_);_(* \(#,##0\);_(* &quot;-&quot;_);_(@_)"/>
    <numFmt numFmtId="44" formatCode="_(&quot;$&quot;* #,##0.00_);_(&quot;$&quot;* \(#,##0.00\);_(&quot;$&quot;* &quot;-&quot;??_);_(@_)"/>
    <numFmt numFmtId="43" formatCode="_(* #,##0.00_);_(* \(#,##0.00\);_(* &quot;-&quot;??_);_(@_)"/>
    <numFmt numFmtId="164" formatCode="_-* #,##0.00_-;\-* #,##0.00_-;_-* &quot;-&quot;??_-;_-@_-"/>
    <numFmt numFmtId="165" formatCode="_-* #,##0.00\ _₫_-;\-* #,##0.00\ _₫_-;_-* &quot;-&quot;??\ _₫_-;_-@_-"/>
    <numFmt numFmtId="166" formatCode="&quot;\&quot;#,##0.00;[Red]&quot;\&quot;&quot;\&quot;&quot;\&quot;&quot;\&quot;&quot;\&quot;&quot;\&quot;\-#,##0.00"/>
    <numFmt numFmtId="167" formatCode="&quot;\&quot;#,##0;[Red]&quot;\&quot;&quot;\&quot;\-#,##0"/>
    <numFmt numFmtId="168" formatCode="0.0%"/>
    <numFmt numFmtId="169" formatCode="_-* #,##0.0_-;\-* #,##0.0_-;_-* &quot;-&quot;??_-;_-@_-"/>
    <numFmt numFmtId="170" formatCode="\$#,##0\ ;\(\$#,##0\)"/>
    <numFmt numFmtId="171" formatCode="_(* #,##0.00_);_(* \(#,##0.00\);_(* \-??_);_(@_)"/>
    <numFmt numFmtId="172" formatCode="_-* #,##0.00_-;\-* #,##0.00_-;_-* \-??_-;_-@_-"/>
    <numFmt numFmtId="173" formatCode="_(* #,##0_);_(* \(#,##0\);_(* &quot;-&quot;??_);_(@_)"/>
    <numFmt numFmtId="174" formatCode="_(* #,##0.0_);_(* \(#,##0.0\);_(* &quot;-&quot;??_);_(@_)"/>
    <numFmt numFmtId="175" formatCode="_(* #,##0.0_);_(* \(#,##0.0\);_(* &quot;-&quot;?_);_(@_)"/>
    <numFmt numFmtId="176" formatCode="0.0"/>
    <numFmt numFmtId="177" formatCode="0.0000%"/>
  </numFmts>
  <fonts count="62">
    <font>
      <sz val="12"/>
      <color theme="1"/>
      <name val="Calibri"/>
      <family val="2"/>
      <scheme val="minor"/>
    </font>
    <font>
      <sz val="11"/>
      <color theme="1"/>
      <name val="Calibri"/>
      <family val="2"/>
      <scheme val="minor"/>
    </font>
    <font>
      <sz val="11"/>
      <color indexed="8"/>
      <name val="Calibri"/>
      <family val="2"/>
    </font>
    <font>
      <sz val="12"/>
      <color indexed="8"/>
      <name val="Calibri"/>
      <family val="2"/>
    </font>
    <font>
      <b/>
      <sz val="12"/>
      <name val="Arial"/>
      <family val="2"/>
    </font>
    <font>
      <sz val="10"/>
      <name val="Arial"/>
      <family val="2"/>
    </font>
    <font>
      <sz val="14"/>
      <name val="??"/>
      <family val="3"/>
    </font>
    <font>
      <sz val="10"/>
      <name val="???"/>
      <family val="3"/>
    </font>
    <font>
      <sz val="10"/>
      <name val=".VnTime"/>
      <family val="2"/>
    </font>
    <font>
      <sz val="11"/>
      <color indexed="8"/>
      <name val="Calibri"/>
      <family val="2"/>
    </font>
    <font>
      <sz val="10"/>
      <color indexed="8"/>
      <name val="Arial"/>
      <family val="2"/>
    </font>
    <font>
      <sz val="9"/>
      <color indexed="8"/>
      <name val="Arial"/>
      <family val="2"/>
    </font>
    <font>
      <sz val="11"/>
      <color indexed="8"/>
      <name val="Arial"/>
      <family val="2"/>
    </font>
    <font>
      <sz val="14"/>
      <name val="Times New Roman"/>
      <family val="1"/>
    </font>
    <font>
      <sz val="11"/>
      <name val="ＭＳ Ｐゴシック"/>
      <family val="3"/>
      <charset val="128"/>
    </font>
    <font>
      <sz val="10"/>
      <name val="Arial"/>
      <family val="2"/>
    </font>
    <font>
      <sz val="12"/>
      <name val="Arial"/>
      <family val="2"/>
    </font>
    <font>
      <sz val="14"/>
      <name val="Times New Roman"/>
      <family val="1"/>
    </font>
    <font>
      <sz val="11"/>
      <color indexed="8"/>
      <name val="Calibri"/>
      <family val="2"/>
    </font>
    <font>
      <b/>
      <sz val="12"/>
      <name val="Times New Roman"/>
      <family val="1"/>
    </font>
    <font>
      <sz val="12"/>
      <name val="Times New Roman"/>
      <family val="1"/>
    </font>
    <font>
      <b/>
      <i/>
      <sz val="12"/>
      <name val="Times New Roman"/>
      <family val="1"/>
    </font>
    <font>
      <b/>
      <i/>
      <u/>
      <sz val="12"/>
      <name val="Times New Roman"/>
      <family val="1"/>
    </font>
    <font>
      <i/>
      <sz val="12"/>
      <name val="Times New Roman"/>
      <family val="1"/>
    </font>
    <font>
      <sz val="12"/>
      <color indexed="10"/>
      <name val="Times New Roman"/>
      <family val="1"/>
    </font>
    <font>
      <sz val="12"/>
      <color indexed="8"/>
      <name val="Times New Roman"/>
      <family val="1"/>
    </font>
    <font>
      <b/>
      <sz val="11"/>
      <name val="Times New Roman"/>
      <family val="1"/>
    </font>
    <font>
      <sz val="11"/>
      <name val="Times New Roman"/>
      <family val="1"/>
      <charset val="163"/>
    </font>
    <font>
      <sz val="11"/>
      <color indexed="8"/>
      <name val="Times New Roman"/>
      <family val="1"/>
    </font>
    <font>
      <i/>
      <sz val="12"/>
      <color indexed="8"/>
      <name val="Times New Roman"/>
      <family val="1"/>
    </font>
    <font>
      <b/>
      <sz val="12"/>
      <color indexed="8"/>
      <name val="Times New Roman"/>
      <family val="1"/>
    </font>
    <font>
      <i/>
      <sz val="11.5"/>
      <color indexed="8"/>
      <name val="Times New Roman"/>
      <family val="1"/>
    </font>
    <font>
      <sz val="11"/>
      <name val="Arial"/>
      <family val="2"/>
    </font>
    <font>
      <b/>
      <i/>
      <sz val="12"/>
      <color indexed="8"/>
      <name val="Times New Roman"/>
      <family val="1"/>
    </font>
    <font>
      <b/>
      <sz val="14"/>
      <name val="Times New Roman"/>
      <family val="1"/>
    </font>
    <font>
      <sz val="10"/>
      <name val="Arial"/>
      <family val="2"/>
      <charset val="163"/>
    </font>
    <font>
      <sz val="14"/>
      <name val="Times New Roman"/>
      <family val="1"/>
      <charset val="1"/>
    </font>
    <font>
      <sz val="11"/>
      <color indexed="8"/>
      <name val="Calibri"/>
      <family val="2"/>
      <charset val="1"/>
    </font>
    <font>
      <sz val="11"/>
      <name val="Times New Roman"/>
      <family val="1"/>
    </font>
    <font>
      <sz val="12"/>
      <color indexed="15"/>
      <name val="Times New Roman"/>
      <family val="1"/>
    </font>
    <font>
      <sz val="12"/>
      <color indexed="15"/>
      <name val="Tahoma"/>
      <family val="2"/>
    </font>
    <font>
      <sz val="11"/>
      <color indexed="15"/>
      <name val="Times New Roman"/>
      <family val="1"/>
    </font>
    <font>
      <b/>
      <sz val="11"/>
      <color indexed="15"/>
      <name val="Times New Roman"/>
      <family val="1"/>
    </font>
    <font>
      <b/>
      <sz val="9"/>
      <color indexed="81"/>
      <name val="Tahoma"/>
      <family val="2"/>
    </font>
    <font>
      <sz val="9"/>
      <color indexed="81"/>
      <name val="Tahoma"/>
      <family val="2"/>
    </font>
    <font>
      <sz val="12"/>
      <color theme="1"/>
      <name val="Calibri"/>
      <family val="2"/>
      <scheme val="minor"/>
    </font>
    <font>
      <sz val="11"/>
      <color theme="1"/>
      <name val="Calibri"/>
      <family val="2"/>
      <scheme val="minor"/>
    </font>
    <font>
      <u/>
      <sz val="12"/>
      <color theme="10"/>
      <name val="Calibri"/>
      <family val="2"/>
      <scheme val="minor"/>
    </font>
    <font>
      <sz val="11"/>
      <color theme="1"/>
      <name val="Arial"/>
      <family val="2"/>
    </font>
    <font>
      <sz val="10"/>
      <color rgb="FF000000"/>
      <name val="Arial"/>
      <family val="2"/>
    </font>
    <font>
      <sz val="9"/>
      <color theme="1"/>
      <name val="Arial"/>
      <family val="2"/>
    </font>
    <font>
      <sz val="12"/>
      <color theme="1"/>
      <name val="Times New Roman"/>
      <family val="1"/>
    </font>
    <font>
      <b/>
      <sz val="12"/>
      <color rgb="FFC00000"/>
      <name val="Times New Roman"/>
      <family val="1"/>
    </font>
    <font>
      <b/>
      <i/>
      <sz val="12"/>
      <color rgb="FFC00000"/>
      <name val="Times New Roman"/>
      <family val="1"/>
    </font>
    <font>
      <sz val="12"/>
      <color rgb="FFC00000"/>
      <name val="Times New Roman"/>
      <family val="1"/>
    </font>
    <font>
      <sz val="12"/>
      <color rgb="FFFF0000"/>
      <name val="Times New Roman"/>
      <family val="1"/>
    </font>
    <font>
      <b/>
      <sz val="12"/>
      <color rgb="FFFF0000"/>
      <name val="Times New Roman"/>
      <family val="1"/>
    </font>
    <font>
      <sz val="11"/>
      <color rgb="FFFF0000"/>
      <name val="Times New Roman"/>
      <family val="1"/>
    </font>
    <font>
      <b/>
      <i/>
      <sz val="12"/>
      <color rgb="FFFF0000"/>
      <name val="Times New Roman"/>
      <family val="1"/>
    </font>
    <font>
      <sz val="11"/>
      <color rgb="FFFF0000"/>
      <name val="Times New Roman"/>
      <family val="1"/>
      <charset val="163"/>
    </font>
    <font>
      <i/>
      <sz val="12"/>
      <color rgb="FFFF0000"/>
      <name val="Times New Roman"/>
      <family val="1"/>
    </font>
    <font>
      <sz val="12"/>
      <color rgb="FFFF0000"/>
      <name val="Calibri"/>
      <family val="2"/>
      <scheme val="minor"/>
    </font>
  </fonts>
  <fills count="21">
    <fill>
      <patternFill patternType="none"/>
    </fill>
    <fill>
      <patternFill patternType="gray125"/>
    </fill>
    <fill>
      <patternFill patternType="solid">
        <fgColor indexed="26"/>
        <bgColor indexed="64"/>
      </patternFill>
    </fill>
    <fill>
      <patternFill patternType="solid">
        <fgColor indexed="53"/>
        <bgColor indexed="64"/>
      </patternFill>
    </fill>
    <fill>
      <patternFill patternType="solid">
        <fgColor indexed="9"/>
        <bgColor indexed="64"/>
      </patternFill>
    </fill>
    <fill>
      <patternFill patternType="solid">
        <fgColor indexed="13"/>
        <bgColor indexed="64"/>
      </patternFill>
    </fill>
    <fill>
      <patternFill patternType="solid">
        <fgColor indexed="10"/>
        <bgColor indexed="64"/>
      </patternFill>
    </fill>
    <fill>
      <patternFill patternType="solid">
        <fgColor indexed="11"/>
        <bgColor indexed="64"/>
      </patternFill>
    </fill>
    <fill>
      <patternFill patternType="solid">
        <fgColor indexed="51"/>
        <bgColor indexed="64"/>
      </patternFill>
    </fill>
    <fill>
      <patternFill patternType="solid">
        <fgColor indexed="21"/>
        <bgColor indexed="64"/>
      </patternFill>
    </fill>
    <fill>
      <patternFill patternType="solid">
        <fgColor indexed="27"/>
        <bgColor indexed="64"/>
      </patternFill>
    </fill>
    <fill>
      <patternFill patternType="solid">
        <fgColor indexed="43"/>
        <bgColor indexed="64"/>
      </patternFill>
    </fill>
    <fill>
      <patternFill patternType="solid">
        <fgColor rgb="FFFFFF00"/>
        <bgColor indexed="64"/>
      </patternFill>
    </fill>
    <fill>
      <patternFill patternType="solid">
        <fgColor rgb="FFC00000"/>
        <bgColor indexed="64"/>
      </patternFill>
    </fill>
    <fill>
      <patternFill patternType="solid">
        <fgColor rgb="FF00B05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indexed="22"/>
        <bgColor indexed="64"/>
      </patternFill>
    </fill>
    <fill>
      <patternFill patternType="solid">
        <fgColor rgb="FF00B0F0"/>
        <bgColor indexed="64"/>
      </patternFill>
    </fill>
  </fills>
  <borders count="18">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hair">
        <color indexed="64"/>
      </top>
      <bottom/>
      <diagonal/>
    </border>
    <border>
      <left/>
      <right style="thin">
        <color indexed="64"/>
      </right>
      <top/>
      <bottom/>
      <diagonal/>
    </border>
    <border>
      <left/>
      <right style="thin">
        <color indexed="64"/>
      </right>
      <top/>
      <bottom style="thin">
        <color indexed="64"/>
      </bottom>
      <diagonal/>
    </border>
  </borders>
  <cellStyleXfs count="241">
    <xf numFmtId="0" fontId="0" fillId="0" borderId="0"/>
    <xf numFmtId="166" fontId="5" fillId="0" borderId="0" applyFont="0" applyFill="0" applyBorder="0" applyAlignment="0" applyProtection="0"/>
    <xf numFmtId="0" fontId="6" fillId="0" borderId="0" applyFont="0" applyFill="0" applyBorder="0" applyAlignment="0" applyProtection="0"/>
    <xf numFmtId="167" fontId="5" fillId="0" borderId="0" applyFont="0" applyFill="0" applyBorder="0" applyAlignment="0" applyProtection="0"/>
    <xf numFmtId="40" fontId="6" fillId="0" borderId="0" applyFont="0" applyFill="0" applyBorder="0" applyAlignment="0" applyProtection="0"/>
    <xf numFmtId="38" fontId="6" fillId="0" borderId="0" applyFont="0" applyFill="0" applyBorder="0" applyAlignment="0" applyProtection="0"/>
    <xf numFmtId="10" fontId="5" fillId="0" borderId="0" applyFont="0" applyFill="0" applyBorder="0" applyAlignment="0" applyProtection="0"/>
    <xf numFmtId="0" fontId="7" fillId="0" borderId="0"/>
    <xf numFmtId="43" fontId="3" fillId="0" borderId="0" applyFont="0" applyFill="0" applyBorder="0" applyAlignment="0" applyProtection="0"/>
    <xf numFmtId="41" fontId="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45" fillId="0" borderId="0" applyFont="0" applyFill="0" applyBorder="0" applyAlignment="0" applyProtection="0"/>
    <xf numFmtId="164" fontId="45" fillId="0" borderId="0" applyFont="0" applyFill="0" applyBorder="0" applyAlignment="0" applyProtection="0"/>
    <xf numFmtId="43" fontId="8" fillId="0" borderId="0" applyFont="0" applyFill="0" applyBorder="0" applyAlignment="0" applyProtection="0"/>
    <xf numFmtId="43" fontId="5"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10" fillId="0" borderId="0" applyFont="0" applyFill="0" applyBorder="0" applyAlignment="0" applyProtection="0"/>
    <xf numFmtId="43" fontId="11" fillId="0" borderId="0" applyFont="0" applyFill="0" applyBorder="0" applyAlignment="0" applyProtection="0"/>
    <xf numFmtId="165" fontId="12"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5"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4" fontId="12" fillId="0" borderId="0" applyFont="0" applyFill="0" applyBorder="0" applyAlignment="0" applyProtection="0"/>
    <xf numFmtId="169" fontId="12" fillId="0" borderId="0" applyFont="0" applyFill="0" applyBorder="0" applyAlignment="0" applyProtection="0"/>
    <xf numFmtId="164" fontId="3" fillId="0" borderId="0" applyFont="0" applyFill="0" applyBorder="0" applyAlignment="0" applyProtection="0"/>
    <xf numFmtId="3" fontId="5"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0" fontId="5" fillId="0" borderId="0" applyFont="0" applyFill="0" applyBorder="0" applyAlignment="0" applyProtection="0"/>
    <xf numFmtId="0" fontId="5" fillId="0" borderId="0" applyFont="0" applyFill="0" applyBorder="0" applyAlignment="0" applyProtection="0"/>
    <xf numFmtId="171" fontId="9" fillId="0" borderId="0" applyBorder="0" applyProtection="0"/>
    <xf numFmtId="171" fontId="18" fillId="0" borderId="0" applyBorder="0" applyProtection="0"/>
    <xf numFmtId="171" fontId="37" fillId="0" borderId="0" applyBorder="0" applyProtection="0"/>
    <xf numFmtId="171" fontId="2" fillId="0" borderId="0" applyBorder="0" applyProtection="0"/>
    <xf numFmtId="171" fontId="2" fillId="0" borderId="0" applyBorder="0" applyProtection="0"/>
    <xf numFmtId="171" fontId="2" fillId="0" borderId="0" applyBorder="0" applyProtection="0"/>
    <xf numFmtId="171" fontId="2" fillId="0" borderId="0" applyBorder="0" applyProtection="0"/>
    <xf numFmtId="172" fontId="9" fillId="0" borderId="0" applyBorder="0" applyProtection="0"/>
    <xf numFmtId="172" fontId="9" fillId="0" borderId="0" applyBorder="0" applyProtection="0"/>
    <xf numFmtId="172" fontId="2" fillId="0" borderId="0" applyBorder="0" applyProtection="0"/>
    <xf numFmtId="172" fontId="18" fillId="0" borderId="0" applyBorder="0" applyProtection="0"/>
    <xf numFmtId="172" fontId="37" fillId="0" borderId="0" applyBorder="0" applyProtection="0"/>
    <xf numFmtId="172" fontId="2" fillId="0" borderId="0" applyBorder="0" applyProtection="0"/>
    <xf numFmtId="172" fontId="2" fillId="0" borderId="0" applyBorder="0" applyProtection="0"/>
    <xf numFmtId="172" fontId="2" fillId="0" borderId="0" applyBorder="0" applyProtection="0"/>
    <xf numFmtId="172" fontId="2" fillId="0" borderId="0" applyBorder="0" applyProtection="0"/>
    <xf numFmtId="0" fontId="13" fillId="0" borderId="0"/>
    <xf numFmtId="0" fontId="17" fillId="0" borderId="0"/>
    <xf numFmtId="0" fontId="13" fillId="0" borderId="0"/>
    <xf numFmtId="0" fontId="36" fillId="0" borderId="0"/>
    <xf numFmtId="0" fontId="14" fillId="0" borderId="0">
      <alignment vertical="center"/>
    </xf>
    <xf numFmtId="9" fontId="9" fillId="0" borderId="0" applyBorder="0" applyProtection="0"/>
    <xf numFmtId="9" fontId="18" fillId="0" borderId="0" applyBorder="0" applyProtection="0"/>
    <xf numFmtId="9" fontId="9" fillId="0" borderId="0" applyBorder="0" applyProtection="0"/>
    <xf numFmtId="9" fontId="2" fillId="0" borderId="0" applyBorder="0" applyProtection="0"/>
    <xf numFmtId="9" fontId="37" fillId="0" borderId="0" applyBorder="0" applyProtection="0"/>
    <xf numFmtId="9" fontId="2" fillId="0" borderId="0" applyBorder="0" applyProtection="0"/>
    <xf numFmtId="9" fontId="9" fillId="0" borderId="0" applyBorder="0" applyProtection="0"/>
    <xf numFmtId="9" fontId="2" fillId="0" borderId="0" applyBorder="0" applyProtection="0"/>
    <xf numFmtId="9" fontId="9" fillId="0" borderId="0" applyBorder="0" applyProtection="0"/>
    <xf numFmtId="9" fontId="2" fillId="0" borderId="0" applyBorder="0" applyProtection="0"/>
    <xf numFmtId="9" fontId="9" fillId="0" borderId="0" applyBorder="0" applyProtection="0"/>
    <xf numFmtId="9" fontId="18" fillId="0" borderId="0" applyBorder="0" applyProtection="0"/>
    <xf numFmtId="9" fontId="37" fillId="0" borderId="0" applyBorder="0" applyProtection="0"/>
    <xf numFmtId="9" fontId="2" fillId="0" borderId="0" applyBorder="0" applyProtection="0"/>
    <xf numFmtId="9" fontId="2" fillId="0" borderId="0" applyBorder="0" applyProtection="0"/>
    <xf numFmtId="9" fontId="2" fillId="0" borderId="0" applyBorder="0" applyProtection="0"/>
    <xf numFmtId="9" fontId="2" fillId="0" borderId="0" applyBorder="0" applyProtection="0"/>
    <xf numFmtId="0" fontId="15" fillId="0" borderId="0">
      <alignment vertical="center"/>
    </xf>
    <xf numFmtId="0" fontId="5" fillId="0" borderId="0">
      <alignment vertical="center"/>
    </xf>
    <xf numFmtId="0" fontId="35" fillId="0" borderId="0">
      <alignment vertical="center"/>
    </xf>
    <xf numFmtId="2" fontId="5" fillId="0" borderId="0" applyFont="0" applyFill="0" applyBorder="0" applyAlignment="0" applyProtection="0"/>
    <xf numFmtId="0" fontId="4" fillId="0" borderId="1" applyNumberFormat="0" applyAlignment="0" applyProtection="0">
      <alignment horizontal="left" vertical="center"/>
    </xf>
    <xf numFmtId="0" fontId="4" fillId="0" borderId="2">
      <alignment horizontal="left" vertical="center"/>
    </xf>
    <xf numFmtId="0" fontId="47" fillId="0" borderId="0" applyNumberFormat="0" applyFill="0" applyBorder="0" applyAlignment="0" applyProtection="0"/>
    <xf numFmtId="0" fontId="5" fillId="0" borderId="0"/>
    <xf numFmtId="0" fontId="5" fillId="0" borderId="0"/>
    <xf numFmtId="0" fontId="5" fillId="0" borderId="0"/>
    <xf numFmtId="0" fontId="48" fillId="0" borderId="0"/>
    <xf numFmtId="0" fontId="49" fillId="0" borderId="0"/>
    <xf numFmtId="0" fontId="46" fillId="0" borderId="0"/>
    <xf numFmtId="0" fontId="46" fillId="0" borderId="0"/>
    <xf numFmtId="0" fontId="46" fillId="0" borderId="0"/>
    <xf numFmtId="0" fontId="8" fillId="0" borderId="0"/>
    <xf numFmtId="0" fontId="5" fillId="0" borderId="0"/>
    <xf numFmtId="0" fontId="50" fillId="0" borderId="0"/>
    <xf numFmtId="0" fontId="14" fillId="0" borderId="0">
      <alignment vertical="center"/>
    </xf>
    <xf numFmtId="0" fontId="5"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5" fillId="0" borderId="0"/>
    <xf numFmtId="0" fontId="5" fillId="0" borderId="0"/>
    <xf numFmtId="0" fontId="5" fillId="0" borderId="0"/>
    <xf numFmtId="0" fontId="5" fillId="0" borderId="0"/>
    <xf numFmtId="0" fontId="8" fillId="0" borderId="0"/>
    <xf numFmtId="0" fontId="5" fillId="0" borderId="0"/>
    <xf numFmtId="0" fontId="50"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13" fillId="0" borderId="0"/>
    <xf numFmtId="0" fontId="5" fillId="0" borderId="0"/>
    <xf numFmtId="0" fontId="5" fillId="0" borderId="0"/>
    <xf numFmtId="0" fontId="5" fillId="0" borderId="0"/>
    <xf numFmtId="9" fontId="3" fillId="0" borderId="0" applyFont="0" applyFill="0" applyBorder="0" applyAlignment="0" applyProtection="0"/>
    <xf numFmtId="9" fontId="11" fillId="0" borderId="0" applyFont="0" applyFill="0" applyBorder="0" applyAlignment="0" applyProtection="0"/>
    <xf numFmtId="9" fontId="14" fillId="0" borderId="0" applyFont="0" applyFill="0" applyBorder="0" applyAlignment="0" applyProtection="0">
      <alignment vertical="center"/>
    </xf>
    <xf numFmtId="9" fontId="5"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3" fillId="0" borderId="0" applyFont="0" applyFill="0" applyBorder="0" applyAlignment="0" applyProtection="0"/>
    <xf numFmtId="9" fontId="5" fillId="0" borderId="0" applyFont="0" applyFill="0" applyBorder="0" applyAlignment="0" applyProtection="0"/>
    <xf numFmtId="9" fontId="1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71" fontId="2" fillId="0" borderId="0" applyBorder="0" applyProtection="0"/>
    <xf numFmtId="171" fontId="2" fillId="0" borderId="0" applyBorder="0" applyProtection="0"/>
    <xf numFmtId="172" fontId="2" fillId="0" borderId="0" applyBorder="0" applyProtection="0"/>
    <xf numFmtId="172" fontId="2" fillId="0" borderId="0" applyBorder="0" applyProtection="0"/>
    <xf numFmtId="172" fontId="2" fillId="0" borderId="0" applyBorder="0" applyProtection="0"/>
    <xf numFmtId="0" fontId="13" fillId="0" borderId="0"/>
    <xf numFmtId="9" fontId="2" fillId="0" borderId="0" applyBorder="0" applyProtection="0"/>
    <xf numFmtId="9" fontId="2" fillId="0" borderId="0" applyBorder="0" applyProtection="0"/>
    <xf numFmtId="9" fontId="2" fillId="0" borderId="0" applyBorder="0" applyProtection="0"/>
    <xf numFmtId="9" fontId="2" fillId="0" borderId="0" applyBorder="0" applyProtection="0"/>
    <xf numFmtId="9" fontId="2" fillId="0" borderId="0" applyBorder="0" applyProtection="0"/>
    <xf numFmtId="9" fontId="2" fillId="0" borderId="0" applyBorder="0" applyProtection="0"/>
    <xf numFmtId="9" fontId="2" fillId="0" borderId="0" applyBorder="0" applyProtection="0"/>
    <xf numFmtId="0" fontId="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653">
    <xf numFmtId="0" fontId="0" fillId="0" borderId="0" xfId="0"/>
    <xf numFmtId="2" fontId="16" fillId="0" borderId="3" xfId="133" applyNumberFormat="1" applyFont="1" applyFill="1" applyBorder="1" applyAlignment="1">
      <alignment horizontal="center" vertical="center" wrapText="1"/>
    </xf>
    <xf numFmtId="0" fontId="19" fillId="0" borderId="0" xfId="0" applyFont="1" applyBorder="1" applyAlignment="1">
      <alignment horizontal="center" vertical="center" wrapText="1"/>
    </xf>
    <xf numFmtId="0" fontId="20" fillId="0" borderId="0" xfId="0" applyFont="1" applyAlignment="1">
      <alignment horizontal="justify" vertical="center"/>
    </xf>
    <xf numFmtId="0" fontId="20" fillId="0" borderId="0" xfId="0" applyFont="1" applyBorder="1" applyAlignment="1">
      <alignment horizontal="justify" vertical="center" wrapText="1"/>
    </xf>
    <xf numFmtId="0" fontId="20" fillId="0" borderId="0" xfId="0" applyFont="1" applyFill="1" applyAlignment="1">
      <alignment horizontal="center" vertical="center"/>
    </xf>
    <xf numFmtId="0" fontId="19" fillId="2" borderId="3" xfId="0" applyNumberFormat="1"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0" xfId="0" applyFont="1" applyFill="1" applyAlignment="1">
      <alignment horizontal="justify" vertical="center"/>
    </xf>
    <xf numFmtId="0" fontId="20" fillId="0" borderId="3" xfId="0" applyFont="1" applyBorder="1" applyAlignment="1">
      <alignment horizontal="center" vertical="center"/>
    </xf>
    <xf numFmtId="0" fontId="20" fillId="0" borderId="3" xfId="0" applyNumberFormat="1" applyFont="1" applyFill="1" applyBorder="1" applyAlignment="1">
      <alignment horizontal="center" vertical="center" wrapText="1"/>
    </xf>
    <xf numFmtId="0" fontId="20" fillId="0" borderId="3" xfId="0" applyNumberFormat="1" applyFont="1" applyFill="1" applyBorder="1" applyAlignment="1">
      <alignment horizontal="center" vertical="center"/>
    </xf>
    <xf numFmtId="0" fontId="20" fillId="0" borderId="3" xfId="0" applyFont="1" applyBorder="1" applyAlignment="1">
      <alignment horizontal="center" vertical="center" wrapText="1"/>
    </xf>
    <xf numFmtId="0" fontId="20" fillId="0" borderId="3" xfId="0" applyNumberFormat="1" applyFont="1" applyFill="1" applyBorder="1" applyAlignment="1">
      <alignment vertical="center" wrapText="1"/>
    </xf>
    <xf numFmtId="0" fontId="20" fillId="0" borderId="0" xfId="0" applyFont="1" applyAlignment="1">
      <alignment horizontal="center" vertical="center"/>
    </xf>
    <xf numFmtId="0" fontId="20" fillId="4" borderId="3" xfId="0" applyNumberFormat="1" applyFont="1" applyFill="1" applyBorder="1" applyAlignment="1">
      <alignment horizontal="center" vertical="center" wrapText="1"/>
    </xf>
    <xf numFmtId="0" fontId="20" fillId="0" borderId="3" xfId="0" applyFont="1" applyBorder="1" applyAlignment="1">
      <alignment horizontal="justify" vertical="center"/>
    </xf>
    <xf numFmtId="0" fontId="25" fillId="0" borderId="3" xfId="0" applyFont="1" applyBorder="1" applyAlignment="1">
      <alignment horizontal="center" vertical="center" wrapText="1"/>
    </xf>
    <xf numFmtId="0" fontId="25" fillId="0" borderId="3" xfId="0" applyFont="1" applyBorder="1" applyAlignment="1">
      <alignment horizontal="center" wrapText="1"/>
    </xf>
    <xf numFmtId="0" fontId="20" fillId="0" borderId="3" xfId="0" applyFont="1" applyFill="1" applyBorder="1" applyAlignment="1">
      <alignment wrapText="1"/>
    </xf>
    <xf numFmtId="0" fontId="20" fillId="0" borderId="3" xfId="0" applyFont="1" applyBorder="1" applyAlignment="1">
      <alignment vertical="center" wrapText="1"/>
    </xf>
    <xf numFmtId="0" fontId="20" fillId="0" borderId="3" xfId="0" applyFont="1" applyBorder="1" applyAlignment="1">
      <alignment wrapText="1"/>
    </xf>
    <xf numFmtId="0" fontId="20" fillId="0" borderId="3" xfId="0" applyFont="1" applyBorder="1" applyAlignment="1">
      <alignment horizontal="left" vertical="center" wrapText="1"/>
    </xf>
    <xf numFmtId="0" fontId="20" fillId="0" borderId="4" xfId="112" applyFont="1" applyFill="1" applyBorder="1" applyAlignment="1">
      <alignment horizontal="justify" vertical="center" wrapText="1"/>
    </xf>
    <xf numFmtId="0" fontId="27" fillId="0" borderId="0" xfId="0" applyFont="1"/>
    <xf numFmtId="0" fontId="27" fillId="4" borderId="3" xfId="128" applyFont="1" applyFill="1" applyBorder="1" applyAlignment="1">
      <alignment horizontal="center" vertical="center" wrapText="1"/>
    </xf>
    <xf numFmtId="0" fontId="27" fillId="4" borderId="0" xfId="128" applyFont="1" applyFill="1" applyBorder="1" applyAlignment="1">
      <alignment horizontal="center" vertical="center" wrapText="1"/>
    </xf>
    <xf numFmtId="0" fontId="20" fillId="0" borderId="3" xfId="0" applyFont="1" applyFill="1" applyBorder="1" applyAlignment="1">
      <alignment horizontal="center" vertical="center"/>
    </xf>
    <xf numFmtId="0" fontId="19" fillId="0" borderId="4" xfId="0" applyFont="1" applyFill="1" applyBorder="1" applyAlignment="1">
      <alignment horizontal="center" vertical="center" wrapText="1"/>
    </xf>
    <xf numFmtId="0" fontId="19" fillId="0" borderId="5" xfId="0" applyFont="1" applyFill="1" applyBorder="1" applyAlignment="1">
      <alignment horizontal="center" vertical="center" wrapText="1"/>
    </xf>
    <xf numFmtId="0" fontId="19" fillId="0" borderId="3" xfId="0" applyFont="1" applyFill="1" applyBorder="1" applyAlignment="1">
      <alignment horizontal="center" vertical="center" wrapText="1"/>
    </xf>
    <xf numFmtId="0" fontId="19" fillId="0" borderId="3" xfId="0" applyFont="1" applyFill="1" applyBorder="1" applyAlignment="1">
      <alignment horizontal="left" vertical="center" wrapText="1"/>
    </xf>
    <xf numFmtId="9" fontId="19" fillId="12" borderId="6" xfId="129" applyFont="1" applyFill="1" applyBorder="1" applyAlignment="1">
      <alignment horizontal="center" vertical="center" wrapText="1"/>
    </xf>
    <xf numFmtId="0" fontId="20" fillId="0" borderId="3" xfId="0" applyFont="1" applyFill="1" applyBorder="1" applyAlignment="1">
      <alignment horizontal="left" vertical="center" wrapText="1"/>
    </xf>
    <xf numFmtId="0" fontId="20" fillId="0" borderId="0" xfId="0" applyFont="1" applyFill="1"/>
    <xf numFmtId="0" fontId="20" fillId="4" borderId="3" xfId="89" applyFont="1" applyFill="1" applyBorder="1" applyAlignment="1">
      <alignment vertical="center" wrapText="1"/>
    </xf>
    <xf numFmtId="9" fontId="20" fillId="0" borderId="3" xfId="133" applyFont="1" applyFill="1" applyBorder="1" applyAlignment="1">
      <alignment horizontal="center" vertical="center" wrapText="1"/>
    </xf>
    <xf numFmtId="174" fontId="23" fillId="0" borderId="3" xfId="10" applyNumberFormat="1" applyFont="1" applyFill="1" applyBorder="1" applyAlignment="1" applyProtection="1">
      <alignment horizontal="center" vertical="center" wrapText="1"/>
    </xf>
    <xf numFmtId="9" fontId="23" fillId="0" borderId="3" xfId="140" applyFont="1" applyFill="1" applyBorder="1" applyAlignment="1" applyProtection="1">
      <alignment horizontal="center" vertical="center" wrapText="1"/>
    </xf>
    <xf numFmtId="0" fontId="20" fillId="4" borderId="3" xfId="128" applyFont="1" applyFill="1" applyBorder="1" applyAlignment="1">
      <alignment horizontal="center" vertical="center" wrapText="1"/>
    </xf>
    <xf numFmtId="0" fontId="20" fillId="0" borderId="3" xfId="128" applyFont="1" applyFill="1" applyBorder="1" applyAlignment="1">
      <alignment horizontal="center" vertical="center" wrapText="1"/>
    </xf>
    <xf numFmtId="9" fontId="29" fillId="0" borderId="3" xfId="140" applyFont="1" applyFill="1" applyBorder="1" applyAlignment="1" applyProtection="1">
      <alignment horizontal="center" vertical="center" wrapText="1"/>
    </xf>
    <xf numFmtId="174" fontId="19" fillId="0" borderId="3" xfId="0" applyNumberFormat="1" applyFont="1" applyFill="1" applyBorder="1"/>
    <xf numFmtId="174" fontId="29" fillId="0" borderId="3" xfId="10" applyNumberFormat="1" applyFont="1" applyFill="1" applyBorder="1" applyAlignment="1" applyProtection="1">
      <alignment horizontal="center" vertical="center" wrapText="1"/>
    </xf>
    <xf numFmtId="0" fontId="25" fillId="0" borderId="3" xfId="0" applyFont="1" applyFill="1" applyBorder="1" applyAlignment="1">
      <alignment horizontal="center" vertical="center" wrapText="1"/>
    </xf>
    <xf numFmtId="0" fontId="20" fillId="0" borderId="3" xfId="0" applyFont="1" applyFill="1" applyBorder="1" applyAlignment="1">
      <alignment vertical="center" wrapText="1"/>
    </xf>
    <xf numFmtId="0" fontId="30" fillId="0" borderId="3" xfId="0" applyFont="1" applyFill="1" applyBorder="1" applyAlignment="1">
      <alignment horizontal="center" vertical="center" wrapText="1"/>
    </xf>
    <xf numFmtId="0" fontId="30" fillId="0" borderId="2" xfId="0" applyFont="1" applyFill="1" applyBorder="1" applyAlignment="1">
      <alignment vertical="center" wrapText="1"/>
    </xf>
    <xf numFmtId="0" fontId="19" fillId="13" borderId="3" xfId="0" applyFont="1" applyFill="1" applyBorder="1" applyAlignment="1">
      <alignment horizontal="center" vertical="center" wrapText="1"/>
    </xf>
    <xf numFmtId="174" fontId="31" fillId="0" borderId="3" xfId="10" applyNumberFormat="1" applyFont="1" applyFill="1" applyBorder="1" applyAlignment="1" applyProtection="1">
      <alignment horizontal="center" vertical="center" wrapText="1"/>
    </xf>
    <xf numFmtId="0" fontId="19" fillId="0" borderId="0" xfId="0" applyNumberFormat="1" applyFont="1" applyAlignment="1">
      <alignment horizontal="center"/>
    </xf>
    <xf numFmtId="0" fontId="26" fillId="0" borderId="3" xfId="0" applyFont="1" applyFill="1" applyBorder="1" applyAlignment="1">
      <alignment horizontal="center" vertical="center" wrapText="1"/>
    </xf>
    <xf numFmtId="9" fontId="19" fillId="13" borderId="7" xfId="0" applyNumberFormat="1" applyFont="1" applyFill="1" applyBorder="1" applyAlignment="1">
      <alignment horizontal="center" vertical="center" wrapText="1"/>
    </xf>
    <xf numFmtId="0" fontId="26" fillId="0" borderId="3" xfId="0" applyFont="1" applyFill="1" applyBorder="1" applyAlignment="1">
      <alignment vertical="center"/>
    </xf>
    <xf numFmtId="9" fontId="32" fillId="0" borderId="3" xfId="133" applyFont="1" applyFill="1" applyBorder="1" applyAlignment="1">
      <alignment horizontal="center" vertical="center" wrapText="1"/>
    </xf>
    <xf numFmtId="9" fontId="19" fillId="12" borderId="3" xfId="0" applyNumberFormat="1" applyFont="1" applyFill="1" applyBorder="1" applyAlignment="1">
      <alignment horizontal="center" vertical="center"/>
    </xf>
    <xf numFmtId="0" fontId="26" fillId="4" borderId="3" xfId="0" applyNumberFormat="1" applyFont="1" applyFill="1" applyBorder="1" applyAlignment="1">
      <alignment vertical="center" wrapText="1"/>
    </xf>
    <xf numFmtId="9" fontId="33" fillId="0" borderId="3" xfId="140" applyFont="1" applyFill="1" applyBorder="1" applyAlignment="1" applyProtection="1">
      <alignment horizontal="center" vertical="center" wrapText="1"/>
    </xf>
    <xf numFmtId="174" fontId="33" fillId="0" borderId="3" xfId="10" applyNumberFormat="1" applyFont="1" applyFill="1" applyBorder="1" applyAlignment="1" applyProtection="1">
      <alignment horizontal="center" vertical="center" wrapText="1"/>
    </xf>
    <xf numFmtId="0" fontId="19" fillId="0" borderId="0" xfId="0" applyFont="1" applyFill="1"/>
    <xf numFmtId="0" fontId="28" fillId="0" borderId="3" xfId="0" applyFont="1" applyFill="1" applyBorder="1" applyAlignment="1">
      <alignment horizontal="center" vertical="center" wrapText="1"/>
    </xf>
    <xf numFmtId="0" fontId="28" fillId="0" borderId="8" xfId="0" applyFont="1" applyFill="1" applyBorder="1" applyAlignment="1">
      <alignment horizontal="center" vertical="center" wrapText="1"/>
    </xf>
    <xf numFmtId="0" fontId="26" fillId="0" borderId="0" xfId="0" applyFont="1" applyFill="1" applyBorder="1" applyAlignment="1">
      <alignment vertical="center"/>
    </xf>
    <xf numFmtId="0" fontId="28" fillId="4" borderId="0" xfId="0" applyFont="1" applyFill="1" applyBorder="1" applyAlignment="1">
      <alignment horizontal="center" vertical="center" wrapText="1"/>
    </xf>
    <xf numFmtId="0" fontId="26" fillId="0" borderId="0" xfId="0" applyNumberFormat="1" applyFont="1" applyAlignment="1"/>
    <xf numFmtId="0" fontId="19" fillId="0" borderId="0" xfId="0" applyFont="1" applyAlignment="1">
      <alignment horizontal="left"/>
    </xf>
    <xf numFmtId="0" fontId="19" fillId="0" borderId="0" xfId="0" applyFont="1"/>
    <xf numFmtId="0" fontId="19" fillId="0" borderId="0" xfId="112" applyFont="1" applyFill="1" applyBorder="1" applyAlignment="1">
      <alignment vertical="center"/>
    </xf>
    <xf numFmtId="0" fontId="19" fillId="0" borderId="0" xfId="112" applyFont="1" applyFill="1" applyBorder="1" applyAlignment="1">
      <alignment horizontal="right" vertical="center"/>
    </xf>
    <xf numFmtId="168" fontId="19" fillId="0" borderId="0" xfId="133" applyNumberFormat="1" applyFont="1" applyFill="1" applyBorder="1" applyAlignment="1">
      <alignment horizontal="right" vertical="center"/>
    </xf>
    <xf numFmtId="0" fontId="20" fillId="0" borderId="0" xfId="112" applyFont="1" applyFill="1" applyAlignment="1">
      <alignment vertical="center"/>
    </xf>
    <xf numFmtId="0" fontId="19" fillId="7" borderId="3" xfId="83" applyFont="1" applyFill="1" applyBorder="1" applyAlignment="1">
      <alignment vertical="center"/>
    </xf>
    <xf numFmtId="0" fontId="19" fillId="7" borderId="3" xfId="83" applyFont="1" applyFill="1" applyBorder="1" applyAlignment="1">
      <alignment horizontal="left" vertical="center"/>
    </xf>
    <xf numFmtId="0" fontId="19" fillId="7" borderId="3" xfId="83" applyFont="1" applyFill="1" applyBorder="1" applyAlignment="1">
      <alignment horizontal="right" vertical="center"/>
    </xf>
    <xf numFmtId="0" fontId="19" fillId="7" borderId="3" xfId="83" applyFont="1" applyFill="1" applyBorder="1" applyAlignment="1">
      <alignment horizontal="left" vertical="center" wrapText="1"/>
    </xf>
    <xf numFmtId="168" fontId="19" fillId="7" borderId="3" xfId="133" applyNumberFormat="1" applyFont="1" applyFill="1" applyBorder="1" applyAlignment="1">
      <alignment horizontal="right" vertical="center"/>
    </xf>
    <xf numFmtId="0" fontId="19" fillId="0" borderId="3" xfId="112" applyFont="1" applyFill="1" applyBorder="1" applyAlignment="1">
      <alignment horizontal="center" vertical="center"/>
    </xf>
    <xf numFmtId="0" fontId="19" fillId="0" borderId="3" xfId="112" applyFont="1" applyFill="1" applyBorder="1" applyAlignment="1">
      <alignment horizontal="left" vertical="center"/>
    </xf>
    <xf numFmtId="0" fontId="19" fillId="0" borderId="3" xfId="112" applyFont="1" applyFill="1" applyBorder="1" applyAlignment="1">
      <alignment horizontal="right" vertical="center"/>
    </xf>
    <xf numFmtId="9" fontId="19" fillId="0" borderId="3" xfId="112" applyNumberFormat="1" applyFont="1" applyFill="1" applyBorder="1" applyAlignment="1">
      <alignment horizontal="center" vertical="center" textRotation="90"/>
    </xf>
    <xf numFmtId="0" fontId="20" fillId="0" borderId="3" xfId="112" applyFont="1" applyFill="1" applyBorder="1" applyAlignment="1">
      <alignment horizontal="justify" vertical="center" wrapText="1"/>
    </xf>
    <xf numFmtId="9" fontId="20" fillId="0" borderId="3" xfId="112" applyNumberFormat="1" applyFont="1" applyFill="1" applyBorder="1" applyAlignment="1">
      <alignment horizontal="center" vertical="center" wrapText="1"/>
    </xf>
    <xf numFmtId="168" fontId="20" fillId="0" borderId="3" xfId="133" applyNumberFormat="1" applyFont="1" applyFill="1" applyBorder="1" applyAlignment="1">
      <alignment horizontal="center" vertical="center" wrapText="1"/>
    </xf>
    <xf numFmtId="2" fontId="20" fillId="0" borderId="3" xfId="133" applyNumberFormat="1" applyFont="1" applyFill="1" applyBorder="1" applyAlignment="1">
      <alignment horizontal="center" vertical="center" wrapText="1"/>
    </xf>
    <xf numFmtId="0" fontId="20" fillId="0" borderId="3" xfId="22" applyNumberFormat="1" applyFont="1" applyFill="1" applyBorder="1" applyAlignment="1">
      <alignment horizontal="center" vertical="center" wrapText="1"/>
    </xf>
    <xf numFmtId="0" fontId="20" fillId="0" borderId="3" xfId="112" applyFont="1" applyFill="1" applyBorder="1" applyAlignment="1">
      <alignment vertical="center" wrapText="1"/>
    </xf>
    <xf numFmtId="9" fontId="20" fillId="0" borderId="4" xfId="112" applyNumberFormat="1" applyFont="1" applyFill="1" applyBorder="1" applyAlignment="1">
      <alignment horizontal="center" vertical="center" wrapText="1"/>
    </xf>
    <xf numFmtId="9" fontId="20" fillId="0" borderId="3" xfId="22" quotePrefix="1" applyNumberFormat="1" applyFont="1" applyFill="1" applyBorder="1" applyAlignment="1">
      <alignment horizontal="center" vertical="center" wrapText="1"/>
    </xf>
    <xf numFmtId="173" fontId="20" fillId="0" borderId="3" xfId="10" applyNumberFormat="1" applyFont="1" applyFill="1" applyBorder="1" applyAlignment="1">
      <alignment horizontal="center" vertical="center" wrapText="1"/>
    </xf>
    <xf numFmtId="0" fontId="21" fillId="8" borderId="3" xfId="112" applyFont="1" applyFill="1" applyBorder="1" applyAlignment="1">
      <alignment vertical="center" wrapText="1"/>
    </xf>
    <xf numFmtId="0" fontId="23" fillId="8" borderId="3" xfId="112" applyFont="1" applyFill="1" applyBorder="1" applyAlignment="1">
      <alignment horizontal="left" vertical="center" wrapText="1"/>
    </xf>
    <xf numFmtId="9" fontId="21" fillId="8" borderId="3" xfId="112" applyNumberFormat="1" applyFont="1" applyFill="1" applyBorder="1" applyAlignment="1">
      <alignment horizontal="center" vertical="center" wrapText="1"/>
    </xf>
    <xf numFmtId="0" fontId="21" fillId="8" borderId="3" xfId="112" applyFont="1" applyFill="1" applyBorder="1" applyAlignment="1">
      <alignment horizontal="left" vertical="center" wrapText="1"/>
    </xf>
    <xf numFmtId="168" fontId="21" fillId="8" borderId="3" xfId="112" applyNumberFormat="1" applyFont="1" applyFill="1" applyBorder="1" applyAlignment="1">
      <alignment horizontal="center" vertical="center" wrapText="1"/>
    </xf>
    <xf numFmtId="0" fontId="21" fillId="0" borderId="0" xfId="112" applyFont="1" applyFill="1" applyAlignment="1">
      <alignment vertical="center"/>
    </xf>
    <xf numFmtId="9" fontId="19" fillId="0" borderId="4" xfId="112" applyNumberFormat="1" applyFont="1" applyFill="1" applyBorder="1" applyAlignment="1">
      <alignment horizontal="center" vertical="center" textRotation="90"/>
    </xf>
    <xf numFmtId="9" fontId="21" fillId="8" borderId="3" xfId="133" applyFont="1" applyFill="1" applyBorder="1" applyAlignment="1">
      <alignment horizontal="center" vertical="center" wrapText="1"/>
    </xf>
    <xf numFmtId="0" fontId="21" fillId="0" borderId="0" xfId="112" applyFont="1" applyFill="1" applyAlignment="1">
      <alignment horizontal="center" vertical="center"/>
    </xf>
    <xf numFmtId="0" fontId="20" fillId="8" borderId="3" xfId="112" applyFont="1" applyFill="1" applyBorder="1" applyAlignment="1">
      <alignment horizontal="center" vertical="center" wrapText="1"/>
    </xf>
    <xf numFmtId="9" fontId="21" fillId="8" borderId="3" xfId="112" applyNumberFormat="1" applyFont="1" applyFill="1" applyBorder="1" applyAlignment="1">
      <alignment horizontal="center" vertical="center"/>
    </xf>
    <xf numFmtId="0" fontId="19" fillId="0" borderId="0" xfId="112" applyFont="1" applyFill="1" applyAlignment="1">
      <alignment vertical="center"/>
    </xf>
    <xf numFmtId="0" fontId="19" fillId="0" borderId="0" xfId="112" applyFont="1" applyFill="1" applyAlignment="1">
      <alignment horizontal="left" vertical="center"/>
    </xf>
    <xf numFmtId="0" fontId="20" fillId="0" borderId="0" xfId="112" applyFont="1" applyFill="1" applyAlignment="1">
      <alignment horizontal="right" vertical="center"/>
    </xf>
    <xf numFmtId="0" fontId="20" fillId="0" borderId="0" xfId="112" applyFont="1" applyFill="1" applyAlignment="1">
      <alignment horizontal="left" vertical="center" wrapText="1"/>
    </xf>
    <xf numFmtId="168" fontId="20" fillId="0" borderId="0" xfId="133" applyNumberFormat="1" applyFont="1" applyFill="1" applyAlignment="1">
      <alignment horizontal="right" vertical="center"/>
    </xf>
    <xf numFmtId="0" fontId="20" fillId="0" borderId="9" xfId="0" applyFont="1" applyFill="1" applyBorder="1" applyAlignment="1">
      <alignment horizontal="center" vertical="center" wrapText="1"/>
    </xf>
    <xf numFmtId="0" fontId="19" fillId="0" borderId="0" xfId="0" applyFont="1" applyFill="1" applyAlignment="1">
      <alignment horizontal="center"/>
    </xf>
    <xf numFmtId="0" fontId="19" fillId="0" borderId="0" xfId="0" applyFont="1" applyAlignment="1">
      <alignment horizontal="center"/>
    </xf>
    <xf numFmtId="0" fontId="27" fillId="0" borderId="3" xfId="0" applyFont="1" applyFill="1" applyBorder="1" applyAlignment="1">
      <alignment vertical="center"/>
    </xf>
    <xf numFmtId="0" fontId="27" fillId="0" borderId="3" xfId="0" applyFont="1" applyFill="1" applyBorder="1" applyAlignment="1">
      <alignment vertical="center" wrapText="1"/>
    </xf>
    <xf numFmtId="0" fontId="20" fillId="0" borderId="4" xfId="112" applyFont="1" applyFill="1" applyBorder="1" applyAlignment="1">
      <alignment horizontal="center" vertical="center" wrapText="1"/>
    </xf>
    <xf numFmtId="0" fontId="26" fillId="0" borderId="10" xfId="0" applyNumberFormat="1" applyFont="1" applyFill="1" applyBorder="1" applyAlignment="1">
      <alignment vertical="center" wrapText="1"/>
    </xf>
    <xf numFmtId="0" fontId="26" fillId="0" borderId="2" xfId="0" applyFont="1" applyFill="1" applyBorder="1" applyAlignment="1">
      <alignment vertical="center"/>
    </xf>
    <xf numFmtId="0" fontId="19" fillId="0" borderId="4" xfId="0" applyFont="1" applyFill="1" applyBorder="1" applyAlignment="1">
      <alignment horizontal="left" vertical="center" wrapText="1"/>
    </xf>
    <xf numFmtId="9" fontId="19" fillId="12" borderId="3" xfId="0" applyNumberFormat="1" applyFont="1" applyFill="1" applyBorder="1" applyAlignment="1">
      <alignment horizontal="center" vertical="center" textRotation="90"/>
    </xf>
    <xf numFmtId="0" fontId="27" fillId="0" borderId="3" xfId="0" applyFont="1" applyFill="1" applyBorder="1" applyAlignment="1">
      <alignment horizontal="center" vertical="center"/>
    </xf>
    <xf numFmtId="0" fontId="20" fillId="15" borderId="3" xfId="0" applyNumberFormat="1" applyFont="1" applyFill="1" applyBorder="1" applyAlignment="1">
      <alignment horizontal="center" vertical="center" wrapText="1"/>
    </xf>
    <xf numFmtId="0" fontId="20" fillId="15" borderId="3" xfId="0" applyNumberFormat="1" applyFont="1" applyFill="1" applyBorder="1" applyAlignment="1">
      <alignment vertical="center" wrapText="1"/>
    </xf>
    <xf numFmtId="9" fontId="19" fillId="16" borderId="3" xfId="0" applyNumberFormat="1" applyFont="1" applyFill="1" applyBorder="1" applyAlignment="1">
      <alignment horizontal="center" vertical="center" textRotation="90"/>
    </xf>
    <xf numFmtId="0" fontId="26" fillId="12" borderId="3" xfId="0" applyFont="1" applyFill="1" applyBorder="1" applyAlignment="1">
      <alignment vertical="center" wrapText="1"/>
    </xf>
    <xf numFmtId="0" fontId="20" fillId="0" borderId="4" xfId="0" applyFont="1" applyFill="1" applyBorder="1" applyAlignment="1">
      <alignment horizontal="center" vertical="center" wrapText="1"/>
    </xf>
    <xf numFmtId="0" fontId="20" fillId="0" borderId="3" xfId="0" applyFont="1" applyFill="1" applyBorder="1"/>
    <xf numFmtId="0" fontId="25" fillId="0" borderId="3" xfId="0" applyFont="1" applyFill="1" applyBorder="1" applyAlignment="1">
      <alignment horizontal="left" vertical="center" wrapText="1"/>
    </xf>
    <xf numFmtId="0" fontId="20" fillId="0" borderId="0" xfId="0" applyFont="1"/>
    <xf numFmtId="0" fontId="20" fillId="0" borderId="3" xfId="112" applyFont="1" applyFill="1" applyBorder="1" applyAlignment="1">
      <alignment horizontal="center" vertical="center" wrapText="1"/>
    </xf>
    <xf numFmtId="9" fontId="20" fillId="0" borderId="4" xfId="112" quotePrefix="1" applyNumberFormat="1" applyFont="1" applyFill="1" applyBorder="1" applyAlignment="1">
      <alignment horizontal="center" vertical="center" wrapText="1"/>
    </xf>
    <xf numFmtId="9" fontId="20" fillId="10" borderId="11" xfId="112" applyNumberFormat="1" applyFont="1" applyFill="1" applyBorder="1" applyAlignment="1">
      <alignment horizontal="center" vertical="center" textRotation="90"/>
    </xf>
    <xf numFmtId="9" fontId="20" fillId="16" borderId="3" xfId="112" applyNumberFormat="1" applyFont="1" applyFill="1" applyBorder="1" applyAlignment="1">
      <alignment horizontal="center" vertical="center" wrapText="1"/>
    </xf>
    <xf numFmtId="0" fontId="20" fillId="16" borderId="3" xfId="112" applyFont="1" applyFill="1" applyBorder="1" applyAlignment="1">
      <alignment horizontal="justify" vertical="center" wrapText="1"/>
    </xf>
    <xf numFmtId="9" fontId="20" fillId="16" borderId="3" xfId="133" applyFont="1" applyFill="1" applyBorder="1" applyAlignment="1">
      <alignment horizontal="center" vertical="center" wrapText="1"/>
    </xf>
    <xf numFmtId="168" fontId="20" fillId="16" borderId="3" xfId="133" applyNumberFormat="1" applyFont="1" applyFill="1" applyBorder="1" applyAlignment="1">
      <alignment horizontal="center" vertical="center" wrapText="1"/>
    </xf>
    <xf numFmtId="0" fontId="25" fillId="0" borderId="0" xfId="0" applyFont="1" applyFill="1" applyBorder="1" applyAlignment="1">
      <alignment horizontal="center" vertical="center"/>
    </xf>
    <xf numFmtId="0" fontId="25" fillId="0" borderId="0" xfId="0" applyFont="1" applyFill="1" applyBorder="1" applyAlignment="1">
      <alignment horizontal="left" vertical="center"/>
    </xf>
    <xf numFmtId="0" fontId="20" fillId="0" borderId="0" xfId="0" applyFont="1" applyFill="1" applyAlignment="1">
      <alignment horizontal="center"/>
    </xf>
    <xf numFmtId="0" fontId="20" fillId="0" borderId="0" xfId="0" applyFont="1" applyFill="1" applyAlignment="1">
      <alignment horizontal="left"/>
    </xf>
    <xf numFmtId="0" fontId="25" fillId="4" borderId="0" xfId="0" applyFont="1" applyFill="1" applyBorder="1" applyAlignment="1">
      <alignment horizontal="left" vertical="center" wrapText="1"/>
    </xf>
    <xf numFmtId="0" fontId="27" fillId="0" borderId="4" xfId="0" applyFont="1" applyFill="1" applyBorder="1" applyAlignment="1">
      <alignment horizontal="center" vertical="center" wrapText="1"/>
    </xf>
    <xf numFmtId="0" fontId="27" fillId="0" borderId="9" xfId="0" applyFont="1" applyFill="1" applyBorder="1" applyAlignment="1">
      <alignment horizontal="center" vertical="center"/>
    </xf>
    <xf numFmtId="0" fontId="27" fillId="0" borderId="11" xfId="0" applyFont="1" applyFill="1" applyBorder="1" applyAlignment="1">
      <alignment horizontal="center" vertical="center"/>
    </xf>
    <xf numFmtId="0" fontId="26" fillId="0" borderId="4" xfId="0" applyFont="1" applyFill="1" applyBorder="1" applyAlignment="1">
      <alignment horizontal="center" vertical="center"/>
    </xf>
    <xf numFmtId="0" fontId="26" fillId="0" borderId="11" xfId="0" applyFont="1" applyFill="1" applyBorder="1" applyAlignment="1">
      <alignment horizontal="center" vertical="center"/>
    </xf>
    <xf numFmtId="0" fontId="27" fillId="0" borderId="4" xfId="0" applyFont="1" applyFill="1" applyBorder="1" applyAlignment="1">
      <alignment horizontal="center" vertical="center"/>
    </xf>
    <xf numFmtId="173" fontId="19" fillId="0" borderId="12" xfId="10" applyNumberFormat="1" applyFont="1" applyFill="1" applyBorder="1" applyAlignment="1">
      <alignment horizontal="center" vertical="center"/>
    </xf>
    <xf numFmtId="0" fontId="19" fillId="10" borderId="11" xfId="83" applyFont="1" applyFill="1" applyBorder="1" applyAlignment="1">
      <alignment horizontal="left" vertical="center"/>
    </xf>
    <xf numFmtId="0" fontId="19" fillId="10" borderId="11" xfId="83" applyFont="1" applyFill="1" applyBorder="1" applyAlignment="1">
      <alignment horizontal="center" vertical="center"/>
    </xf>
    <xf numFmtId="0" fontId="19" fillId="10" borderId="12" xfId="112" applyFont="1" applyFill="1" applyBorder="1" applyAlignment="1">
      <alignment horizontal="center" vertical="center" textRotation="90"/>
    </xf>
    <xf numFmtId="9" fontId="19" fillId="16" borderId="13" xfId="112" applyNumberFormat="1" applyFont="1" applyFill="1" applyBorder="1" applyAlignment="1">
      <alignment horizontal="center" vertical="center" textRotation="90" wrapText="1"/>
    </xf>
    <xf numFmtId="0" fontId="20" fillId="16" borderId="4" xfId="112" applyFont="1" applyFill="1" applyBorder="1" applyAlignment="1">
      <alignment horizontal="justify" vertical="center" wrapText="1"/>
    </xf>
    <xf numFmtId="0" fontId="20" fillId="16" borderId="3" xfId="22" applyNumberFormat="1" applyFont="1" applyFill="1" applyBorder="1" applyAlignment="1">
      <alignment horizontal="center" vertical="center" wrapText="1"/>
    </xf>
    <xf numFmtId="0" fontId="20" fillId="16" borderId="3" xfId="112" applyFont="1" applyFill="1" applyBorder="1" applyAlignment="1">
      <alignment vertical="center" wrapText="1"/>
    </xf>
    <xf numFmtId="0" fontId="21" fillId="16" borderId="3" xfId="112" applyFont="1" applyFill="1" applyBorder="1" applyAlignment="1">
      <alignment horizontal="left" vertical="center" wrapText="1"/>
    </xf>
    <xf numFmtId="0" fontId="51" fillId="0" borderId="0" xfId="0" applyFont="1"/>
    <xf numFmtId="9" fontId="24" fillId="5" borderId="0" xfId="112" applyNumberFormat="1" applyFont="1" applyFill="1" applyAlignment="1">
      <alignment vertical="center"/>
    </xf>
    <xf numFmtId="9" fontId="20" fillId="0" borderId="0" xfId="133" applyFont="1" applyFill="1" applyAlignment="1">
      <alignment vertical="center"/>
    </xf>
    <xf numFmtId="0" fontId="52" fillId="0" borderId="0" xfId="0" applyFont="1" applyBorder="1" applyAlignment="1">
      <alignment horizontal="center" vertical="center" wrapText="1"/>
    </xf>
    <xf numFmtId="0" fontId="20" fillId="0" borderId="0" xfId="0" applyFont="1" applyBorder="1" applyAlignment="1">
      <alignment horizontal="justify" vertical="center"/>
    </xf>
    <xf numFmtId="0" fontId="53" fillId="0" borderId="0" xfId="0" applyFont="1" applyBorder="1" applyAlignment="1">
      <alignment horizontal="left" vertical="center" wrapText="1"/>
    </xf>
    <xf numFmtId="0" fontId="20" fillId="0" borderId="0" xfId="0" applyFont="1" applyFill="1" applyBorder="1" applyAlignment="1">
      <alignment horizontal="justify" vertical="center" wrapText="1"/>
    </xf>
    <xf numFmtId="0" fontId="19" fillId="14" borderId="3" xfId="0" applyNumberFormat="1" applyFont="1" applyFill="1" applyBorder="1" applyAlignment="1">
      <alignment horizontal="center" vertical="center" wrapText="1"/>
    </xf>
    <xf numFmtId="0" fontId="19" fillId="14" borderId="3" xfId="0" applyNumberFormat="1" applyFont="1" applyFill="1" applyBorder="1" applyAlignment="1">
      <alignment horizontal="center" vertical="center"/>
    </xf>
    <xf numFmtId="0" fontId="19" fillId="0" borderId="0" xfId="0" applyFont="1" applyFill="1" applyAlignment="1">
      <alignment horizontal="center" vertical="center"/>
    </xf>
    <xf numFmtId="0" fontId="20" fillId="2" borderId="3" xfId="0" applyNumberFormat="1" applyFont="1" applyFill="1" applyBorder="1" applyAlignment="1">
      <alignment horizontal="left" vertical="center" wrapText="1"/>
    </xf>
    <xf numFmtId="0" fontId="20" fillId="15" borderId="3" xfId="0" quotePrefix="1" applyNumberFormat="1" applyFont="1" applyFill="1" applyBorder="1" applyAlignment="1">
      <alignment horizontal="left" vertical="center" wrapText="1"/>
    </xf>
    <xf numFmtId="0" fontId="54" fillId="15" borderId="3" xfId="0" applyNumberFormat="1" applyFont="1" applyFill="1" applyBorder="1" applyAlignment="1">
      <alignment horizontal="center" vertical="center" wrapText="1"/>
    </xf>
    <xf numFmtId="0" fontId="20" fillId="0" borderId="3" xfId="0" quotePrefix="1" applyNumberFormat="1" applyFont="1" applyFill="1" applyBorder="1" applyAlignment="1">
      <alignment horizontal="justify" vertical="center" wrapText="1"/>
    </xf>
    <xf numFmtId="0" fontId="54" fillId="0" borderId="3" xfId="0" applyNumberFormat="1" applyFont="1" applyFill="1" applyBorder="1" applyAlignment="1">
      <alignment horizontal="center" vertical="center" wrapText="1"/>
    </xf>
    <xf numFmtId="0" fontId="20" fillId="0" borderId="3" xfId="0" quotePrefix="1" applyFont="1" applyBorder="1" applyAlignment="1">
      <alignment horizontal="left" vertical="center" wrapText="1"/>
    </xf>
    <xf numFmtId="0" fontId="20" fillId="0" borderId="5" xfId="0" quotePrefix="1" applyFont="1" applyBorder="1" applyAlignment="1">
      <alignment horizontal="left" vertical="center" wrapText="1"/>
    </xf>
    <xf numFmtId="0" fontId="20" fillId="0" borderId="3" xfId="0" applyFont="1" applyBorder="1" applyAlignment="1">
      <alignment horizontal="justify" vertical="center" wrapText="1"/>
    </xf>
    <xf numFmtId="0" fontId="20" fillId="0" borderId="5" xfId="0" applyFont="1" applyBorder="1" applyAlignment="1">
      <alignment horizontal="left" vertical="center" wrapText="1"/>
    </xf>
    <xf numFmtId="0" fontId="20" fillId="15" borderId="3" xfId="0" applyNumberFormat="1" applyFont="1" applyFill="1" applyBorder="1" applyAlignment="1">
      <alignment horizontal="left" vertical="center" wrapText="1"/>
    </xf>
    <xf numFmtId="0" fontId="20" fillId="0" borderId="9" xfId="0" applyFont="1" applyBorder="1" applyAlignment="1">
      <alignment vertical="center" wrapText="1"/>
    </xf>
    <xf numFmtId="0" fontId="20" fillId="0" borderId="3" xfId="0" quotePrefix="1" applyFont="1" applyBorder="1" applyAlignment="1">
      <alignment horizontal="left" vertical="top" wrapText="1"/>
    </xf>
    <xf numFmtId="0" fontId="51" fillId="15" borderId="3" xfId="0" applyFont="1" applyFill="1" applyBorder="1" applyAlignment="1">
      <alignment horizontal="center" vertical="center"/>
    </xf>
    <xf numFmtId="0" fontId="51" fillId="15" borderId="3" xfId="0" applyFont="1" applyFill="1" applyBorder="1" applyAlignment="1">
      <alignment vertical="center" wrapText="1"/>
    </xf>
    <xf numFmtId="0" fontId="51" fillId="15" borderId="3" xfId="0" quotePrefix="1" applyNumberFormat="1" applyFont="1" applyFill="1" applyBorder="1" applyAlignment="1">
      <alignment horizontal="left" vertical="center" wrapText="1"/>
    </xf>
    <xf numFmtId="0" fontId="51" fillId="15" borderId="3" xfId="0" applyNumberFormat="1" applyFont="1" applyFill="1" applyBorder="1" applyAlignment="1">
      <alignment horizontal="center" vertical="center"/>
    </xf>
    <xf numFmtId="0" fontId="51" fillId="15" borderId="3" xfId="0" applyFont="1" applyFill="1" applyBorder="1" applyAlignment="1">
      <alignment horizontal="justify" vertical="center"/>
    </xf>
    <xf numFmtId="0" fontId="51" fillId="15" borderId="3" xfId="0" applyNumberFormat="1" applyFont="1" applyFill="1" applyBorder="1" applyAlignment="1">
      <alignment vertical="center" wrapText="1"/>
    </xf>
    <xf numFmtId="0" fontId="51" fillId="15" borderId="3" xfId="0" quotePrefix="1" applyFont="1" applyFill="1" applyBorder="1" applyAlignment="1">
      <alignment horizontal="left" vertical="center" wrapText="1"/>
    </xf>
    <xf numFmtId="0" fontId="51" fillId="15" borderId="3" xfId="0" applyFont="1" applyFill="1" applyBorder="1" applyAlignment="1">
      <alignment horizontal="left" vertical="center" wrapText="1"/>
    </xf>
    <xf numFmtId="0" fontId="20" fillId="4" borderId="3" xfId="0" applyFont="1" applyFill="1" applyBorder="1" applyAlignment="1">
      <alignment horizontal="justify" vertical="center"/>
    </xf>
    <xf numFmtId="0" fontId="54" fillId="0" borderId="0" xfId="0" applyFont="1" applyFill="1" applyAlignment="1">
      <alignment horizontal="justify" vertical="center" wrapText="1"/>
    </xf>
    <xf numFmtId="0" fontId="20" fillId="0" borderId="8" xfId="0" applyFont="1" applyBorder="1" applyAlignment="1">
      <alignment horizontal="center" vertical="center"/>
    </xf>
    <xf numFmtId="0" fontId="26" fillId="0" borderId="11" xfId="0" applyNumberFormat="1" applyFont="1" applyFill="1" applyBorder="1" applyAlignment="1">
      <alignment horizontal="center" vertical="center" wrapText="1"/>
    </xf>
    <xf numFmtId="0" fontId="20" fillId="0" borderId="0" xfId="0" applyFont="1" applyAlignment="1">
      <alignment horizontal="center"/>
    </xf>
    <xf numFmtId="0" fontId="26" fillId="0" borderId="10" xfId="0" applyNumberFormat="1" applyFont="1" applyFill="1" applyBorder="1" applyAlignment="1">
      <alignment horizontal="center" vertical="center" wrapText="1"/>
    </xf>
    <xf numFmtId="0" fontId="26" fillId="6" borderId="3" xfId="0" applyNumberFormat="1" applyFont="1" applyFill="1" applyBorder="1" applyAlignment="1">
      <alignment horizontal="center" vertical="center" wrapText="1"/>
    </xf>
    <xf numFmtId="0" fontId="19" fillId="13" borderId="3" xfId="0" applyFont="1" applyFill="1" applyBorder="1" applyAlignment="1">
      <alignment horizontal="left" vertical="center" wrapText="1"/>
    </xf>
    <xf numFmtId="0" fontId="20" fillId="8" borderId="0" xfId="0" applyFont="1" applyFill="1"/>
    <xf numFmtId="0" fontId="26" fillId="8" borderId="10" xfId="0" applyNumberFormat="1" applyFont="1" applyFill="1" applyBorder="1" applyAlignment="1">
      <alignment horizontal="center" vertical="center"/>
    </xf>
    <xf numFmtId="0" fontId="19" fillId="12" borderId="3" xfId="0" applyFont="1" applyFill="1" applyBorder="1" applyAlignment="1">
      <alignment horizontal="center" vertical="center" wrapText="1"/>
    </xf>
    <xf numFmtId="0" fontId="19" fillId="12" borderId="3" xfId="0" applyFont="1" applyFill="1" applyBorder="1" applyAlignment="1">
      <alignment horizontal="left" vertical="center" wrapText="1"/>
    </xf>
    <xf numFmtId="0" fontId="20" fillId="5" borderId="3" xfId="0" applyFont="1" applyFill="1" applyBorder="1"/>
    <xf numFmtId="0" fontId="26" fillId="5" borderId="5" xfId="0" applyFont="1" applyFill="1" applyBorder="1" applyAlignment="1">
      <alignment horizontal="center" vertical="center"/>
    </xf>
    <xf numFmtId="49" fontId="20" fillId="0" borderId="0" xfId="0" applyNumberFormat="1" applyFont="1" applyFill="1"/>
    <xf numFmtId="0" fontId="20" fillId="5" borderId="0" xfId="0" applyFont="1" applyFill="1"/>
    <xf numFmtId="0" fontId="27" fillId="0" borderId="4" xfId="0" applyFont="1" applyFill="1" applyBorder="1" applyAlignment="1">
      <alignment vertical="center" wrapText="1"/>
    </xf>
    <xf numFmtId="9" fontId="38" fillId="0" borderId="3" xfId="129" applyFont="1" applyFill="1" applyBorder="1" applyAlignment="1">
      <alignment horizontal="center" vertical="center" wrapText="1"/>
    </xf>
    <xf numFmtId="9" fontId="38" fillId="0" borderId="3" xfId="0" applyNumberFormat="1" applyFont="1" applyFill="1" applyBorder="1" applyAlignment="1">
      <alignment horizontal="center" vertical="center" wrapText="1"/>
    </xf>
    <xf numFmtId="0" fontId="38" fillId="0" borderId="3" xfId="0" applyNumberFormat="1" applyFont="1" applyFill="1" applyBorder="1" applyAlignment="1">
      <alignment horizontal="center" vertical="center" wrapText="1"/>
    </xf>
    <xf numFmtId="2" fontId="20" fillId="0" borderId="3" xfId="0" applyNumberFormat="1" applyFont="1" applyFill="1" applyBorder="1" applyAlignment="1">
      <alignment horizontal="center" vertical="center" wrapText="1"/>
    </xf>
    <xf numFmtId="9" fontId="38" fillId="0" borderId="4" xfId="129" applyFont="1" applyFill="1" applyBorder="1" applyAlignment="1">
      <alignment horizontal="center" vertical="center" wrapText="1"/>
    </xf>
    <xf numFmtId="9" fontId="19" fillId="9" borderId="11" xfId="0" applyNumberFormat="1" applyFont="1" applyFill="1" applyBorder="1" applyAlignment="1">
      <alignment horizontal="center" vertical="center" textRotation="90"/>
    </xf>
    <xf numFmtId="0" fontId="26" fillId="0" borderId="3" xfId="0" applyFont="1" applyFill="1" applyBorder="1" applyAlignment="1">
      <alignment horizontal="center" vertical="center"/>
    </xf>
    <xf numFmtId="0" fontId="20" fillId="5" borderId="4" xfId="0" applyFont="1" applyFill="1" applyBorder="1"/>
    <xf numFmtId="10" fontId="20" fillId="12" borderId="3" xfId="0" applyNumberFormat="1" applyFont="1" applyFill="1" applyBorder="1"/>
    <xf numFmtId="9" fontId="19" fillId="5" borderId="11" xfId="0" applyNumberFormat="1" applyFont="1" applyFill="1" applyBorder="1" applyAlignment="1">
      <alignment horizontal="center" vertical="center" textRotation="90"/>
    </xf>
    <xf numFmtId="0" fontId="26" fillId="4" borderId="3" xfId="0" applyNumberFormat="1" applyFont="1" applyFill="1" applyBorder="1" applyAlignment="1">
      <alignment horizontal="center" vertical="center" wrapText="1"/>
    </xf>
    <xf numFmtId="0" fontId="27" fillId="4" borderId="3" xfId="0" applyNumberFormat="1" applyFont="1" applyFill="1" applyBorder="1" applyAlignment="1">
      <alignment horizontal="center" vertical="center" wrapText="1"/>
    </xf>
    <xf numFmtId="0" fontId="27" fillId="4" borderId="3" xfId="0" applyFont="1" applyFill="1" applyBorder="1" applyAlignment="1">
      <alignment horizontal="center" vertical="center" wrapText="1"/>
    </xf>
    <xf numFmtId="9" fontId="38" fillId="0" borderId="3" xfId="133" applyFont="1" applyFill="1" applyBorder="1" applyAlignment="1">
      <alignment horizontal="center" vertical="center" wrapText="1"/>
    </xf>
    <xf numFmtId="0" fontId="39" fillId="4" borderId="0" xfId="0" applyFont="1" applyFill="1"/>
    <xf numFmtId="0" fontId="20" fillId="5" borderId="5" xfId="0" applyFont="1" applyFill="1" applyBorder="1"/>
    <xf numFmtId="0" fontId="26" fillId="5" borderId="3" xfId="0" applyFont="1" applyFill="1" applyBorder="1" applyAlignment="1">
      <alignment horizontal="center" vertical="center"/>
    </xf>
    <xf numFmtId="0" fontId="26" fillId="5" borderId="13" xfId="0" applyFont="1" applyFill="1" applyBorder="1" applyAlignment="1">
      <alignment vertical="center"/>
    </xf>
    <xf numFmtId="0" fontId="19" fillId="12" borderId="4" xfId="0" applyFont="1" applyFill="1" applyBorder="1" applyAlignment="1">
      <alignment horizontal="center" vertical="center" wrapText="1"/>
    </xf>
    <xf numFmtId="9" fontId="23" fillId="12" borderId="4" xfId="140" applyFont="1" applyFill="1" applyBorder="1" applyAlignment="1" applyProtection="1">
      <alignment horizontal="center" vertical="center" wrapText="1"/>
    </xf>
    <xf numFmtId="174" fontId="23" fillId="12" borderId="4" xfId="10" applyNumberFormat="1" applyFont="1" applyFill="1" applyBorder="1" applyAlignment="1" applyProtection="1">
      <alignment horizontal="center" vertical="center" wrapText="1"/>
    </xf>
    <xf numFmtId="0" fontId="26" fillId="5" borderId="5" xfId="0" applyFont="1" applyFill="1" applyBorder="1" applyAlignment="1">
      <alignment vertical="center"/>
    </xf>
    <xf numFmtId="9" fontId="26" fillId="12" borderId="6" xfId="129" applyFont="1" applyFill="1" applyBorder="1" applyAlignment="1">
      <alignment horizontal="center" vertical="center" wrapText="1"/>
    </xf>
    <xf numFmtId="9" fontId="23" fillId="12" borderId="3" xfId="140" applyFont="1" applyFill="1" applyBorder="1" applyAlignment="1" applyProtection="1">
      <alignment horizontal="center" vertical="center" wrapText="1"/>
    </xf>
    <xf numFmtId="174" fontId="23" fillId="12" borderId="3" xfId="10" applyNumberFormat="1" applyFont="1" applyFill="1" applyBorder="1" applyAlignment="1" applyProtection="1">
      <alignment horizontal="center" vertical="center" wrapText="1"/>
    </xf>
    <xf numFmtId="9" fontId="38" fillId="0" borderId="6" xfId="129" applyFont="1" applyFill="1" applyBorder="1" applyAlignment="1">
      <alignment horizontal="center" vertical="center" wrapText="1"/>
    </xf>
    <xf numFmtId="0" fontId="40" fillId="0" borderId="0" xfId="0" applyFont="1"/>
    <xf numFmtId="0" fontId="39" fillId="4" borderId="3" xfId="0" applyNumberFormat="1" applyFont="1" applyFill="1" applyBorder="1" applyAlignment="1">
      <alignment vertical="center" wrapText="1"/>
    </xf>
    <xf numFmtId="0" fontId="41" fillId="4" borderId="3" xfId="0" applyNumberFormat="1" applyFont="1" applyFill="1" applyBorder="1" applyAlignment="1">
      <alignment vertical="center" wrapText="1"/>
    </xf>
    <xf numFmtId="0" fontId="41" fillId="4" borderId="8" xfId="0" applyNumberFormat="1" applyFont="1" applyFill="1" applyBorder="1" applyAlignment="1">
      <alignment vertical="center" wrapText="1"/>
    </xf>
    <xf numFmtId="9" fontId="42" fillId="0" borderId="6" xfId="129" applyFont="1" applyFill="1" applyBorder="1" applyAlignment="1">
      <alignment horizontal="center" vertical="center" wrapText="1"/>
    </xf>
    <xf numFmtId="0" fontId="39" fillId="0" borderId="3" xfId="128" applyFont="1" applyFill="1" applyBorder="1" applyAlignment="1">
      <alignment horizontal="center" vertical="center" wrapText="1"/>
    </xf>
    <xf numFmtId="0" fontId="26" fillId="8" borderId="5" xfId="0" applyFont="1" applyFill="1" applyBorder="1" applyAlignment="1">
      <alignment horizontal="center" vertical="center" wrapText="1"/>
    </xf>
    <xf numFmtId="9" fontId="26" fillId="12" borderId="3" xfId="0" applyNumberFormat="1" applyFont="1" applyFill="1" applyBorder="1" applyAlignment="1">
      <alignment horizontal="center" vertical="center" wrapText="1"/>
    </xf>
    <xf numFmtId="0" fontId="20" fillId="12" borderId="3" xfId="0" applyFont="1" applyFill="1" applyBorder="1" applyAlignment="1">
      <alignment horizontal="center" vertical="center" wrapText="1"/>
    </xf>
    <xf numFmtId="9" fontId="29" fillId="12" borderId="3" xfId="140" applyFont="1" applyFill="1" applyBorder="1" applyAlignment="1" applyProtection="1">
      <alignment horizontal="center" vertical="center" wrapText="1"/>
    </xf>
    <xf numFmtId="174" fontId="29" fillId="12" borderId="3" xfId="10" applyNumberFormat="1" applyFont="1" applyFill="1" applyBorder="1" applyAlignment="1" applyProtection="1">
      <alignment horizontal="center" vertical="center" wrapText="1"/>
    </xf>
    <xf numFmtId="9" fontId="26" fillId="12" borderId="6" xfId="0" applyNumberFormat="1" applyFont="1" applyFill="1" applyBorder="1" applyAlignment="1">
      <alignment horizontal="center" vertical="center" wrapText="1"/>
    </xf>
    <xf numFmtId="0" fontId="26" fillId="5" borderId="4" xfId="0" applyFont="1" applyFill="1" applyBorder="1" applyAlignment="1">
      <alignment horizontal="center" vertical="center"/>
    </xf>
    <xf numFmtId="9" fontId="38" fillId="12" borderId="3" xfId="0" applyNumberFormat="1" applyFont="1" applyFill="1" applyBorder="1" applyAlignment="1">
      <alignment horizontal="center" vertical="center" wrapText="1"/>
    </xf>
    <xf numFmtId="0" fontId="27" fillId="12" borderId="3" xfId="0" applyFont="1" applyFill="1" applyBorder="1" applyAlignment="1">
      <alignment vertical="center" wrapText="1"/>
    </xf>
    <xf numFmtId="0" fontId="38" fillId="12" borderId="3" xfId="0" applyNumberFormat="1" applyFont="1" applyFill="1" applyBorder="1" applyAlignment="1">
      <alignment horizontal="center" vertical="center" wrapText="1"/>
    </xf>
    <xf numFmtId="2" fontId="20" fillId="12" borderId="3" xfId="0" applyNumberFormat="1" applyFont="1" applyFill="1" applyBorder="1" applyAlignment="1">
      <alignment horizontal="center" vertical="center" wrapText="1"/>
    </xf>
    <xf numFmtId="0" fontId="25" fillId="12" borderId="3" xfId="0" applyFont="1" applyFill="1" applyBorder="1" applyAlignment="1">
      <alignment horizontal="center" vertical="center" wrapText="1"/>
    </xf>
    <xf numFmtId="0" fontId="27" fillId="0" borderId="3" xfId="0" applyFont="1" applyFill="1" applyBorder="1" applyAlignment="1">
      <alignment horizontal="center" vertical="center" wrapText="1"/>
    </xf>
    <xf numFmtId="0" fontId="19" fillId="5" borderId="0" xfId="0" applyFont="1" applyFill="1"/>
    <xf numFmtId="0" fontId="30" fillId="12" borderId="3" xfId="0" applyFont="1" applyFill="1" applyBorder="1" applyAlignment="1">
      <alignment horizontal="center" vertical="center" wrapText="1"/>
    </xf>
    <xf numFmtId="9" fontId="33" fillId="12" borderId="3" xfId="140" applyFont="1" applyFill="1" applyBorder="1" applyAlignment="1" applyProtection="1">
      <alignment horizontal="center" vertical="center" wrapText="1"/>
    </xf>
    <xf numFmtId="174" fontId="33" fillId="12" borderId="3" xfId="10" applyNumberFormat="1" applyFont="1" applyFill="1" applyBorder="1" applyAlignment="1" applyProtection="1">
      <alignment horizontal="center" vertical="center" wrapText="1"/>
    </xf>
    <xf numFmtId="0" fontId="38" fillId="0" borderId="3" xfId="0" applyFont="1" applyFill="1" applyBorder="1" applyAlignment="1">
      <alignment horizontal="center" vertical="center"/>
    </xf>
    <xf numFmtId="9" fontId="42" fillId="12" borderId="6" xfId="129" applyNumberFormat="1" applyFont="1" applyFill="1" applyBorder="1" applyAlignment="1">
      <alignment horizontal="center" vertical="center" wrapText="1"/>
    </xf>
    <xf numFmtId="0" fontId="27" fillId="0" borderId="3" xfId="128" applyFont="1" applyFill="1" applyBorder="1" applyAlignment="1">
      <alignment horizontal="center" vertical="center" wrapText="1"/>
    </xf>
    <xf numFmtId="0" fontId="26" fillId="0" borderId="2" xfId="0" applyFont="1" applyFill="1" applyBorder="1" applyAlignment="1">
      <alignment horizontal="center" vertical="center"/>
    </xf>
    <xf numFmtId="0" fontId="27" fillId="0" borderId="2" xfId="128" applyFont="1" applyFill="1" applyBorder="1" applyAlignment="1">
      <alignment horizontal="center" vertical="center" wrapText="1"/>
    </xf>
    <xf numFmtId="10" fontId="42" fillId="0" borderId="6" xfId="129" applyNumberFormat="1" applyFont="1" applyFill="1" applyBorder="1" applyAlignment="1">
      <alignment horizontal="center" vertical="center" wrapText="1"/>
    </xf>
    <xf numFmtId="0" fontId="26" fillId="6" borderId="3" xfId="0" applyFont="1" applyFill="1" applyBorder="1" applyAlignment="1">
      <alignment horizontal="center" vertical="center" wrapText="1"/>
    </xf>
    <xf numFmtId="9" fontId="26" fillId="13" borderId="3" xfId="0" applyNumberFormat="1" applyFont="1" applyFill="1" applyBorder="1" applyAlignment="1">
      <alignment horizontal="center" vertical="center" wrapText="1"/>
    </xf>
    <xf numFmtId="0" fontId="25" fillId="13" borderId="3" xfId="0" applyFont="1" applyFill="1" applyBorder="1" applyAlignment="1">
      <alignment horizontal="center" vertical="center" wrapText="1"/>
    </xf>
    <xf numFmtId="174" fontId="19" fillId="13" borderId="3" xfId="0" applyNumberFormat="1" applyFont="1" applyFill="1" applyBorder="1"/>
    <xf numFmtId="9" fontId="29" fillId="13" borderId="3" xfId="140" applyFont="1" applyFill="1" applyBorder="1" applyAlignment="1" applyProtection="1">
      <alignment horizontal="center" vertical="center" wrapText="1"/>
    </xf>
    <xf numFmtId="0" fontId="26" fillId="6" borderId="9" xfId="0" applyFont="1" applyFill="1" applyBorder="1" applyAlignment="1">
      <alignment horizontal="center" vertical="center"/>
    </xf>
    <xf numFmtId="174" fontId="29" fillId="13" borderId="3" xfId="10" applyNumberFormat="1" applyFont="1" applyFill="1" applyBorder="1" applyAlignment="1" applyProtection="1">
      <alignment horizontal="center" vertical="center" wrapText="1"/>
    </xf>
    <xf numFmtId="0" fontId="25" fillId="4" borderId="5" xfId="0" applyFont="1" applyFill="1" applyBorder="1" applyAlignment="1">
      <alignment horizontal="left" vertical="center" wrapText="1"/>
    </xf>
    <xf numFmtId="0" fontId="30" fillId="0" borderId="0" xfId="0" applyFont="1" applyFill="1"/>
    <xf numFmtId="0" fontId="30" fillId="0" borderId="3" xfId="0" applyFont="1" applyFill="1" applyBorder="1" applyAlignment="1">
      <alignment horizontal="center" vertical="center"/>
    </xf>
    <xf numFmtId="0" fontId="30" fillId="0" borderId="3" xfId="0" applyFont="1" applyFill="1" applyBorder="1" applyAlignment="1">
      <alignment horizontal="left" vertical="center"/>
    </xf>
    <xf numFmtId="43" fontId="30" fillId="0" borderId="3" xfId="0" applyNumberFormat="1" applyFont="1" applyFill="1" applyBorder="1"/>
    <xf numFmtId="0" fontId="26" fillId="0" borderId="0" xfId="0" applyFont="1" applyFill="1" applyBorder="1" applyAlignment="1">
      <alignment horizontal="center" vertical="center"/>
    </xf>
    <xf numFmtId="9" fontId="19" fillId="0" borderId="0" xfId="0" applyNumberFormat="1" applyFont="1" applyFill="1" applyBorder="1" applyAlignment="1">
      <alignment horizontal="center" vertical="center" wrapText="1"/>
    </xf>
    <xf numFmtId="0" fontId="26" fillId="0" borderId="0" xfId="0" applyNumberFormat="1" applyFont="1" applyAlignment="1">
      <alignment horizontal="center"/>
    </xf>
    <xf numFmtId="0" fontId="20" fillId="0" borderId="0" xfId="0" applyFont="1" applyAlignment="1">
      <alignment horizontal="left"/>
    </xf>
    <xf numFmtId="1" fontId="38" fillId="0" borderId="3" xfId="129" applyNumberFormat="1" applyFont="1" applyFill="1" applyBorder="1" applyAlignment="1">
      <alignment horizontal="center" vertical="center" wrapText="1"/>
    </xf>
    <xf numFmtId="176" fontId="38" fillId="0" borderId="3" xfId="0" applyNumberFormat="1" applyFont="1" applyFill="1" applyBorder="1" applyAlignment="1">
      <alignment horizontal="center" vertical="center" wrapText="1"/>
    </xf>
    <xf numFmtId="1" fontId="38" fillId="0" borderId="3" xfId="0" applyNumberFormat="1" applyFont="1" applyFill="1" applyBorder="1" applyAlignment="1">
      <alignment horizontal="center" vertical="center" wrapText="1"/>
    </xf>
    <xf numFmtId="10" fontId="23" fillId="0" borderId="15" xfId="140" applyNumberFormat="1" applyFont="1" applyFill="1" applyBorder="1" applyAlignment="1" applyProtection="1">
      <alignment horizontal="center" vertical="center" wrapText="1"/>
    </xf>
    <xf numFmtId="1" fontId="20" fillId="0" borderId="3" xfId="0" applyNumberFormat="1" applyFont="1" applyFill="1" applyBorder="1" applyAlignment="1">
      <alignment horizontal="center" vertical="center" wrapText="1"/>
    </xf>
    <xf numFmtId="177" fontId="23" fillId="0" borderId="3" xfId="140" applyNumberFormat="1" applyFont="1" applyFill="1" applyBorder="1" applyAlignment="1" applyProtection="1">
      <alignment horizontal="center" vertical="center" wrapText="1"/>
    </xf>
    <xf numFmtId="0" fontId="38" fillId="0" borderId="3" xfId="0" applyFont="1" applyFill="1" applyBorder="1" applyAlignment="1">
      <alignment horizontal="center" vertical="center" wrapText="1"/>
    </xf>
    <xf numFmtId="0" fontId="27" fillId="0" borderId="2" xfId="0" applyFont="1" applyFill="1" applyBorder="1" applyAlignment="1">
      <alignment vertical="center" wrapText="1"/>
    </xf>
    <xf numFmtId="174" fontId="30" fillId="0" borderId="3" xfId="8" applyNumberFormat="1" applyFont="1" applyFill="1" applyBorder="1" applyAlignment="1">
      <alignment horizontal="center" vertical="center"/>
    </xf>
    <xf numFmtId="0" fontId="20" fillId="0" borderId="8" xfId="0" applyFont="1" applyFill="1" applyBorder="1"/>
    <xf numFmtId="0" fontId="20" fillId="0" borderId="0" xfId="0" applyFont="1" applyFill="1" applyBorder="1"/>
    <xf numFmtId="9" fontId="26" fillId="16" borderId="3" xfId="0" applyNumberFormat="1" applyFont="1" applyFill="1" applyBorder="1" applyAlignment="1">
      <alignment horizontal="center" vertical="center" wrapText="1"/>
    </xf>
    <xf numFmtId="0" fontId="20" fillId="16" borderId="3" xfId="0" applyFont="1" applyFill="1" applyBorder="1" applyAlignment="1">
      <alignment horizontal="center" vertical="center" wrapText="1"/>
    </xf>
    <xf numFmtId="0" fontId="20" fillId="16" borderId="3" xfId="0" applyFont="1" applyFill="1" applyBorder="1" applyAlignment="1">
      <alignment horizontal="left" vertical="center" wrapText="1"/>
    </xf>
    <xf numFmtId="2" fontId="21" fillId="16" borderId="3" xfId="0" applyNumberFormat="1" applyFont="1" applyFill="1" applyBorder="1" applyAlignment="1">
      <alignment horizontal="center" vertical="center" wrapText="1"/>
    </xf>
    <xf numFmtId="9" fontId="29" fillId="16" borderId="3" xfId="140" applyFont="1" applyFill="1" applyBorder="1" applyAlignment="1" applyProtection="1">
      <alignment horizontal="center" vertical="center" wrapText="1"/>
    </xf>
    <xf numFmtId="174" fontId="29" fillId="16" borderId="3" xfId="10" applyNumberFormat="1" applyFont="1" applyFill="1" applyBorder="1" applyAlignment="1" applyProtection="1">
      <alignment horizontal="center" vertical="center" wrapText="1"/>
    </xf>
    <xf numFmtId="9" fontId="19" fillId="16" borderId="6" xfId="129" applyFont="1" applyFill="1" applyBorder="1" applyAlignment="1">
      <alignment horizontal="center" vertical="center" wrapText="1"/>
    </xf>
    <xf numFmtId="0" fontId="19" fillId="16" borderId="3" xfId="0" applyFont="1" applyFill="1" applyBorder="1" applyAlignment="1">
      <alignment horizontal="center" vertical="center" wrapText="1"/>
    </xf>
    <xf numFmtId="0" fontId="19" fillId="16" borderId="3" xfId="0" applyFont="1" applyFill="1" applyBorder="1" applyAlignment="1">
      <alignment horizontal="left" vertical="center" wrapText="1"/>
    </xf>
    <xf numFmtId="175" fontId="30" fillId="18" borderId="3" xfId="0" applyNumberFormat="1" applyFont="1" applyFill="1" applyBorder="1" applyAlignment="1">
      <alignment horizontal="center" vertical="center"/>
    </xf>
    <xf numFmtId="0" fontId="20" fillId="18" borderId="3" xfId="0" applyFont="1" applyFill="1" applyBorder="1"/>
    <xf numFmtId="0" fontId="25" fillId="13" borderId="3" xfId="0" applyFont="1" applyFill="1" applyBorder="1" applyAlignment="1">
      <alignment horizontal="left" vertical="center" wrapText="1"/>
    </xf>
    <xf numFmtId="2" fontId="21" fillId="13" borderId="3" xfId="0" applyNumberFormat="1" applyFont="1" applyFill="1" applyBorder="1" applyAlignment="1">
      <alignment horizontal="center" vertical="center" wrapText="1"/>
    </xf>
    <xf numFmtId="9" fontId="19" fillId="14" borderId="3" xfId="0" applyNumberFormat="1" applyFont="1" applyFill="1" applyBorder="1" applyAlignment="1">
      <alignment horizontal="center" vertical="center" textRotation="90"/>
    </xf>
    <xf numFmtId="0" fontId="27" fillId="0" borderId="9" xfId="0" applyFont="1" applyFill="1" applyBorder="1" applyAlignment="1">
      <alignment vertical="center"/>
    </xf>
    <xf numFmtId="0" fontId="27" fillId="0" borderId="9" xfId="0" applyFont="1" applyFill="1" applyBorder="1" applyAlignment="1">
      <alignment vertical="center" wrapText="1"/>
    </xf>
    <xf numFmtId="0" fontId="27" fillId="0" borderId="11" xfId="0" applyFont="1" applyFill="1" applyBorder="1" applyAlignment="1">
      <alignment vertical="center"/>
    </xf>
    <xf numFmtId="0" fontId="27" fillId="0" borderId="11" xfId="0" applyFont="1" applyFill="1" applyBorder="1" applyAlignment="1">
      <alignment vertical="center" wrapText="1"/>
    </xf>
    <xf numFmtId="0" fontId="19" fillId="0" borderId="2" xfId="0" applyFont="1" applyFill="1" applyBorder="1" applyAlignment="1">
      <alignment horizontal="center" vertical="center" wrapText="1"/>
    </xf>
    <xf numFmtId="0" fontId="27" fillId="0" borderId="4" xfId="0" applyFont="1" applyFill="1" applyBorder="1" applyAlignment="1">
      <alignment horizontal="left" vertical="center" wrapText="1"/>
    </xf>
    <xf numFmtId="9" fontId="38" fillId="0" borderId="6" xfId="0" applyNumberFormat="1" applyFont="1" applyFill="1" applyBorder="1" applyAlignment="1">
      <alignment horizontal="center" vertical="center" wrapText="1"/>
    </xf>
    <xf numFmtId="0" fontId="26" fillId="0" borderId="12" xfId="0" applyNumberFormat="1" applyFont="1" applyFill="1" applyBorder="1" applyAlignment="1">
      <alignment horizontal="center" vertical="center" wrapText="1"/>
    </xf>
    <xf numFmtId="0" fontId="38" fillId="0" borderId="2" xfId="0" applyFont="1" applyFill="1" applyBorder="1" applyAlignment="1">
      <alignment horizontal="center" vertical="center"/>
    </xf>
    <xf numFmtId="0" fontId="20" fillId="18" borderId="3" xfId="112" applyFont="1" applyFill="1" applyBorder="1" applyAlignment="1">
      <alignment horizontal="justify" vertical="center" wrapText="1"/>
    </xf>
    <xf numFmtId="2" fontId="16" fillId="18" borderId="3" xfId="133" applyNumberFormat="1" applyFont="1" applyFill="1" applyBorder="1" applyAlignment="1">
      <alignment horizontal="center" vertical="center" wrapText="1"/>
    </xf>
    <xf numFmtId="0" fontId="20" fillId="15" borderId="3" xfId="112" applyFont="1" applyFill="1" applyBorder="1" applyAlignment="1">
      <alignment horizontal="center" vertical="center" wrapText="1"/>
    </xf>
    <xf numFmtId="0" fontId="20" fillId="12" borderId="3" xfId="0" applyNumberFormat="1" applyFont="1" applyFill="1" applyBorder="1" applyAlignment="1">
      <alignment horizontal="center" vertical="center" wrapText="1"/>
    </xf>
    <xf numFmtId="0" fontId="20" fillId="0" borderId="5" xfId="0" quotePrefix="1" applyFont="1" applyBorder="1" applyAlignment="1">
      <alignment vertical="center" wrapText="1"/>
    </xf>
    <xf numFmtId="0" fontId="51" fillId="15" borderId="3" xfId="0" applyNumberFormat="1" applyFont="1" applyFill="1" applyBorder="1" applyAlignment="1">
      <alignment horizontal="left" vertical="center" wrapText="1"/>
    </xf>
    <xf numFmtId="0" fontId="38" fillId="15" borderId="3" xfId="0" applyNumberFormat="1" applyFont="1" applyFill="1" applyBorder="1" applyAlignment="1">
      <alignment horizontal="center" vertical="center" wrapText="1"/>
    </xf>
    <xf numFmtId="168" fontId="38" fillId="0" borderId="3" xfId="129" applyNumberFormat="1" applyFont="1" applyFill="1" applyBorder="1" applyAlignment="1">
      <alignment horizontal="center" vertical="center" wrapText="1"/>
    </xf>
    <xf numFmtId="168" fontId="20" fillId="0" borderId="3" xfId="0" applyNumberFormat="1" applyFont="1" applyFill="1" applyBorder="1" applyAlignment="1">
      <alignment horizontal="center" vertical="center" wrapText="1"/>
    </xf>
    <xf numFmtId="168" fontId="20" fillId="12" borderId="3" xfId="0" applyNumberFormat="1" applyFont="1" applyFill="1" applyBorder="1" applyAlignment="1">
      <alignment horizontal="center" vertical="center" wrapText="1"/>
    </xf>
    <xf numFmtId="168" fontId="20" fillId="13" borderId="3" xfId="0" applyNumberFormat="1" applyFont="1" applyFill="1" applyBorder="1" applyAlignment="1">
      <alignment horizontal="center" vertical="center" wrapText="1"/>
    </xf>
    <xf numFmtId="0" fontId="38" fillId="0" borderId="8" xfId="0" applyFont="1" applyFill="1" applyBorder="1" applyAlignment="1">
      <alignment horizontal="center" vertical="center"/>
    </xf>
    <xf numFmtId="0" fontId="20" fillId="0" borderId="9" xfId="112" applyFont="1" applyFill="1" applyBorder="1" applyAlignment="1">
      <alignment horizontal="justify" vertical="center" wrapText="1"/>
    </xf>
    <xf numFmtId="9" fontId="19" fillId="14" borderId="4" xfId="0" applyNumberFormat="1" applyFont="1" applyFill="1" applyBorder="1" applyAlignment="1">
      <alignment horizontal="center" vertical="center" textRotation="90"/>
    </xf>
    <xf numFmtId="0" fontId="27" fillId="0" borderId="4" xfId="0" quotePrefix="1" applyFont="1" applyFill="1" applyBorder="1" applyAlignment="1">
      <alignment horizontal="center" vertical="center" wrapText="1"/>
    </xf>
    <xf numFmtId="0" fontId="27" fillId="0" borderId="6" xfId="0" applyFont="1" applyFill="1" applyBorder="1" applyAlignment="1">
      <alignment horizontal="center" vertical="center" wrapText="1"/>
    </xf>
    <xf numFmtId="9" fontId="19" fillId="14" borderId="4" xfId="0" applyNumberFormat="1" applyFont="1" applyFill="1" applyBorder="1" applyAlignment="1">
      <alignment horizontal="center" vertical="center" textRotation="90"/>
    </xf>
    <xf numFmtId="9" fontId="19" fillId="14" borderId="9" xfId="0" applyNumberFormat="1" applyFont="1" applyFill="1" applyBorder="1" applyAlignment="1">
      <alignment horizontal="center" vertical="center" textRotation="90"/>
    </xf>
    <xf numFmtId="9" fontId="19" fillId="14" borderId="3" xfId="0" applyNumberFormat="1" applyFont="1" applyFill="1" applyBorder="1" applyAlignment="1">
      <alignment horizontal="center" vertical="center" textRotation="90"/>
    </xf>
    <xf numFmtId="0" fontId="27" fillId="0" borderId="2" xfId="0" applyFont="1" applyFill="1" applyBorder="1" applyAlignment="1">
      <alignment horizontal="center" vertical="center" wrapText="1"/>
    </xf>
    <xf numFmtId="168" fontId="20" fillId="0" borderId="6" xfId="0" applyNumberFormat="1" applyFont="1" applyFill="1" applyBorder="1" applyAlignment="1">
      <alignment horizontal="center" vertical="center" wrapText="1"/>
    </xf>
    <xf numFmtId="9" fontId="38" fillId="16" borderId="6" xfId="0" applyNumberFormat="1" applyFont="1" applyFill="1" applyBorder="1" applyAlignment="1">
      <alignment horizontal="center" vertical="center" wrapText="1"/>
    </xf>
    <xf numFmtId="168" fontId="20" fillId="16" borderId="6" xfId="0" applyNumberFormat="1" applyFont="1" applyFill="1" applyBorder="1" applyAlignment="1">
      <alignment horizontal="center" vertical="center" wrapText="1"/>
    </xf>
    <xf numFmtId="0" fontId="27" fillId="16" borderId="3" xfId="0" applyFont="1" applyFill="1" applyBorder="1" applyAlignment="1">
      <alignment horizontal="center" vertical="center" wrapText="1"/>
    </xf>
    <xf numFmtId="0" fontId="38" fillId="16" borderId="3" xfId="0" applyNumberFormat="1" applyFont="1" applyFill="1" applyBorder="1" applyAlignment="1">
      <alignment horizontal="center" vertical="center" wrapText="1"/>
    </xf>
    <xf numFmtId="0" fontId="25" fillId="16" borderId="3" xfId="0" applyFont="1" applyFill="1" applyBorder="1" applyAlignment="1">
      <alignment horizontal="center" vertical="center" wrapText="1"/>
    </xf>
    <xf numFmtId="0" fontId="19" fillId="16" borderId="3" xfId="0" applyFont="1" applyFill="1" applyBorder="1" applyAlignment="1">
      <alignment horizontal="center" vertical="center" textRotation="90"/>
    </xf>
    <xf numFmtId="2" fontId="19" fillId="16" borderId="3" xfId="0" applyNumberFormat="1" applyFont="1" applyFill="1" applyBorder="1" applyAlignment="1">
      <alignment horizontal="center" vertical="center" wrapText="1"/>
    </xf>
    <xf numFmtId="9" fontId="19" fillId="0" borderId="0" xfId="0" applyNumberFormat="1" applyFont="1" applyFill="1" applyBorder="1" applyAlignment="1">
      <alignment horizontal="center" vertical="center" textRotation="90"/>
    </xf>
    <xf numFmtId="0" fontId="19" fillId="0" borderId="0" xfId="0" applyFont="1" applyFill="1" applyBorder="1" applyAlignment="1">
      <alignment horizontal="center" vertical="center" textRotation="90"/>
    </xf>
    <xf numFmtId="0" fontId="19" fillId="5" borderId="11" xfId="0" applyFont="1" applyFill="1" applyBorder="1" applyAlignment="1">
      <alignment vertical="center" textRotation="90"/>
    </xf>
    <xf numFmtId="9" fontId="19" fillId="8" borderId="3" xfId="0" applyNumberFormat="1" applyFont="1" applyFill="1" applyBorder="1" applyAlignment="1">
      <alignment vertical="center" textRotation="90"/>
    </xf>
    <xf numFmtId="9" fontId="19" fillId="5" borderId="3" xfId="0" applyNumberFormat="1" applyFont="1" applyFill="1" applyBorder="1" applyAlignment="1">
      <alignment vertical="center" textRotation="90"/>
    </xf>
    <xf numFmtId="0" fontId="38" fillId="15" borderId="3" xfId="0" applyNumberFormat="1" applyFont="1" applyFill="1" applyBorder="1" applyAlignment="1">
      <alignment vertical="center" wrapText="1"/>
    </xf>
    <xf numFmtId="0" fontId="51" fillId="15" borderId="3" xfId="0" applyNumberFormat="1" applyFont="1" applyFill="1" applyBorder="1" applyAlignment="1">
      <alignment horizontal="center" vertical="center" wrapText="1"/>
    </xf>
    <xf numFmtId="0" fontId="27" fillId="0" borderId="3" xfId="128" applyFont="1" applyFill="1" applyBorder="1" applyAlignment="1">
      <alignment horizontal="center" vertical="center" wrapText="1"/>
    </xf>
    <xf numFmtId="0" fontId="55" fillId="19" borderId="3" xfId="0" applyNumberFormat="1" applyFont="1" applyFill="1" applyBorder="1" applyAlignment="1">
      <alignment horizontal="center" vertical="center" wrapText="1"/>
    </xf>
    <xf numFmtId="0" fontId="55" fillId="19" borderId="3" xfId="0" applyNumberFormat="1" applyFont="1" applyFill="1" applyBorder="1" applyAlignment="1">
      <alignment vertical="center" wrapText="1"/>
    </xf>
    <xf numFmtId="0" fontId="55" fillId="4" borderId="3" xfId="0" applyNumberFormat="1" applyFont="1" applyFill="1" applyBorder="1" applyAlignment="1">
      <alignment horizontal="center" vertical="center" wrapText="1"/>
    </xf>
    <xf numFmtId="0" fontId="55" fillId="4" borderId="3" xfId="0" applyFont="1" applyFill="1" applyBorder="1" applyAlignment="1">
      <alignment horizontal="justify" vertical="center"/>
    </xf>
    <xf numFmtId="9" fontId="56" fillId="14" borderId="3" xfId="0" applyNumberFormat="1" applyFont="1" applyFill="1" applyBorder="1" applyAlignment="1">
      <alignment horizontal="center" vertical="center" textRotation="90"/>
    </xf>
    <xf numFmtId="0" fontId="57" fillId="0" borderId="3" xfId="0" applyFont="1" applyFill="1" applyBorder="1" applyAlignment="1">
      <alignment horizontal="center" vertical="center"/>
    </xf>
    <xf numFmtId="0" fontId="57" fillId="0" borderId="3" xfId="0" applyFont="1" applyFill="1" applyBorder="1" applyAlignment="1">
      <alignment horizontal="center" vertical="center" wrapText="1"/>
    </xf>
    <xf numFmtId="9" fontId="57" fillId="0" borderId="3" xfId="0" applyNumberFormat="1" applyFont="1" applyFill="1" applyBorder="1" applyAlignment="1">
      <alignment horizontal="center" vertical="center" wrapText="1"/>
    </xf>
    <xf numFmtId="168" fontId="55" fillId="0" borderId="3" xfId="0" applyNumberFormat="1" applyFont="1" applyFill="1" applyBorder="1" applyAlignment="1">
      <alignment horizontal="center" vertical="center" wrapText="1"/>
    </xf>
    <xf numFmtId="0" fontId="57" fillId="0" borderId="3" xfId="0" applyNumberFormat="1" applyFont="1" applyFill="1" applyBorder="1" applyAlignment="1">
      <alignment horizontal="center" vertical="center" wrapText="1"/>
    </xf>
    <xf numFmtId="2" fontId="55" fillId="0" borderId="3" xfId="0" applyNumberFormat="1" applyFont="1" applyFill="1" applyBorder="1" applyAlignment="1">
      <alignment horizontal="center" vertical="center" wrapText="1"/>
    </xf>
    <xf numFmtId="0" fontId="56" fillId="0" borderId="3" xfId="0" applyFont="1" applyFill="1" applyBorder="1" applyAlignment="1">
      <alignment horizontal="center" vertical="center" wrapText="1"/>
    </xf>
    <xf numFmtId="9" fontId="58" fillId="0" borderId="3" xfId="140" applyFont="1" applyFill="1" applyBorder="1" applyAlignment="1" applyProtection="1">
      <alignment horizontal="center" vertical="center" wrapText="1"/>
    </xf>
    <xf numFmtId="174" fontId="58" fillId="0" borderId="3" xfId="10" applyNumberFormat="1" applyFont="1" applyFill="1" applyBorder="1" applyAlignment="1" applyProtection="1">
      <alignment horizontal="center" vertical="center" wrapText="1"/>
    </xf>
    <xf numFmtId="0" fontId="59" fillId="0" borderId="3" xfId="0" applyFont="1" applyFill="1" applyBorder="1" applyAlignment="1">
      <alignment horizontal="center" vertical="center" wrapText="1"/>
    </xf>
    <xf numFmtId="9" fontId="19" fillId="12" borderId="4" xfId="0" applyNumberFormat="1" applyFont="1" applyFill="1" applyBorder="1" applyAlignment="1">
      <alignment horizontal="center" vertical="center" textRotation="90"/>
    </xf>
    <xf numFmtId="9" fontId="19" fillId="14" borderId="4" xfId="0" applyNumberFormat="1" applyFont="1" applyFill="1" applyBorder="1" applyAlignment="1">
      <alignment horizontal="center" vertical="center" textRotation="90"/>
    </xf>
    <xf numFmtId="0" fontId="27" fillId="0" borderId="4" xfId="0" applyFont="1" applyFill="1" applyBorder="1" applyAlignment="1">
      <alignment horizontal="center" vertical="center" wrapText="1"/>
    </xf>
    <xf numFmtId="0" fontId="19" fillId="0" borderId="3" xfId="0" applyFont="1" applyFill="1" applyBorder="1" applyAlignment="1">
      <alignment horizontal="center" vertical="center" wrapText="1"/>
    </xf>
    <xf numFmtId="0" fontId="55" fillId="4" borderId="3" xfId="0" applyFont="1" applyFill="1" applyBorder="1" applyAlignment="1">
      <alignment horizontal="center" vertical="center" wrapText="1"/>
    </xf>
    <xf numFmtId="0" fontId="27" fillId="12" borderId="4" xfId="0" applyFont="1" applyFill="1" applyBorder="1" applyAlignment="1">
      <alignment horizontal="center" vertical="center" wrapText="1"/>
    </xf>
    <xf numFmtId="0" fontId="20" fillId="12" borderId="3" xfId="89" applyFont="1" applyFill="1" applyBorder="1" applyAlignment="1">
      <alignment horizontal="center" vertical="center" wrapText="1"/>
    </xf>
    <xf numFmtId="0" fontId="20" fillId="12" borderId="3" xfId="94" applyFont="1" applyFill="1" applyBorder="1" applyAlignment="1">
      <alignment horizontal="center" vertical="center" wrapText="1"/>
    </xf>
    <xf numFmtId="0" fontId="20" fillId="12" borderId="3" xfId="128" applyFont="1" applyFill="1" applyBorder="1" applyAlignment="1">
      <alignment horizontal="center" vertical="center" wrapText="1"/>
    </xf>
    <xf numFmtId="0" fontId="39" fillId="12" borderId="3" xfId="128" applyFont="1" applyFill="1" applyBorder="1" applyAlignment="1">
      <alignment horizontal="center" vertical="center" wrapText="1"/>
    </xf>
    <xf numFmtId="0" fontId="55" fillId="12" borderId="3" xfId="128" applyFont="1" applyFill="1" applyBorder="1" applyAlignment="1">
      <alignment horizontal="center" vertical="center" wrapText="1"/>
    </xf>
    <xf numFmtId="0" fontId="20" fillId="0" borderId="0" xfId="128" applyFont="1" applyFill="1" applyBorder="1" applyAlignment="1">
      <alignment horizontal="center" vertical="center" wrapText="1"/>
    </xf>
    <xf numFmtId="0" fontId="19" fillId="20" borderId="3" xfId="0" applyFont="1" applyFill="1" applyBorder="1" applyAlignment="1">
      <alignment horizontal="center" vertical="center" wrapText="1"/>
    </xf>
    <xf numFmtId="0" fontId="27" fillId="20" borderId="4" xfId="0" applyFont="1" applyFill="1" applyBorder="1" applyAlignment="1">
      <alignment horizontal="center" vertical="center" wrapText="1"/>
    </xf>
    <xf numFmtId="0" fontId="20" fillId="20" borderId="3" xfId="0" applyFont="1" applyFill="1" applyBorder="1" applyAlignment="1">
      <alignment horizontal="center" vertical="center"/>
    </xf>
    <xf numFmtId="0" fontId="20" fillId="20" borderId="3" xfId="94" applyFont="1" applyFill="1" applyBorder="1" applyAlignment="1">
      <alignment horizontal="center" vertical="center" wrapText="1"/>
    </xf>
    <xf numFmtId="0" fontId="20" fillId="20" borderId="3" xfId="0" applyFont="1" applyFill="1" applyBorder="1" applyAlignment="1">
      <alignment horizontal="center" vertical="center" wrapText="1"/>
    </xf>
    <xf numFmtId="0" fontId="19" fillId="20" borderId="14" xfId="0" applyFont="1" applyFill="1" applyBorder="1" applyAlignment="1">
      <alignment vertical="center"/>
    </xf>
    <xf numFmtId="0" fontId="20" fillId="20" borderId="3" xfId="128" applyFont="1" applyFill="1" applyBorder="1" applyAlignment="1">
      <alignment horizontal="center" vertical="center" wrapText="1"/>
    </xf>
    <xf numFmtId="0" fontId="39" fillId="20" borderId="3" xfId="0" applyNumberFormat="1" applyFont="1" applyFill="1" applyBorder="1" applyAlignment="1">
      <alignment vertical="center" wrapText="1"/>
    </xf>
    <xf numFmtId="0" fontId="55" fillId="20" borderId="3" xfId="128" applyFont="1" applyFill="1" applyBorder="1" applyAlignment="1">
      <alignment horizontal="center" vertical="center" wrapText="1"/>
    </xf>
    <xf numFmtId="0" fontId="20" fillId="20" borderId="2" xfId="128" applyFont="1" applyFill="1" applyBorder="1" applyAlignment="1">
      <alignment horizontal="center" vertical="center" wrapText="1"/>
    </xf>
    <xf numFmtId="0" fontId="20" fillId="20" borderId="0" xfId="0" applyFont="1" applyFill="1"/>
    <xf numFmtId="0" fontId="27" fillId="0" borderId="4" xfId="0" applyFont="1" applyFill="1" applyBorder="1" applyAlignment="1">
      <alignment horizontal="center" vertical="center"/>
    </xf>
    <xf numFmtId="0" fontId="21" fillId="0" borderId="0" xfId="0" applyFont="1" applyBorder="1" applyAlignment="1">
      <alignment horizontal="left" vertical="center" wrapText="1"/>
    </xf>
    <xf numFmtId="0" fontId="19" fillId="3" borderId="3" xfId="0" applyNumberFormat="1" applyFont="1" applyFill="1" applyBorder="1" applyAlignment="1">
      <alignment horizontal="center" vertical="center" wrapText="1"/>
    </xf>
    <xf numFmtId="0" fontId="20" fillId="0" borderId="4" xfId="0" applyNumberFormat="1" applyFont="1" applyFill="1" applyBorder="1" applyAlignment="1">
      <alignment horizontal="center" vertical="center" wrapText="1"/>
    </xf>
    <xf numFmtId="0" fontId="20" fillId="0" borderId="4" xfId="0" applyNumberFormat="1" applyFont="1" applyFill="1" applyBorder="1" applyAlignment="1">
      <alignment horizontal="left" vertical="center" wrapText="1"/>
    </xf>
    <xf numFmtId="0" fontId="19" fillId="3" borderId="4" xfId="0" applyFont="1" applyFill="1" applyBorder="1" applyAlignment="1">
      <alignment horizontal="center" vertical="center" wrapText="1"/>
    </xf>
    <xf numFmtId="0" fontId="20" fillId="0" borderId="4" xfId="0" applyFont="1" applyBorder="1" applyAlignment="1">
      <alignment horizontal="left" vertical="center" wrapText="1"/>
    </xf>
    <xf numFmtId="0" fontId="20" fillId="15" borderId="4" xfId="0" applyNumberFormat="1" applyFont="1" applyFill="1" applyBorder="1" applyAlignment="1">
      <alignment horizontal="center" vertical="center" wrapText="1"/>
    </xf>
    <xf numFmtId="0" fontId="20" fillId="15" borderId="11" xfId="0" applyNumberFormat="1" applyFont="1" applyFill="1" applyBorder="1" applyAlignment="1">
      <alignment horizontal="center" vertical="center" wrapText="1"/>
    </xf>
    <xf numFmtId="0" fontId="20" fillId="0" borderId="3" xfId="0" applyNumberFormat="1" applyFont="1" applyFill="1" applyBorder="1" applyAlignment="1">
      <alignment horizontal="center" vertical="center" wrapText="1"/>
    </xf>
    <xf numFmtId="0" fontId="20" fillId="0" borderId="3" xfId="0" applyNumberFormat="1" applyFont="1" applyFill="1" applyBorder="1" applyAlignment="1">
      <alignment horizontal="left" vertical="center" wrapText="1"/>
    </xf>
    <xf numFmtId="0" fontId="20" fillId="15" borderId="4" xfId="0" applyNumberFormat="1" applyFont="1" applyFill="1" applyBorder="1" applyAlignment="1">
      <alignment horizontal="left" vertical="center" wrapText="1"/>
    </xf>
    <xf numFmtId="0" fontId="20" fillId="15" borderId="11" xfId="0" applyNumberFormat="1" applyFont="1" applyFill="1" applyBorder="1" applyAlignment="1">
      <alignment horizontal="left" vertical="center" wrapText="1"/>
    </xf>
    <xf numFmtId="0" fontId="51" fillId="15" borderId="3" xfId="0" applyFont="1" applyFill="1" applyBorder="1" applyAlignment="1">
      <alignment horizontal="center" vertical="center" wrapText="1"/>
    </xf>
    <xf numFmtId="0" fontId="19" fillId="3" borderId="3" xfId="0" applyFont="1" applyFill="1" applyBorder="1" applyAlignment="1">
      <alignment horizontal="center" vertical="center" wrapText="1"/>
    </xf>
    <xf numFmtId="0" fontId="20" fillId="0" borderId="5" xfId="0" applyFont="1" applyBorder="1" applyAlignment="1">
      <alignment horizontal="center" vertical="center"/>
    </xf>
    <xf numFmtId="0" fontId="55" fillId="0" borderId="3" xfId="0" quotePrefix="1" applyNumberFormat="1" applyFont="1" applyFill="1" applyBorder="1" applyAlignment="1">
      <alignment horizontal="justify" vertical="center" wrapText="1"/>
    </xf>
    <xf numFmtId="0" fontId="59" fillId="0" borderId="4" xfId="0" applyFont="1" applyFill="1" applyBorder="1" applyAlignment="1">
      <alignment horizontal="center" vertical="center" wrapText="1"/>
    </xf>
    <xf numFmtId="168" fontId="57" fillId="0" borderId="3" xfId="129" applyNumberFormat="1" applyFont="1" applyFill="1" applyBorder="1" applyAlignment="1">
      <alignment horizontal="center" vertical="center" wrapText="1"/>
    </xf>
    <xf numFmtId="0" fontId="55" fillId="0" borderId="3" xfId="0" applyFont="1" applyFill="1" applyBorder="1" applyAlignment="1">
      <alignment horizontal="center" vertical="center" wrapText="1"/>
    </xf>
    <xf numFmtId="9" fontId="60" fillId="0" borderId="3" xfId="140" applyFont="1" applyFill="1" applyBorder="1" applyAlignment="1" applyProtection="1">
      <alignment horizontal="center" vertical="center" wrapText="1"/>
    </xf>
    <xf numFmtId="174" fontId="60" fillId="0" borderId="3" xfId="10" applyNumberFormat="1" applyFont="1" applyFill="1" applyBorder="1" applyAlignment="1" applyProtection="1">
      <alignment horizontal="center" vertical="center" wrapText="1"/>
    </xf>
    <xf numFmtId="0" fontId="55" fillId="0" borderId="0" xfId="0" applyFont="1" applyAlignment="1">
      <alignment horizontal="justify" vertical="center"/>
    </xf>
    <xf numFmtId="0" fontId="55" fillId="0" borderId="3" xfId="0" applyFont="1" applyBorder="1" applyAlignment="1">
      <alignment horizontal="justify" vertical="center"/>
    </xf>
    <xf numFmtId="0" fontId="55" fillId="0" borderId="3" xfId="0" applyNumberFormat="1" applyFont="1" applyFill="1" applyBorder="1" applyAlignment="1">
      <alignment vertical="center" wrapText="1"/>
    </xf>
    <xf numFmtId="0" fontId="55" fillId="15" borderId="3" xfId="0" applyNumberFormat="1" applyFont="1" applyFill="1" applyBorder="1" applyAlignment="1">
      <alignment horizontal="center" vertical="center" wrapText="1"/>
    </xf>
    <xf numFmtId="0" fontId="55" fillId="15" borderId="3" xfId="0" applyFont="1" applyFill="1" applyBorder="1" applyAlignment="1">
      <alignment horizontal="center" vertical="center"/>
    </xf>
    <xf numFmtId="0" fontId="55" fillId="0" borderId="11" xfId="0" applyNumberFormat="1" applyFont="1" applyFill="1" applyBorder="1" applyAlignment="1">
      <alignment horizontal="center" vertical="center" wrapText="1"/>
    </xf>
    <xf numFmtId="0" fontId="55" fillId="0" borderId="3" xfId="0" applyNumberFormat="1" applyFont="1" applyFill="1" applyBorder="1" applyAlignment="1">
      <alignment horizontal="center" vertical="center" wrapText="1"/>
    </xf>
    <xf numFmtId="0" fontId="55" fillId="0" borderId="3" xfId="0" applyFont="1" applyBorder="1" applyAlignment="1">
      <alignment horizontal="justify" vertical="center" wrapText="1"/>
    </xf>
    <xf numFmtId="0" fontId="55" fillId="0" borderId="3" xfId="0" applyFont="1" applyBorder="1" applyAlignment="1">
      <alignment vertical="center" wrapText="1"/>
    </xf>
    <xf numFmtId="0" fontId="55" fillId="0" borderId="3" xfId="0" applyFont="1" applyFill="1" applyBorder="1" applyAlignment="1">
      <alignment vertical="center" wrapText="1"/>
    </xf>
    <xf numFmtId="9" fontId="20" fillId="0" borderId="4" xfId="112" applyNumberFormat="1" applyFont="1" applyFill="1" applyBorder="1" applyAlignment="1">
      <alignment horizontal="center" vertical="center" wrapText="1"/>
    </xf>
    <xf numFmtId="9" fontId="20" fillId="0" borderId="11" xfId="112" applyNumberFormat="1" applyFont="1" applyFill="1" applyBorder="1" applyAlignment="1">
      <alignment horizontal="center" vertical="center" wrapText="1"/>
    </xf>
    <xf numFmtId="0" fontId="20" fillId="0" borderId="4" xfId="112" applyFont="1" applyFill="1" applyBorder="1" applyAlignment="1">
      <alignment horizontal="center" vertical="center" wrapText="1"/>
    </xf>
    <xf numFmtId="0" fontId="20" fillId="0" borderId="11" xfId="112" applyFont="1" applyFill="1" applyBorder="1" applyAlignment="1">
      <alignment horizontal="center" vertical="center" wrapText="1"/>
    </xf>
    <xf numFmtId="9" fontId="19" fillId="0" borderId="4" xfId="112" applyNumberFormat="1" applyFont="1" applyFill="1" applyBorder="1" applyAlignment="1">
      <alignment horizontal="center" vertical="center" textRotation="90"/>
    </xf>
    <xf numFmtId="9" fontId="19" fillId="0" borderId="11" xfId="112" applyNumberFormat="1" applyFont="1" applyFill="1" applyBorder="1" applyAlignment="1">
      <alignment horizontal="center" vertical="center" textRotation="90"/>
    </xf>
    <xf numFmtId="0" fontId="20" fillId="0" borderId="4" xfId="112" applyFont="1" applyFill="1" applyBorder="1" applyAlignment="1">
      <alignment horizontal="justify" vertical="center" wrapText="1"/>
    </xf>
    <xf numFmtId="0" fontId="20" fillId="0" borderId="11" xfId="112" applyFont="1" applyFill="1" applyBorder="1" applyAlignment="1">
      <alignment horizontal="justify" vertical="center" wrapText="1"/>
    </xf>
    <xf numFmtId="0" fontId="19" fillId="10" borderId="3" xfId="112" applyFont="1" applyFill="1" applyBorder="1" applyAlignment="1">
      <alignment horizontal="center" vertical="center" textRotation="90"/>
    </xf>
    <xf numFmtId="9" fontId="20" fillId="10" borderId="3" xfId="112" applyNumberFormat="1" applyFont="1" applyFill="1" applyBorder="1" applyAlignment="1">
      <alignment horizontal="center" vertical="center" textRotation="90"/>
    </xf>
    <xf numFmtId="9" fontId="20" fillId="0" borderId="9" xfId="112" applyNumberFormat="1" applyFont="1" applyFill="1" applyBorder="1" applyAlignment="1">
      <alignment horizontal="center" vertical="center" wrapText="1"/>
    </xf>
    <xf numFmtId="0" fontId="20" fillId="0" borderId="4" xfId="112" applyFont="1" applyFill="1" applyBorder="1" applyAlignment="1">
      <alignment horizontal="left" vertical="center" wrapText="1"/>
    </xf>
    <xf numFmtId="0" fontId="20" fillId="0" borderId="11" xfId="112" applyFont="1" applyFill="1" applyBorder="1" applyAlignment="1">
      <alignment horizontal="left" vertical="center" wrapText="1"/>
    </xf>
    <xf numFmtId="9" fontId="19" fillId="0" borderId="9" xfId="112" applyNumberFormat="1" applyFont="1" applyFill="1" applyBorder="1" applyAlignment="1">
      <alignment horizontal="center" vertical="center" textRotation="90"/>
    </xf>
    <xf numFmtId="0" fontId="20" fillId="0" borderId="9" xfId="112" applyFont="1" applyFill="1" applyBorder="1" applyAlignment="1">
      <alignment horizontal="justify" vertical="center" wrapText="1"/>
    </xf>
    <xf numFmtId="0" fontId="20" fillId="4" borderId="4" xfId="112" applyFont="1" applyFill="1" applyBorder="1" applyAlignment="1">
      <alignment horizontal="justify" vertical="center" wrapText="1"/>
    </xf>
    <xf numFmtId="0" fontId="20" fillId="4" borderId="9" xfId="112" applyFont="1" applyFill="1" applyBorder="1" applyAlignment="1">
      <alignment horizontal="justify" vertical="center" wrapText="1"/>
    </xf>
    <xf numFmtId="0" fontId="19" fillId="10" borderId="11" xfId="112" applyFont="1" applyFill="1" applyBorder="1" applyAlignment="1">
      <alignment horizontal="center" vertical="center" textRotation="90"/>
    </xf>
    <xf numFmtId="9" fontId="20" fillId="10" borderId="11" xfId="112" applyNumberFormat="1" applyFont="1" applyFill="1" applyBorder="1" applyAlignment="1">
      <alignment horizontal="center" vertical="center" textRotation="90"/>
    </xf>
    <xf numFmtId="0" fontId="19" fillId="10" borderId="4" xfId="112" applyFont="1" applyFill="1" applyBorder="1" applyAlignment="1">
      <alignment horizontal="center" vertical="center" textRotation="90"/>
    </xf>
    <xf numFmtId="0" fontId="19" fillId="10" borderId="9" xfId="112" applyFont="1" applyFill="1" applyBorder="1" applyAlignment="1">
      <alignment horizontal="center" vertical="center" textRotation="90"/>
    </xf>
    <xf numFmtId="9" fontId="20" fillId="10" borderId="4" xfId="112" applyNumberFormat="1" applyFont="1" applyFill="1" applyBorder="1" applyAlignment="1">
      <alignment horizontal="center" vertical="center" textRotation="90"/>
    </xf>
    <xf numFmtId="9" fontId="20" fillId="10" borderId="9" xfId="112" applyNumberFormat="1" applyFont="1" applyFill="1" applyBorder="1" applyAlignment="1">
      <alignment horizontal="center" vertical="center" textRotation="90"/>
    </xf>
    <xf numFmtId="0" fontId="19" fillId="0" borderId="4" xfId="112" applyFont="1" applyFill="1" applyBorder="1" applyAlignment="1">
      <alignment horizontal="center" vertical="center" textRotation="90" wrapText="1"/>
    </xf>
    <xf numFmtId="0" fontId="19" fillId="0" borderId="9" xfId="112" applyFont="1" applyFill="1" applyBorder="1" applyAlignment="1">
      <alignment horizontal="center" vertical="center" textRotation="90" wrapText="1"/>
    </xf>
    <xf numFmtId="9" fontId="19" fillId="0" borderId="4" xfId="112" applyNumberFormat="1" applyFont="1" applyFill="1" applyBorder="1" applyAlignment="1">
      <alignment horizontal="center" vertical="center" textRotation="90" wrapText="1"/>
    </xf>
    <xf numFmtId="9" fontId="19" fillId="0" borderId="11" xfId="112" applyNumberFormat="1" applyFont="1" applyFill="1" applyBorder="1" applyAlignment="1">
      <alignment horizontal="center" vertical="center" textRotation="90" wrapText="1"/>
    </xf>
    <xf numFmtId="9" fontId="19" fillId="0" borderId="3" xfId="112" applyNumberFormat="1" applyFont="1" applyFill="1" applyBorder="1" applyAlignment="1">
      <alignment horizontal="center" vertical="center" textRotation="90" wrapText="1"/>
    </xf>
    <xf numFmtId="0" fontId="20" fillId="0" borderId="3" xfId="112" applyFont="1" applyFill="1" applyBorder="1" applyAlignment="1">
      <alignment horizontal="justify" vertical="center" wrapText="1"/>
    </xf>
    <xf numFmtId="9" fontId="20" fillId="0" borderId="3" xfId="112" applyNumberFormat="1" applyFont="1" applyFill="1" applyBorder="1" applyAlignment="1">
      <alignment horizontal="center" vertical="center" wrapText="1"/>
    </xf>
    <xf numFmtId="0" fontId="26" fillId="7" borderId="4" xfId="110" applyFont="1" applyFill="1" applyBorder="1" applyAlignment="1">
      <alignment horizontal="center" vertical="center" wrapText="1"/>
    </xf>
    <xf numFmtId="0" fontId="26" fillId="7" borderId="11" xfId="110" quotePrefix="1" applyFont="1" applyFill="1" applyBorder="1" applyAlignment="1">
      <alignment horizontal="center" vertical="center" wrapText="1"/>
    </xf>
    <xf numFmtId="0" fontId="19" fillId="11" borderId="3" xfId="112" applyFont="1" applyFill="1" applyBorder="1" applyAlignment="1">
      <alignment horizontal="center" vertical="center" wrapText="1"/>
    </xf>
    <xf numFmtId="168" fontId="19" fillId="11" borderId="3" xfId="133" applyNumberFormat="1" applyFont="1" applyFill="1" applyBorder="1" applyAlignment="1">
      <alignment horizontal="center" vertical="center" wrapText="1"/>
    </xf>
    <xf numFmtId="49" fontId="19" fillId="11" borderId="4" xfId="22" applyNumberFormat="1" applyFont="1" applyFill="1" applyBorder="1" applyAlignment="1">
      <alignment horizontal="center" vertical="center"/>
    </xf>
    <xf numFmtId="49" fontId="19" fillId="11" borderId="11" xfId="22" applyNumberFormat="1" applyFont="1" applyFill="1" applyBorder="1" applyAlignment="1">
      <alignment horizontal="center" vertical="center"/>
    </xf>
    <xf numFmtId="0" fontId="19" fillId="11" borderId="3" xfId="112" applyNumberFormat="1" applyFont="1" applyFill="1" applyBorder="1" applyAlignment="1">
      <alignment horizontal="center" vertical="center" wrapText="1"/>
    </xf>
    <xf numFmtId="0" fontId="26" fillId="10" borderId="4" xfId="110" quotePrefix="1" applyFont="1" applyFill="1" applyBorder="1" applyAlignment="1">
      <alignment horizontal="center" vertical="center" wrapText="1"/>
    </xf>
    <xf numFmtId="0" fontId="26" fillId="10" borderId="11" xfId="110" quotePrefix="1" applyFont="1" applyFill="1" applyBorder="1" applyAlignment="1">
      <alignment horizontal="center" vertical="center" wrapText="1"/>
    </xf>
    <xf numFmtId="0" fontId="26" fillId="10" borderId="4" xfId="110" applyFont="1" applyFill="1" applyBorder="1" applyAlignment="1">
      <alignment horizontal="center" vertical="center" wrapText="1"/>
    </xf>
    <xf numFmtId="0" fontId="34" fillId="0" borderId="12" xfId="112" applyFont="1" applyFill="1" applyBorder="1" applyAlignment="1">
      <alignment horizontal="left" vertical="center"/>
    </xf>
    <xf numFmtId="0" fontId="19" fillId="11" borderId="3" xfId="112" applyFont="1" applyFill="1" applyBorder="1" applyAlignment="1">
      <alignment horizontal="center" vertical="center"/>
    </xf>
    <xf numFmtId="0" fontId="19" fillId="11" borderId="4" xfId="112" applyFont="1" applyFill="1" applyBorder="1" applyAlignment="1">
      <alignment horizontal="center" vertical="center" wrapText="1"/>
    </xf>
    <xf numFmtId="0" fontId="19" fillId="11" borderId="11" xfId="112" applyFont="1" applyFill="1" applyBorder="1" applyAlignment="1">
      <alignment horizontal="center" vertical="center" wrapText="1"/>
    </xf>
    <xf numFmtId="0" fontId="19" fillId="0" borderId="0" xfId="0" applyFont="1" applyBorder="1" applyAlignment="1">
      <alignment horizontal="left" vertical="center" wrapText="1"/>
    </xf>
    <xf numFmtId="0" fontId="21" fillId="0" borderId="0" xfId="0" applyFont="1" applyBorder="1" applyAlignment="1">
      <alignment horizontal="left" vertical="center" wrapText="1"/>
    </xf>
    <xf numFmtId="0" fontId="20" fillId="0" borderId="12" xfId="0" applyFont="1" applyBorder="1" applyAlignment="1">
      <alignment horizontal="center" vertical="center" wrapText="1"/>
    </xf>
    <xf numFmtId="0" fontId="19" fillId="3" borderId="3" xfId="0" applyNumberFormat="1" applyFont="1" applyFill="1" applyBorder="1" applyAlignment="1">
      <alignment horizontal="center" vertical="center" wrapText="1"/>
    </xf>
    <xf numFmtId="0" fontId="20" fillId="0" borderId="4" xfId="0" applyNumberFormat="1" applyFont="1" applyFill="1" applyBorder="1" applyAlignment="1">
      <alignment horizontal="center" vertical="center" wrapText="1"/>
    </xf>
    <xf numFmtId="0" fontId="20" fillId="0" borderId="9" xfId="0" applyNumberFormat="1" applyFont="1" applyFill="1" applyBorder="1" applyAlignment="1">
      <alignment horizontal="center" vertical="center" wrapText="1"/>
    </xf>
    <xf numFmtId="0" fontId="20" fillId="0" borderId="4" xfId="0" applyNumberFormat="1" applyFont="1" applyFill="1" applyBorder="1" applyAlignment="1">
      <alignment horizontal="left" vertical="center" wrapText="1"/>
    </xf>
    <xf numFmtId="0" fontId="20" fillId="0" borderId="9" xfId="0" applyNumberFormat="1" applyFont="1" applyFill="1" applyBorder="1" applyAlignment="1">
      <alignment horizontal="left" vertical="center" wrapText="1"/>
    </xf>
    <xf numFmtId="0" fontId="20" fillId="0" borderId="11" xfId="0" applyNumberFormat="1" applyFont="1" applyFill="1" applyBorder="1" applyAlignment="1">
      <alignment horizontal="left" vertical="center" wrapText="1"/>
    </xf>
    <xf numFmtId="0" fontId="19" fillId="3" borderId="9" xfId="0" applyNumberFormat="1" applyFont="1" applyFill="1" applyBorder="1" applyAlignment="1">
      <alignment horizontal="center" vertical="center" wrapText="1"/>
    </xf>
    <xf numFmtId="0" fontId="19" fillId="3" borderId="4" xfId="0" applyFont="1" applyFill="1" applyBorder="1" applyAlignment="1">
      <alignment horizontal="center" vertical="center" wrapText="1"/>
    </xf>
    <xf numFmtId="0" fontId="19" fillId="3" borderId="9" xfId="0" applyFont="1" applyFill="1" applyBorder="1" applyAlignment="1">
      <alignment horizontal="center" vertical="center" wrapText="1"/>
    </xf>
    <xf numFmtId="0" fontId="19" fillId="3" borderId="4" xfId="0" applyNumberFormat="1" applyFont="1" applyFill="1" applyBorder="1" applyAlignment="1">
      <alignment horizontal="center" vertical="center" wrapText="1"/>
    </xf>
    <xf numFmtId="0" fontId="20" fillId="0" borderId="4" xfId="0" applyFont="1" applyBorder="1" applyAlignment="1">
      <alignment horizontal="center" vertical="center" wrapText="1"/>
    </xf>
    <xf numFmtId="0" fontId="20" fillId="0" borderId="9" xfId="0" applyFont="1" applyBorder="1" applyAlignment="1">
      <alignment horizontal="center" vertical="center" wrapText="1"/>
    </xf>
    <xf numFmtId="0" fontId="20" fillId="0" borderId="4" xfId="0" applyFont="1" applyBorder="1" applyAlignment="1">
      <alignment horizontal="left" vertical="center" wrapText="1"/>
    </xf>
    <xf numFmtId="0" fontId="20" fillId="0" borderId="9" xfId="0" applyFont="1" applyBorder="1" applyAlignment="1">
      <alignment horizontal="left" vertical="center" wrapText="1"/>
    </xf>
    <xf numFmtId="0" fontId="20" fillId="0" borderId="11" xfId="0" applyFont="1" applyBorder="1" applyAlignment="1">
      <alignment horizontal="center" vertical="center" wrapText="1"/>
    </xf>
    <xf numFmtId="0" fontId="20" fillId="0" borderId="4" xfId="0" applyNumberFormat="1" applyFont="1" applyBorder="1" applyAlignment="1">
      <alignment horizontal="left" vertical="center" wrapText="1"/>
    </xf>
    <xf numFmtId="0" fontId="20" fillId="0" borderId="9" xfId="0" applyNumberFormat="1" applyFont="1" applyBorder="1" applyAlignment="1">
      <alignment horizontal="left" vertical="center" wrapText="1"/>
    </xf>
    <xf numFmtId="0" fontId="20" fillId="0" borderId="11" xfId="0" applyNumberFormat="1" applyFont="1" applyBorder="1" applyAlignment="1">
      <alignment horizontal="left" vertical="center" wrapText="1"/>
    </xf>
    <xf numFmtId="0" fontId="20" fillId="0" borderId="4" xfId="0" applyFont="1" applyBorder="1" applyAlignment="1">
      <alignment horizontal="center" vertical="center"/>
    </xf>
    <xf numFmtId="0" fontId="20" fillId="0" borderId="9" xfId="0" applyFont="1" applyBorder="1" applyAlignment="1">
      <alignment horizontal="center" vertical="center"/>
    </xf>
    <xf numFmtId="0" fontId="20" fillId="0" borderId="11" xfId="0" applyFont="1" applyBorder="1" applyAlignment="1">
      <alignment horizontal="center" vertical="center"/>
    </xf>
    <xf numFmtId="0" fontId="20" fillId="0" borderId="11" xfId="0" applyFont="1" applyBorder="1" applyAlignment="1">
      <alignment horizontal="left" vertical="center" wrapText="1"/>
    </xf>
    <xf numFmtId="0" fontId="20" fillId="0" borderId="4" xfId="0" quotePrefix="1" applyFont="1" applyBorder="1" applyAlignment="1">
      <alignment horizontal="left" vertical="center" wrapText="1"/>
    </xf>
    <xf numFmtId="0" fontId="20" fillId="0" borderId="9" xfId="0" quotePrefix="1" applyFont="1" applyBorder="1" applyAlignment="1">
      <alignment horizontal="left" vertical="center" wrapText="1"/>
    </xf>
    <xf numFmtId="0" fontId="20" fillId="0" borderId="11" xfId="0" quotePrefix="1" applyFont="1" applyBorder="1" applyAlignment="1">
      <alignment horizontal="left" vertical="center" wrapText="1"/>
    </xf>
    <xf numFmtId="0" fontId="20" fillId="15" borderId="4" xfId="0" applyNumberFormat="1" applyFont="1" applyFill="1" applyBorder="1" applyAlignment="1">
      <alignment horizontal="center" vertical="center" wrapText="1"/>
    </xf>
    <xf numFmtId="0" fontId="20" fillId="15" borderId="9" xfId="0" applyNumberFormat="1" applyFont="1" applyFill="1" applyBorder="1" applyAlignment="1">
      <alignment horizontal="center" vertical="center" wrapText="1"/>
    </xf>
    <xf numFmtId="0" fontId="20" fillId="15" borderId="11" xfId="0" applyNumberFormat="1" applyFont="1" applyFill="1" applyBorder="1" applyAlignment="1">
      <alignment horizontal="center" vertical="center" wrapText="1"/>
    </xf>
    <xf numFmtId="0" fontId="20" fillId="0" borderId="11" xfId="0" applyNumberFormat="1" applyFont="1" applyFill="1" applyBorder="1" applyAlignment="1">
      <alignment horizontal="center" vertical="center" wrapText="1"/>
    </xf>
    <xf numFmtId="0" fontId="19" fillId="3" borderId="11" xfId="0" applyFont="1" applyFill="1" applyBorder="1" applyAlignment="1">
      <alignment horizontal="center" vertical="center" wrapText="1"/>
    </xf>
    <xf numFmtId="0" fontId="19" fillId="3" borderId="11" xfId="0" applyNumberFormat="1" applyFont="1" applyFill="1" applyBorder="1" applyAlignment="1">
      <alignment horizontal="center" vertical="center" wrapText="1"/>
    </xf>
    <xf numFmtId="0" fontId="20" fillId="0" borderId="3" xfId="0" applyNumberFormat="1" applyFont="1" applyFill="1" applyBorder="1" applyAlignment="1">
      <alignment horizontal="center" vertical="center" wrapText="1"/>
    </xf>
    <xf numFmtId="0" fontId="20" fillId="0" borderId="3" xfId="0" applyNumberFormat="1" applyFont="1" applyFill="1" applyBorder="1" applyAlignment="1">
      <alignment horizontal="left" vertical="center" wrapText="1"/>
    </xf>
    <xf numFmtId="0" fontId="20" fillId="15" borderId="4" xfId="0" applyNumberFormat="1" applyFont="1" applyFill="1" applyBorder="1" applyAlignment="1">
      <alignment horizontal="left" vertical="center" wrapText="1"/>
    </xf>
    <xf numFmtId="0" fontId="20" fillId="15" borderId="9" xfId="0" applyNumberFormat="1" applyFont="1" applyFill="1" applyBorder="1" applyAlignment="1">
      <alignment horizontal="left" vertical="center" wrapText="1"/>
    </xf>
    <xf numFmtId="0" fontId="20" fillId="15" borderId="11" xfId="0" applyNumberFormat="1" applyFont="1" applyFill="1" applyBorder="1" applyAlignment="1">
      <alignment horizontal="left" vertical="center" wrapText="1"/>
    </xf>
    <xf numFmtId="0" fontId="20" fillId="0" borderId="4"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20" fillId="0" borderId="11" xfId="0" applyFont="1" applyFill="1" applyBorder="1" applyAlignment="1">
      <alignment horizontal="left" vertical="center" wrapText="1"/>
    </xf>
    <xf numFmtId="0" fontId="51" fillId="15" borderId="4" xfId="0" applyNumberFormat="1" applyFont="1" applyFill="1" applyBorder="1" applyAlignment="1">
      <alignment horizontal="center" vertical="center" wrapText="1"/>
    </xf>
    <xf numFmtId="0" fontId="51" fillId="15" borderId="9" xfId="0" applyNumberFormat="1" applyFont="1" applyFill="1" applyBorder="1" applyAlignment="1">
      <alignment horizontal="center" vertical="center" wrapText="1"/>
    </xf>
    <xf numFmtId="0" fontId="51" fillId="15" borderId="4" xfId="0" applyNumberFormat="1" applyFont="1" applyFill="1" applyBorder="1" applyAlignment="1">
      <alignment horizontal="left" vertical="center" wrapText="1"/>
    </xf>
    <xf numFmtId="0" fontId="51" fillId="15" borderId="9" xfId="0" applyNumberFormat="1" applyFont="1" applyFill="1" applyBorder="1" applyAlignment="1">
      <alignment horizontal="left" vertical="center" wrapText="1"/>
    </xf>
    <xf numFmtId="0" fontId="51" fillId="15" borderId="11" xfId="0" applyNumberFormat="1" applyFont="1" applyFill="1" applyBorder="1" applyAlignment="1">
      <alignment horizontal="left" vertical="center" wrapText="1"/>
    </xf>
    <xf numFmtId="0" fontId="51" fillId="15" borderId="3" xfId="0" applyFont="1" applyFill="1" applyBorder="1" applyAlignment="1">
      <alignment horizontal="center" vertical="center" wrapText="1"/>
    </xf>
    <xf numFmtId="0" fontId="51" fillId="15" borderId="4" xfId="0" applyFont="1" applyFill="1" applyBorder="1" applyAlignment="1">
      <alignment horizontal="left" vertical="center" wrapText="1"/>
    </xf>
    <xf numFmtId="0" fontId="51" fillId="15" borderId="9" xfId="0" applyFont="1" applyFill="1" applyBorder="1" applyAlignment="1">
      <alignment horizontal="left" vertical="center" wrapText="1"/>
    </xf>
    <xf numFmtId="0" fontId="51" fillId="15" borderId="11" xfId="0" applyFont="1" applyFill="1" applyBorder="1" applyAlignment="1">
      <alignment horizontal="left" vertical="center" wrapText="1"/>
    </xf>
    <xf numFmtId="0" fontId="51" fillId="15" borderId="11" xfId="0" applyNumberFormat="1" applyFont="1" applyFill="1" applyBorder="1" applyAlignment="1">
      <alignment horizontal="center" vertical="center" wrapText="1"/>
    </xf>
    <xf numFmtId="0" fontId="51" fillId="15" borderId="4" xfId="0" applyNumberFormat="1" applyFont="1" applyFill="1" applyBorder="1" applyAlignment="1">
      <alignment vertical="center" wrapText="1"/>
    </xf>
    <xf numFmtId="0" fontId="51" fillId="15" borderId="9" xfId="0" applyNumberFormat="1" applyFont="1" applyFill="1" applyBorder="1" applyAlignment="1">
      <alignment vertical="center" wrapText="1"/>
    </xf>
    <xf numFmtId="0" fontId="51" fillId="15" borderId="11" xfId="0" applyNumberFormat="1" applyFont="1" applyFill="1" applyBorder="1" applyAlignment="1">
      <alignment vertical="center" wrapText="1"/>
    </xf>
    <xf numFmtId="0" fontId="19" fillId="3" borderId="3" xfId="0" applyFont="1" applyFill="1" applyBorder="1" applyAlignment="1">
      <alignment horizontal="center" vertical="center" wrapText="1"/>
    </xf>
    <xf numFmtId="0" fontId="51" fillId="15" borderId="4" xfId="0" quotePrefix="1" applyNumberFormat="1" applyFont="1" applyFill="1" applyBorder="1" applyAlignment="1">
      <alignment horizontal="left" vertical="center" wrapText="1"/>
    </xf>
    <xf numFmtId="0" fontId="51" fillId="15" borderId="11" xfId="0" quotePrefix="1" applyNumberFormat="1" applyFont="1" applyFill="1" applyBorder="1" applyAlignment="1">
      <alignment horizontal="left" vertical="center" wrapText="1"/>
    </xf>
    <xf numFmtId="9" fontId="19" fillId="13" borderId="0" xfId="0" applyNumberFormat="1" applyFont="1" applyFill="1" applyAlignment="1">
      <alignment horizontal="center" vertical="center" textRotation="90"/>
    </xf>
    <xf numFmtId="0" fontId="19" fillId="6" borderId="0" xfId="0" applyFont="1" applyFill="1" applyAlignment="1">
      <alignment horizontal="center" vertical="center" textRotation="90"/>
    </xf>
    <xf numFmtId="0" fontId="30" fillId="13" borderId="5" xfId="0" applyFont="1" applyFill="1" applyBorder="1" applyAlignment="1">
      <alignment horizontal="left" vertical="center" wrapText="1"/>
    </xf>
    <xf numFmtId="0" fontId="30" fillId="13" borderId="2" xfId="0" applyFont="1" applyFill="1" applyBorder="1" applyAlignment="1">
      <alignment horizontal="left" vertical="center" wrapText="1"/>
    </xf>
    <xf numFmtId="0" fontId="30" fillId="13" borderId="8" xfId="0" applyFont="1" applyFill="1" applyBorder="1" applyAlignment="1">
      <alignment horizontal="left" vertical="center" wrapText="1"/>
    </xf>
    <xf numFmtId="0" fontId="27" fillId="0" borderId="6" xfId="0" applyFont="1" applyFill="1" applyBorder="1" applyAlignment="1">
      <alignment horizontal="center" vertical="center" wrapText="1"/>
    </xf>
    <xf numFmtId="0" fontId="27" fillId="0" borderId="10" xfId="0" applyFont="1" applyFill="1" applyBorder="1" applyAlignment="1">
      <alignment horizontal="center" vertical="center" wrapText="1"/>
    </xf>
    <xf numFmtId="0" fontId="27" fillId="0" borderId="4" xfId="0" applyFont="1" applyFill="1" applyBorder="1" applyAlignment="1">
      <alignment horizontal="center" vertical="center"/>
    </xf>
    <xf numFmtId="0" fontId="27" fillId="0" borderId="9" xfId="0" applyFont="1" applyFill="1" applyBorder="1" applyAlignment="1">
      <alignment horizontal="center" vertical="center"/>
    </xf>
    <xf numFmtId="0" fontId="27" fillId="0" borderId="11" xfId="0" applyFont="1" applyFill="1" applyBorder="1" applyAlignment="1">
      <alignment horizontal="center" vertical="center"/>
    </xf>
    <xf numFmtId="9" fontId="19" fillId="14" borderId="4" xfId="0" applyNumberFormat="1" applyFont="1" applyFill="1" applyBorder="1" applyAlignment="1">
      <alignment horizontal="center" vertical="center" textRotation="90"/>
    </xf>
    <xf numFmtId="9" fontId="19" fillId="14" borderId="11" xfId="0" applyNumberFormat="1" applyFont="1" applyFill="1" applyBorder="1" applyAlignment="1">
      <alignment horizontal="center" vertical="center" textRotation="90"/>
    </xf>
    <xf numFmtId="0" fontId="38" fillId="0" borderId="4" xfId="0" applyFont="1" applyFill="1" applyBorder="1" applyAlignment="1">
      <alignment horizontal="center" vertical="center"/>
    </xf>
    <xf numFmtId="0" fontId="38" fillId="0" borderId="11" xfId="0" applyFont="1" applyFill="1" applyBorder="1" applyAlignment="1">
      <alignment horizontal="center" vertical="center"/>
    </xf>
    <xf numFmtId="0" fontId="20" fillId="6" borderId="0" xfId="0" applyFont="1" applyFill="1" applyAlignment="1">
      <alignment horizontal="center"/>
    </xf>
    <xf numFmtId="0" fontId="20" fillId="6" borderId="16" xfId="0" applyFont="1" applyFill="1" applyBorder="1" applyAlignment="1">
      <alignment horizontal="center"/>
    </xf>
    <xf numFmtId="0" fontId="19" fillId="6" borderId="5" xfId="0" applyFont="1" applyFill="1" applyBorder="1" applyAlignment="1">
      <alignment horizontal="left" vertical="center" wrapText="1"/>
    </xf>
    <xf numFmtId="0" fontId="19" fillId="13" borderId="2" xfId="0" applyFont="1" applyFill="1" applyBorder="1" applyAlignment="1">
      <alignment horizontal="left" vertical="center" wrapText="1"/>
    </xf>
    <xf numFmtId="0" fontId="19" fillId="13" borderId="8" xfId="0" applyFont="1" applyFill="1" applyBorder="1" applyAlignment="1">
      <alignment horizontal="left" vertical="center" wrapText="1"/>
    </xf>
    <xf numFmtId="9" fontId="19" fillId="14" borderId="9" xfId="0" applyNumberFormat="1" applyFont="1" applyFill="1" applyBorder="1" applyAlignment="1">
      <alignment horizontal="center" vertical="center" textRotation="90"/>
    </xf>
    <xf numFmtId="9" fontId="19" fillId="12" borderId="4" xfId="0" applyNumberFormat="1" applyFont="1" applyFill="1" applyBorder="1" applyAlignment="1">
      <alignment horizontal="center" vertical="center" textRotation="90"/>
    </xf>
    <xf numFmtId="9" fontId="19" fillId="5" borderId="9" xfId="0" applyNumberFormat="1" applyFont="1" applyFill="1" applyBorder="1" applyAlignment="1">
      <alignment horizontal="center" vertical="center" textRotation="90"/>
    </xf>
    <xf numFmtId="9" fontId="19" fillId="12" borderId="11" xfId="0" applyNumberFormat="1" applyFont="1" applyFill="1" applyBorder="1" applyAlignment="1">
      <alignment horizontal="center" vertical="center" textRotation="90"/>
    </xf>
    <xf numFmtId="0" fontId="27" fillId="0" borderId="4" xfId="0" applyFont="1" applyFill="1" applyBorder="1" applyAlignment="1">
      <alignment horizontal="center" vertical="center" wrapText="1"/>
    </xf>
    <xf numFmtId="0" fontId="27" fillId="0" borderId="9" xfId="0" applyFont="1" applyFill="1" applyBorder="1" applyAlignment="1">
      <alignment horizontal="center" vertical="center" wrapText="1"/>
    </xf>
    <xf numFmtId="0" fontId="27" fillId="0" borderId="11" xfId="0" applyFont="1" applyFill="1" applyBorder="1" applyAlignment="1">
      <alignment horizontal="center" vertical="center" wrapText="1"/>
    </xf>
    <xf numFmtId="0" fontId="19" fillId="12" borderId="5" xfId="0" applyNumberFormat="1" applyFont="1" applyFill="1" applyBorder="1" applyAlignment="1">
      <alignment horizontal="left" vertical="center" wrapText="1"/>
    </xf>
    <xf numFmtId="0" fontId="19" fillId="12" borderId="2" xfId="0" applyNumberFormat="1" applyFont="1" applyFill="1" applyBorder="1" applyAlignment="1">
      <alignment horizontal="left" vertical="center" wrapText="1"/>
    </xf>
    <xf numFmtId="0" fontId="19" fillId="12" borderId="8" xfId="0" applyNumberFormat="1" applyFont="1" applyFill="1" applyBorder="1" applyAlignment="1">
      <alignment horizontal="left" vertical="center" wrapText="1"/>
    </xf>
    <xf numFmtId="0" fontId="19" fillId="5" borderId="9" xfId="0" applyFont="1" applyFill="1" applyBorder="1" applyAlignment="1">
      <alignment horizontal="center" vertical="center" textRotation="90"/>
    </xf>
    <xf numFmtId="0" fontId="19" fillId="5" borderId="11" xfId="0" applyFont="1" applyFill="1" applyBorder="1" applyAlignment="1">
      <alignment horizontal="center" vertical="center" textRotation="90"/>
    </xf>
    <xf numFmtId="0" fontId="19" fillId="5" borderId="5" xfId="0" applyFont="1" applyFill="1" applyBorder="1" applyAlignment="1">
      <alignment horizontal="left" vertical="center" wrapText="1"/>
    </xf>
    <xf numFmtId="0" fontId="19" fillId="5" borderId="2" xfId="0" applyFont="1" applyFill="1" applyBorder="1" applyAlignment="1">
      <alignment horizontal="left" vertical="center" wrapText="1"/>
    </xf>
    <xf numFmtId="0" fontId="19" fillId="5" borderId="8" xfId="0" applyFont="1" applyFill="1" applyBorder="1" applyAlignment="1">
      <alignment horizontal="left" vertical="center" wrapText="1"/>
    </xf>
    <xf numFmtId="0" fontId="19" fillId="0" borderId="0" xfId="0" applyFont="1" applyFill="1" applyAlignment="1">
      <alignment horizontal="center"/>
    </xf>
    <xf numFmtId="0" fontId="30" fillId="0" borderId="5" xfId="0" applyFont="1" applyFill="1" applyBorder="1" applyAlignment="1">
      <alignment horizontal="center" vertical="center" wrapText="1"/>
    </xf>
    <xf numFmtId="0" fontId="30" fillId="0" borderId="2" xfId="0" applyFont="1" applyFill="1" applyBorder="1" applyAlignment="1">
      <alignment horizontal="center" vertical="center" wrapText="1"/>
    </xf>
    <xf numFmtId="0" fontId="30" fillId="0" borderId="8" xfId="0" applyFont="1" applyFill="1" applyBorder="1" applyAlignment="1">
      <alignment horizontal="center" vertical="center" wrapText="1"/>
    </xf>
    <xf numFmtId="0" fontId="26" fillId="18" borderId="5" xfId="0" applyFont="1" applyFill="1" applyBorder="1" applyAlignment="1">
      <alignment horizontal="center" vertical="center"/>
    </xf>
    <xf numFmtId="0" fontId="26" fillId="18" borderId="2" xfId="0" applyFont="1" applyFill="1" applyBorder="1" applyAlignment="1">
      <alignment horizontal="center" vertical="center"/>
    </xf>
    <xf numFmtId="0" fontId="26" fillId="18" borderId="8" xfId="0" applyFont="1" applyFill="1" applyBorder="1" applyAlignment="1">
      <alignment horizontal="center" vertical="center"/>
    </xf>
    <xf numFmtId="0" fontId="30" fillId="5" borderId="5" xfId="0" applyFont="1" applyFill="1" applyBorder="1" applyAlignment="1">
      <alignment horizontal="left" vertical="center" wrapText="1"/>
    </xf>
    <xf numFmtId="0" fontId="30" fillId="5" borderId="2" xfId="0" applyFont="1" applyFill="1" applyBorder="1" applyAlignment="1">
      <alignment horizontal="left" vertical="center" wrapText="1"/>
    </xf>
    <xf numFmtId="0" fontId="30" fillId="5" borderId="8" xfId="0" applyFont="1" applyFill="1" applyBorder="1" applyAlignment="1">
      <alignment horizontal="left" vertical="center" wrapText="1"/>
    </xf>
    <xf numFmtId="0" fontId="27" fillId="0" borderId="3" xfId="0" applyFont="1" applyFill="1" applyBorder="1" applyAlignment="1">
      <alignment horizontal="center" vertical="center" wrapText="1"/>
    </xf>
    <xf numFmtId="0" fontId="38" fillId="0" borderId="3" xfId="0" applyFont="1" applyFill="1" applyBorder="1" applyAlignment="1">
      <alignment horizontal="center" vertical="center"/>
    </xf>
    <xf numFmtId="0" fontId="27" fillId="0" borderId="4" xfId="0" applyFont="1" applyFill="1" applyBorder="1" applyAlignment="1">
      <alignment horizontal="left" vertical="center" wrapText="1"/>
    </xf>
    <xf numFmtId="0" fontId="27" fillId="0" borderId="11" xfId="0" applyFont="1" applyFill="1" applyBorder="1" applyAlignment="1">
      <alignment horizontal="left" vertical="center" wrapText="1"/>
    </xf>
    <xf numFmtId="0" fontId="27" fillId="0" borderId="14" xfId="0" applyFont="1" applyFill="1" applyBorder="1" applyAlignment="1">
      <alignment horizontal="center" vertical="center" wrapText="1"/>
    </xf>
    <xf numFmtId="0" fontId="27" fillId="0" borderId="12" xfId="0" applyFont="1" applyFill="1" applyBorder="1" applyAlignment="1">
      <alignment horizontal="center" vertical="center" wrapText="1"/>
    </xf>
    <xf numFmtId="0" fontId="26" fillId="12" borderId="5" xfId="0" applyFont="1" applyFill="1" applyBorder="1" applyAlignment="1">
      <alignment horizontal="left" vertical="center" wrapText="1"/>
    </xf>
    <xf numFmtId="0" fontId="26" fillId="12" borderId="2" xfId="0" applyFont="1" applyFill="1" applyBorder="1" applyAlignment="1">
      <alignment horizontal="left" vertical="center" wrapText="1"/>
    </xf>
    <xf numFmtId="0" fontId="26" fillId="12" borderId="8" xfId="0" applyFont="1" applyFill="1" applyBorder="1" applyAlignment="1">
      <alignment horizontal="left" vertical="center" wrapText="1"/>
    </xf>
    <xf numFmtId="9" fontId="56" fillId="14" borderId="4" xfId="0" applyNumberFormat="1" applyFont="1" applyFill="1" applyBorder="1" applyAlignment="1">
      <alignment horizontal="center" vertical="center" textRotation="90"/>
    </xf>
    <xf numFmtId="9" fontId="56" fillId="14" borderId="9" xfId="0" applyNumberFormat="1" applyFont="1" applyFill="1" applyBorder="1" applyAlignment="1">
      <alignment horizontal="center" vertical="center" textRotation="90"/>
    </xf>
    <xf numFmtId="9" fontId="56" fillId="14" borderId="11" xfId="0" applyNumberFormat="1" applyFont="1" applyFill="1" applyBorder="1" applyAlignment="1">
      <alignment horizontal="center" vertical="center" textRotation="90"/>
    </xf>
    <xf numFmtId="0" fontId="59" fillId="0" borderId="3" xfId="0" applyFont="1" applyFill="1" applyBorder="1" applyAlignment="1">
      <alignment horizontal="center" vertical="center"/>
    </xf>
    <xf numFmtId="0" fontId="59" fillId="0" borderId="4" xfId="0" applyFont="1" applyFill="1" applyBorder="1" applyAlignment="1">
      <alignment horizontal="center" vertical="center" wrapText="1"/>
    </xf>
    <xf numFmtId="0" fontId="61" fillId="0" borderId="9" xfId="0" applyFont="1" applyBorder="1" applyAlignment="1">
      <alignment horizontal="center" vertical="center" wrapText="1"/>
    </xf>
    <xf numFmtId="0" fontId="61" fillId="0" borderId="11" xfId="0" applyFont="1" applyBorder="1" applyAlignment="1">
      <alignment horizontal="center" vertical="center" wrapText="1"/>
    </xf>
    <xf numFmtId="0" fontId="26" fillId="0" borderId="9" xfId="0" applyFont="1" applyFill="1" applyBorder="1" applyAlignment="1">
      <alignment horizontal="center" vertical="center"/>
    </xf>
    <xf numFmtId="0" fontId="26" fillId="0" borderId="11" xfId="0" applyFont="1" applyFill="1" applyBorder="1" applyAlignment="1">
      <alignment horizontal="center" vertical="center"/>
    </xf>
    <xf numFmtId="0" fontId="27" fillId="0" borderId="4" xfId="0" applyFont="1" applyFill="1" applyBorder="1" applyAlignment="1">
      <alignment horizontal="left" vertical="center"/>
    </xf>
    <xf numFmtId="0" fontId="27" fillId="0" borderId="11" xfId="0" applyFont="1" applyFill="1" applyBorder="1" applyAlignment="1">
      <alignment horizontal="left" vertical="center"/>
    </xf>
    <xf numFmtId="0" fontId="19" fillId="12" borderId="5" xfId="0" applyFont="1" applyFill="1" applyBorder="1" applyAlignment="1">
      <alignment horizontal="left" vertical="center"/>
    </xf>
    <xf numFmtId="0" fontId="19" fillId="12" borderId="2" xfId="0" applyFont="1" applyFill="1" applyBorder="1" applyAlignment="1">
      <alignment horizontal="left" vertical="center"/>
    </xf>
    <xf numFmtId="0" fontId="19" fillId="12" borderId="8" xfId="0" applyFont="1" applyFill="1" applyBorder="1" applyAlignment="1">
      <alignment horizontal="left" vertical="center"/>
    </xf>
    <xf numFmtId="0" fontId="19" fillId="16" borderId="5" xfId="0" applyFont="1" applyFill="1" applyBorder="1" applyAlignment="1">
      <alignment horizontal="left" vertical="center" wrapText="1"/>
    </xf>
    <xf numFmtId="0" fontId="19" fillId="16" borderId="2" xfId="0" applyFont="1" applyFill="1" applyBorder="1" applyAlignment="1">
      <alignment horizontal="left" vertical="center" wrapText="1"/>
    </xf>
    <xf numFmtId="0" fontId="19" fillId="16" borderId="8" xfId="0" applyFont="1" applyFill="1" applyBorder="1" applyAlignment="1">
      <alignment horizontal="left" vertical="center" wrapText="1"/>
    </xf>
    <xf numFmtId="0" fontId="26" fillId="0" borderId="3" xfId="0" applyFont="1" applyFill="1" applyBorder="1" applyAlignment="1">
      <alignment horizontal="center" vertical="center"/>
    </xf>
    <xf numFmtId="0" fontId="19" fillId="9" borderId="11" xfId="0" applyFont="1" applyFill="1" applyBorder="1" applyAlignment="1">
      <alignment horizontal="center" vertical="center" textRotation="90"/>
    </xf>
    <xf numFmtId="0" fontId="26" fillId="0" borderId="16" xfId="0" applyFont="1" applyFill="1" applyBorder="1" applyAlignment="1">
      <alignment horizontal="center" vertical="center"/>
    </xf>
    <xf numFmtId="0" fontId="26" fillId="0" borderId="17" xfId="0" applyFont="1" applyFill="1" applyBorder="1" applyAlignment="1">
      <alignment horizontal="center" vertical="center"/>
    </xf>
    <xf numFmtId="0" fontId="38" fillId="4" borderId="4" xfId="0" applyNumberFormat="1" applyFont="1" applyFill="1" applyBorder="1" applyAlignment="1">
      <alignment horizontal="left" vertical="center" wrapText="1"/>
    </xf>
    <xf numFmtId="0" fontId="38" fillId="4" borderId="11" xfId="0" applyNumberFormat="1" applyFont="1" applyFill="1" applyBorder="1" applyAlignment="1">
      <alignment horizontal="left" vertical="center" wrapText="1"/>
    </xf>
    <xf numFmtId="0" fontId="38" fillId="0" borderId="4" xfId="0" applyFont="1" applyFill="1" applyBorder="1" applyAlignment="1">
      <alignment horizontal="left" vertical="center" wrapText="1"/>
    </xf>
    <xf numFmtId="0" fontId="38" fillId="0" borderId="9" xfId="0" applyFont="1" applyFill="1" applyBorder="1" applyAlignment="1">
      <alignment horizontal="left" vertical="center" wrapText="1"/>
    </xf>
    <xf numFmtId="0" fontId="38" fillId="0" borderId="11" xfId="0" applyFont="1" applyFill="1" applyBorder="1" applyAlignment="1">
      <alignment horizontal="left" vertical="center" wrapText="1"/>
    </xf>
    <xf numFmtId="0" fontId="38" fillId="0" borderId="3" xfId="0" applyFont="1" applyFill="1" applyBorder="1" applyAlignment="1">
      <alignment horizontal="center" vertical="center" wrapText="1"/>
    </xf>
    <xf numFmtId="0" fontId="38" fillId="0" borderId="4" xfId="0" applyFont="1" applyFill="1" applyBorder="1" applyAlignment="1">
      <alignment horizontal="center" vertical="center" wrapText="1"/>
    </xf>
    <xf numFmtId="0" fontId="38" fillId="0" borderId="11" xfId="0" applyFont="1" applyFill="1" applyBorder="1" applyAlignment="1">
      <alignment horizontal="center" vertical="center" wrapText="1"/>
    </xf>
    <xf numFmtId="9" fontId="19" fillId="14" borderId="3" xfId="0" applyNumberFormat="1" applyFont="1" applyFill="1" applyBorder="1" applyAlignment="1">
      <alignment horizontal="center" vertical="center" textRotation="90"/>
    </xf>
    <xf numFmtId="9" fontId="19" fillId="5" borderId="4" xfId="129" applyFont="1" applyFill="1" applyBorder="1" applyAlignment="1">
      <alignment horizontal="center" vertical="center" textRotation="90" wrapText="1"/>
    </xf>
    <xf numFmtId="9" fontId="19" fillId="5" borderId="9" xfId="129" applyFont="1" applyFill="1" applyBorder="1" applyAlignment="1">
      <alignment horizontal="center" vertical="center" textRotation="90" wrapText="1"/>
    </xf>
    <xf numFmtId="0" fontId="19" fillId="4" borderId="6" xfId="82" applyFont="1" applyFill="1" applyBorder="1" applyAlignment="1" applyProtection="1">
      <alignment horizontal="center" vertical="center" wrapText="1"/>
    </xf>
    <xf numFmtId="0" fontId="19" fillId="4" borderId="14" xfId="82" applyFont="1" applyFill="1" applyBorder="1" applyAlignment="1" applyProtection="1">
      <alignment horizontal="center" vertical="center" wrapText="1"/>
    </xf>
    <xf numFmtId="0" fontId="19" fillId="4" borderId="13" xfId="82" applyFont="1" applyFill="1" applyBorder="1" applyAlignment="1" applyProtection="1">
      <alignment horizontal="center" vertical="center" wrapText="1"/>
    </xf>
    <xf numFmtId="0" fontId="19" fillId="4" borderId="10" xfId="82" applyFont="1" applyFill="1" applyBorder="1" applyAlignment="1" applyProtection="1">
      <alignment horizontal="center" vertical="center" wrapText="1"/>
    </xf>
    <xf numFmtId="0" fontId="19" fillId="4" borderId="12" xfId="82" applyFont="1" applyFill="1" applyBorder="1" applyAlignment="1" applyProtection="1">
      <alignment horizontal="center" vertical="center" wrapText="1"/>
    </xf>
    <xf numFmtId="0" fontId="19" fillId="4" borderId="17" xfId="82" applyFont="1" applyFill="1" applyBorder="1" applyAlignment="1" applyProtection="1">
      <alignment horizontal="center" vertical="center" wrapText="1"/>
    </xf>
    <xf numFmtId="0" fontId="19" fillId="4" borderId="5"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19" fillId="4" borderId="8" xfId="0" applyFont="1" applyFill="1" applyBorder="1" applyAlignment="1">
      <alignment horizontal="center" vertical="center" wrapText="1"/>
    </xf>
    <xf numFmtId="0" fontId="20" fillId="0" borderId="5" xfId="0" applyFont="1" applyBorder="1" applyAlignment="1">
      <alignment horizontal="center" vertical="center"/>
    </xf>
    <xf numFmtId="0" fontId="20" fillId="0" borderId="2" xfId="0" applyFont="1" applyBorder="1" applyAlignment="1">
      <alignment horizontal="center" vertical="center"/>
    </xf>
    <xf numFmtId="0" fontId="20" fillId="0" borderId="8" xfId="0" applyFont="1" applyBorder="1" applyAlignment="1">
      <alignment horizontal="center" vertical="center"/>
    </xf>
    <xf numFmtId="0" fontId="19" fillId="4" borderId="5" xfId="82" applyFont="1" applyFill="1" applyBorder="1" applyAlignment="1" applyProtection="1">
      <alignment horizontal="left" vertical="center" wrapText="1"/>
    </xf>
    <xf numFmtId="0" fontId="19" fillId="4" borderId="8" xfId="82" applyFont="1" applyFill="1" applyBorder="1" applyAlignment="1" applyProtection="1">
      <alignment horizontal="left" vertical="center" wrapText="1"/>
    </xf>
    <xf numFmtId="0" fontId="19" fillId="0" borderId="5" xfId="0" applyFont="1" applyBorder="1" applyAlignment="1">
      <alignment horizontal="center" vertical="center"/>
    </xf>
    <xf numFmtId="0" fontId="19" fillId="0" borderId="2" xfId="0" applyFont="1" applyBorder="1" applyAlignment="1">
      <alignment horizontal="center" vertical="center"/>
    </xf>
    <xf numFmtId="0" fontId="19" fillId="0" borderId="8" xfId="0" applyFont="1" applyBorder="1" applyAlignment="1">
      <alignment horizontal="center" vertical="center"/>
    </xf>
    <xf numFmtId="0" fontId="19" fillId="0" borderId="4" xfId="0" applyFont="1" applyFill="1" applyBorder="1" applyAlignment="1">
      <alignment horizontal="center" vertical="center" wrapText="1"/>
    </xf>
    <xf numFmtId="0" fontId="19" fillId="0" borderId="9" xfId="0" applyFont="1" applyFill="1" applyBorder="1" applyAlignment="1">
      <alignment horizontal="center" vertical="center" wrapText="1"/>
    </xf>
    <xf numFmtId="0" fontId="19" fillId="0" borderId="11" xfId="0" applyFont="1" applyFill="1" applyBorder="1" applyAlignment="1">
      <alignment horizontal="center" vertical="center" wrapText="1"/>
    </xf>
    <xf numFmtId="0" fontId="19" fillId="0" borderId="6" xfId="0" applyFont="1" applyFill="1" applyBorder="1" applyAlignment="1">
      <alignment horizontal="center" vertical="center" wrapText="1"/>
    </xf>
    <xf numFmtId="0" fontId="19" fillId="0" borderId="14" xfId="0" applyFont="1" applyFill="1" applyBorder="1" applyAlignment="1">
      <alignment horizontal="center" vertical="center" wrapText="1"/>
    </xf>
    <xf numFmtId="0" fontId="19" fillId="0" borderId="13" xfId="0" applyFont="1" applyFill="1" applyBorder="1" applyAlignment="1">
      <alignment horizontal="center" vertical="center" wrapText="1"/>
    </xf>
    <xf numFmtId="0" fontId="19" fillId="0" borderId="10" xfId="0" applyFont="1" applyFill="1" applyBorder="1" applyAlignment="1">
      <alignment horizontal="center" vertical="center" wrapText="1"/>
    </xf>
    <xf numFmtId="0" fontId="19" fillId="0" borderId="12" xfId="0" applyFont="1" applyFill="1" applyBorder="1" applyAlignment="1">
      <alignment horizontal="center" vertical="center" wrapText="1"/>
    </xf>
    <xf numFmtId="0" fontId="19" fillId="0" borderId="17" xfId="0" applyFont="1" applyFill="1" applyBorder="1" applyAlignment="1">
      <alignment horizontal="center" vertical="center" wrapText="1"/>
    </xf>
    <xf numFmtId="0" fontId="26" fillId="0" borderId="4" xfId="0" applyFont="1" applyFill="1" applyBorder="1" applyAlignment="1">
      <alignment horizontal="center" vertical="center" wrapText="1"/>
    </xf>
    <xf numFmtId="0" fontId="26" fillId="0" borderId="9" xfId="0" applyFont="1" applyFill="1" applyBorder="1" applyAlignment="1">
      <alignment horizontal="center" vertical="center" wrapText="1"/>
    </xf>
    <xf numFmtId="0" fontId="26" fillId="0" borderId="11" xfId="0" applyFont="1" applyFill="1" applyBorder="1" applyAlignment="1">
      <alignment horizontal="center" vertical="center" wrapText="1"/>
    </xf>
    <xf numFmtId="0" fontId="19" fillId="0" borderId="3" xfId="0" applyFont="1" applyFill="1" applyBorder="1" applyAlignment="1">
      <alignment horizontal="center" vertical="center" wrapText="1"/>
    </xf>
    <xf numFmtId="0" fontId="19" fillId="0" borderId="5" xfId="0" applyFont="1" applyFill="1" applyBorder="1" applyAlignment="1">
      <alignment horizontal="center" vertical="center" wrapText="1"/>
    </xf>
    <xf numFmtId="0" fontId="19" fillId="0" borderId="2" xfId="0" applyFont="1" applyFill="1" applyBorder="1" applyAlignment="1">
      <alignment horizontal="center" vertical="center" wrapText="1"/>
    </xf>
    <xf numFmtId="0" fontId="19" fillId="0" borderId="8" xfId="0" applyFont="1" applyFill="1" applyBorder="1" applyAlignment="1">
      <alignment horizontal="center" vertical="center" wrapText="1"/>
    </xf>
    <xf numFmtId="0" fontId="26" fillId="0" borderId="3" xfId="0" applyFont="1" applyFill="1" applyBorder="1" applyAlignment="1">
      <alignment horizontal="center" vertical="center" wrapText="1"/>
    </xf>
    <xf numFmtId="0" fontId="19" fillId="0" borderId="16" xfId="0" applyFont="1" applyFill="1" applyBorder="1" applyAlignment="1">
      <alignment horizontal="center" vertical="center" wrapText="1"/>
    </xf>
    <xf numFmtId="0" fontId="26" fillId="0" borderId="13" xfId="0" applyFont="1" applyFill="1" applyBorder="1" applyAlignment="1">
      <alignment horizontal="center" vertical="center" wrapText="1"/>
    </xf>
    <xf numFmtId="0" fontId="26" fillId="0" borderId="16" xfId="0" applyFont="1" applyFill="1" applyBorder="1" applyAlignment="1">
      <alignment horizontal="center" vertical="center" wrapText="1"/>
    </xf>
    <xf numFmtId="0" fontId="26" fillId="0" borderId="17" xfId="0" applyFont="1" applyFill="1" applyBorder="1" applyAlignment="1">
      <alignment horizontal="center" vertical="center" wrapText="1"/>
    </xf>
    <xf numFmtId="9" fontId="19" fillId="17" borderId="14" xfId="0" applyNumberFormat="1" applyFont="1" applyFill="1" applyBorder="1" applyAlignment="1">
      <alignment horizontal="center" vertical="center" textRotation="90"/>
    </xf>
    <xf numFmtId="9" fontId="19" fillId="17" borderId="0" xfId="0" applyNumberFormat="1" applyFont="1" applyFill="1" applyBorder="1" applyAlignment="1">
      <alignment horizontal="center" vertical="center" textRotation="90"/>
    </xf>
    <xf numFmtId="9" fontId="19" fillId="8" borderId="4" xfId="0" applyNumberFormat="1" applyFont="1" applyFill="1" applyBorder="1" applyAlignment="1">
      <alignment horizontal="center" vertical="center" textRotation="90"/>
    </xf>
    <xf numFmtId="9" fontId="19" fillId="8" borderId="9" xfId="0" applyNumberFormat="1" applyFont="1" applyFill="1" applyBorder="1" applyAlignment="1">
      <alignment horizontal="center" vertical="center" textRotation="90"/>
    </xf>
    <xf numFmtId="9" fontId="19" fillId="8" borderId="11" xfId="0" applyNumberFormat="1" applyFont="1" applyFill="1" applyBorder="1" applyAlignment="1">
      <alignment horizontal="center" vertical="center" textRotation="90"/>
    </xf>
    <xf numFmtId="0" fontId="30" fillId="16" borderId="5" xfId="0" applyFont="1" applyFill="1" applyBorder="1" applyAlignment="1">
      <alignment horizontal="left" vertical="center" wrapText="1"/>
    </xf>
    <xf numFmtId="0" fontId="30" fillId="16" borderId="2" xfId="0" applyFont="1" applyFill="1" applyBorder="1" applyAlignment="1">
      <alignment horizontal="left" vertical="center" wrapText="1"/>
    </xf>
    <xf numFmtId="0" fontId="30" fillId="16" borderId="8" xfId="0" applyFont="1" applyFill="1" applyBorder="1" applyAlignment="1">
      <alignment horizontal="left" vertical="center" wrapText="1"/>
    </xf>
    <xf numFmtId="0" fontId="26" fillId="0" borderId="4" xfId="0" applyNumberFormat="1" applyFont="1" applyFill="1" applyBorder="1" applyAlignment="1">
      <alignment horizontal="center" vertical="center" wrapText="1"/>
    </xf>
    <xf numFmtId="0" fontId="26" fillId="0" borderId="9" xfId="0" applyNumberFormat="1" applyFont="1" applyFill="1" applyBorder="1" applyAlignment="1">
      <alignment horizontal="center" vertical="center" wrapText="1"/>
    </xf>
    <xf numFmtId="0" fontId="26" fillId="0" borderId="11" xfId="0" applyNumberFormat="1" applyFont="1" applyFill="1" applyBorder="1" applyAlignment="1">
      <alignment horizontal="center" vertical="center" wrapText="1"/>
    </xf>
    <xf numFmtId="0" fontId="26" fillId="6" borderId="5" xfId="0" applyNumberFormat="1" applyFont="1" applyFill="1" applyBorder="1" applyAlignment="1">
      <alignment horizontal="center" vertical="center" wrapText="1"/>
    </xf>
    <xf numFmtId="0" fontId="26" fillId="6" borderId="2" xfId="0" applyNumberFormat="1" applyFont="1" applyFill="1" applyBorder="1" applyAlignment="1">
      <alignment horizontal="center" vertical="center" wrapText="1"/>
    </xf>
    <xf numFmtId="0" fontId="26" fillId="6" borderId="8" xfId="0" applyNumberFormat="1" applyFont="1" applyFill="1" applyBorder="1" applyAlignment="1">
      <alignment horizontal="center" vertical="center" wrapText="1"/>
    </xf>
    <xf numFmtId="0" fontId="19" fillId="16" borderId="5" xfId="0" applyNumberFormat="1" applyFont="1" applyFill="1" applyBorder="1" applyAlignment="1">
      <alignment horizontal="left" vertical="center"/>
    </xf>
    <xf numFmtId="0" fontId="19" fillId="16" borderId="2" xfId="0" applyNumberFormat="1" applyFont="1" applyFill="1" applyBorder="1" applyAlignment="1">
      <alignment horizontal="left" vertical="center"/>
    </xf>
    <xf numFmtId="0" fontId="19" fillId="16" borderId="8" xfId="0" applyNumberFormat="1" applyFont="1" applyFill="1" applyBorder="1" applyAlignment="1">
      <alignment horizontal="left" vertical="center"/>
    </xf>
    <xf numFmtId="9" fontId="19" fillId="5" borderId="11" xfId="129" applyFont="1" applyFill="1" applyBorder="1" applyAlignment="1">
      <alignment horizontal="center" vertical="center" textRotation="90" wrapText="1"/>
    </xf>
  </cellXfs>
  <cellStyles count="241">
    <cellStyle name="??" xfId="1" xr:uid="{00000000-0005-0000-0000-000000000000}"/>
    <cellStyle name="?? [0.00]_PRODUCT DETAIL Q1" xfId="2" xr:uid="{00000000-0005-0000-0000-000001000000}"/>
    <cellStyle name="?? [0]" xfId="3" xr:uid="{00000000-0005-0000-0000-000002000000}"/>
    <cellStyle name="???? [0.00]_PRODUCT DETAIL Q1" xfId="4" xr:uid="{00000000-0005-0000-0000-000003000000}"/>
    <cellStyle name="????_PRODUCT DETAIL Q1" xfId="5" xr:uid="{00000000-0005-0000-0000-000004000000}"/>
    <cellStyle name="???_HOBONG" xfId="6" xr:uid="{00000000-0005-0000-0000-000005000000}"/>
    <cellStyle name="??_(????)??????" xfId="7" xr:uid="{00000000-0005-0000-0000-000006000000}"/>
    <cellStyle name="Comma" xfId="8" builtinId="3"/>
    <cellStyle name="Comma [0] 2" xfId="9" xr:uid="{00000000-0005-0000-0000-000008000000}"/>
    <cellStyle name="Comma 10" xfId="10" xr:uid="{00000000-0005-0000-0000-000009000000}"/>
    <cellStyle name="Comma 10 2" xfId="11" xr:uid="{00000000-0005-0000-0000-00000A000000}"/>
    <cellStyle name="Comma 11" xfId="12" xr:uid="{00000000-0005-0000-0000-00000B000000}"/>
    <cellStyle name="Comma 12" xfId="13" xr:uid="{00000000-0005-0000-0000-00000C000000}"/>
    <cellStyle name="Comma 2" xfId="14" xr:uid="{00000000-0005-0000-0000-00000D000000}"/>
    <cellStyle name="Comma 2 2" xfId="15" xr:uid="{00000000-0005-0000-0000-00000E000000}"/>
    <cellStyle name="Comma 3" xfId="16" xr:uid="{00000000-0005-0000-0000-00000F000000}"/>
    <cellStyle name="Comma 3 2" xfId="17" xr:uid="{00000000-0005-0000-0000-000010000000}"/>
    <cellStyle name="Comma 3 2 2" xfId="18" xr:uid="{00000000-0005-0000-0000-000011000000}"/>
    <cellStyle name="Comma 3 3" xfId="19" xr:uid="{00000000-0005-0000-0000-000012000000}"/>
    <cellStyle name="Comma 4" xfId="20" xr:uid="{00000000-0005-0000-0000-000013000000}"/>
    <cellStyle name="Comma 5" xfId="21" xr:uid="{00000000-0005-0000-0000-000014000000}"/>
    <cellStyle name="Comma 6" xfId="22" xr:uid="{00000000-0005-0000-0000-000015000000}"/>
    <cellStyle name="Comma 6 2" xfId="23" xr:uid="{00000000-0005-0000-0000-000016000000}"/>
    <cellStyle name="Comma 6 2 2" xfId="24" xr:uid="{00000000-0005-0000-0000-000017000000}"/>
    <cellStyle name="Comma 6 3" xfId="25" xr:uid="{00000000-0005-0000-0000-000018000000}"/>
    <cellStyle name="Comma 7" xfId="26" xr:uid="{00000000-0005-0000-0000-000019000000}"/>
    <cellStyle name="Comma 7 2" xfId="27" xr:uid="{00000000-0005-0000-0000-00001A000000}"/>
    <cellStyle name="Comma 8" xfId="28" xr:uid="{00000000-0005-0000-0000-00001B000000}"/>
    <cellStyle name="Comma 8 2" xfId="29" xr:uid="{00000000-0005-0000-0000-00001C000000}"/>
    <cellStyle name="Comma 9" xfId="30" xr:uid="{00000000-0005-0000-0000-00001D000000}"/>
    <cellStyle name="Comma0" xfId="31" xr:uid="{00000000-0005-0000-0000-00001E000000}"/>
    <cellStyle name="Currency 2" xfId="32" xr:uid="{00000000-0005-0000-0000-00001F000000}"/>
    <cellStyle name="Currency 2 2" xfId="33" xr:uid="{00000000-0005-0000-0000-000020000000}"/>
    <cellStyle name="Currency 2 2 2" xfId="34" xr:uid="{00000000-0005-0000-0000-000021000000}"/>
    <cellStyle name="Currency 2 3" xfId="35" xr:uid="{00000000-0005-0000-0000-000022000000}"/>
    <cellStyle name="Currency 3" xfId="163" xr:uid="{00000000-0005-0000-0000-000023000000}"/>
    <cellStyle name="Currency0" xfId="36" xr:uid="{00000000-0005-0000-0000-000024000000}"/>
    <cellStyle name="Date" xfId="37" xr:uid="{00000000-0005-0000-0000-000025000000}"/>
    <cellStyle name="Excel Built-in Excel Built-in Excel Built-in Comma 7 2" xfId="38" xr:uid="{00000000-0005-0000-0000-000026000000}"/>
    <cellStyle name="Excel Built-in Excel Built-in Excel Built-in Comma 7 2 2" xfId="39" xr:uid="{00000000-0005-0000-0000-000027000000}"/>
    <cellStyle name="Excel Built-in Excel Built-in Excel Built-in Comma 7 2 2 2" xfId="40" xr:uid="{00000000-0005-0000-0000-000028000000}"/>
    <cellStyle name="Excel Built-in Excel Built-in Excel Built-in Comma 7 2 2 3" xfId="41" xr:uid="{00000000-0005-0000-0000-000029000000}"/>
    <cellStyle name="Excel Built-in Excel Built-in Excel Built-in Comma 7 2 2 4" xfId="42" xr:uid="{00000000-0005-0000-0000-00002A000000}"/>
    <cellStyle name="Excel Built-in Excel Built-in Excel Built-in Comma 7 2 2 5" xfId="43" xr:uid="{00000000-0005-0000-0000-00002B000000}"/>
    <cellStyle name="Excel Built-in Excel Built-in Excel Built-in Comma 7 2 2_BSC-KPI P. KHKT - DL TRAN YEN 19-5-18" xfId="142" xr:uid="{00000000-0005-0000-0000-00002C000000}"/>
    <cellStyle name="Excel Built-in Excel Built-in Excel Built-in Comma 7 2 3" xfId="44" xr:uid="{00000000-0005-0000-0000-00002D000000}"/>
    <cellStyle name="Excel Built-in Excel Built-in Excel Built-in Comma 7 2_BSC-KPI P. KHKT - DL TRAN YEN 19-5-18" xfId="143" xr:uid="{00000000-0005-0000-0000-00002E000000}"/>
    <cellStyle name="Excel Built-in Excel Built-in Excel Built-in Comma 8" xfId="45" xr:uid="{00000000-0005-0000-0000-00002F000000}"/>
    <cellStyle name="Excel Built-in Excel Built-in Excel Built-in Comma 8 2" xfId="46" xr:uid="{00000000-0005-0000-0000-000030000000}"/>
    <cellStyle name="Excel Built-in Excel Built-in Excel Built-in Comma 8 2 2" xfId="47" xr:uid="{00000000-0005-0000-0000-000031000000}"/>
    <cellStyle name="Excel Built-in Excel Built-in Excel Built-in Comma 8 2_BSC-KPI P. KHKT - DL TRAN YEN 19-5-18" xfId="144" xr:uid="{00000000-0005-0000-0000-000032000000}"/>
    <cellStyle name="Excel Built-in Excel Built-in Excel Built-in Comma 8 3" xfId="48" xr:uid="{00000000-0005-0000-0000-000033000000}"/>
    <cellStyle name="Excel Built-in Excel Built-in Excel Built-in Comma 8 3 2" xfId="49" xr:uid="{00000000-0005-0000-0000-000034000000}"/>
    <cellStyle name="Excel Built-in Excel Built-in Excel Built-in Comma 8 3 3" xfId="50" xr:uid="{00000000-0005-0000-0000-000035000000}"/>
    <cellStyle name="Excel Built-in Excel Built-in Excel Built-in Comma 8 3 4" xfId="51" xr:uid="{00000000-0005-0000-0000-000036000000}"/>
    <cellStyle name="Excel Built-in Excel Built-in Excel Built-in Comma 8 3 5" xfId="52" xr:uid="{00000000-0005-0000-0000-000037000000}"/>
    <cellStyle name="Excel Built-in Excel Built-in Excel Built-in Comma 8 3_BSC-KPI P. KHKT - DL TRAN YEN 19-5-18" xfId="145" xr:uid="{00000000-0005-0000-0000-000038000000}"/>
    <cellStyle name="Excel Built-in Excel Built-in Excel Built-in Comma 8 4" xfId="53" xr:uid="{00000000-0005-0000-0000-000039000000}"/>
    <cellStyle name="Excel Built-in Excel Built-in Excel Built-in Comma 8_BSC-KPI P. KHKT - DL TRAN YEN 19-5-18" xfId="146" xr:uid="{00000000-0005-0000-0000-00003A000000}"/>
    <cellStyle name="Excel Built-in Excel Built-in Excel Built-in Normal 8" xfId="54" xr:uid="{00000000-0005-0000-0000-00003B000000}"/>
    <cellStyle name="Excel Built-in Excel Built-in Excel Built-in Normal 8 2" xfId="55" xr:uid="{00000000-0005-0000-0000-00003C000000}"/>
    <cellStyle name="Excel Built-in Excel Built-in Excel Built-in Normal 8 2 2" xfId="56" xr:uid="{00000000-0005-0000-0000-00003D000000}"/>
    <cellStyle name="Excel Built-in Excel Built-in Excel Built-in Normal 8 2 3" xfId="57" xr:uid="{00000000-0005-0000-0000-00003E000000}"/>
    <cellStyle name="Excel Built-in Excel Built-in Excel Built-in Normal 8 2_BSC-KPI P. KHKT - DL TRAN YEN 19-5-18" xfId="147" xr:uid="{00000000-0005-0000-0000-00003F000000}"/>
    <cellStyle name="Excel Built-in Excel Built-in Excel Built-in Normal_Sheet1" xfId="58" xr:uid="{00000000-0005-0000-0000-000040000000}"/>
    <cellStyle name="Excel Built-in Excel Built-in Excel Built-in Percent 3 2" xfId="59" xr:uid="{00000000-0005-0000-0000-000041000000}"/>
    <cellStyle name="Excel Built-in Excel Built-in Excel Built-in Percent 3 2 2" xfId="60" xr:uid="{00000000-0005-0000-0000-000042000000}"/>
    <cellStyle name="Excel Built-in Excel Built-in Excel Built-in Percent 3 2 2 2" xfId="61" xr:uid="{00000000-0005-0000-0000-000043000000}"/>
    <cellStyle name="Excel Built-in Excel Built-in Excel Built-in Percent 3 2 2 2 2" xfId="62" xr:uid="{00000000-0005-0000-0000-000044000000}"/>
    <cellStyle name="Excel Built-in Excel Built-in Excel Built-in Percent 3 2 2 2_BSC-KPI P. KHKT - DL TRAN YEN 19-5-18" xfId="148" xr:uid="{00000000-0005-0000-0000-000045000000}"/>
    <cellStyle name="Excel Built-in Excel Built-in Excel Built-in Percent 3 2 2 3" xfId="63" xr:uid="{00000000-0005-0000-0000-000046000000}"/>
    <cellStyle name="Excel Built-in Excel Built-in Excel Built-in Percent 3 2 2_BSC-KPI P. KHKT - DL TRAN YEN 19-5-18" xfId="149" xr:uid="{00000000-0005-0000-0000-000047000000}"/>
    <cellStyle name="Excel Built-in Excel Built-in Excel Built-in Percent 3 2 3" xfId="64" xr:uid="{00000000-0005-0000-0000-000048000000}"/>
    <cellStyle name="Excel Built-in Excel Built-in Excel Built-in Percent 3 2_BSC-KPI P. KHKT - DL TRAN YEN 19-5-18" xfId="150" xr:uid="{00000000-0005-0000-0000-000049000000}"/>
    <cellStyle name="Excel Built-in Excel Built-in Excel Built-in Percent 5 2" xfId="65" xr:uid="{00000000-0005-0000-0000-00004A000000}"/>
    <cellStyle name="Excel Built-in Excel Built-in Excel Built-in Percent 5 2 2" xfId="66" xr:uid="{00000000-0005-0000-0000-00004B000000}"/>
    <cellStyle name="Excel Built-in Excel Built-in Excel Built-in Percent 5 2_BSC-KPI P. KHKT - DL TRAN YEN 19-5-18" xfId="151" xr:uid="{00000000-0005-0000-0000-00004C000000}"/>
    <cellStyle name="Excel Built-in Excel Built-in Excel Built-in Percent 5 3" xfId="67" xr:uid="{00000000-0005-0000-0000-00004D000000}"/>
    <cellStyle name="Excel Built-in Excel Built-in Excel Built-in Percent 5 3 2" xfId="68" xr:uid="{00000000-0005-0000-0000-00004E000000}"/>
    <cellStyle name="Excel Built-in Excel Built-in Excel Built-in Percent 5 3_BSC-KPI P. KHKT - DL TRAN YEN 19-5-18" xfId="152" xr:uid="{00000000-0005-0000-0000-00004F000000}"/>
    <cellStyle name="Excel Built-in Excel Built-in Excel Built-in Percent 6" xfId="69" xr:uid="{00000000-0005-0000-0000-000050000000}"/>
    <cellStyle name="Excel Built-in Excel Built-in Excel Built-in Percent 6 2" xfId="70" xr:uid="{00000000-0005-0000-0000-000051000000}"/>
    <cellStyle name="Excel Built-in Excel Built-in Excel Built-in Percent 6 2 2" xfId="71" xr:uid="{00000000-0005-0000-0000-000052000000}"/>
    <cellStyle name="Excel Built-in Excel Built-in Excel Built-in Percent 6 2 3" xfId="72" xr:uid="{00000000-0005-0000-0000-000053000000}"/>
    <cellStyle name="Excel Built-in Excel Built-in Excel Built-in Percent 6 2 4" xfId="73" xr:uid="{00000000-0005-0000-0000-000054000000}"/>
    <cellStyle name="Excel Built-in Excel Built-in Excel Built-in Percent 6 2 5" xfId="74" xr:uid="{00000000-0005-0000-0000-000055000000}"/>
    <cellStyle name="Excel Built-in Excel Built-in Excel Built-in Percent 6 2_BSC-KPI P. KHKT - DL TRAN YEN 19-5-18" xfId="153" xr:uid="{00000000-0005-0000-0000-000056000000}"/>
    <cellStyle name="Excel Built-in Excel Built-in Excel Built-in Percent 6 3" xfId="75" xr:uid="{00000000-0005-0000-0000-000057000000}"/>
    <cellStyle name="Excel Built-in Excel Built-in Excel Built-in Percent 6_BSC-KPI P. KHKT - DL TRAN YEN 19-5-18" xfId="154" xr:uid="{00000000-0005-0000-0000-000058000000}"/>
    <cellStyle name="Excel Built-in Normal" xfId="76" xr:uid="{00000000-0005-0000-0000-000059000000}"/>
    <cellStyle name="Excel Built-in Normal 2" xfId="77" xr:uid="{00000000-0005-0000-0000-00005A000000}"/>
    <cellStyle name="Excel Built-in Normal 3" xfId="78" xr:uid="{00000000-0005-0000-0000-00005B000000}"/>
    <cellStyle name="Excel Built-in Normal_BSC-KPI P. KHKT - DL TRAN YEN 19-5-18" xfId="155" xr:uid="{00000000-0005-0000-0000-00005C000000}"/>
    <cellStyle name="Fixed" xfId="79" xr:uid="{00000000-0005-0000-0000-00005D000000}"/>
    <cellStyle name="Header1" xfId="80" xr:uid="{00000000-0005-0000-0000-00005E000000}"/>
    <cellStyle name="Header2" xfId="81" xr:uid="{00000000-0005-0000-0000-00005F000000}"/>
    <cellStyle name="Hyperlink" xfId="82" builtinId="8"/>
    <cellStyle name="Normal" xfId="0" builtinId="0"/>
    <cellStyle name="Normal - Style1" xfId="83" xr:uid="{00000000-0005-0000-0000-000062000000}"/>
    <cellStyle name="Normal 10" xfId="84" xr:uid="{00000000-0005-0000-0000-000063000000}"/>
    <cellStyle name="Normal 10 2" xfId="85" xr:uid="{00000000-0005-0000-0000-000064000000}"/>
    <cellStyle name="Normal 11" xfId="86" xr:uid="{00000000-0005-0000-0000-000065000000}"/>
    <cellStyle name="Normal 12" xfId="87" xr:uid="{00000000-0005-0000-0000-000066000000}"/>
    <cellStyle name="Normal 13" xfId="88" xr:uid="{00000000-0005-0000-0000-000067000000}"/>
    <cellStyle name="Normal 13 2" xfId="164" xr:uid="{00000000-0005-0000-0000-000068000000}"/>
    <cellStyle name="Normal 13 3" xfId="165" xr:uid="{00000000-0005-0000-0000-000069000000}"/>
    <cellStyle name="Normal 13 4" xfId="166" xr:uid="{00000000-0005-0000-0000-00006A000000}"/>
    <cellStyle name="Normal 2" xfId="89" xr:uid="{00000000-0005-0000-0000-00006B000000}"/>
    <cellStyle name="Normal 2 10" xfId="167" xr:uid="{00000000-0005-0000-0000-00006C000000}"/>
    <cellStyle name="Normal 2 11" xfId="168" xr:uid="{00000000-0005-0000-0000-00006D000000}"/>
    <cellStyle name="Normal 2 11 2 2" xfId="90" xr:uid="{00000000-0005-0000-0000-00006E000000}"/>
    <cellStyle name="Normal 2 11 2 2 2" xfId="169" xr:uid="{00000000-0005-0000-0000-00006F000000}"/>
    <cellStyle name="Normal 2 11 2 2 3" xfId="170" xr:uid="{00000000-0005-0000-0000-000070000000}"/>
    <cellStyle name="Normal 2 11 2 2 4" xfId="171" xr:uid="{00000000-0005-0000-0000-000071000000}"/>
    <cellStyle name="Normal 2 12" xfId="172" xr:uid="{00000000-0005-0000-0000-000072000000}"/>
    <cellStyle name="Normal 2 13" xfId="173" xr:uid="{00000000-0005-0000-0000-000073000000}"/>
    <cellStyle name="Normal 2 14" xfId="174" xr:uid="{00000000-0005-0000-0000-000074000000}"/>
    <cellStyle name="Normal 2 2" xfId="91" xr:uid="{00000000-0005-0000-0000-000075000000}"/>
    <cellStyle name="Normal 2 2 2" xfId="92" xr:uid="{00000000-0005-0000-0000-000076000000}"/>
    <cellStyle name="Normal 2 2 3" xfId="93" xr:uid="{00000000-0005-0000-0000-000077000000}"/>
    <cellStyle name="Normal 2 3" xfId="94" xr:uid="{00000000-0005-0000-0000-000078000000}"/>
    <cellStyle name="Normal 2 4" xfId="95" xr:uid="{00000000-0005-0000-0000-000079000000}"/>
    <cellStyle name="Normal 2 5" xfId="96" xr:uid="{00000000-0005-0000-0000-00007A000000}"/>
    <cellStyle name="Normal 2 5 2" xfId="97" xr:uid="{00000000-0005-0000-0000-00007B000000}"/>
    <cellStyle name="Normal 2 5 2 2" xfId="175" xr:uid="{00000000-0005-0000-0000-00007C000000}"/>
    <cellStyle name="Normal 2 5 2 3" xfId="176" xr:uid="{00000000-0005-0000-0000-00007D000000}"/>
    <cellStyle name="Normal 2 5 2 4" xfId="177" xr:uid="{00000000-0005-0000-0000-00007E000000}"/>
    <cellStyle name="Normal 2 5 3" xfId="98" xr:uid="{00000000-0005-0000-0000-00007F000000}"/>
    <cellStyle name="Normal 2 5 3 2" xfId="178" xr:uid="{00000000-0005-0000-0000-000080000000}"/>
    <cellStyle name="Normal 2 5 3 3" xfId="179" xr:uid="{00000000-0005-0000-0000-000081000000}"/>
    <cellStyle name="Normal 2 5 3 4" xfId="180" xr:uid="{00000000-0005-0000-0000-000082000000}"/>
    <cellStyle name="Normal 2 5 4" xfId="181" xr:uid="{00000000-0005-0000-0000-000083000000}"/>
    <cellStyle name="Normal 2 5 5" xfId="182" xr:uid="{00000000-0005-0000-0000-000084000000}"/>
    <cellStyle name="Normal 2 5 5 2" xfId="99" xr:uid="{00000000-0005-0000-0000-000085000000}"/>
    <cellStyle name="Normal 2 5 5 2 2" xfId="183" xr:uid="{00000000-0005-0000-0000-000086000000}"/>
    <cellStyle name="Normal 2 5 5 2 3" xfId="184" xr:uid="{00000000-0005-0000-0000-000087000000}"/>
    <cellStyle name="Normal 2 5 5 2 4" xfId="185" xr:uid="{00000000-0005-0000-0000-000088000000}"/>
    <cellStyle name="Normal 2 5 6" xfId="186" xr:uid="{00000000-0005-0000-0000-000089000000}"/>
    <cellStyle name="Normal 2 5_BSC-KPI P. KHKT - DL TRAN YEN 19-5-18" xfId="156" xr:uid="{00000000-0005-0000-0000-00008A000000}"/>
    <cellStyle name="Normal 2 6" xfId="100" xr:uid="{00000000-0005-0000-0000-00008B000000}"/>
    <cellStyle name="Normal 2 6 2" xfId="101" xr:uid="{00000000-0005-0000-0000-00008C000000}"/>
    <cellStyle name="Normal 2 6 2 2" xfId="187" xr:uid="{00000000-0005-0000-0000-00008D000000}"/>
    <cellStyle name="Normal 2 6 2 3" xfId="188" xr:uid="{00000000-0005-0000-0000-00008E000000}"/>
    <cellStyle name="Normal 2 6 2 4" xfId="189" xr:uid="{00000000-0005-0000-0000-00008F000000}"/>
    <cellStyle name="Normal 2 6 3" xfId="190" xr:uid="{00000000-0005-0000-0000-000090000000}"/>
    <cellStyle name="Normal 2 6 4" xfId="191" xr:uid="{00000000-0005-0000-0000-000091000000}"/>
    <cellStyle name="Normal 2 6 5" xfId="192" xr:uid="{00000000-0005-0000-0000-000092000000}"/>
    <cellStyle name="Normal 2 6_BSC-KPI P. KHKT - DL TRAN YEN 19-5-18" xfId="157" xr:uid="{00000000-0005-0000-0000-000093000000}"/>
    <cellStyle name="Normal 2 7" xfId="102" xr:uid="{00000000-0005-0000-0000-000094000000}"/>
    <cellStyle name="Normal 2 7 2" xfId="103" xr:uid="{00000000-0005-0000-0000-000095000000}"/>
    <cellStyle name="Normal 2 7 2 2" xfId="193" xr:uid="{00000000-0005-0000-0000-000096000000}"/>
    <cellStyle name="Normal 2 7 2 3" xfId="194" xr:uid="{00000000-0005-0000-0000-000097000000}"/>
    <cellStyle name="Normal 2 7 2 4" xfId="195" xr:uid="{00000000-0005-0000-0000-000098000000}"/>
    <cellStyle name="Normal 2 7 3" xfId="196" xr:uid="{00000000-0005-0000-0000-000099000000}"/>
    <cellStyle name="Normal 2 7 4" xfId="197" xr:uid="{00000000-0005-0000-0000-00009A000000}"/>
    <cellStyle name="Normal 2 7 5" xfId="198" xr:uid="{00000000-0005-0000-0000-00009B000000}"/>
    <cellStyle name="Normal 2 7_BSC-KPI P. KHKT - DL TRAN YEN 19-5-18" xfId="158" xr:uid="{00000000-0005-0000-0000-00009C000000}"/>
    <cellStyle name="Normal 2 8" xfId="104" xr:uid="{00000000-0005-0000-0000-00009D000000}"/>
    <cellStyle name="Normal 2 8 2" xfId="199" xr:uid="{00000000-0005-0000-0000-00009E000000}"/>
    <cellStyle name="Normal 2 9" xfId="200" xr:uid="{00000000-0005-0000-0000-00009F000000}"/>
    <cellStyle name="Normal 2_2_Template for BSC-KPI planning_PayNet 11.12.09 KTTC" xfId="105" xr:uid="{00000000-0005-0000-0000-0000A0000000}"/>
    <cellStyle name="Normal 3" xfId="106" xr:uid="{00000000-0005-0000-0000-0000A1000000}"/>
    <cellStyle name="Normal 3 2" xfId="107" xr:uid="{00000000-0005-0000-0000-0000A2000000}"/>
    <cellStyle name="Normal 4" xfId="108" xr:uid="{00000000-0005-0000-0000-0000A3000000}"/>
    <cellStyle name="Normal 5" xfId="109" xr:uid="{00000000-0005-0000-0000-0000A4000000}"/>
    <cellStyle name="Normal 5 4" xfId="110" xr:uid="{00000000-0005-0000-0000-0000A5000000}"/>
    <cellStyle name="Normal 6" xfId="111" xr:uid="{00000000-0005-0000-0000-0000A6000000}"/>
    <cellStyle name="Normal 7" xfId="112" xr:uid="{00000000-0005-0000-0000-0000A7000000}"/>
    <cellStyle name="Normal 7 10" xfId="201" xr:uid="{00000000-0005-0000-0000-0000A8000000}"/>
    <cellStyle name="Normal 7 11" xfId="202" xr:uid="{00000000-0005-0000-0000-0000A9000000}"/>
    <cellStyle name="Normal 7 12" xfId="203" xr:uid="{00000000-0005-0000-0000-0000AA000000}"/>
    <cellStyle name="Normal 7 13" xfId="204" xr:uid="{00000000-0005-0000-0000-0000AB000000}"/>
    <cellStyle name="Normal 7 14" xfId="205" xr:uid="{00000000-0005-0000-0000-0000AC000000}"/>
    <cellStyle name="Normal 7 2" xfId="113" xr:uid="{00000000-0005-0000-0000-0000AD000000}"/>
    <cellStyle name="Normal 7 2 2" xfId="114" xr:uid="{00000000-0005-0000-0000-0000AE000000}"/>
    <cellStyle name="Normal 7 2 2 2" xfId="206" xr:uid="{00000000-0005-0000-0000-0000AF000000}"/>
    <cellStyle name="Normal 7 2 2 3" xfId="207" xr:uid="{00000000-0005-0000-0000-0000B0000000}"/>
    <cellStyle name="Normal 7 2 2 4" xfId="208" xr:uid="{00000000-0005-0000-0000-0000B1000000}"/>
    <cellStyle name="Normal 7 2 3" xfId="209" xr:uid="{00000000-0005-0000-0000-0000B2000000}"/>
    <cellStyle name="Normal 7 2 4" xfId="210" xr:uid="{00000000-0005-0000-0000-0000B3000000}"/>
    <cellStyle name="Normal 7 2 5" xfId="211" xr:uid="{00000000-0005-0000-0000-0000B4000000}"/>
    <cellStyle name="Normal 7 2_BSC-KPI P. KHKT - DL TRAN YEN 19-5-18" xfId="159" xr:uid="{00000000-0005-0000-0000-0000B5000000}"/>
    <cellStyle name="Normal 7 3" xfId="115" xr:uid="{00000000-0005-0000-0000-0000B6000000}"/>
    <cellStyle name="Normal 7 3 2" xfId="116" xr:uid="{00000000-0005-0000-0000-0000B7000000}"/>
    <cellStyle name="Normal 7 3 2 2" xfId="212" xr:uid="{00000000-0005-0000-0000-0000B8000000}"/>
    <cellStyle name="Normal 7 3 2 3" xfId="213" xr:uid="{00000000-0005-0000-0000-0000B9000000}"/>
    <cellStyle name="Normal 7 3 2 4" xfId="214" xr:uid="{00000000-0005-0000-0000-0000BA000000}"/>
    <cellStyle name="Normal 7 3 3" xfId="117" xr:uid="{00000000-0005-0000-0000-0000BB000000}"/>
    <cellStyle name="Normal 7 3 3 2" xfId="215" xr:uid="{00000000-0005-0000-0000-0000BC000000}"/>
    <cellStyle name="Normal 7 3 3 3" xfId="216" xr:uid="{00000000-0005-0000-0000-0000BD000000}"/>
    <cellStyle name="Normal 7 3 3 4" xfId="217" xr:uid="{00000000-0005-0000-0000-0000BE000000}"/>
    <cellStyle name="Normal 7 3 4" xfId="118" xr:uid="{00000000-0005-0000-0000-0000BF000000}"/>
    <cellStyle name="Normal 7 3 4 2" xfId="218" xr:uid="{00000000-0005-0000-0000-0000C0000000}"/>
    <cellStyle name="Normal 7 3 4 3" xfId="219" xr:uid="{00000000-0005-0000-0000-0000C1000000}"/>
    <cellStyle name="Normal 7 3 4 4" xfId="220" xr:uid="{00000000-0005-0000-0000-0000C2000000}"/>
    <cellStyle name="Normal 7 3 5" xfId="221" xr:uid="{00000000-0005-0000-0000-0000C3000000}"/>
    <cellStyle name="Normal 7 3 6" xfId="222" xr:uid="{00000000-0005-0000-0000-0000C4000000}"/>
    <cellStyle name="Normal 7 3 7" xfId="223" xr:uid="{00000000-0005-0000-0000-0000C5000000}"/>
    <cellStyle name="Normal 7 3_BSC-KPI P. KHKT - DL TRAN YEN 19-5-18" xfId="160" xr:uid="{00000000-0005-0000-0000-0000C6000000}"/>
    <cellStyle name="Normal 7 4" xfId="119" xr:uid="{00000000-0005-0000-0000-0000C7000000}"/>
    <cellStyle name="Normal 7 4 2" xfId="224" xr:uid="{00000000-0005-0000-0000-0000C8000000}"/>
    <cellStyle name="Normal 7 4 3" xfId="225" xr:uid="{00000000-0005-0000-0000-0000C9000000}"/>
    <cellStyle name="Normal 7 4 4" xfId="226" xr:uid="{00000000-0005-0000-0000-0000CA000000}"/>
    <cellStyle name="Normal 7 5" xfId="120" xr:uid="{00000000-0005-0000-0000-0000CB000000}"/>
    <cellStyle name="Normal 7 5 2" xfId="121" xr:uid="{00000000-0005-0000-0000-0000CC000000}"/>
    <cellStyle name="Normal 7 5 2 2" xfId="227" xr:uid="{00000000-0005-0000-0000-0000CD000000}"/>
    <cellStyle name="Normal 7 5 2 3" xfId="228" xr:uid="{00000000-0005-0000-0000-0000CE000000}"/>
    <cellStyle name="Normal 7 5 2 4" xfId="229" xr:uid="{00000000-0005-0000-0000-0000CF000000}"/>
    <cellStyle name="Normal 7 5 3" xfId="230" xr:uid="{00000000-0005-0000-0000-0000D0000000}"/>
    <cellStyle name="Normal 7 5 4" xfId="231" xr:uid="{00000000-0005-0000-0000-0000D1000000}"/>
    <cellStyle name="Normal 7 5 5" xfId="232" xr:uid="{00000000-0005-0000-0000-0000D2000000}"/>
    <cellStyle name="Normal 7 5_BSC-KPI P. KHKT - DL TRAN YEN 19-5-18" xfId="161" xr:uid="{00000000-0005-0000-0000-0000D3000000}"/>
    <cellStyle name="Normal 7 6" xfId="122" xr:uid="{00000000-0005-0000-0000-0000D4000000}"/>
    <cellStyle name="Normal 7 6 2" xfId="233" xr:uid="{00000000-0005-0000-0000-0000D5000000}"/>
    <cellStyle name="Normal 7 6 3" xfId="234" xr:uid="{00000000-0005-0000-0000-0000D6000000}"/>
    <cellStyle name="Normal 7 6 4" xfId="235" xr:uid="{00000000-0005-0000-0000-0000D7000000}"/>
    <cellStyle name="Normal 7 7" xfId="123" xr:uid="{00000000-0005-0000-0000-0000D8000000}"/>
    <cellStyle name="Normal 7 7 2" xfId="236" xr:uid="{00000000-0005-0000-0000-0000D9000000}"/>
    <cellStyle name="Normal 7 7 3" xfId="237" xr:uid="{00000000-0005-0000-0000-0000DA000000}"/>
    <cellStyle name="Normal 7 7 4" xfId="238" xr:uid="{00000000-0005-0000-0000-0000DB000000}"/>
    <cellStyle name="Normal 7 8" xfId="124" xr:uid="{00000000-0005-0000-0000-0000DC000000}"/>
    <cellStyle name="Normal 7 8 2" xfId="239" xr:uid="{00000000-0005-0000-0000-0000DD000000}"/>
    <cellStyle name="Normal 7 9" xfId="240" xr:uid="{00000000-0005-0000-0000-0000DE000000}"/>
    <cellStyle name="Normal 7_BSC-KPI P. KHKT - DL TRAN YEN 19-5-18" xfId="162" xr:uid="{00000000-0005-0000-0000-0000DF000000}"/>
    <cellStyle name="Normal 8" xfId="125" xr:uid="{00000000-0005-0000-0000-0000E0000000}"/>
    <cellStyle name="Normal 9" xfId="126" xr:uid="{00000000-0005-0000-0000-0000E1000000}"/>
    <cellStyle name="Normal 9 2" xfId="127" xr:uid="{00000000-0005-0000-0000-0000E2000000}"/>
    <cellStyle name="Normal_VTU" xfId="128" xr:uid="{00000000-0005-0000-0000-0000E3000000}"/>
    <cellStyle name="Percent" xfId="129" builtinId="5"/>
    <cellStyle name="Percent 2" xfId="130" xr:uid="{00000000-0005-0000-0000-0000E5000000}"/>
    <cellStyle name="Percent 2 2" xfId="131" xr:uid="{00000000-0005-0000-0000-0000E6000000}"/>
    <cellStyle name="Percent 2 3" xfId="132" xr:uid="{00000000-0005-0000-0000-0000E7000000}"/>
    <cellStyle name="Percent 3" xfId="133" xr:uid="{00000000-0005-0000-0000-0000E8000000}"/>
    <cellStyle name="Percent 3 2" xfId="134" xr:uid="{00000000-0005-0000-0000-0000E9000000}"/>
    <cellStyle name="Percent 4" xfId="135" xr:uid="{00000000-0005-0000-0000-0000EA000000}"/>
    <cellStyle name="Percent 5" xfId="136" xr:uid="{00000000-0005-0000-0000-0000EB000000}"/>
    <cellStyle name="Percent 5 2" xfId="137" xr:uid="{00000000-0005-0000-0000-0000EC000000}"/>
    <cellStyle name="Percent 5 3" xfId="138" xr:uid="{00000000-0005-0000-0000-0000ED000000}"/>
    <cellStyle name="Percent 6" xfId="139" xr:uid="{00000000-0005-0000-0000-0000EE000000}"/>
    <cellStyle name="Percent 7" xfId="140" xr:uid="{00000000-0005-0000-0000-0000EF000000}"/>
    <cellStyle name="Percent 7 2" xfId="141" xr:uid="{00000000-0005-0000-0000-0000F000000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7"/>
  <sheetViews>
    <sheetView zoomScale="85" zoomScaleNormal="85" workbookViewId="0">
      <selection activeCell="A13" sqref="A13:A24"/>
    </sheetView>
  </sheetViews>
  <sheetFormatPr defaultRowHeight="15.75"/>
  <cols>
    <col min="1" max="1" width="5.5" style="71" customWidth="1"/>
    <col min="2" max="2" width="6.375" style="71" customWidth="1"/>
    <col min="3" max="3" width="4" style="101" customWidth="1"/>
    <col min="4" max="4" width="20.625" style="102" customWidth="1"/>
    <col min="5" max="5" width="7.5" style="103" customWidth="1"/>
    <col min="6" max="6" width="7.375" style="103" customWidth="1"/>
    <col min="7" max="7" width="24.875" style="104" customWidth="1"/>
    <col min="8" max="8" width="6.5" style="104" bestFit="1" customWidth="1"/>
    <col min="9" max="9" width="24.875" style="104" customWidth="1"/>
    <col min="10" max="10" width="8.125" style="103" customWidth="1"/>
    <col min="11" max="11" width="9.25" style="105" customWidth="1"/>
    <col min="12" max="13" width="8.125" style="71" customWidth="1"/>
    <col min="14" max="14" width="7.625" style="154" customWidth="1"/>
    <col min="15" max="16" width="8.5" style="154" customWidth="1"/>
    <col min="17" max="17" width="10.5" style="154" customWidth="1"/>
    <col min="18" max="18" width="10.375" style="154" customWidth="1"/>
    <col min="19" max="19" width="11" style="154" customWidth="1"/>
    <col min="20" max="21" width="8.5" style="154" customWidth="1"/>
    <col min="22" max="16384" width="9" style="71"/>
  </cols>
  <sheetData>
    <row r="1" spans="1:21" ht="43.7" customHeight="1">
      <c r="A1" s="450" t="s">
        <v>492</v>
      </c>
      <c r="B1" s="450"/>
      <c r="C1" s="450"/>
      <c r="D1" s="450"/>
      <c r="E1" s="450"/>
      <c r="F1" s="450"/>
      <c r="G1" s="450"/>
      <c r="H1" s="450"/>
      <c r="I1" s="450"/>
      <c r="J1" s="69"/>
      <c r="K1" s="70"/>
      <c r="L1" s="68"/>
      <c r="M1" s="68"/>
      <c r="N1" s="143"/>
      <c r="O1" s="143"/>
      <c r="P1" s="143"/>
      <c r="Q1" s="143"/>
      <c r="R1" s="143"/>
      <c r="S1" s="143"/>
      <c r="T1" s="143"/>
      <c r="U1" s="143"/>
    </row>
    <row r="2" spans="1:21" ht="19.7" customHeight="1">
      <c r="A2" s="72"/>
      <c r="B2" s="72"/>
      <c r="C2" s="72"/>
      <c r="D2" s="73" t="s">
        <v>52</v>
      </c>
      <c r="E2" s="74"/>
      <c r="F2" s="74"/>
      <c r="G2" s="75"/>
      <c r="H2" s="75"/>
      <c r="I2" s="75"/>
      <c r="J2" s="74"/>
      <c r="K2" s="76"/>
      <c r="L2" s="72"/>
      <c r="M2" s="72"/>
      <c r="N2" s="144" t="s">
        <v>235</v>
      </c>
      <c r="O2" s="144"/>
      <c r="P2" s="145"/>
      <c r="Q2" s="145"/>
      <c r="R2" s="145"/>
      <c r="S2" s="144"/>
      <c r="T2" s="144"/>
      <c r="U2" s="145"/>
    </row>
    <row r="3" spans="1:21">
      <c r="A3" s="77"/>
      <c r="B3" s="77"/>
      <c r="C3" s="77"/>
      <c r="D3" s="78"/>
      <c r="E3" s="79"/>
      <c r="F3" s="79">
        <v>1</v>
      </c>
      <c r="G3" s="79">
        <v>2</v>
      </c>
      <c r="H3" s="79"/>
      <c r="I3" s="79"/>
      <c r="J3" s="79">
        <v>3</v>
      </c>
      <c r="K3" s="79">
        <v>4</v>
      </c>
      <c r="L3" s="79">
        <v>7</v>
      </c>
      <c r="M3" s="79">
        <v>8</v>
      </c>
      <c r="N3" s="79">
        <v>10</v>
      </c>
      <c r="O3" s="79">
        <v>11</v>
      </c>
      <c r="P3" s="79">
        <v>12</v>
      </c>
      <c r="Q3" s="79">
        <v>13</v>
      </c>
      <c r="R3" s="79">
        <v>14</v>
      </c>
      <c r="S3" s="79">
        <v>15</v>
      </c>
      <c r="T3" s="79">
        <v>16</v>
      </c>
      <c r="U3" s="79">
        <v>18</v>
      </c>
    </row>
    <row r="4" spans="1:21" ht="36.950000000000003" customHeight="1">
      <c r="A4" s="451" t="s">
        <v>53</v>
      </c>
      <c r="B4" s="451"/>
      <c r="C4" s="451"/>
      <c r="D4" s="451"/>
      <c r="E4" s="442" t="s">
        <v>27</v>
      </c>
      <c r="F4" s="442" t="s">
        <v>493</v>
      </c>
      <c r="G4" s="452" t="s">
        <v>28</v>
      </c>
      <c r="H4" s="442" t="s">
        <v>494</v>
      </c>
      <c r="I4" s="452" t="s">
        <v>28</v>
      </c>
      <c r="J4" s="442" t="s">
        <v>29</v>
      </c>
      <c r="K4" s="443" t="s">
        <v>30</v>
      </c>
      <c r="L4" s="444" t="s">
        <v>32</v>
      </c>
      <c r="M4" s="446" t="s">
        <v>31</v>
      </c>
      <c r="N4" s="447" t="s">
        <v>246</v>
      </c>
      <c r="O4" s="447" t="s">
        <v>107</v>
      </c>
      <c r="P4" s="447" t="s">
        <v>108</v>
      </c>
      <c r="Q4" s="449" t="s">
        <v>211</v>
      </c>
      <c r="R4" s="449" t="s">
        <v>247</v>
      </c>
      <c r="S4" s="440" t="s">
        <v>248</v>
      </c>
      <c r="T4" s="440" t="s">
        <v>495</v>
      </c>
      <c r="U4" s="440" t="s">
        <v>249</v>
      </c>
    </row>
    <row r="5" spans="1:21" ht="57.6" customHeight="1">
      <c r="A5" s="451"/>
      <c r="B5" s="451"/>
      <c r="C5" s="451"/>
      <c r="D5" s="451"/>
      <c r="E5" s="442"/>
      <c r="F5" s="442"/>
      <c r="G5" s="453"/>
      <c r="H5" s="442"/>
      <c r="I5" s="453"/>
      <c r="J5" s="442"/>
      <c r="K5" s="443"/>
      <c r="L5" s="445"/>
      <c r="M5" s="446"/>
      <c r="N5" s="448"/>
      <c r="O5" s="448"/>
      <c r="P5" s="448"/>
      <c r="Q5" s="448"/>
      <c r="R5" s="448"/>
      <c r="S5" s="441"/>
      <c r="T5" s="441"/>
      <c r="U5" s="441"/>
    </row>
    <row r="6" spans="1:21" ht="66.75" customHeight="1">
      <c r="A6" s="418" t="s">
        <v>33</v>
      </c>
      <c r="B6" s="419">
        <v>0.25</v>
      </c>
      <c r="C6" s="435" t="s">
        <v>15</v>
      </c>
      <c r="D6" s="416" t="s">
        <v>1</v>
      </c>
      <c r="E6" s="410">
        <v>0.5</v>
      </c>
      <c r="F6" s="82" t="s">
        <v>496</v>
      </c>
      <c r="G6" s="81" t="s">
        <v>51</v>
      </c>
      <c r="H6" s="82" t="s">
        <v>497</v>
      </c>
      <c r="I6" s="81" t="s">
        <v>498</v>
      </c>
      <c r="J6" s="37">
        <v>0.7</v>
      </c>
      <c r="K6" s="83">
        <f>J6*$E$6*$B$6</f>
        <v>8.7499999999999994E-2</v>
      </c>
      <c r="L6" s="37" t="s">
        <v>41</v>
      </c>
      <c r="M6" s="85" t="s">
        <v>36</v>
      </c>
      <c r="N6" s="125" t="s">
        <v>70</v>
      </c>
      <c r="O6" s="125" t="s">
        <v>238</v>
      </c>
      <c r="P6" s="86"/>
      <c r="Q6" s="86"/>
      <c r="R6" s="125" t="s">
        <v>237</v>
      </c>
      <c r="S6" s="86"/>
      <c r="T6" s="125" t="s">
        <v>237</v>
      </c>
      <c r="U6" s="86"/>
    </row>
    <row r="7" spans="1:21" ht="66.75" customHeight="1">
      <c r="A7" s="418"/>
      <c r="B7" s="419"/>
      <c r="C7" s="436"/>
      <c r="D7" s="424"/>
      <c r="E7" s="420"/>
      <c r="F7" s="82" t="s">
        <v>499</v>
      </c>
      <c r="G7" s="81" t="s">
        <v>213</v>
      </c>
      <c r="H7" s="82" t="s">
        <v>500</v>
      </c>
      <c r="I7" s="81" t="s">
        <v>483</v>
      </c>
      <c r="J7" s="37">
        <v>0.3</v>
      </c>
      <c r="K7" s="83">
        <f>J7*$E$6*$B$6</f>
        <v>3.7499999999999999E-2</v>
      </c>
      <c r="L7" s="37" t="s">
        <v>484</v>
      </c>
      <c r="M7" s="85" t="s">
        <v>36</v>
      </c>
      <c r="N7" s="125" t="s">
        <v>70</v>
      </c>
      <c r="O7" s="125" t="s">
        <v>238</v>
      </c>
      <c r="P7" s="125" t="s">
        <v>72</v>
      </c>
      <c r="Q7" s="125"/>
      <c r="R7" s="125" t="s">
        <v>237</v>
      </c>
      <c r="S7" s="125"/>
      <c r="T7" s="125"/>
      <c r="U7" s="125" t="s">
        <v>237</v>
      </c>
    </row>
    <row r="8" spans="1:21" ht="61.5" customHeight="1">
      <c r="A8" s="418"/>
      <c r="B8" s="419"/>
      <c r="C8" s="437" t="s">
        <v>17</v>
      </c>
      <c r="D8" s="438" t="s">
        <v>50</v>
      </c>
      <c r="E8" s="439">
        <v>0.5</v>
      </c>
      <c r="F8" s="82" t="s">
        <v>501</v>
      </c>
      <c r="G8" s="81" t="s">
        <v>48</v>
      </c>
      <c r="H8" s="82" t="s">
        <v>502</v>
      </c>
      <c r="I8" s="81" t="s">
        <v>48</v>
      </c>
      <c r="J8" s="37">
        <v>0.5</v>
      </c>
      <c r="K8" s="83">
        <f>J8*$E$8*$B$6</f>
        <v>6.25E-2</v>
      </c>
      <c r="L8" s="37" t="s">
        <v>34</v>
      </c>
      <c r="M8" s="85" t="s">
        <v>40</v>
      </c>
      <c r="N8" s="125" t="s">
        <v>70</v>
      </c>
      <c r="O8" s="125" t="s">
        <v>238</v>
      </c>
      <c r="P8" s="125"/>
      <c r="Q8" s="125"/>
      <c r="R8" s="125" t="s">
        <v>237</v>
      </c>
      <c r="S8" s="125"/>
      <c r="T8" s="125"/>
      <c r="U8" s="86"/>
    </row>
    <row r="9" spans="1:21" ht="57" customHeight="1">
      <c r="A9" s="429"/>
      <c r="B9" s="431"/>
      <c r="C9" s="435"/>
      <c r="D9" s="416" t="e">
        <v>#N/A</v>
      </c>
      <c r="E9" s="439"/>
      <c r="F9" s="82" t="s">
        <v>503</v>
      </c>
      <c r="G9" s="81" t="s">
        <v>63</v>
      </c>
      <c r="H9" s="82" t="s">
        <v>504</v>
      </c>
      <c r="I9" s="81" t="s">
        <v>63</v>
      </c>
      <c r="J9" s="37">
        <v>0.5</v>
      </c>
      <c r="K9" s="83">
        <f>J9*$E$8*$B$6</f>
        <v>6.25E-2</v>
      </c>
      <c r="L9" s="37" t="s">
        <v>423</v>
      </c>
      <c r="M9" s="85" t="s">
        <v>40</v>
      </c>
      <c r="N9" s="125" t="s">
        <v>70</v>
      </c>
      <c r="O9" s="125"/>
      <c r="P9" s="125"/>
      <c r="Q9" s="125" t="s">
        <v>237</v>
      </c>
      <c r="R9" s="125"/>
      <c r="S9" s="125"/>
      <c r="T9" s="86"/>
      <c r="U9" s="86"/>
    </row>
    <row r="10" spans="1:21" ht="25.5" customHeight="1">
      <c r="A10" s="146"/>
      <c r="B10" s="127"/>
      <c r="C10" s="147"/>
      <c r="D10" s="148"/>
      <c r="E10" s="128">
        <f>SUM(E6:E9)</f>
        <v>1</v>
      </c>
      <c r="F10" s="128"/>
      <c r="G10" s="129"/>
      <c r="H10" s="129"/>
      <c r="I10" s="129"/>
      <c r="J10" s="130"/>
      <c r="K10" s="131"/>
      <c r="L10" s="130"/>
      <c r="M10" s="149"/>
      <c r="N10" s="150"/>
      <c r="O10" s="150"/>
      <c r="P10" s="150"/>
      <c r="Q10" s="150"/>
      <c r="R10" s="150"/>
      <c r="S10" s="150"/>
      <c r="T10" s="150"/>
      <c r="U10" s="150"/>
    </row>
    <row r="11" spans="1:21" ht="118.5" customHeight="1">
      <c r="A11" s="427" t="s">
        <v>37</v>
      </c>
      <c r="B11" s="428">
        <v>0.15</v>
      </c>
      <c r="C11" s="80" t="s">
        <v>18</v>
      </c>
      <c r="D11" s="81" t="s">
        <v>54</v>
      </c>
      <c r="E11" s="88">
        <v>1</v>
      </c>
      <c r="F11" s="88" t="s">
        <v>505</v>
      </c>
      <c r="G11" s="81" t="s">
        <v>55</v>
      </c>
      <c r="H11" s="88" t="s">
        <v>506</v>
      </c>
      <c r="I11" s="81" t="s">
        <v>55</v>
      </c>
      <c r="J11" s="37">
        <v>1</v>
      </c>
      <c r="K11" s="83">
        <f>J11*$E$11*$B$11</f>
        <v>0.15</v>
      </c>
      <c r="L11" s="89" t="s">
        <v>38</v>
      </c>
      <c r="M11" s="85" t="s">
        <v>35</v>
      </c>
      <c r="N11" s="125" t="s">
        <v>70</v>
      </c>
      <c r="O11" s="125" t="s">
        <v>238</v>
      </c>
      <c r="P11" s="125" t="s">
        <v>237</v>
      </c>
      <c r="Q11" s="125" t="s">
        <v>237</v>
      </c>
      <c r="R11" s="125" t="s">
        <v>237</v>
      </c>
      <c r="S11" s="125" t="s">
        <v>237</v>
      </c>
      <c r="T11" s="125" t="s">
        <v>237</v>
      </c>
      <c r="U11" s="125" t="s">
        <v>237</v>
      </c>
    </row>
    <row r="12" spans="1:21" s="95" customFormat="1" ht="33.75" customHeight="1">
      <c r="A12" s="418"/>
      <c r="B12" s="419"/>
      <c r="C12" s="90"/>
      <c r="D12" s="91"/>
      <c r="E12" s="92">
        <f>E11</f>
        <v>1</v>
      </c>
      <c r="F12" s="92"/>
      <c r="G12" s="93"/>
      <c r="H12" s="151"/>
      <c r="I12" s="151"/>
      <c r="J12" s="93"/>
      <c r="K12" s="94"/>
      <c r="L12" s="93"/>
      <c r="M12" s="93"/>
      <c r="N12" s="151"/>
      <c r="O12" s="151"/>
      <c r="P12" s="151"/>
      <c r="Q12" s="151"/>
      <c r="R12" s="151"/>
      <c r="S12" s="151"/>
      <c r="T12" s="151"/>
      <c r="U12" s="151"/>
    </row>
    <row r="13" spans="1:21" s="95" customFormat="1" ht="78" customHeight="1">
      <c r="A13" s="429" t="s">
        <v>39</v>
      </c>
      <c r="B13" s="431">
        <v>0.45</v>
      </c>
      <c r="C13" s="433" t="s">
        <v>2</v>
      </c>
      <c r="D13" s="425" t="s">
        <v>3</v>
      </c>
      <c r="E13" s="410">
        <v>0.25</v>
      </c>
      <c r="F13" s="82" t="s">
        <v>507</v>
      </c>
      <c r="G13" s="81" t="s">
        <v>10</v>
      </c>
      <c r="H13" s="82" t="s">
        <v>508</v>
      </c>
      <c r="I13" s="81" t="s">
        <v>10</v>
      </c>
      <c r="J13" s="37">
        <v>1</v>
      </c>
      <c r="K13" s="83">
        <f>J13*$E$13*$B$13</f>
        <v>0.1125</v>
      </c>
      <c r="L13" s="1" t="s">
        <v>426</v>
      </c>
      <c r="M13" s="85" t="s">
        <v>36</v>
      </c>
      <c r="N13" s="125" t="s">
        <v>70</v>
      </c>
      <c r="O13" s="125"/>
      <c r="P13" s="125" t="s">
        <v>238</v>
      </c>
      <c r="Q13" s="125" t="s">
        <v>237</v>
      </c>
      <c r="R13" s="125"/>
      <c r="S13" s="125"/>
      <c r="T13" s="125" t="s">
        <v>237</v>
      </c>
      <c r="U13" s="125" t="s">
        <v>237</v>
      </c>
    </row>
    <row r="14" spans="1:21" s="95" customFormat="1" ht="66.75" hidden="1" customHeight="1">
      <c r="A14" s="430"/>
      <c r="B14" s="432"/>
      <c r="C14" s="434"/>
      <c r="D14" s="426" t="e">
        <v>#N/A</v>
      </c>
      <c r="E14" s="420"/>
      <c r="F14" s="82" t="s">
        <v>22</v>
      </c>
      <c r="G14" s="81" t="s">
        <v>11</v>
      </c>
      <c r="H14" s="82" t="s">
        <v>509</v>
      </c>
      <c r="I14" s="304" t="s">
        <v>11</v>
      </c>
      <c r="J14" s="37">
        <v>0</v>
      </c>
      <c r="K14" s="83">
        <f>J14*$E$13*$B$13</f>
        <v>0</v>
      </c>
      <c r="L14" s="305" t="s">
        <v>510</v>
      </c>
      <c r="M14" s="85" t="s">
        <v>36</v>
      </c>
      <c r="N14" s="125" t="s">
        <v>70</v>
      </c>
      <c r="O14" s="125"/>
      <c r="P14" s="125" t="s">
        <v>238</v>
      </c>
      <c r="Q14" s="125" t="s">
        <v>237</v>
      </c>
      <c r="R14" s="125"/>
      <c r="S14" s="125"/>
      <c r="T14" s="125" t="s">
        <v>237</v>
      </c>
      <c r="U14" s="125" t="s">
        <v>237</v>
      </c>
    </row>
    <row r="15" spans="1:21" s="95" customFormat="1" ht="88.5" hidden="1" customHeight="1">
      <c r="A15" s="430"/>
      <c r="B15" s="432"/>
      <c r="C15" s="434"/>
      <c r="D15" s="426" t="e">
        <v>#N/A</v>
      </c>
      <c r="E15" s="420"/>
      <c r="F15" s="82" t="s">
        <v>23</v>
      </c>
      <c r="G15" s="81" t="s">
        <v>12</v>
      </c>
      <c r="H15" s="82" t="s">
        <v>511</v>
      </c>
      <c r="I15" s="304" t="s">
        <v>12</v>
      </c>
      <c r="J15" s="37">
        <v>0</v>
      </c>
      <c r="K15" s="83">
        <f>J15*$E$13*$B$13</f>
        <v>0</v>
      </c>
      <c r="L15" s="305" t="s">
        <v>510</v>
      </c>
      <c r="M15" s="85" t="s">
        <v>36</v>
      </c>
      <c r="N15" s="125" t="s">
        <v>70</v>
      </c>
      <c r="O15" s="125"/>
      <c r="P15" s="125" t="s">
        <v>238</v>
      </c>
      <c r="Q15" s="125" t="s">
        <v>237</v>
      </c>
      <c r="R15" s="125"/>
      <c r="S15" s="125"/>
      <c r="T15" s="125" t="s">
        <v>237</v>
      </c>
      <c r="U15" s="125" t="s">
        <v>237</v>
      </c>
    </row>
    <row r="16" spans="1:21" ht="64.5" customHeight="1">
      <c r="A16" s="430"/>
      <c r="B16" s="432"/>
      <c r="C16" s="414" t="s">
        <v>4</v>
      </c>
      <c r="D16" s="421" t="s">
        <v>5</v>
      </c>
      <c r="E16" s="410">
        <v>0.25</v>
      </c>
      <c r="F16" s="82" t="s">
        <v>512</v>
      </c>
      <c r="G16" s="81" t="s">
        <v>60</v>
      </c>
      <c r="H16" s="82" t="s">
        <v>513</v>
      </c>
      <c r="I16" s="81" t="s">
        <v>60</v>
      </c>
      <c r="J16" s="37">
        <v>0.7</v>
      </c>
      <c r="K16" s="83">
        <f>J16*$E$16*$B$13</f>
        <v>7.8750000000000001E-2</v>
      </c>
      <c r="L16" s="116" t="s">
        <v>34</v>
      </c>
      <c r="M16" s="85" t="s">
        <v>36</v>
      </c>
      <c r="N16" s="125" t="s">
        <v>70</v>
      </c>
      <c r="O16" s="125" t="s">
        <v>72</v>
      </c>
      <c r="P16" s="125" t="s">
        <v>238</v>
      </c>
      <c r="Q16" s="125" t="s">
        <v>237</v>
      </c>
      <c r="R16" s="125" t="s">
        <v>72</v>
      </c>
      <c r="S16" s="125"/>
      <c r="T16" s="125" t="s">
        <v>237</v>
      </c>
      <c r="U16" s="86"/>
    </row>
    <row r="17" spans="1:21" ht="60.75" customHeight="1">
      <c r="A17" s="430"/>
      <c r="B17" s="432"/>
      <c r="C17" s="415"/>
      <c r="D17" s="422"/>
      <c r="E17" s="411"/>
      <c r="F17" s="82" t="s">
        <v>514</v>
      </c>
      <c r="G17" s="81" t="s">
        <v>62</v>
      </c>
      <c r="H17" s="82" t="s">
        <v>515</v>
      </c>
      <c r="I17" s="110" t="s">
        <v>469</v>
      </c>
      <c r="J17" s="37">
        <v>0.3</v>
      </c>
      <c r="K17" s="83">
        <f>J17*$E$16*$B$13</f>
        <v>3.3750000000000002E-2</v>
      </c>
      <c r="L17" s="116" t="s">
        <v>470</v>
      </c>
      <c r="M17" s="85" t="s">
        <v>36</v>
      </c>
      <c r="N17" s="125" t="s">
        <v>70</v>
      </c>
      <c r="O17" s="125" t="s">
        <v>238</v>
      </c>
      <c r="P17" s="125"/>
      <c r="Q17" s="125"/>
      <c r="R17" s="125" t="s">
        <v>237</v>
      </c>
      <c r="S17" s="125"/>
      <c r="T17" s="125"/>
      <c r="U17" s="86"/>
    </row>
    <row r="18" spans="1:21" ht="113.25" customHeight="1">
      <c r="A18" s="430"/>
      <c r="B18" s="432"/>
      <c r="C18" s="414" t="s">
        <v>13</v>
      </c>
      <c r="D18" s="416" t="s">
        <v>7</v>
      </c>
      <c r="E18" s="410">
        <v>0.2</v>
      </c>
      <c r="F18" s="82" t="s">
        <v>516</v>
      </c>
      <c r="G18" s="81" t="s">
        <v>42</v>
      </c>
      <c r="H18" s="82" t="s">
        <v>517</v>
      </c>
      <c r="I18" s="110" t="s">
        <v>770</v>
      </c>
      <c r="J18" s="37">
        <v>0.5</v>
      </c>
      <c r="K18" s="83">
        <f>J18*$E$18*$B$13</f>
        <v>4.5000000000000005E-2</v>
      </c>
      <c r="L18" s="116" t="s">
        <v>518</v>
      </c>
      <c r="M18" s="85" t="s">
        <v>36</v>
      </c>
      <c r="N18" s="125" t="s">
        <v>70</v>
      </c>
      <c r="O18" s="125" t="s">
        <v>238</v>
      </c>
      <c r="P18" s="125" t="s">
        <v>72</v>
      </c>
      <c r="Q18" s="125" t="s">
        <v>237</v>
      </c>
      <c r="R18" s="125" t="s">
        <v>237</v>
      </c>
      <c r="S18" s="125"/>
      <c r="T18" s="125"/>
      <c r="U18" s="86"/>
    </row>
    <row r="19" spans="1:21" ht="91.5" customHeight="1">
      <c r="A19" s="430"/>
      <c r="B19" s="432"/>
      <c r="C19" s="423"/>
      <c r="D19" s="424"/>
      <c r="E19" s="420"/>
      <c r="F19" s="410" t="s">
        <v>519</v>
      </c>
      <c r="G19" s="412" t="s">
        <v>61</v>
      </c>
      <c r="H19" s="82" t="s">
        <v>520</v>
      </c>
      <c r="I19" s="110" t="s">
        <v>771</v>
      </c>
      <c r="J19" s="37">
        <v>0.25</v>
      </c>
      <c r="K19" s="83">
        <f>J19*$E$18*$B$13</f>
        <v>2.2500000000000003E-2</v>
      </c>
      <c r="L19" s="116" t="s">
        <v>518</v>
      </c>
      <c r="M19" s="85" t="s">
        <v>36</v>
      </c>
      <c r="N19" s="125" t="s">
        <v>70</v>
      </c>
      <c r="O19" s="125" t="s">
        <v>238</v>
      </c>
      <c r="P19" s="125"/>
      <c r="Q19" s="125"/>
      <c r="R19" s="125" t="s">
        <v>237</v>
      </c>
      <c r="S19" s="125"/>
      <c r="T19" s="306" t="s">
        <v>237</v>
      </c>
      <c r="U19" s="86"/>
    </row>
    <row r="20" spans="1:21" ht="54" customHeight="1">
      <c r="A20" s="430"/>
      <c r="B20" s="432"/>
      <c r="C20" s="415"/>
      <c r="D20" s="316"/>
      <c r="E20" s="411"/>
      <c r="F20" s="411"/>
      <c r="G20" s="413"/>
      <c r="H20" s="82" t="s">
        <v>772</v>
      </c>
      <c r="I20" s="110" t="s">
        <v>773</v>
      </c>
      <c r="J20" s="37">
        <v>0.25</v>
      </c>
      <c r="K20" s="83">
        <f>J20*$E$18*$B$13</f>
        <v>2.2500000000000003E-2</v>
      </c>
      <c r="L20" s="116" t="s">
        <v>518</v>
      </c>
      <c r="M20" s="85" t="s">
        <v>36</v>
      </c>
      <c r="N20" s="125" t="s">
        <v>70</v>
      </c>
      <c r="O20" s="125" t="s">
        <v>238</v>
      </c>
      <c r="P20" s="125"/>
      <c r="Q20" s="125"/>
      <c r="R20" s="125" t="s">
        <v>237</v>
      </c>
      <c r="S20" s="125"/>
      <c r="T20" s="306" t="s">
        <v>237</v>
      </c>
      <c r="U20" s="86"/>
    </row>
    <row r="21" spans="1:21" ht="78.75" customHeight="1">
      <c r="A21" s="430"/>
      <c r="B21" s="432"/>
      <c r="C21" s="96" t="s">
        <v>6</v>
      </c>
      <c r="D21" s="24" t="s">
        <v>9</v>
      </c>
      <c r="E21" s="87">
        <v>0.1</v>
      </c>
      <c r="F21" s="82" t="s">
        <v>521</v>
      </c>
      <c r="G21" s="81" t="s">
        <v>212</v>
      </c>
      <c r="H21" s="116" t="s">
        <v>522</v>
      </c>
      <c r="I21" s="110" t="s">
        <v>212</v>
      </c>
      <c r="J21" s="37">
        <v>1</v>
      </c>
      <c r="K21" s="83">
        <f>J21*$E$21*$B$13</f>
        <v>4.5000000000000005E-2</v>
      </c>
      <c r="L21" s="243" t="s">
        <v>179</v>
      </c>
      <c r="M21" s="85" t="s">
        <v>36</v>
      </c>
      <c r="N21" s="125" t="s">
        <v>238</v>
      </c>
      <c r="O21" s="125" t="s">
        <v>237</v>
      </c>
      <c r="P21" s="125" t="s">
        <v>237</v>
      </c>
      <c r="Q21" s="125" t="s">
        <v>237</v>
      </c>
      <c r="R21" s="125" t="s">
        <v>237</v>
      </c>
      <c r="S21" s="125" t="s">
        <v>237</v>
      </c>
      <c r="T21" s="125" t="s">
        <v>237</v>
      </c>
      <c r="U21" s="125" t="s">
        <v>237</v>
      </c>
    </row>
    <row r="22" spans="1:21" ht="57.75" customHeight="1">
      <c r="A22" s="430"/>
      <c r="B22" s="432"/>
      <c r="C22" s="414" t="s">
        <v>8</v>
      </c>
      <c r="D22" s="416" t="s">
        <v>45</v>
      </c>
      <c r="E22" s="410">
        <v>0.2</v>
      </c>
      <c r="F22" s="82" t="s">
        <v>523</v>
      </c>
      <c r="G22" s="81" t="s">
        <v>47</v>
      </c>
      <c r="H22" s="82" t="s">
        <v>524</v>
      </c>
      <c r="I22" s="81" t="s">
        <v>525</v>
      </c>
      <c r="J22" s="37">
        <v>0.5</v>
      </c>
      <c r="K22" s="83">
        <f>J22*$E$22*$B$13</f>
        <v>4.5000000000000005E-2</v>
      </c>
      <c r="L22" s="116" t="s">
        <v>526</v>
      </c>
      <c r="M22" s="85" t="s">
        <v>36</v>
      </c>
      <c r="N22" s="125" t="s">
        <v>70</v>
      </c>
      <c r="O22" s="125"/>
      <c r="P22" s="125" t="s">
        <v>238</v>
      </c>
      <c r="Q22" s="125" t="s">
        <v>237</v>
      </c>
      <c r="R22" s="125"/>
      <c r="S22" s="125"/>
      <c r="T22" s="125" t="s">
        <v>237</v>
      </c>
      <c r="U22" s="125" t="s">
        <v>237</v>
      </c>
    </row>
    <row r="23" spans="1:21" ht="81.75" customHeight="1">
      <c r="A23" s="430"/>
      <c r="B23" s="432"/>
      <c r="C23" s="415"/>
      <c r="D23" s="417"/>
      <c r="E23" s="411"/>
      <c r="F23" s="82" t="s">
        <v>527</v>
      </c>
      <c r="G23" s="81" t="s">
        <v>58</v>
      </c>
      <c r="H23" s="82" t="s">
        <v>528</v>
      </c>
      <c r="I23" s="81" t="s">
        <v>58</v>
      </c>
      <c r="J23" s="37">
        <v>0.5</v>
      </c>
      <c r="K23" s="83">
        <f>J23*$E$22*$B$13</f>
        <v>4.5000000000000005E-2</v>
      </c>
      <c r="L23" s="243" t="s">
        <v>529</v>
      </c>
      <c r="M23" s="85" t="s">
        <v>36</v>
      </c>
      <c r="N23" s="125" t="s">
        <v>70</v>
      </c>
      <c r="O23" s="86"/>
      <c r="P23" s="125" t="s">
        <v>238</v>
      </c>
      <c r="Q23" s="125" t="s">
        <v>237</v>
      </c>
      <c r="R23" s="125"/>
      <c r="S23" s="125"/>
      <c r="T23" s="125" t="s">
        <v>237</v>
      </c>
      <c r="U23" s="86"/>
    </row>
    <row r="24" spans="1:21" s="98" customFormat="1" ht="21.95" customHeight="1">
      <c r="A24" s="427"/>
      <c r="B24" s="428"/>
      <c r="C24" s="90"/>
      <c r="D24" s="91"/>
      <c r="E24" s="97">
        <f>SUM(E13:E23)</f>
        <v>1</v>
      </c>
      <c r="F24" s="97"/>
      <c r="G24" s="93"/>
      <c r="H24" s="151"/>
      <c r="I24" s="151"/>
      <c r="J24" s="93"/>
      <c r="K24" s="94"/>
      <c r="L24" s="93"/>
      <c r="M24" s="93"/>
      <c r="N24" s="151"/>
      <c r="O24" s="151"/>
      <c r="P24" s="151"/>
      <c r="Q24" s="151"/>
      <c r="R24" s="151"/>
      <c r="S24" s="151"/>
      <c r="T24" s="151"/>
      <c r="U24" s="151"/>
    </row>
    <row r="25" spans="1:21" ht="89.25" customHeight="1">
      <c r="A25" s="418" t="s">
        <v>59</v>
      </c>
      <c r="B25" s="419">
        <v>0.15</v>
      </c>
      <c r="C25" s="96" t="s">
        <v>24</v>
      </c>
      <c r="D25" s="111" t="s">
        <v>57</v>
      </c>
      <c r="E25" s="126">
        <v>1</v>
      </c>
      <c r="F25" s="82" t="s">
        <v>530</v>
      </c>
      <c r="G25" s="81" t="s">
        <v>43</v>
      </c>
      <c r="H25" s="82" t="s">
        <v>531</v>
      </c>
      <c r="I25" s="81" t="s">
        <v>43</v>
      </c>
      <c r="J25" s="37">
        <v>1</v>
      </c>
      <c r="K25" s="83">
        <f>J25*$E$25*$B$25</f>
        <v>0.15</v>
      </c>
      <c r="L25" s="84" t="s">
        <v>236</v>
      </c>
      <c r="M25" s="85" t="s">
        <v>36</v>
      </c>
      <c r="N25" s="125" t="s">
        <v>70</v>
      </c>
      <c r="O25" s="125"/>
      <c r="P25" s="125" t="s">
        <v>238</v>
      </c>
      <c r="Q25" s="125"/>
      <c r="R25" s="125"/>
      <c r="S25" s="125"/>
      <c r="T25" s="125" t="s">
        <v>237</v>
      </c>
      <c r="U25" s="86"/>
    </row>
    <row r="26" spans="1:21" ht="45" customHeight="1">
      <c r="A26" s="418"/>
      <c r="B26" s="419"/>
      <c r="C26" s="90"/>
      <c r="D26" s="99">
        <v>13</v>
      </c>
      <c r="E26" s="100">
        <f>E25</f>
        <v>1</v>
      </c>
      <c r="F26" s="100"/>
      <c r="G26" s="99">
        <v>19</v>
      </c>
      <c r="H26" s="99"/>
      <c r="I26" s="99"/>
      <c r="J26" s="99"/>
      <c r="K26" s="128">
        <f>SUM(K6:K25)</f>
        <v>1</v>
      </c>
      <c r="L26" s="99"/>
      <c r="M26" s="99"/>
      <c r="N26" s="99">
        <v>12</v>
      </c>
      <c r="O26" s="99">
        <v>10</v>
      </c>
      <c r="P26" s="99">
        <v>11</v>
      </c>
      <c r="Q26" s="99">
        <v>5</v>
      </c>
      <c r="R26" s="99">
        <v>4</v>
      </c>
      <c r="S26" s="99">
        <v>7</v>
      </c>
      <c r="T26" s="99">
        <v>10</v>
      </c>
      <c r="U26" s="99">
        <v>6</v>
      </c>
    </row>
    <row r="27" spans="1:21" ht="39" customHeight="1">
      <c r="A27" s="152"/>
      <c r="B27" s="153">
        <f>SUM(B6:B26)</f>
        <v>1</v>
      </c>
      <c r="C27" s="152"/>
      <c r="D27" s="152"/>
      <c r="E27" s="152"/>
      <c r="F27" s="152"/>
      <c r="G27" s="152"/>
      <c r="H27" s="152"/>
      <c r="I27" s="152"/>
      <c r="J27" s="152"/>
      <c r="K27" s="152"/>
      <c r="L27" s="152"/>
      <c r="M27" s="152"/>
      <c r="N27" s="152"/>
      <c r="O27" s="152"/>
      <c r="P27" s="152"/>
      <c r="Q27" s="152"/>
      <c r="R27" s="152"/>
      <c r="S27" s="152"/>
      <c r="T27" s="152"/>
      <c r="U27" s="152"/>
    </row>
  </sheetData>
  <mergeCells count="47">
    <mergeCell ref="A1:I1"/>
    <mergeCell ref="A4:D5"/>
    <mergeCell ref="E4:E5"/>
    <mergeCell ref="F4:F5"/>
    <mergeCell ref="G4:G5"/>
    <mergeCell ref="H4:H5"/>
    <mergeCell ref="I4:I5"/>
    <mergeCell ref="U4:U5"/>
    <mergeCell ref="J4:J5"/>
    <mergeCell ref="K4:K5"/>
    <mergeCell ref="L4:L5"/>
    <mergeCell ref="M4:M5"/>
    <mergeCell ref="N4:N5"/>
    <mergeCell ref="O4:O5"/>
    <mergeCell ref="P4:P5"/>
    <mergeCell ref="Q4:Q5"/>
    <mergeCell ref="R4:R5"/>
    <mergeCell ref="S4:S5"/>
    <mergeCell ref="T4:T5"/>
    <mergeCell ref="A6:A9"/>
    <mergeCell ref="B6:B9"/>
    <mergeCell ref="C6:C7"/>
    <mergeCell ref="D6:D7"/>
    <mergeCell ref="E6:E7"/>
    <mergeCell ref="C8:C9"/>
    <mergeCell ref="D8:D9"/>
    <mergeCell ref="E8:E9"/>
    <mergeCell ref="A11:A12"/>
    <mergeCell ref="B11:B12"/>
    <mergeCell ref="A13:A24"/>
    <mergeCell ref="B13:B24"/>
    <mergeCell ref="C13:C15"/>
    <mergeCell ref="A25:A26"/>
    <mergeCell ref="B25:B26"/>
    <mergeCell ref="E13:E15"/>
    <mergeCell ref="C16:C17"/>
    <mergeCell ref="D16:D17"/>
    <mergeCell ref="E16:E17"/>
    <mergeCell ref="C18:C20"/>
    <mergeCell ref="D18:D19"/>
    <mergeCell ref="E18:E20"/>
    <mergeCell ref="D13:D15"/>
    <mergeCell ref="F19:F20"/>
    <mergeCell ref="G19:G20"/>
    <mergeCell ref="C22:C23"/>
    <mergeCell ref="D22:D23"/>
    <mergeCell ref="E22:E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P153"/>
  <sheetViews>
    <sheetView topLeftCell="A106" zoomScale="85" zoomScaleNormal="85" workbookViewId="0">
      <selection activeCell="E166" sqref="E166"/>
    </sheetView>
  </sheetViews>
  <sheetFormatPr defaultRowHeight="15.75"/>
  <cols>
    <col min="1" max="1" width="6" style="15" customWidth="1"/>
    <col min="2" max="3" width="9.375" style="5" customWidth="1"/>
    <col min="4" max="4" width="18.625" style="9" customWidth="1"/>
    <col min="5" max="5" width="8.375" style="3" customWidth="1"/>
    <col min="6" max="6" width="43.875" style="3" customWidth="1"/>
    <col min="7" max="7" width="9" style="3" customWidth="1"/>
    <col min="8" max="8" width="43.25" style="3" customWidth="1"/>
    <col min="9" max="11" width="10.625" style="9" customWidth="1"/>
    <col min="12" max="12" width="10.625" style="183" customWidth="1"/>
    <col min="13" max="13" width="10.625" style="3" customWidth="1"/>
    <col min="14" max="14" width="10.625" style="9" customWidth="1"/>
    <col min="15" max="16" width="10.625" style="3" customWidth="1"/>
    <col min="17" max="256" width="9" style="3"/>
    <col min="257" max="257" width="6" style="3" customWidth="1"/>
    <col min="258" max="259" width="9.375" style="3" customWidth="1"/>
    <col min="260" max="260" width="18.625" style="3" customWidth="1"/>
    <col min="261" max="261" width="8.375" style="3" customWidth="1"/>
    <col min="262" max="262" width="43.875" style="3" customWidth="1"/>
    <col min="263" max="263" width="9" style="3" customWidth="1"/>
    <col min="264" max="264" width="43.25" style="3" customWidth="1"/>
    <col min="265" max="272" width="10.625" style="3" customWidth="1"/>
    <col min="273" max="512" width="9" style="3"/>
    <col min="513" max="513" width="6" style="3" customWidth="1"/>
    <col min="514" max="515" width="9.375" style="3" customWidth="1"/>
    <col min="516" max="516" width="18.625" style="3" customWidth="1"/>
    <col min="517" max="517" width="8.375" style="3" customWidth="1"/>
    <col min="518" max="518" width="43.875" style="3" customWidth="1"/>
    <col min="519" max="519" width="9" style="3" customWidth="1"/>
    <col min="520" max="520" width="43.25" style="3" customWidth="1"/>
    <col min="521" max="528" width="10.625" style="3" customWidth="1"/>
    <col min="529" max="768" width="9" style="3"/>
    <col min="769" max="769" width="6" style="3" customWidth="1"/>
    <col min="770" max="771" width="9.375" style="3" customWidth="1"/>
    <col min="772" max="772" width="18.625" style="3" customWidth="1"/>
    <col min="773" max="773" width="8.375" style="3" customWidth="1"/>
    <col min="774" max="774" width="43.875" style="3" customWidth="1"/>
    <col min="775" max="775" width="9" style="3" customWidth="1"/>
    <col min="776" max="776" width="43.25" style="3" customWidth="1"/>
    <col min="777" max="784" width="10.625" style="3" customWidth="1"/>
    <col min="785" max="1024" width="9" style="3"/>
    <col min="1025" max="1025" width="6" style="3" customWidth="1"/>
    <col min="1026" max="1027" width="9.375" style="3" customWidth="1"/>
    <col min="1028" max="1028" width="18.625" style="3" customWidth="1"/>
    <col min="1029" max="1029" width="8.375" style="3" customWidth="1"/>
    <col min="1030" max="1030" width="43.875" style="3" customWidth="1"/>
    <col min="1031" max="1031" width="9" style="3" customWidth="1"/>
    <col min="1032" max="1032" width="43.25" style="3" customWidth="1"/>
    <col min="1033" max="1040" width="10.625" style="3" customWidth="1"/>
    <col min="1041" max="1280" width="9" style="3"/>
    <col min="1281" max="1281" width="6" style="3" customWidth="1"/>
    <col min="1282" max="1283" width="9.375" style="3" customWidth="1"/>
    <col min="1284" max="1284" width="18.625" style="3" customWidth="1"/>
    <col min="1285" max="1285" width="8.375" style="3" customWidth="1"/>
    <col min="1286" max="1286" width="43.875" style="3" customWidth="1"/>
    <col min="1287" max="1287" width="9" style="3" customWidth="1"/>
    <col min="1288" max="1288" width="43.25" style="3" customWidth="1"/>
    <col min="1289" max="1296" width="10.625" style="3" customWidth="1"/>
    <col min="1297" max="1536" width="9" style="3"/>
    <col min="1537" max="1537" width="6" style="3" customWidth="1"/>
    <col min="1538" max="1539" width="9.375" style="3" customWidth="1"/>
    <col min="1540" max="1540" width="18.625" style="3" customWidth="1"/>
    <col min="1541" max="1541" width="8.375" style="3" customWidth="1"/>
    <col min="1542" max="1542" width="43.875" style="3" customWidth="1"/>
    <col min="1543" max="1543" width="9" style="3" customWidth="1"/>
    <col min="1544" max="1544" width="43.25" style="3" customWidth="1"/>
    <col min="1545" max="1552" width="10.625" style="3" customWidth="1"/>
    <col min="1553" max="1792" width="9" style="3"/>
    <col min="1793" max="1793" width="6" style="3" customWidth="1"/>
    <col min="1794" max="1795" width="9.375" style="3" customWidth="1"/>
    <col min="1796" max="1796" width="18.625" style="3" customWidth="1"/>
    <col min="1797" max="1797" width="8.375" style="3" customWidth="1"/>
    <col min="1798" max="1798" width="43.875" style="3" customWidth="1"/>
    <col min="1799" max="1799" width="9" style="3" customWidth="1"/>
    <col min="1800" max="1800" width="43.25" style="3" customWidth="1"/>
    <col min="1801" max="1808" width="10.625" style="3" customWidth="1"/>
    <col min="1809" max="2048" width="9" style="3"/>
    <col min="2049" max="2049" width="6" style="3" customWidth="1"/>
    <col min="2050" max="2051" width="9.375" style="3" customWidth="1"/>
    <col min="2052" max="2052" width="18.625" style="3" customWidth="1"/>
    <col min="2053" max="2053" width="8.375" style="3" customWidth="1"/>
    <col min="2054" max="2054" width="43.875" style="3" customWidth="1"/>
    <col min="2055" max="2055" width="9" style="3" customWidth="1"/>
    <col min="2056" max="2056" width="43.25" style="3" customWidth="1"/>
    <col min="2057" max="2064" width="10.625" style="3" customWidth="1"/>
    <col min="2065" max="2304" width="9" style="3"/>
    <col min="2305" max="2305" width="6" style="3" customWidth="1"/>
    <col min="2306" max="2307" width="9.375" style="3" customWidth="1"/>
    <col min="2308" max="2308" width="18.625" style="3" customWidth="1"/>
    <col min="2309" max="2309" width="8.375" style="3" customWidth="1"/>
    <col min="2310" max="2310" width="43.875" style="3" customWidth="1"/>
    <col min="2311" max="2311" width="9" style="3" customWidth="1"/>
    <col min="2312" max="2312" width="43.25" style="3" customWidth="1"/>
    <col min="2313" max="2320" width="10.625" style="3" customWidth="1"/>
    <col min="2321" max="2560" width="9" style="3"/>
    <col min="2561" max="2561" width="6" style="3" customWidth="1"/>
    <col min="2562" max="2563" width="9.375" style="3" customWidth="1"/>
    <col min="2564" max="2564" width="18.625" style="3" customWidth="1"/>
    <col min="2565" max="2565" width="8.375" style="3" customWidth="1"/>
    <col min="2566" max="2566" width="43.875" style="3" customWidth="1"/>
    <col min="2567" max="2567" width="9" style="3" customWidth="1"/>
    <col min="2568" max="2568" width="43.25" style="3" customWidth="1"/>
    <col min="2569" max="2576" width="10.625" style="3" customWidth="1"/>
    <col min="2577" max="2816" width="9" style="3"/>
    <col min="2817" max="2817" width="6" style="3" customWidth="1"/>
    <col min="2818" max="2819" width="9.375" style="3" customWidth="1"/>
    <col min="2820" max="2820" width="18.625" style="3" customWidth="1"/>
    <col min="2821" max="2821" width="8.375" style="3" customWidth="1"/>
    <col min="2822" max="2822" width="43.875" style="3" customWidth="1"/>
    <col min="2823" max="2823" width="9" style="3" customWidth="1"/>
    <col min="2824" max="2824" width="43.25" style="3" customWidth="1"/>
    <col min="2825" max="2832" width="10.625" style="3" customWidth="1"/>
    <col min="2833" max="3072" width="9" style="3"/>
    <col min="3073" max="3073" width="6" style="3" customWidth="1"/>
    <col min="3074" max="3075" width="9.375" style="3" customWidth="1"/>
    <col min="3076" max="3076" width="18.625" style="3" customWidth="1"/>
    <col min="3077" max="3077" width="8.375" style="3" customWidth="1"/>
    <col min="3078" max="3078" width="43.875" style="3" customWidth="1"/>
    <col min="3079" max="3079" width="9" style="3" customWidth="1"/>
    <col min="3080" max="3080" width="43.25" style="3" customWidth="1"/>
    <col min="3081" max="3088" width="10.625" style="3" customWidth="1"/>
    <col min="3089" max="3328" width="9" style="3"/>
    <col min="3329" max="3329" width="6" style="3" customWidth="1"/>
    <col min="3330" max="3331" width="9.375" style="3" customWidth="1"/>
    <col min="3332" max="3332" width="18.625" style="3" customWidth="1"/>
    <col min="3333" max="3333" width="8.375" style="3" customWidth="1"/>
    <col min="3334" max="3334" width="43.875" style="3" customWidth="1"/>
    <col min="3335" max="3335" width="9" style="3" customWidth="1"/>
    <col min="3336" max="3336" width="43.25" style="3" customWidth="1"/>
    <col min="3337" max="3344" width="10.625" style="3" customWidth="1"/>
    <col min="3345" max="3584" width="9" style="3"/>
    <col min="3585" max="3585" width="6" style="3" customWidth="1"/>
    <col min="3586" max="3587" width="9.375" style="3" customWidth="1"/>
    <col min="3588" max="3588" width="18.625" style="3" customWidth="1"/>
    <col min="3589" max="3589" width="8.375" style="3" customWidth="1"/>
    <col min="3590" max="3590" width="43.875" style="3" customWidth="1"/>
    <col min="3591" max="3591" width="9" style="3" customWidth="1"/>
    <col min="3592" max="3592" width="43.25" style="3" customWidth="1"/>
    <col min="3593" max="3600" width="10.625" style="3" customWidth="1"/>
    <col min="3601" max="3840" width="9" style="3"/>
    <col min="3841" max="3841" width="6" style="3" customWidth="1"/>
    <col min="3842" max="3843" width="9.375" style="3" customWidth="1"/>
    <col min="3844" max="3844" width="18.625" style="3" customWidth="1"/>
    <col min="3845" max="3845" width="8.375" style="3" customWidth="1"/>
    <col min="3846" max="3846" width="43.875" style="3" customWidth="1"/>
    <col min="3847" max="3847" width="9" style="3" customWidth="1"/>
    <col min="3848" max="3848" width="43.25" style="3" customWidth="1"/>
    <col min="3849" max="3856" width="10.625" style="3" customWidth="1"/>
    <col min="3857" max="4096" width="9" style="3"/>
    <col min="4097" max="4097" width="6" style="3" customWidth="1"/>
    <col min="4098" max="4099" width="9.375" style="3" customWidth="1"/>
    <col min="4100" max="4100" width="18.625" style="3" customWidth="1"/>
    <col min="4101" max="4101" width="8.375" style="3" customWidth="1"/>
    <col min="4102" max="4102" width="43.875" style="3" customWidth="1"/>
    <col min="4103" max="4103" width="9" style="3" customWidth="1"/>
    <col min="4104" max="4104" width="43.25" style="3" customWidth="1"/>
    <col min="4105" max="4112" width="10.625" style="3" customWidth="1"/>
    <col min="4113" max="4352" width="9" style="3"/>
    <col min="4353" max="4353" width="6" style="3" customWidth="1"/>
    <col min="4354" max="4355" width="9.375" style="3" customWidth="1"/>
    <col min="4356" max="4356" width="18.625" style="3" customWidth="1"/>
    <col min="4357" max="4357" width="8.375" style="3" customWidth="1"/>
    <col min="4358" max="4358" width="43.875" style="3" customWidth="1"/>
    <col min="4359" max="4359" width="9" style="3" customWidth="1"/>
    <col min="4360" max="4360" width="43.25" style="3" customWidth="1"/>
    <col min="4361" max="4368" width="10.625" style="3" customWidth="1"/>
    <col min="4369" max="4608" width="9" style="3"/>
    <col min="4609" max="4609" width="6" style="3" customWidth="1"/>
    <col min="4610" max="4611" width="9.375" style="3" customWidth="1"/>
    <col min="4612" max="4612" width="18.625" style="3" customWidth="1"/>
    <col min="4613" max="4613" width="8.375" style="3" customWidth="1"/>
    <col min="4614" max="4614" width="43.875" style="3" customWidth="1"/>
    <col min="4615" max="4615" width="9" style="3" customWidth="1"/>
    <col min="4616" max="4616" width="43.25" style="3" customWidth="1"/>
    <col min="4617" max="4624" width="10.625" style="3" customWidth="1"/>
    <col min="4625" max="4864" width="9" style="3"/>
    <col min="4865" max="4865" width="6" style="3" customWidth="1"/>
    <col min="4866" max="4867" width="9.375" style="3" customWidth="1"/>
    <col min="4868" max="4868" width="18.625" style="3" customWidth="1"/>
    <col min="4869" max="4869" width="8.375" style="3" customWidth="1"/>
    <col min="4870" max="4870" width="43.875" style="3" customWidth="1"/>
    <col min="4871" max="4871" width="9" style="3" customWidth="1"/>
    <col min="4872" max="4872" width="43.25" style="3" customWidth="1"/>
    <col min="4873" max="4880" width="10.625" style="3" customWidth="1"/>
    <col min="4881" max="5120" width="9" style="3"/>
    <col min="5121" max="5121" width="6" style="3" customWidth="1"/>
    <col min="5122" max="5123" width="9.375" style="3" customWidth="1"/>
    <col min="5124" max="5124" width="18.625" style="3" customWidth="1"/>
    <col min="5125" max="5125" width="8.375" style="3" customWidth="1"/>
    <col min="5126" max="5126" width="43.875" style="3" customWidth="1"/>
    <col min="5127" max="5127" width="9" style="3" customWidth="1"/>
    <col min="5128" max="5128" width="43.25" style="3" customWidth="1"/>
    <col min="5129" max="5136" width="10.625" style="3" customWidth="1"/>
    <col min="5137" max="5376" width="9" style="3"/>
    <col min="5377" max="5377" width="6" style="3" customWidth="1"/>
    <col min="5378" max="5379" width="9.375" style="3" customWidth="1"/>
    <col min="5380" max="5380" width="18.625" style="3" customWidth="1"/>
    <col min="5381" max="5381" width="8.375" style="3" customWidth="1"/>
    <col min="5382" max="5382" width="43.875" style="3" customWidth="1"/>
    <col min="5383" max="5383" width="9" style="3" customWidth="1"/>
    <col min="5384" max="5384" width="43.25" style="3" customWidth="1"/>
    <col min="5385" max="5392" width="10.625" style="3" customWidth="1"/>
    <col min="5393" max="5632" width="9" style="3"/>
    <col min="5633" max="5633" width="6" style="3" customWidth="1"/>
    <col min="5634" max="5635" width="9.375" style="3" customWidth="1"/>
    <col min="5636" max="5636" width="18.625" style="3" customWidth="1"/>
    <col min="5637" max="5637" width="8.375" style="3" customWidth="1"/>
    <col min="5638" max="5638" width="43.875" style="3" customWidth="1"/>
    <col min="5639" max="5639" width="9" style="3" customWidth="1"/>
    <col min="5640" max="5640" width="43.25" style="3" customWidth="1"/>
    <col min="5641" max="5648" width="10.625" style="3" customWidth="1"/>
    <col min="5649" max="5888" width="9" style="3"/>
    <col min="5889" max="5889" width="6" style="3" customWidth="1"/>
    <col min="5890" max="5891" width="9.375" style="3" customWidth="1"/>
    <col min="5892" max="5892" width="18.625" style="3" customWidth="1"/>
    <col min="5893" max="5893" width="8.375" style="3" customWidth="1"/>
    <col min="5894" max="5894" width="43.875" style="3" customWidth="1"/>
    <col min="5895" max="5895" width="9" style="3" customWidth="1"/>
    <col min="5896" max="5896" width="43.25" style="3" customWidth="1"/>
    <col min="5897" max="5904" width="10.625" style="3" customWidth="1"/>
    <col min="5905" max="6144" width="9" style="3"/>
    <col min="6145" max="6145" width="6" style="3" customWidth="1"/>
    <col min="6146" max="6147" width="9.375" style="3" customWidth="1"/>
    <col min="6148" max="6148" width="18.625" style="3" customWidth="1"/>
    <col min="6149" max="6149" width="8.375" style="3" customWidth="1"/>
    <col min="6150" max="6150" width="43.875" style="3" customWidth="1"/>
    <col min="6151" max="6151" width="9" style="3" customWidth="1"/>
    <col min="6152" max="6152" width="43.25" style="3" customWidth="1"/>
    <col min="6153" max="6160" width="10.625" style="3" customWidth="1"/>
    <col min="6161" max="6400" width="9" style="3"/>
    <col min="6401" max="6401" width="6" style="3" customWidth="1"/>
    <col min="6402" max="6403" width="9.375" style="3" customWidth="1"/>
    <col min="6404" max="6404" width="18.625" style="3" customWidth="1"/>
    <col min="6405" max="6405" width="8.375" style="3" customWidth="1"/>
    <col min="6406" max="6406" width="43.875" style="3" customWidth="1"/>
    <col min="6407" max="6407" width="9" style="3" customWidth="1"/>
    <col min="6408" max="6408" width="43.25" style="3" customWidth="1"/>
    <col min="6409" max="6416" width="10.625" style="3" customWidth="1"/>
    <col min="6417" max="6656" width="9" style="3"/>
    <col min="6657" max="6657" width="6" style="3" customWidth="1"/>
    <col min="6658" max="6659" width="9.375" style="3" customWidth="1"/>
    <col min="6660" max="6660" width="18.625" style="3" customWidth="1"/>
    <col min="6661" max="6661" width="8.375" style="3" customWidth="1"/>
    <col min="6662" max="6662" width="43.875" style="3" customWidth="1"/>
    <col min="6663" max="6663" width="9" style="3" customWidth="1"/>
    <col min="6664" max="6664" width="43.25" style="3" customWidth="1"/>
    <col min="6665" max="6672" width="10.625" style="3" customWidth="1"/>
    <col min="6673" max="6912" width="9" style="3"/>
    <col min="6913" max="6913" width="6" style="3" customWidth="1"/>
    <col min="6914" max="6915" width="9.375" style="3" customWidth="1"/>
    <col min="6916" max="6916" width="18.625" style="3" customWidth="1"/>
    <col min="6917" max="6917" width="8.375" style="3" customWidth="1"/>
    <col min="6918" max="6918" width="43.875" style="3" customWidth="1"/>
    <col min="6919" max="6919" width="9" style="3" customWidth="1"/>
    <col min="6920" max="6920" width="43.25" style="3" customWidth="1"/>
    <col min="6921" max="6928" width="10.625" style="3" customWidth="1"/>
    <col min="6929" max="7168" width="9" style="3"/>
    <col min="7169" max="7169" width="6" style="3" customWidth="1"/>
    <col min="7170" max="7171" width="9.375" style="3" customWidth="1"/>
    <col min="7172" max="7172" width="18.625" style="3" customWidth="1"/>
    <col min="7173" max="7173" width="8.375" style="3" customWidth="1"/>
    <col min="7174" max="7174" width="43.875" style="3" customWidth="1"/>
    <col min="7175" max="7175" width="9" style="3" customWidth="1"/>
    <col min="7176" max="7176" width="43.25" style="3" customWidth="1"/>
    <col min="7177" max="7184" width="10.625" style="3" customWidth="1"/>
    <col min="7185" max="7424" width="9" style="3"/>
    <col min="7425" max="7425" width="6" style="3" customWidth="1"/>
    <col min="7426" max="7427" width="9.375" style="3" customWidth="1"/>
    <col min="7428" max="7428" width="18.625" style="3" customWidth="1"/>
    <col min="7429" max="7429" width="8.375" style="3" customWidth="1"/>
    <col min="7430" max="7430" width="43.875" style="3" customWidth="1"/>
    <col min="7431" max="7431" width="9" style="3" customWidth="1"/>
    <col min="7432" max="7432" width="43.25" style="3" customWidth="1"/>
    <col min="7433" max="7440" width="10.625" style="3" customWidth="1"/>
    <col min="7441" max="7680" width="9" style="3"/>
    <col min="7681" max="7681" width="6" style="3" customWidth="1"/>
    <col min="7682" max="7683" width="9.375" style="3" customWidth="1"/>
    <col min="7684" max="7684" width="18.625" style="3" customWidth="1"/>
    <col min="7685" max="7685" width="8.375" style="3" customWidth="1"/>
    <col min="7686" max="7686" width="43.875" style="3" customWidth="1"/>
    <col min="7687" max="7687" width="9" style="3" customWidth="1"/>
    <col min="7688" max="7688" width="43.25" style="3" customWidth="1"/>
    <col min="7689" max="7696" width="10.625" style="3" customWidth="1"/>
    <col min="7697" max="7936" width="9" style="3"/>
    <col min="7937" max="7937" width="6" style="3" customWidth="1"/>
    <col min="7938" max="7939" width="9.375" style="3" customWidth="1"/>
    <col min="7940" max="7940" width="18.625" style="3" customWidth="1"/>
    <col min="7941" max="7941" width="8.375" style="3" customWidth="1"/>
    <col min="7942" max="7942" width="43.875" style="3" customWidth="1"/>
    <col min="7943" max="7943" width="9" style="3" customWidth="1"/>
    <col min="7944" max="7944" width="43.25" style="3" customWidth="1"/>
    <col min="7945" max="7952" width="10.625" style="3" customWidth="1"/>
    <col min="7953" max="8192" width="9" style="3"/>
    <col min="8193" max="8193" width="6" style="3" customWidth="1"/>
    <col min="8194" max="8195" width="9.375" style="3" customWidth="1"/>
    <col min="8196" max="8196" width="18.625" style="3" customWidth="1"/>
    <col min="8197" max="8197" width="8.375" style="3" customWidth="1"/>
    <col min="8198" max="8198" width="43.875" style="3" customWidth="1"/>
    <col min="8199" max="8199" width="9" style="3" customWidth="1"/>
    <col min="8200" max="8200" width="43.25" style="3" customWidth="1"/>
    <col min="8201" max="8208" width="10.625" style="3" customWidth="1"/>
    <col min="8209" max="8448" width="9" style="3"/>
    <col min="8449" max="8449" width="6" style="3" customWidth="1"/>
    <col min="8450" max="8451" width="9.375" style="3" customWidth="1"/>
    <col min="8452" max="8452" width="18.625" style="3" customWidth="1"/>
    <col min="8453" max="8453" width="8.375" style="3" customWidth="1"/>
    <col min="8454" max="8454" width="43.875" style="3" customWidth="1"/>
    <col min="8455" max="8455" width="9" style="3" customWidth="1"/>
    <col min="8456" max="8456" width="43.25" style="3" customWidth="1"/>
    <col min="8457" max="8464" width="10.625" style="3" customWidth="1"/>
    <col min="8465" max="8704" width="9" style="3"/>
    <col min="8705" max="8705" width="6" style="3" customWidth="1"/>
    <col min="8706" max="8707" width="9.375" style="3" customWidth="1"/>
    <col min="8708" max="8708" width="18.625" style="3" customWidth="1"/>
    <col min="8709" max="8709" width="8.375" style="3" customWidth="1"/>
    <col min="8710" max="8710" width="43.875" style="3" customWidth="1"/>
    <col min="8711" max="8711" width="9" style="3" customWidth="1"/>
    <col min="8712" max="8712" width="43.25" style="3" customWidth="1"/>
    <col min="8713" max="8720" width="10.625" style="3" customWidth="1"/>
    <col min="8721" max="8960" width="9" style="3"/>
    <col min="8961" max="8961" width="6" style="3" customWidth="1"/>
    <col min="8962" max="8963" width="9.375" style="3" customWidth="1"/>
    <col min="8964" max="8964" width="18.625" style="3" customWidth="1"/>
    <col min="8965" max="8965" width="8.375" style="3" customWidth="1"/>
    <col min="8966" max="8966" width="43.875" style="3" customWidth="1"/>
    <col min="8967" max="8967" width="9" style="3" customWidth="1"/>
    <col min="8968" max="8968" width="43.25" style="3" customWidth="1"/>
    <col min="8969" max="8976" width="10.625" style="3" customWidth="1"/>
    <col min="8977" max="9216" width="9" style="3"/>
    <col min="9217" max="9217" width="6" style="3" customWidth="1"/>
    <col min="9218" max="9219" width="9.375" style="3" customWidth="1"/>
    <col min="9220" max="9220" width="18.625" style="3" customWidth="1"/>
    <col min="9221" max="9221" width="8.375" style="3" customWidth="1"/>
    <col min="9222" max="9222" width="43.875" style="3" customWidth="1"/>
    <col min="9223" max="9223" width="9" style="3" customWidth="1"/>
    <col min="9224" max="9224" width="43.25" style="3" customWidth="1"/>
    <col min="9225" max="9232" width="10.625" style="3" customWidth="1"/>
    <col min="9233" max="9472" width="9" style="3"/>
    <col min="9473" max="9473" width="6" style="3" customWidth="1"/>
    <col min="9474" max="9475" width="9.375" style="3" customWidth="1"/>
    <col min="9476" max="9476" width="18.625" style="3" customWidth="1"/>
    <col min="9477" max="9477" width="8.375" style="3" customWidth="1"/>
    <col min="9478" max="9478" width="43.875" style="3" customWidth="1"/>
    <col min="9479" max="9479" width="9" style="3" customWidth="1"/>
    <col min="9480" max="9480" width="43.25" style="3" customWidth="1"/>
    <col min="9481" max="9488" width="10.625" style="3" customWidth="1"/>
    <col min="9489" max="9728" width="9" style="3"/>
    <col min="9729" max="9729" width="6" style="3" customWidth="1"/>
    <col min="9730" max="9731" width="9.375" style="3" customWidth="1"/>
    <col min="9732" max="9732" width="18.625" style="3" customWidth="1"/>
    <col min="9733" max="9733" width="8.375" style="3" customWidth="1"/>
    <col min="9734" max="9734" width="43.875" style="3" customWidth="1"/>
    <col min="9735" max="9735" width="9" style="3" customWidth="1"/>
    <col min="9736" max="9736" width="43.25" style="3" customWidth="1"/>
    <col min="9737" max="9744" width="10.625" style="3" customWidth="1"/>
    <col min="9745" max="9984" width="9" style="3"/>
    <col min="9985" max="9985" width="6" style="3" customWidth="1"/>
    <col min="9986" max="9987" width="9.375" style="3" customWidth="1"/>
    <col min="9988" max="9988" width="18.625" style="3" customWidth="1"/>
    <col min="9989" max="9989" width="8.375" style="3" customWidth="1"/>
    <col min="9990" max="9990" width="43.875" style="3" customWidth="1"/>
    <col min="9991" max="9991" width="9" style="3" customWidth="1"/>
    <col min="9992" max="9992" width="43.25" style="3" customWidth="1"/>
    <col min="9993" max="10000" width="10.625" style="3" customWidth="1"/>
    <col min="10001" max="10240" width="9" style="3"/>
    <col min="10241" max="10241" width="6" style="3" customWidth="1"/>
    <col min="10242" max="10243" width="9.375" style="3" customWidth="1"/>
    <col min="10244" max="10244" width="18.625" style="3" customWidth="1"/>
    <col min="10245" max="10245" width="8.375" style="3" customWidth="1"/>
    <col min="10246" max="10246" width="43.875" style="3" customWidth="1"/>
    <col min="10247" max="10247" width="9" style="3" customWidth="1"/>
    <col min="10248" max="10248" width="43.25" style="3" customWidth="1"/>
    <col min="10249" max="10256" width="10.625" style="3" customWidth="1"/>
    <col min="10257" max="10496" width="9" style="3"/>
    <col min="10497" max="10497" width="6" style="3" customWidth="1"/>
    <col min="10498" max="10499" width="9.375" style="3" customWidth="1"/>
    <col min="10500" max="10500" width="18.625" style="3" customWidth="1"/>
    <col min="10501" max="10501" width="8.375" style="3" customWidth="1"/>
    <col min="10502" max="10502" width="43.875" style="3" customWidth="1"/>
    <col min="10503" max="10503" width="9" style="3" customWidth="1"/>
    <col min="10504" max="10504" width="43.25" style="3" customWidth="1"/>
    <col min="10505" max="10512" width="10.625" style="3" customWidth="1"/>
    <col min="10513" max="10752" width="9" style="3"/>
    <col min="10753" max="10753" width="6" style="3" customWidth="1"/>
    <col min="10754" max="10755" width="9.375" style="3" customWidth="1"/>
    <col min="10756" max="10756" width="18.625" style="3" customWidth="1"/>
    <col min="10757" max="10757" width="8.375" style="3" customWidth="1"/>
    <col min="10758" max="10758" width="43.875" style="3" customWidth="1"/>
    <col min="10759" max="10759" width="9" style="3" customWidth="1"/>
    <col min="10760" max="10760" width="43.25" style="3" customWidth="1"/>
    <col min="10761" max="10768" width="10.625" style="3" customWidth="1"/>
    <col min="10769" max="11008" width="9" style="3"/>
    <col min="11009" max="11009" width="6" style="3" customWidth="1"/>
    <col min="11010" max="11011" width="9.375" style="3" customWidth="1"/>
    <col min="11012" max="11012" width="18.625" style="3" customWidth="1"/>
    <col min="11013" max="11013" width="8.375" style="3" customWidth="1"/>
    <col min="11014" max="11014" width="43.875" style="3" customWidth="1"/>
    <col min="11015" max="11015" width="9" style="3" customWidth="1"/>
    <col min="11016" max="11016" width="43.25" style="3" customWidth="1"/>
    <col min="11017" max="11024" width="10.625" style="3" customWidth="1"/>
    <col min="11025" max="11264" width="9" style="3"/>
    <col min="11265" max="11265" width="6" style="3" customWidth="1"/>
    <col min="11266" max="11267" width="9.375" style="3" customWidth="1"/>
    <col min="11268" max="11268" width="18.625" style="3" customWidth="1"/>
    <col min="11269" max="11269" width="8.375" style="3" customWidth="1"/>
    <col min="11270" max="11270" width="43.875" style="3" customWidth="1"/>
    <col min="11271" max="11271" width="9" style="3" customWidth="1"/>
    <col min="11272" max="11272" width="43.25" style="3" customWidth="1"/>
    <col min="11273" max="11280" width="10.625" style="3" customWidth="1"/>
    <col min="11281" max="11520" width="9" style="3"/>
    <col min="11521" max="11521" width="6" style="3" customWidth="1"/>
    <col min="11522" max="11523" width="9.375" style="3" customWidth="1"/>
    <col min="11524" max="11524" width="18.625" style="3" customWidth="1"/>
    <col min="11525" max="11525" width="8.375" style="3" customWidth="1"/>
    <col min="11526" max="11526" width="43.875" style="3" customWidth="1"/>
    <col min="11527" max="11527" width="9" style="3" customWidth="1"/>
    <col min="11528" max="11528" width="43.25" style="3" customWidth="1"/>
    <col min="11529" max="11536" width="10.625" style="3" customWidth="1"/>
    <col min="11537" max="11776" width="9" style="3"/>
    <col min="11777" max="11777" width="6" style="3" customWidth="1"/>
    <col min="11778" max="11779" width="9.375" style="3" customWidth="1"/>
    <col min="11780" max="11780" width="18.625" style="3" customWidth="1"/>
    <col min="11781" max="11781" width="8.375" style="3" customWidth="1"/>
    <col min="11782" max="11782" width="43.875" style="3" customWidth="1"/>
    <col min="11783" max="11783" width="9" style="3" customWidth="1"/>
    <col min="11784" max="11784" width="43.25" style="3" customWidth="1"/>
    <col min="11785" max="11792" width="10.625" style="3" customWidth="1"/>
    <col min="11793" max="12032" width="9" style="3"/>
    <col min="12033" max="12033" width="6" style="3" customWidth="1"/>
    <col min="12034" max="12035" width="9.375" style="3" customWidth="1"/>
    <col min="12036" max="12036" width="18.625" style="3" customWidth="1"/>
    <col min="12037" max="12037" width="8.375" style="3" customWidth="1"/>
    <col min="12038" max="12038" width="43.875" style="3" customWidth="1"/>
    <col min="12039" max="12039" width="9" style="3" customWidth="1"/>
    <col min="12040" max="12040" width="43.25" style="3" customWidth="1"/>
    <col min="12041" max="12048" width="10.625" style="3" customWidth="1"/>
    <col min="12049" max="12288" width="9" style="3"/>
    <col min="12289" max="12289" width="6" style="3" customWidth="1"/>
    <col min="12290" max="12291" width="9.375" style="3" customWidth="1"/>
    <col min="12292" max="12292" width="18.625" style="3" customWidth="1"/>
    <col min="12293" max="12293" width="8.375" style="3" customWidth="1"/>
    <col min="12294" max="12294" width="43.875" style="3" customWidth="1"/>
    <col min="12295" max="12295" width="9" style="3" customWidth="1"/>
    <col min="12296" max="12296" width="43.25" style="3" customWidth="1"/>
    <col min="12297" max="12304" width="10.625" style="3" customWidth="1"/>
    <col min="12305" max="12544" width="9" style="3"/>
    <col min="12545" max="12545" width="6" style="3" customWidth="1"/>
    <col min="12546" max="12547" width="9.375" style="3" customWidth="1"/>
    <col min="12548" max="12548" width="18.625" style="3" customWidth="1"/>
    <col min="12549" max="12549" width="8.375" style="3" customWidth="1"/>
    <col min="12550" max="12550" width="43.875" style="3" customWidth="1"/>
    <col min="12551" max="12551" width="9" style="3" customWidth="1"/>
    <col min="12552" max="12552" width="43.25" style="3" customWidth="1"/>
    <col min="12553" max="12560" width="10.625" style="3" customWidth="1"/>
    <col min="12561" max="12800" width="9" style="3"/>
    <col min="12801" max="12801" width="6" style="3" customWidth="1"/>
    <col min="12802" max="12803" width="9.375" style="3" customWidth="1"/>
    <col min="12804" max="12804" width="18.625" style="3" customWidth="1"/>
    <col min="12805" max="12805" width="8.375" style="3" customWidth="1"/>
    <col min="12806" max="12806" width="43.875" style="3" customWidth="1"/>
    <col min="12807" max="12807" width="9" style="3" customWidth="1"/>
    <col min="12808" max="12808" width="43.25" style="3" customWidth="1"/>
    <col min="12809" max="12816" width="10.625" style="3" customWidth="1"/>
    <col min="12817" max="13056" width="9" style="3"/>
    <col min="13057" max="13057" width="6" style="3" customWidth="1"/>
    <col min="13058" max="13059" width="9.375" style="3" customWidth="1"/>
    <col min="13060" max="13060" width="18.625" style="3" customWidth="1"/>
    <col min="13061" max="13061" width="8.375" style="3" customWidth="1"/>
    <col min="13062" max="13062" width="43.875" style="3" customWidth="1"/>
    <col min="13063" max="13063" width="9" style="3" customWidth="1"/>
    <col min="13064" max="13064" width="43.25" style="3" customWidth="1"/>
    <col min="13065" max="13072" width="10.625" style="3" customWidth="1"/>
    <col min="13073" max="13312" width="9" style="3"/>
    <col min="13313" max="13313" width="6" style="3" customWidth="1"/>
    <col min="13314" max="13315" width="9.375" style="3" customWidth="1"/>
    <col min="13316" max="13316" width="18.625" style="3" customWidth="1"/>
    <col min="13317" max="13317" width="8.375" style="3" customWidth="1"/>
    <col min="13318" max="13318" width="43.875" style="3" customWidth="1"/>
    <col min="13319" max="13319" width="9" style="3" customWidth="1"/>
    <col min="13320" max="13320" width="43.25" style="3" customWidth="1"/>
    <col min="13321" max="13328" width="10.625" style="3" customWidth="1"/>
    <col min="13329" max="13568" width="9" style="3"/>
    <col min="13569" max="13569" width="6" style="3" customWidth="1"/>
    <col min="13570" max="13571" width="9.375" style="3" customWidth="1"/>
    <col min="13572" max="13572" width="18.625" style="3" customWidth="1"/>
    <col min="13573" max="13573" width="8.375" style="3" customWidth="1"/>
    <col min="13574" max="13574" width="43.875" style="3" customWidth="1"/>
    <col min="13575" max="13575" width="9" style="3" customWidth="1"/>
    <col min="13576" max="13576" width="43.25" style="3" customWidth="1"/>
    <col min="13577" max="13584" width="10.625" style="3" customWidth="1"/>
    <col min="13585" max="13824" width="9" style="3"/>
    <col min="13825" max="13825" width="6" style="3" customWidth="1"/>
    <col min="13826" max="13827" width="9.375" style="3" customWidth="1"/>
    <col min="13828" max="13828" width="18.625" style="3" customWidth="1"/>
    <col min="13829" max="13829" width="8.375" style="3" customWidth="1"/>
    <col min="13830" max="13830" width="43.875" style="3" customWidth="1"/>
    <col min="13831" max="13831" width="9" style="3" customWidth="1"/>
    <col min="13832" max="13832" width="43.25" style="3" customWidth="1"/>
    <col min="13833" max="13840" width="10.625" style="3" customWidth="1"/>
    <col min="13841" max="14080" width="9" style="3"/>
    <col min="14081" max="14081" width="6" style="3" customWidth="1"/>
    <col min="14082" max="14083" width="9.375" style="3" customWidth="1"/>
    <col min="14084" max="14084" width="18.625" style="3" customWidth="1"/>
    <col min="14085" max="14085" width="8.375" style="3" customWidth="1"/>
    <col min="14086" max="14086" width="43.875" style="3" customWidth="1"/>
    <col min="14087" max="14087" width="9" style="3" customWidth="1"/>
    <col min="14088" max="14088" width="43.25" style="3" customWidth="1"/>
    <col min="14089" max="14096" width="10.625" style="3" customWidth="1"/>
    <col min="14097" max="14336" width="9" style="3"/>
    <col min="14337" max="14337" width="6" style="3" customWidth="1"/>
    <col min="14338" max="14339" width="9.375" style="3" customWidth="1"/>
    <col min="14340" max="14340" width="18.625" style="3" customWidth="1"/>
    <col min="14341" max="14341" width="8.375" style="3" customWidth="1"/>
    <col min="14342" max="14342" width="43.875" style="3" customWidth="1"/>
    <col min="14343" max="14343" width="9" style="3" customWidth="1"/>
    <col min="14344" max="14344" width="43.25" style="3" customWidth="1"/>
    <col min="14345" max="14352" width="10.625" style="3" customWidth="1"/>
    <col min="14353" max="14592" width="9" style="3"/>
    <col min="14593" max="14593" width="6" style="3" customWidth="1"/>
    <col min="14594" max="14595" width="9.375" style="3" customWidth="1"/>
    <col min="14596" max="14596" width="18.625" style="3" customWidth="1"/>
    <col min="14597" max="14597" width="8.375" style="3" customWidth="1"/>
    <col min="14598" max="14598" width="43.875" style="3" customWidth="1"/>
    <col min="14599" max="14599" width="9" style="3" customWidth="1"/>
    <col min="14600" max="14600" width="43.25" style="3" customWidth="1"/>
    <col min="14601" max="14608" width="10.625" style="3" customWidth="1"/>
    <col min="14609" max="14848" width="9" style="3"/>
    <col min="14849" max="14849" width="6" style="3" customWidth="1"/>
    <col min="14850" max="14851" width="9.375" style="3" customWidth="1"/>
    <col min="14852" max="14852" width="18.625" style="3" customWidth="1"/>
    <col min="14853" max="14853" width="8.375" style="3" customWidth="1"/>
    <col min="14854" max="14854" width="43.875" style="3" customWidth="1"/>
    <col min="14855" max="14855" width="9" style="3" customWidth="1"/>
    <col min="14856" max="14856" width="43.25" style="3" customWidth="1"/>
    <col min="14857" max="14864" width="10.625" style="3" customWidth="1"/>
    <col min="14865" max="15104" width="9" style="3"/>
    <col min="15105" max="15105" width="6" style="3" customWidth="1"/>
    <col min="15106" max="15107" width="9.375" style="3" customWidth="1"/>
    <col min="15108" max="15108" width="18.625" style="3" customWidth="1"/>
    <col min="15109" max="15109" width="8.375" style="3" customWidth="1"/>
    <col min="15110" max="15110" width="43.875" style="3" customWidth="1"/>
    <col min="15111" max="15111" width="9" style="3" customWidth="1"/>
    <col min="15112" max="15112" width="43.25" style="3" customWidth="1"/>
    <col min="15113" max="15120" width="10.625" style="3" customWidth="1"/>
    <col min="15121" max="15360" width="9" style="3"/>
    <col min="15361" max="15361" width="6" style="3" customWidth="1"/>
    <col min="15362" max="15363" width="9.375" style="3" customWidth="1"/>
    <col min="15364" max="15364" width="18.625" style="3" customWidth="1"/>
    <col min="15365" max="15365" width="8.375" style="3" customWidth="1"/>
    <col min="15366" max="15366" width="43.875" style="3" customWidth="1"/>
    <col min="15367" max="15367" width="9" style="3" customWidth="1"/>
    <col min="15368" max="15368" width="43.25" style="3" customWidth="1"/>
    <col min="15369" max="15376" width="10.625" style="3" customWidth="1"/>
    <col min="15377" max="15616" width="9" style="3"/>
    <col min="15617" max="15617" width="6" style="3" customWidth="1"/>
    <col min="15618" max="15619" width="9.375" style="3" customWidth="1"/>
    <col min="15620" max="15620" width="18.625" style="3" customWidth="1"/>
    <col min="15621" max="15621" width="8.375" style="3" customWidth="1"/>
    <col min="15622" max="15622" width="43.875" style="3" customWidth="1"/>
    <col min="15623" max="15623" width="9" style="3" customWidth="1"/>
    <col min="15624" max="15624" width="43.25" style="3" customWidth="1"/>
    <col min="15625" max="15632" width="10.625" style="3" customWidth="1"/>
    <col min="15633" max="15872" width="9" style="3"/>
    <col min="15873" max="15873" width="6" style="3" customWidth="1"/>
    <col min="15874" max="15875" width="9.375" style="3" customWidth="1"/>
    <col min="15876" max="15876" width="18.625" style="3" customWidth="1"/>
    <col min="15877" max="15877" width="8.375" style="3" customWidth="1"/>
    <col min="15878" max="15878" width="43.875" style="3" customWidth="1"/>
    <col min="15879" max="15879" width="9" style="3" customWidth="1"/>
    <col min="15880" max="15880" width="43.25" style="3" customWidth="1"/>
    <col min="15881" max="15888" width="10.625" style="3" customWidth="1"/>
    <col min="15889" max="16128" width="9" style="3"/>
    <col min="16129" max="16129" width="6" style="3" customWidth="1"/>
    <col min="16130" max="16131" width="9.375" style="3" customWidth="1"/>
    <col min="16132" max="16132" width="18.625" style="3" customWidth="1"/>
    <col min="16133" max="16133" width="8.375" style="3" customWidth="1"/>
    <col min="16134" max="16134" width="43.875" style="3" customWidth="1"/>
    <col min="16135" max="16135" width="9" style="3" customWidth="1"/>
    <col min="16136" max="16136" width="43.25" style="3" customWidth="1"/>
    <col min="16137" max="16144" width="10.625" style="3" customWidth="1"/>
    <col min="16145" max="16384" width="9" style="3"/>
  </cols>
  <sheetData>
    <row r="1" spans="1:16" ht="15.75" customHeight="1">
      <c r="A1" s="454" t="s">
        <v>532</v>
      </c>
      <c r="B1" s="454"/>
      <c r="C1" s="454"/>
      <c r="D1" s="454"/>
      <c r="E1" s="454"/>
      <c r="F1" s="454"/>
      <c r="I1" s="2"/>
      <c r="J1" s="2"/>
      <c r="K1" s="2"/>
      <c r="L1" s="155"/>
    </row>
    <row r="2" spans="1:16" s="4" customFormat="1" ht="97.5" customHeight="1">
      <c r="A2" s="455" t="s">
        <v>239</v>
      </c>
      <c r="B2" s="455"/>
      <c r="C2" s="455"/>
      <c r="D2" s="455"/>
      <c r="E2" s="456"/>
      <c r="F2" s="456"/>
      <c r="G2" s="156"/>
      <c r="H2" s="156"/>
      <c r="I2" s="379"/>
      <c r="J2" s="379"/>
      <c r="K2" s="379"/>
      <c r="L2" s="157"/>
      <c r="N2" s="158"/>
    </row>
    <row r="3" spans="1:16" s="161" customFormat="1" ht="54" customHeight="1">
      <c r="A3" s="159" t="s">
        <v>64</v>
      </c>
      <c r="B3" s="159" t="s">
        <v>242</v>
      </c>
      <c r="C3" s="159" t="s">
        <v>65</v>
      </c>
      <c r="D3" s="159" t="s">
        <v>533</v>
      </c>
      <c r="E3" s="159" t="s">
        <v>232</v>
      </c>
      <c r="F3" s="160" t="s">
        <v>534</v>
      </c>
      <c r="G3" s="160" t="s">
        <v>233</v>
      </c>
      <c r="H3" s="160" t="s">
        <v>535</v>
      </c>
      <c r="I3" s="159" t="s">
        <v>106</v>
      </c>
      <c r="J3" s="160" t="s">
        <v>107</v>
      </c>
      <c r="K3" s="160" t="s">
        <v>108</v>
      </c>
      <c r="L3" s="159" t="s">
        <v>536</v>
      </c>
      <c r="M3" s="159" t="s">
        <v>537</v>
      </c>
      <c r="N3" s="159" t="s">
        <v>538</v>
      </c>
      <c r="O3" s="159" t="s">
        <v>539</v>
      </c>
      <c r="P3" s="159" t="s">
        <v>540</v>
      </c>
    </row>
    <row r="4" spans="1:16" s="9" customFormat="1" ht="110.25">
      <c r="A4" s="6" t="s">
        <v>66</v>
      </c>
      <c r="B4" s="6" t="s">
        <v>242</v>
      </c>
      <c r="C4" s="7"/>
      <c r="D4" s="162"/>
      <c r="E4" s="8"/>
      <c r="F4" s="28" t="s">
        <v>112</v>
      </c>
      <c r="G4" s="28"/>
      <c r="H4" s="8"/>
      <c r="I4" s="307" t="s">
        <v>109</v>
      </c>
      <c r="J4" s="307" t="s">
        <v>413</v>
      </c>
      <c r="K4" s="307" t="s">
        <v>414</v>
      </c>
      <c r="L4" s="307" t="s">
        <v>251</v>
      </c>
      <c r="M4" s="307" t="s">
        <v>252</v>
      </c>
      <c r="N4" s="307" t="s">
        <v>111</v>
      </c>
      <c r="O4" s="307" t="s">
        <v>110</v>
      </c>
      <c r="P4" s="233" t="s">
        <v>253</v>
      </c>
    </row>
    <row r="5" spans="1:16" ht="63" hidden="1">
      <c r="A5" s="380">
        <v>1</v>
      </c>
      <c r="B5" s="380" t="s">
        <v>67</v>
      </c>
      <c r="C5" s="117" t="s">
        <v>68</v>
      </c>
      <c r="D5" s="118" t="s">
        <v>69</v>
      </c>
      <c r="E5" s="117"/>
      <c r="F5" s="163"/>
      <c r="G5" s="163"/>
      <c r="H5" s="163"/>
      <c r="I5" s="117"/>
      <c r="J5" s="117"/>
      <c r="K5" s="117"/>
      <c r="L5" s="164"/>
      <c r="M5" s="117"/>
      <c r="N5" s="117"/>
      <c r="O5" s="387"/>
      <c r="P5" s="117"/>
    </row>
    <row r="6" spans="1:16" ht="38.25" customHeight="1">
      <c r="A6" s="457">
        <v>2</v>
      </c>
      <c r="B6" s="457" t="s">
        <v>71</v>
      </c>
      <c r="C6" s="458" t="s">
        <v>113</v>
      </c>
      <c r="D6" s="460" t="s">
        <v>243</v>
      </c>
      <c r="E6" s="10" t="s">
        <v>541</v>
      </c>
      <c r="F6" s="165" t="s">
        <v>254</v>
      </c>
      <c r="G6" s="165" t="s">
        <v>542</v>
      </c>
      <c r="H6" s="165" t="s">
        <v>254</v>
      </c>
      <c r="I6" s="12" t="s">
        <v>70</v>
      </c>
      <c r="J6" s="387" t="s">
        <v>72</v>
      </c>
      <c r="K6" s="387" t="s">
        <v>238</v>
      </c>
      <c r="L6" s="166"/>
      <c r="M6" s="10" t="s">
        <v>237</v>
      </c>
      <c r="N6" s="28" t="s">
        <v>72</v>
      </c>
      <c r="O6" s="10"/>
      <c r="P6" s="17"/>
    </row>
    <row r="7" spans="1:16" ht="38.25" customHeight="1">
      <c r="A7" s="457"/>
      <c r="B7" s="457"/>
      <c r="C7" s="459"/>
      <c r="D7" s="461"/>
      <c r="E7" s="10" t="s">
        <v>543</v>
      </c>
      <c r="F7" s="165" t="s">
        <v>255</v>
      </c>
      <c r="G7" s="165" t="s">
        <v>544</v>
      </c>
      <c r="H7" s="165" t="s">
        <v>255</v>
      </c>
      <c r="I7" s="12" t="s">
        <v>70</v>
      </c>
      <c r="J7" s="387" t="s">
        <v>238</v>
      </c>
      <c r="K7" s="387"/>
      <c r="L7" s="166"/>
      <c r="M7" s="10"/>
      <c r="N7" s="28" t="s">
        <v>237</v>
      </c>
      <c r="O7" s="10"/>
      <c r="P7" s="17"/>
    </row>
    <row r="8" spans="1:16" ht="38.25" customHeight="1">
      <c r="A8" s="457"/>
      <c r="B8" s="457"/>
      <c r="C8" s="459"/>
      <c r="D8" s="461"/>
      <c r="E8" s="10" t="s">
        <v>545</v>
      </c>
      <c r="F8" s="165" t="s">
        <v>256</v>
      </c>
      <c r="G8" s="165" t="s">
        <v>546</v>
      </c>
      <c r="H8" s="165" t="s">
        <v>256</v>
      </c>
      <c r="I8" s="12" t="s">
        <v>70</v>
      </c>
      <c r="J8" s="387" t="s">
        <v>238</v>
      </c>
      <c r="K8" s="387"/>
      <c r="L8" s="166"/>
      <c r="M8" s="10"/>
      <c r="N8" s="28" t="s">
        <v>237</v>
      </c>
      <c r="O8" s="10"/>
      <c r="P8" s="17"/>
    </row>
    <row r="9" spans="1:16" ht="31.5">
      <c r="A9" s="457"/>
      <c r="B9" s="457"/>
      <c r="C9" s="459"/>
      <c r="D9" s="461"/>
      <c r="E9" s="10" t="s">
        <v>547</v>
      </c>
      <c r="F9" s="165" t="s">
        <v>257</v>
      </c>
      <c r="G9" s="165" t="s">
        <v>548</v>
      </c>
      <c r="H9" s="165" t="s">
        <v>257</v>
      </c>
      <c r="I9" s="12" t="s">
        <v>70</v>
      </c>
      <c r="J9" s="387" t="s">
        <v>238</v>
      </c>
      <c r="K9" s="387"/>
      <c r="L9" s="166"/>
      <c r="M9" s="10"/>
      <c r="N9" s="28" t="s">
        <v>237</v>
      </c>
      <c r="O9" s="10"/>
      <c r="P9" s="17"/>
    </row>
    <row r="10" spans="1:16" ht="28.5" customHeight="1">
      <c r="A10" s="457"/>
      <c r="B10" s="457"/>
      <c r="C10" s="459"/>
      <c r="D10" s="462"/>
      <c r="E10" s="10" t="s">
        <v>549</v>
      </c>
      <c r="F10" s="3" t="s">
        <v>258</v>
      </c>
      <c r="G10" s="165" t="s">
        <v>550</v>
      </c>
      <c r="H10" s="3" t="s">
        <v>258</v>
      </c>
      <c r="I10" s="12" t="s">
        <v>70</v>
      </c>
      <c r="J10" s="387" t="s">
        <v>238</v>
      </c>
      <c r="K10" s="387"/>
      <c r="L10" s="166"/>
      <c r="M10" s="10"/>
      <c r="N10" s="28" t="s">
        <v>237</v>
      </c>
      <c r="O10" s="10"/>
      <c r="P10" s="17"/>
    </row>
    <row r="11" spans="1:16" ht="27" customHeight="1">
      <c r="A11" s="457"/>
      <c r="B11" s="457"/>
      <c r="C11" s="458" t="s">
        <v>114</v>
      </c>
      <c r="D11" s="460" t="s">
        <v>115</v>
      </c>
      <c r="E11" s="10" t="s">
        <v>551</v>
      </c>
      <c r="F11" s="17" t="s">
        <v>259</v>
      </c>
      <c r="G11" s="167" t="s">
        <v>552</v>
      </c>
      <c r="H11" s="17" t="s">
        <v>259</v>
      </c>
      <c r="I11" s="12" t="s">
        <v>70</v>
      </c>
      <c r="J11" s="12"/>
      <c r="K11" s="12" t="s">
        <v>72</v>
      </c>
      <c r="L11" s="28" t="s">
        <v>237</v>
      </c>
      <c r="M11" s="28" t="s">
        <v>237</v>
      </c>
      <c r="N11" s="28" t="s">
        <v>237</v>
      </c>
      <c r="O11" s="28" t="s">
        <v>237</v>
      </c>
      <c r="P11" s="28" t="s">
        <v>237</v>
      </c>
    </row>
    <row r="12" spans="1:16" ht="39" customHeight="1">
      <c r="A12" s="457"/>
      <c r="B12" s="457"/>
      <c r="C12" s="459"/>
      <c r="D12" s="461"/>
      <c r="E12" s="10" t="s">
        <v>553</v>
      </c>
      <c r="F12" s="167" t="s">
        <v>260</v>
      </c>
      <c r="G12" s="167" t="s">
        <v>554</v>
      </c>
      <c r="H12" s="167" t="s">
        <v>260</v>
      </c>
      <c r="I12" s="12" t="s">
        <v>70</v>
      </c>
      <c r="J12" s="12"/>
      <c r="K12" s="12"/>
      <c r="L12" s="12"/>
      <c r="M12" s="10" t="s">
        <v>237</v>
      </c>
      <c r="N12" s="28"/>
      <c r="O12" s="28"/>
      <c r="P12" s="28"/>
    </row>
    <row r="13" spans="1:16" ht="33.75" customHeight="1">
      <c r="A13" s="457"/>
      <c r="B13" s="457"/>
      <c r="C13" s="459"/>
      <c r="D13" s="461"/>
      <c r="E13" s="10" t="s">
        <v>555</v>
      </c>
      <c r="F13" s="167" t="s">
        <v>261</v>
      </c>
      <c r="G13" s="167" t="s">
        <v>556</v>
      </c>
      <c r="H13" s="167" t="s">
        <v>261</v>
      </c>
      <c r="I13" s="12" t="s">
        <v>70</v>
      </c>
      <c r="J13" s="12"/>
      <c r="K13" s="12" t="s">
        <v>238</v>
      </c>
      <c r="L13" s="12"/>
      <c r="M13" s="12" t="s">
        <v>237</v>
      </c>
      <c r="N13" s="12"/>
      <c r="O13" s="12"/>
      <c r="P13" s="12" t="s">
        <v>237</v>
      </c>
    </row>
    <row r="14" spans="1:16" ht="27.75" customHeight="1">
      <c r="A14" s="457"/>
      <c r="B14" s="457"/>
      <c r="C14" s="459"/>
      <c r="D14" s="461"/>
      <c r="E14" s="10" t="s">
        <v>557</v>
      </c>
      <c r="F14" s="167" t="s">
        <v>262</v>
      </c>
      <c r="G14" s="167" t="s">
        <v>558</v>
      </c>
      <c r="H14" s="167" t="s">
        <v>262</v>
      </c>
      <c r="I14" s="12" t="s">
        <v>70</v>
      </c>
      <c r="J14" s="12"/>
      <c r="K14" s="12" t="s">
        <v>72</v>
      </c>
      <c r="L14" s="12"/>
      <c r="M14" s="10" t="s">
        <v>237</v>
      </c>
      <c r="N14" s="28"/>
      <c r="O14" s="28"/>
      <c r="P14" s="28" t="s">
        <v>237</v>
      </c>
    </row>
    <row r="15" spans="1:16" ht="47.25">
      <c r="A15" s="457"/>
      <c r="B15" s="457"/>
      <c r="C15" s="387" t="s">
        <v>73</v>
      </c>
      <c r="D15" s="20" t="s">
        <v>74</v>
      </c>
      <c r="E15" s="10" t="s">
        <v>559</v>
      </c>
      <c r="F15" s="167" t="s">
        <v>263</v>
      </c>
      <c r="G15" s="167" t="s">
        <v>560</v>
      </c>
      <c r="H15" s="167" t="s">
        <v>263</v>
      </c>
      <c r="I15" s="12" t="s">
        <v>238</v>
      </c>
      <c r="J15" s="12" t="s">
        <v>237</v>
      </c>
      <c r="K15" s="12" t="s">
        <v>237</v>
      </c>
      <c r="L15" s="12" t="s">
        <v>237</v>
      </c>
      <c r="M15" s="12" t="s">
        <v>237</v>
      </c>
      <c r="N15" s="12" t="s">
        <v>237</v>
      </c>
      <c r="O15" s="12" t="s">
        <v>237</v>
      </c>
      <c r="P15" s="12" t="s">
        <v>237</v>
      </c>
    </row>
    <row r="16" spans="1:16" ht="63">
      <c r="A16" s="457"/>
      <c r="B16" s="457"/>
      <c r="C16" s="387" t="s">
        <v>75</v>
      </c>
      <c r="D16" s="20" t="s">
        <v>76</v>
      </c>
      <c r="E16" s="387" t="s">
        <v>561</v>
      </c>
      <c r="F16" s="167" t="s">
        <v>264</v>
      </c>
      <c r="G16" s="167" t="s">
        <v>562</v>
      </c>
      <c r="H16" s="167" t="s">
        <v>264</v>
      </c>
      <c r="I16" s="12" t="s">
        <v>237</v>
      </c>
      <c r="J16" s="12" t="s">
        <v>72</v>
      </c>
      <c r="K16" s="12" t="s">
        <v>72</v>
      </c>
      <c r="L16" s="12" t="s">
        <v>72</v>
      </c>
      <c r="M16" s="12" t="s">
        <v>72</v>
      </c>
      <c r="N16" s="12" t="s">
        <v>72</v>
      </c>
      <c r="O16" s="12" t="s">
        <v>72</v>
      </c>
      <c r="P16" s="12" t="s">
        <v>72</v>
      </c>
    </row>
    <row r="17" spans="1:16" ht="31.5">
      <c r="A17" s="457"/>
      <c r="B17" s="457"/>
      <c r="C17" s="387" t="s">
        <v>116</v>
      </c>
      <c r="D17" s="46" t="s">
        <v>117</v>
      </c>
      <c r="E17" s="387" t="s">
        <v>563</v>
      </c>
      <c r="F17" s="167" t="s">
        <v>265</v>
      </c>
      <c r="G17" s="167" t="s">
        <v>564</v>
      </c>
      <c r="H17" s="167" t="s">
        <v>265</v>
      </c>
      <c r="I17" s="12"/>
      <c r="J17" s="12"/>
      <c r="K17" s="12" t="s">
        <v>70</v>
      </c>
      <c r="L17" s="10"/>
      <c r="M17" s="12"/>
      <c r="N17" s="12"/>
      <c r="O17" s="12" t="s">
        <v>237</v>
      </c>
      <c r="P17" s="12" t="s">
        <v>72</v>
      </c>
    </row>
    <row r="18" spans="1:16" ht="78.75">
      <c r="A18" s="463"/>
      <c r="B18" s="463"/>
      <c r="C18" s="117" t="s">
        <v>118</v>
      </c>
      <c r="D18" s="118" t="s">
        <v>119</v>
      </c>
      <c r="E18" s="117" t="s">
        <v>565</v>
      </c>
      <c r="F18" s="118" t="s">
        <v>266</v>
      </c>
      <c r="G18" s="117" t="s">
        <v>566</v>
      </c>
      <c r="H18" s="118" t="s">
        <v>266</v>
      </c>
      <c r="I18" s="117" t="s">
        <v>70</v>
      </c>
      <c r="J18" s="117"/>
      <c r="K18" s="117" t="s">
        <v>72</v>
      </c>
      <c r="L18" s="164"/>
      <c r="M18" s="117" t="s">
        <v>237</v>
      </c>
      <c r="N18" s="117"/>
      <c r="O18" s="117"/>
      <c r="P18" s="117"/>
    </row>
    <row r="19" spans="1:16" ht="47.25">
      <c r="A19" s="463"/>
      <c r="B19" s="463"/>
      <c r="C19" s="117" t="s">
        <v>120</v>
      </c>
      <c r="D19" s="118" t="s">
        <v>121</v>
      </c>
      <c r="E19" s="117" t="s">
        <v>567</v>
      </c>
      <c r="F19" s="118" t="s">
        <v>267</v>
      </c>
      <c r="G19" s="117" t="s">
        <v>568</v>
      </c>
      <c r="H19" s="118" t="s">
        <v>267</v>
      </c>
      <c r="I19" s="117" t="s">
        <v>70</v>
      </c>
      <c r="J19" s="117"/>
      <c r="K19" s="117"/>
      <c r="L19" s="164"/>
      <c r="M19" s="117" t="s">
        <v>237</v>
      </c>
      <c r="N19" s="117"/>
      <c r="O19" s="117"/>
      <c r="P19" s="117"/>
    </row>
    <row r="20" spans="1:16" ht="63">
      <c r="A20" s="463"/>
      <c r="B20" s="463"/>
      <c r="C20" s="385" t="s">
        <v>122</v>
      </c>
      <c r="D20" s="389" t="s">
        <v>123</v>
      </c>
      <c r="E20" s="117" t="s">
        <v>569</v>
      </c>
      <c r="F20" s="163" t="s">
        <v>268</v>
      </c>
      <c r="G20" s="163" t="s">
        <v>570</v>
      </c>
      <c r="H20" s="163" t="s">
        <v>268</v>
      </c>
      <c r="I20" s="387" t="s">
        <v>238</v>
      </c>
      <c r="J20" s="387"/>
      <c r="K20" s="387" t="s">
        <v>237</v>
      </c>
      <c r="L20" s="166"/>
      <c r="M20" s="387" t="s">
        <v>237</v>
      </c>
      <c r="N20" s="387"/>
      <c r="O20" s="387"/>
      <c r="P20" s="387"/>
    </row>
    <row r="21" spans="1:16" ht="31.5">
      <c r="A21" s="464">
        <v>4</v>
      </c>
      <c r="B21" s="466" t="s">
        <v>77</v>
      </c>
      <c r="C21" s="467" t="s">
        <v>124</v>
      </c>
      <c r="D21" s="469" t="s">
        <v>125</v>
      </c>
      <c r="E21" s="475" t="s">
        <v>571</v>
      </c>
      <c r="F21" s="479" t="s">
        <v>269</v>
      </c>
      <c r="G21" s="168" t="s">
        <v>572</v>
      </c>
      <c r="H21" s="168" t="s">
        <v>270</v>
      </c>
      <c r="I21" s="45" t="s">
        <v>70</v>
      </c>
      <c r="J21" s="45" t="s">
        <v>238</v>
      </c>
      <c r="K21" s="387"/>
      <c r="L21" s="166"/>
      <c r="M21" s="28"/>
      <c r="N21" s="28" t="s">
        <v>237</v>
      </c>
      <c r="O21" s="28"/>
      <c r="P21" s="387"/>
    </row>
    <row r="22" spans="1:16" ht="26.25" customHeight="1">
      <c r="A22" s="465"/>
      <c r="B22" s="463"/>
      <c r="C22" s="468"/>
      <c r="D22" s="470"/>
      <c r="E22" s="476"/>
      <c r="F22" s="480"/>
      <c r="G22" s="168" t="s">
        <v>573</v>
      </c>
      <c r="H22" s="308" t="s">
        <v>574</v>
      </c>
      <c r="I22" s="45" t="s">
        <v>70</v>
      </c>
      <c r="J22" s="45" t="s">
        <v>238</v>
      </c>
      <c r="K22" s="387"/>
      <c r="L22" s="166"/>
      <c r="M22" s="28"/>
      <c r="N22" s="28" t="s">
        <v>237</v>
      </c>
      <c r="O22" s="28"/>
      <c r="P22" s="387"/>
    </row>
    <row r="23" spans="1:16">
      <c r="A23" s="465"/>
      <c r="B23" s="463"/>
      <c r="C23" s="468"/>
      <c r="D23" s="470"/>
      <c r="E23" s="476"/>
      <c r="F23" s="480"/>
      <c r="G23" s="168" t="s">
        <v>575</v>
      </c>
      <c r="H23" s="168" t="s">
        <v>271</v>
      </c>
      <c r="I23" s="45" t="s">
        <v>70</v>
      </c>
      <c r="J23" s="45" t="s">
        <v>238</v>
      </c>
      <c r="K23" s="387"/>
      <c r="L23" s="166"/>
      <c r="M23" s="28"/>
      <c r="N23" s="28" t="s">
        <v>237</v>
      </c>
      <c r="O23" s="28"/>
      <c r="P23" s="387"/>
    </row>
    <row r="24" spans="1:16" ht="31.5">
      <c r="A24" s="465"/>
      <c r="B24" s="463"/>
      <c r="C24" s="468"/>
      <c r="D24" s="470"/>
      <c r="E24" s="476"/>
      <c r="F24" s="480"/>
      <c r="G24" s="168" t="s">
        <v>576</v>
      </c>
      <c r="H24" s="168" t="s">
        <v>272</v>
      </c>
      <c r="I24" s="45" t="s">
        <v>70</v>
      </c>
      <c r="J24" s="45" t="s">
        <v>238</v>
      </c>
      <c r="K24" s="387"/>
      <c r="L24" s="166"/>
      <c r="M24" s="28"/>
      <c r="N24" s="28" t="s">
        <v>237</v>
      </c>
      <c r="O24" s="10"/>
      <c r="P24" s="387"/>
    </row>
    <row r="25" spans="1:16" ht="31.5">
      <c r="A25" s="465"/>
      <c r="B25" s="463"/>
      <c r="C25" s="468"/>
      <c r="D25" s="470"/>
      <c r="E25" s="476"/>
      <c r="F25" s="480"/>
      <c r="G25" s="168" t="s">
        <v>577</v>
      </c>
      <c r="H25" s="169" t="s">
        <v>273</v>
      </c>
      <c r="I25" s="45" t="s">
        <v>70</v>
      </c>
      <c r="J25" s="45" t="s">
        <v>238</v>
      </c>
      <c r="K25" s="387"/>
      <c r="L25" s="166"/>
      <c r="M25" s="28"/>
      <c r="N25" s="28" t="s">
        <v>237</v>
      </c>
      <c r="O25" s="10"/>
      <c r="P25" s="387"/>
    </row>
    <row r="26" spans="1:16" ht="31.5">
      <c r="A26" s="465"/>
      <c r="B26" s="463"/>
      <c r="C26" s="468"/>
      <c r="D26" s="470"/>
      <c r="E26" s="476"/>
      <c r="F26" s="480"/>
      <c r="G26" s="168" t="s">
        <v>578</v>
      </c>
      <c r="H26" s="169" t="s">
        <v>274</v>
      </c>
      <c r="I26" s="45" t="s">
        <v>70</v>
      </c>
      <c r="J26" s="45" t="s">
        <v>238</v>
      </c>
      <c r="K26" s="387"/>
      <c r="L26" s="166"/>
      <c r="M26" s="28"/>
      <c r="N26" s="28" t="s">
        <v>237</v>
      </c>
      <c r="O26" s="10"/>
      <c r="P26" s="387"/>
    </row>
    <row r="27" spans="1:16" ht="63">
      <c r="A27" s="465"/>
      <c r="B27" s="463"/>
      <c r="C27" s="468"/>
      <c r="D27" s="470"/>
      <c r="E27" s="476"/>
      <c r="F27" s="480"/>
      <c r="G27" s="168" t="s">
        <v>579</v>
      </c>
      <c r="H27" s="168" t="s">
        <v>275</v>
      </c>
      <c r="I27" s="45" t="s">
        <v>70</v>
      </c>
      <c r="J27" s="45" t="s">
        <v>238</v>
      </c>
      <c r="K27" s="387"/>
      <c r="L27" s="166"/>
      <c r="M27" s="28"/>
      <c r="N27" s="28" t="s">
        <v>237</v>
      </c>
      <c r="O27" s="10"/>
      <c r="P27" s="387"/>
    </row>
    <row r="28" spans="1:16" ht="63">
      <c r="A28" s="465"/>
      <c r="B28" s="463"/>
      <c r="C28" s="468"/>
      <c r="D28" s="470"/>
      <c r="E28" s="476"/>
      <c r="F28" s="480"/>
      <c r="G28" s="168" t="s">
        <v>580</v>
      </c>
      <c r="H28" s="170" t="s">
        <v>276</v>
      </c>
      <c r="I28" s="45" t="s">
        <v>70</v>
      </c>
      <c r="J28" s="45" t="s">
        <v>238</v>
      </c>
      <c r="K28" s="387"/>
      <c r="L28" s="166"/>
      <c r="M28" s="28"/>
      <c r="N28" s="28" t="s">
        <v>237</v>
      </c>
      <c r="O28" s="10"/>
      <c r="P28" s="387"/>
    </row>
    <row r="29" spans="1:16">
      <c r="A29" s="465"/>
      <c r="B29" s="463"/>
      <c r="C29" s="468"/>
      <c r="D29" s="470"/>
      <c r="E29" s="477"/>
      <c r="F29" s="481"/>
      <c r="G29" s="168" t="s">
        <v>581</v>
      </c>
      <c r="H29" s="170" t="s">
        <v>277</v>
      </c>
      <c r="I29" s="45" t="s">
        <v>70</v>
      </c>
      <c r="J29" s="45" t="s">
        <v>238</v>
      </c>
      <c r="K29" s="387"/>
      <c r="L29" s="166"/>
      <c r="M29" s="28"/>
      <c r="N29" s="28" t="s">
        <v>237</v>
      </c>
      <c r="O29" s="10"/>
      <c r="P29" s="387" t="s">
        <v>237</v>
      </c>
    </row>
    <row r="30" spans="1:16" ht="31.5">
      <c r="A30" s="465"/>
      <c r="B30" s="463"/>
      <c r="C30" s="467" t="s">
        <v>126</v>
      </c>
      <c r="D30" s="469" t="s">
        <v>127</v>
      </c>
      <c r="E30" s="475" t="s">
        <v>584</v>
      </c>
      <c r="F30" s="479" t="s">
        <v>127</v>
      </c>
      <c r="G30" s="393" t="s">
        <v>585</v>
      </c>
      <c r="H30" s="168" t="s">
        <v>279</v>
      </c>
      <c r="I30" s="45" t="s">
        <v>70</v>
      </c>
      <c r="J30" s="45" t="s">
        <v>238</v>
      </c>
      <c r="K30" s="387"/>
      <c r="L30" s="166"/>
      <c r="M30" s="28"/>
      <c r="N30" s="28" t="s">
        <v>237</v>
      </c>
      <c r="O30" s="10"/>
      <c r="P30" s="387" t="s">
        <v>237</v>
      </c>
    </row>
    <row r="31" spans="1:16" ht="31.5" customHeight="1">
      <c r="A31" s="465"/>
      <c r="B31" s="463"/>
      <c r="C31" s="468"/>
      <c r="D31" s="470"/>
      <c r="E31" s="476"/>
      <c r="F31" s="480"/>
      <c r="G31" s="393" t="s">
        <v>586</v>
      </c>
      <c r="H31" s="170" t="s">
        <v>280</v>
      </c>
      <c r="I31" s="45" t="s">
        <v>70</v>
      </c>
      <c r="J31" s="45" t="s">
        <v>238</v>
      </c>
      <c r="K31" s="387"/>
      <c r="L31" s="166"/>
      <c r="M31" s="28"/>
      <c r="N31" s="28" t="s">
        <v>237</v>
      </c>
      <c r="O31" s="10"/>
      <c r="P31" s="387" t="s">
        <v>237</v>
      </c>
    </row>
    <row r="32" spans="1:16" ht="31.5">
      <c r="A32" s="465"/>
      <c r="B32" s="463"/>
      <c r="C32" s="468"/>
      <c r="D32" s="470"/>
      <c r="E32" s="476"/>
      <c r="F32" s="480"/>
      <c r="G32" s="393" t="s">
        <v>587</v>
      </c>
      <c r="H32" s="170" t="s">
        <v>281</v>
      </c>
      <c r="I32" s="45" t="s">
        <v>70</v>
      </c>
      <c r="J32" s="45" t="s">
        <v>238</v>
      </c>
      <c r="K32" s="387"/>
      <c r="L32" s="166"/>
      <c r="M32" s="28"/>
      <c r="N32" s="28" t="s">
        <v>237</v>
      </c>
      <c r="O32" s="10"/>
      <c r="P32" s="387" t="s">
        <v>237</v>
      </c>
    </row>
    <row r="33" spans="1:16" ht="31.5" customHeight="1">
      <c r="A33" s="465"/>
      <c r="B33" s="463"/>
      <c r="C33" s="468"/>
      <c r="D33" s="470"/>
      <c r="E33" s="476"/>
      <c r="F33" s="480"/>
      <c r="G33" s="393" t="s">
        <v>588</v>
      </c>
      <c r="H33" s="168" t="s">
        <v>282</v>
      </c>
      <c r="I33" s="45" t="s">
        <v>70</v>
      </c>
      <c r="J33" s="45" t="s">
        <v>238</v>
      </c>
      <c r="K33" s="387"/>
      <c r="L33" s="166"/>
      <c r="M33" s="28"/>
      <c r="N33" s="28" t="s">
        <v>237</v>
      </c>
      <c r="O33" s="10"/>
      <c r="P33" s="387" t="s">
        <v>237</v>
      </c>
    </row>
    <row r="34" spans="1:16" ht="31.5">
      <c r="A34" s="465"/>
      <c r="B34" s="463"/>
      <c r="C34" s="468"/>
      <c r="D34" s="470"/>
      <c r="E34" s="476"/>
      <c r="F34" s="480"/>
      <c r="G34" s="393" t="s">
        <v>589</v>
      </c>
      <c r="H34" s="168" t="s">
        <v>283</v>
      </c>
      <c r="I34" s="45" t="s">
        <v>70</v>
      </c>
      <c r="J34" s="45" t="s">
        <v>238</v>
      </c>
      <c r="K34" s="387"/>
      <c r="L34" s="166"/>
      <c r="M34" s="28"/>
      <c r="N34" s="28" t="s">
        <v>237</v>
      </c>
      <c r="O34" s="10"/>
      <c r="P34" s="387" t="s">
        <v>237</v>
      </c>
    </row>
    <row r="35" spans="1:16" ht="31.5">
      <c r="A35" s="465"/>
      <c r="B35" s="463"/>
      <c r="C35" s="468"/>
      <c r="D35" s="470"/>
      <c r="E35" s="477"/>
      <c r="F35" s="481"/>
      <c r="G35" s="393" t="s">
        <v>590</v>
      </c>
      <c r="H35" s="168" t="s">
        <v>284</v>
      </c>
      <c r="I35" s="45" t="s">
        <v>70</v>
      </c>
      <c r="J35" s="45" t="s">
        <v>238</v>
      </c>
      <c r="K35" s="387"/>
      <c r="L35" s="166"/>
      <c r="M35" s="28"/>
      <c r="N35" s="28" t="s">
        <v>237</v>
      </c>
      <c r="O35" s="10"/>
      <c r="P35" s="387"/>
    </row>
    <row r="36" spans="1:16" ht="31.5">
      <c r="A36" s="465"/>
      <c r="B36" s="463"/>
      <c r="C36" s="468"/>
      <c r="D36" s="470"/>
      <c r="E36" s="393" t="s">
        <v>591</v>
      </c>
      <c r="F36" s="168" t="s">
        <v>285</v>
      </c>
      <c r="G36" s="393" t="s">
        <v>592</v>
      </c>
      <c r="H36" s="168" t="s">
        <v>285</v>
      </c>
      <c r="I36" s="45" t="s">
        <v>70</v>
      </c>
      <c r="J36" s="45" t="s">
        <v>238</v>
      </c>
      <c r="K36" s="387"/>
      <c r="L36" s="166"/>
      <c r="M36" s="28"/>
      <c r="N36" s="28" t="s">
        <v>237</v>
      </c>
      <c r="O36" s="10"/>
      <c r="P36" s="387" t="s">
        <v>237</v>
      </c>
    </row>
    <row r="37" spans="1:16" ht="31.5" customHeight="1">
      <c r="A37" s="465"/>
      <c r="B37" s="463"/>
      <c r="C37" s="467" t="s">
        <v>128</v>
      </c>
      <c r="D37" s="472" t="s">
        <v>244</v>
      </c>
      <c r="E37" s="475" t="s">
        <v>593</v>
      </c>
      <c r="F37" s="469" t="s">
        <v>244</v>
      </c>
      <c r="G37" s="393" t="s">
        <v>594</v>
      </c>
      <c r="H37" s="170" t="s">
        <v>286</v>
      </c>
      <c r="I37" s="45" t="s">
        <v>70</v>
      </c>
      <c r="J37" s="45" t="s">
        <v>238</v>
      </c>
      <c r="K37" s="387"/>
      <c r="L37" s="166"/>
      <c r="M37" s="28"/>
      <c r="N37" s="28" t="s">
        <v>237</v>
      </c>
      <c r="O37" s="10"/>
      <c r="P37" s="387"/>
    </row>
    <row r="38" spans="1:16">
      <c r="A38" s="465"/>
      <c r="B38" s="463"/>
      <c r="C38" s="468"/>
      <c r="D38" s="473"/>
      <c r="E38" s="476"/>
      <c r="F38" s="470"/>
      <c r="G38" s="393" t="s">
        <v>595</v>
      </c>
      <c r="H38" s="170" t="s">
        <v>287</v>
      </c>
      <c r="I38" s="45" t="s">
        <v>70</v>
      </c>
      <c r="J38" s="45" t="s">
        <v>238</v>
      </c>
      <c r="K38" s="387"/>
      <c r="L38" s="166"/>
      <c r="M38" s="28"/>
      <c r="N38" s="28" t="s">
        <v>237</v>
      </c>
      <c r="O38" s="10"/>
      <c r="P38" s="387"/>
    </row>
    <row r="39" spans="1:16">
      <c r="A39" s="465"/>
      <c r="B39" s="463"/>
      <c r="C39" s="468"/>
      <c r="D39" s="473"/>
      <c r="E39" s="476"/>
      <c r="F39" s="470"/>
      <c r="G39" s="393" t="s">
        <v>596</v>
      </c>
      <c r="H39" s="170" t="s">
        <v>288</v>
      </c>
      <c r="I39" s="45" t="s">
        <v>70</v>
      </c>
      <c r="J39" s="45" t="s">
        <v>238</v>
      </c>
      <c r="K39" s="18"/>
      <c r="L39" s="166"/>
      <c r="M39" s="10"/>
      <c r="N39" s="28"/>
      <c r="O39" s="10"/>
      <c r="P39" s="387" t="s">
        <v>237</v>
      </c>
    </row>
    <row r="40" spans="1:16">
      <c r="A40" s="465"/>
      <c r="B40" s="463"/>
      <c r="C40" s="468"/>
      <c r="D40" s="473"/>
      <c r="E40" s="476"/>
      <c r="F40" s="470"/>
      <c r="G40" s="393" t="s">
        <v>597</v>
      </c>
      <c r="H40" s="167" t="s">
        <v>289</v>
      </c>
      <c r="I40" s="45" t="s">
        <v>70</v>
      </c>
      <c r="J40" s="45" t="s">
        <v>238</v>
      </c>
      <c r="K40" s="387"/>
      <c r="L40" s="166"/>
      <c r="M40" s="28"/>
      <c r="N40" s="28" t="s">
        <v>237</v>
      </c>
      <c r="O40" s="10"/>
      <c r="P40" s="387"/>
    </row>
    <row r="41" spans="1:16">
      <c r="A41" s="465"/>
      <c r="B41" s="463"/>
      <c r="C41" s="468"/>
      <c r="D41" s="473"/>
      <c r="E41" s="476"/>
      <c r="F41" s="470"/>
      <c r="G41" s="393" t="s">
        <v>598</v>
      </c>
      <c r="H41" s="167" t="s">
        <v>290</v>
      </c>
      <c r="I41" s="18" t="s">
        <v>70</v>
      </c>
      <c r="J41" s="18"/>
      <c r="K41" s="18" t="s">
        <v>238</v>
      </c>
      <c r="L41" s="166"/>
      <c r="M41" s="10" t="s">
        <v>237</v>
      </c>
      <c r="N41" s="28"/>
      <c r="O41" s="10"/>
      <c r="P41" s="387"/>
    </row>
    <row r="42" spans="1:16">
      <c r="A42" s="465"/>
      <c r="B42" s="463"/>
      <c r="C42" s="468"/>
      <c r="D42" s="473"/>
      <c r="E42" s="476"/>
      <c r="F42" s="470"/>
      <c r="G42" s="393" t="s">
        <v>599</v>
      </c>
      <c r="H42" s="167" t="s">
        <v>291</v>
      </c>
      <c r="I42" s="45" t="s">
        <v>70</v>
      </c>
      <c r="J42" s="45" t="s">
        <v>238</v>
      </c>
      <c r="K42" s="18"/>
      <c r="L42" s="166"/>
      <c r="M42" s="10"/>
      <c r="N42" s="28"/>
      <c r="O42" s="10"/>
      <c r="P42" s="387" t="s">
        <v>237</v>
      </c>
    </row>
    <row r="43" spans="1:16">
      <c r="A43" s="465"/>
      <c r="B43" s="463"/>
      <c r="C43" s="468"/>
      <c r="D43" s="473"/>
      <c r="E43" s="476"/>
      <c r="F43" s="470"/>
      <c r="G43" s="393" t="s">
        <v>600</v>
      </c>
      <c r="H43" s="167" t="s">
        <v>601</v>
      </c>
      <c r="I43" s="45" t="s">
        <v>70</v>
      </c>
      <c r="J43" s="45" t="s">
        <v>238</v>
      </c>
      <c r="K43" s="18"/>
      <c r="L43" s="166"/>
      <c r="M43" s="10" t="s">
        <v>237</v>
      </c>
      <c r="N43" s="28" t="s">
        <v>237</v>
      </c>
      <c r="O43" s="10"/>
      <c r="P43" s="387" t="s">
        <v>237</v>
      </c>
    </row>
    <row r="44" spans="1:16" ht="31.5">
      <c r="A44" s="465"/>
      <c r="B44" s="463"/>
      <c r="C44" s="468"/>
      <c r="D44" s="473"/>
      <c r="E44" s="476"/>
      <c r="F44" s="470"/>
      <c r="G44" s="393" t="s">
        <v>602</v>
      </c>
      <c r="H44" s="17" t="s">
        <v>292</v>
      </c>
      <c r="I44" s="18" t="s">
        <v>70</v>
      </c>
      <c r="J44" s="18" t="s">
        <v>238</v>
      </c>
      <c r="K44" s="18"/>
      <c r="L44" s="166"/>
      <c r="M44" s="10"/>
      <c r="N44" s="28" t="s">
        <v>237</v>
      </c>
      <c r="O44" s="10"/>
      <c r="P44" s="387"/>
    </row>
    <row r="45" spans="1:16" ht="31.5">
      <c r="A45" s="465"/>
      <c r="B45" s="463"/>
      <c r="C45" s="471"/>
      <c r="D45" s="474"/>
      <c r="E45" s="477"/>
      <c r="F45" s="478"/>
      <c r="G45" s="393" t="s">
        <v>603</v>
      </c>
      <c r="H45" s="17" t="s">
        <v>293</v>
      </c>
      <c r="I45" s="18" t="s">
        <v>70</v>
      </c>
      <c r="J45" s="18" t="s">
        <v>238</v>
      </c>
      <c r="K45" s="18"/>
      <c r="L45" s="166"/>
      <c r="M45" s="10"/>
      <c r="N45" s="28" t="s">
        <v>237</v>
      </c>
      <c r="O45" s="10"/>
      <c r="P45" s="387" t="s">
        <v>237</v>
      </c>
    </row>
    <row r="46" spans="1:16">
      <c r="A46" s="465"/>
      <c r="B46" s="463"/>
      <c r="C46" s="467" t="s">
        <v>130</v>
      </c>
      <c r="D46" s="469" t="s">
        <v>131</v>
      </c>
      <c r="E46" s="467" t="s">
        <v>604</v>
      </c>
      <c r="F46" s="469" t="s">
        <v>131</v>
      </c>
      <c r="G46" s="10" t="s">
        <v>605</v>
      </c>
      <c r="H46" s="167" t="s">
        <v>294</v>
      </c>
      <c r="I46" s="18" t="s">
        <v>70</v>
      </c>
      <c r="J46" s="18" t="s">
        <v>238</v>
      </c>
      <c r="K46" s="18"/>
      <c r="L46" s="166"/>
      <c r="M46" s="10"/>
      <c r="N46" s="28" t="s">
        <v>237</v>
      </c>
      <c r="O46" s="10"/>
      <c r="P46" s="387"/>
    </row>
    <row r="47" spans="1:16" ht="31.5">
      <c r="A47" s="465"/>
      <c r="B47" s="463"/>
      <c r="C47" s="468"/>
      <c r="D47" s="470"/>
      <c r="E47" s="468"/>
      <c r="F47" s="470"/>
      <c r="G47" s="10" t="s">
        <v>606</v>
      </c>
      <c r="H47" s="167" t="s">
        <v>295</v>
      </c>
      <c r="I47" s="18" t="s">
        <v>70</v>
      </c>
      <c r="J47" s="18" t="s">
        <v>238</v>
      </c>
      <c r="K47" s="18"/>
      <c r="L47" s="166"/>
      <c r="M47" s="10"/>
      <c r="N47" s="28" t="s">
        <v>237</v>
      </c>
      <c r="O47" s="10"/>
      <c r="P47" s="387" t="s">
        <v>72</v>
      </c>
    </row>
    <row r="48" spans="1:16">
      <c r="A48" s="465"/>
      <c r="B48" s="463"/>
      <c r="C48" s="467" t="s">
        <v>132</v>
      </c>
      <c r="D48" s="469" t="s">
        <v>133</v>
      </c>
      <c r="E48" s="467" t="s">
        <v>607</v>
      </c>
      <c r="F48" s="469" t="s">
        <v>133</v>
      </c>
      <c r="G48" s="10" t="s">
        <v>608</v>
      </c>
      <c r="H48" s="167" t="s">
        <v>296</v>
      </c>
      <c r="I48" s="18" t="s">
        <v>70</v>
      </c>
      <c r="J48" s="18" t="s">
        <v>238</v>
      </c>
      <c r="K48" s="18"/>
      <c r="L48" s="166"/>
      <c r="M48" s="10"/>
      <c r="N48" s="28" t="s">
        <v>237</v>
      </c>
      <c r="O48" s="10"/>
      <c r="P48" s="387"/>
    </row>
    <row r="49" spans="1:16" ht="31.5">
      <c r="A49" s="465"/>
      <c r="B49" s="463"/>
      <c r="C49" s="468"/>
      <c r="D49" s="470"/>
      <c r="E49" s="468"/>
      <c r="F49" s="470"/>
      <c r="G49" s="10" t="s">
        <v>609</v>
      </c>
      <c r="H49" s="167" t="s">
        <v>297</v>
      </c>
      <c r="I49" s="18" t="s">
        <v>70</v>
      </c>
      <c r="J49" s="18" t="s">
        <v>238</v>
      </c>
      <c r="K49" s="18"/>
      <c r="L49" s="166"/>
      <c r="M49" s="10"/>
      <c r="N49" s="28" t="s">
        <v>237</v>
      </c>
      <c r="O49" s="10"/>
      <c r="P49" s="387" t="s">
        <v>237</v>
      </c>
    </row>
    <row r="50" spans="1:16" ht="31.5" customHeight="1">
      <c r="A50" s="464">
        <v>5</v>
      </c>
      <c r="B50" s="466" t="s">
        <v>78</v>
      </c>
      <c r="C50" s="488" t="s">
        <v>134</v>
      </c>
      <c r="D50" s="489" t="s">
        <v>135</v>
      </c>
      <c r="E50" s="482" t="s">
        <v>610</v>
      </c>
      <c r="F50" s="490" t="s">
        <v>135</v>
      </c>
      <c r="G50" s="117" t="s">
        <v>611</v>
      </c>
      <c r="H50" s="171" t="s">
        <v>298</v>
      </c>
      <c r="I50" s="387" t="s">
        <v>70</v>
      </c>
      <c r="J50" s="387" t="s">
        <v>238</v>
      </c>
      <c r="K50" s="387"/>
      <c r="L50" s="166"/>
      <c r="M50" s="387"/>
      <c r="N50" s="387" t="s">
        <v>237</v>
      </c>
      <c r="O50" s="387"/>
      <c r="P50" s="387"/>
    </row>
    <row r="51" spans="1:16" ht="31.5">
      <c r="A51" s="465"/>
      <c r="B51" s="463"/>
      <c r="C51" s="488"/>
      <c r="D51" s="489"/>
      <c r="E51" s="483"/>
      <c r="F51" s="491"/>
      <c r="G51" s="117" t="s">
        <v>612</v>
      </c>
      <c r="H51" s="171" t="s">
        <v>299</v>
      </c>
      <c r="I51" s="387" t="s">
        <v>70</v>
      </c>
      <c r="J51" s="387"/>
      <c r="K51" s="387"/>
      <c r="L51" s="387" t="s">
        <v>237</v>
      </c>
      <c r="M51" s="387"/>
      <c r="N51" s="387"/>
      <c r="O51" s="387"/>
      <c r="P51" s="387"/>
    </row>
    <row r="52" spans="1:16" ht="31.5">
      <c r="A52" s="465"/>
      <c r="B52" s="463"/>
      <c r="C52" s="488"/>
      <c r="D52" s="489"/>
      <c r="E52" s="483"/>
      <c r="F52" s="491"/>
      <c r="G52" s="117" t="s">
        <v>613</v>
      </c>
      <c r="H52" s="118" t="s">
        <v>300</v>
      </c>
      <c r="I52" s="387" t="s">
        <v>70</v>
      </c>
      <c r="J52" s="387"/>
      <c r="K52" s="387"/>
      <c r="L52" s="387" t="s">
        <v>237</v>
      </c>
      <c r="M52" s="387"/>
      <c r="N52" s="387"/>
      <c r="O52" s="387"/>
      <c r="P52" s="387"/>
    </row>
    <row r="53" spans="1:16">
      <c r="A53" s="465"/>
      <c r="B53" s="463"/>
      <c r="C53" s="488"/>
      <c r="D53" s="489"/>
      <c r="E53" s="484"/>
      <c r="F53" s="492"/>
      <c r="G53" s="117" t="s">
        <v>614</v>
      </c>
      <c r="H53" s="118" t="s">
        <v>301</v>
      </c>
      <c r="I53" s="387" t="s">
        <v>70</v>
      </c>
      <c r="J53" s="387"/>
      <c r="K53" s="387"/>
      <c r="L53" s="387" t="s">
        <v>237</v>
      </c>
      <c r="M53" s="387"/>
      <c r="N53" s="387"/>
      <c r="O53" s="387"/>
      <c r="P53" s="387"/>
    </row>
    <row r="54" spans="1:16" ht="47.25">
      <c r="A54" s="465"/>
      <c r="B54" s="463"/>
      <c r="C54" s="458" t="s">
        <v>136</v>
      </c>
      <c r="D54" s="460" t="s">
        <v>137</v>
      </c>
      <c r="E54" s="482" t="s">
        <v>615</v>
      </c>
      <c r="F54" s="460" t="s">
        <v>137</v>
      </c>
      <c r="G54" s="117" t="s">
        <v>616</v>
      </c>
      <c r="H54" s="118" t="s">
        <v>302</v>
      </c>
      <c r="I54" s="387" t="s">
        <v>70</v>
      </c>
      <c r="J54" s="387"/>
      <c r="K54" s="387"/>
      <c r="L54" s="387" t="s">
        <v>237</v>
      </c>
      <c r="M54" s="387"/>
      <c r="N54" s="387"/>
      <c r="O54" s="387"/>
      <c r="P54" s="387"/>
    </row>
    <row r="55" spans="1:16" ht="31.5">
      <c r="A55" s="465"/>
      <c r="B55" s="463"/>
      <c r="C55" s="459"/>
      <c r="D55" s="461"/>
      <c r="E55" s="483"/>
      <c r="F55" s="461"/>
      <c r="G55" s="117" t="s">
        <v>617</v>
      </c>
      <c r="H55" s="118" t="s">
        <v>303</v>
      </c>
      <c r="I55" s="387" t="s">
        <v>70</v>
      </c>
      <c r="J55" s="387"/>
      <c r="K55" s="387"/>
      <c r="L55" s="387" t="s">
        <v>237</v>
      </c>
      <c r="M55" s="387"/>
      <c r="N55" s="387"/>
      <c r="O55" s="387"/>
      <c r="P55" s="387"/>
    </row>
    <row r="56" spans="1:16" ht="31.5">
      <c r="A56" s="465"/>
      <c r="B56" s="463"/>
      <c r="C56" s="459"/>
      <c r="D56" s="461"/>
      <c r="E56" s="483"/>
      <c r="F56" s="461"/>
      <c r="G56" s="117" t="s">
        <v>618</v>
      </c>
      <c r="H56" s="14" t="s">
        <v>304</v>
      </c>
      <c r="I56" s="387" t="s">
        <v>70</v>
      </c>
      <c r="J56" s="387"/>
      <c r="K56" s="387" t="s">
        <v>72</v>
      </c>
      <c r="L56" s="387" t="s">
        <v>72</v>
      </c>
      <c r="M56" s="387" t="s">
        <v>237</v>
      </c>
      <c r="N56" s="387"/>
      <c r="O56" s="387"/>
      <c r="P56" s="387"/>
    </row>
    <row r="57" spans="1:16" ht="31.5" customHeight="1">
      <c r="A57" s="465"/>
      <c r="B57" s="463"/>
      <c r="C57" s="459"/>
      <c r="D57" s="461"/>
      <c r="E57" s="483"/>
      <c r="F57" s="461"/>
      <c r="G57" s="117" t="s">
        <v>619</v>
      </c>
      <c r="H57" s="14" t="s">
        <v>305</v>
      </c>
      <c r="I57" s="387" t="s">
        <v>70</v>
      </c>
      <c r="J57" s="387"/>
      <c r="K57" s="387"/>
      <c r="L57" s="387" t="s">
        <v>237</v>
      </c>
      <c r="M57" s="387"/>
      <c r="N57" s="387"/>
      <c r="O57" s="387"/>
      <c r="P57" s="387"/>
    </row>
    <row r="58" spans="1:16" ht="31.5">
      <c r="A58" s="465"/>
      <c r="B58" s="463"/>
      <c r="C58" s="459"/>
      <c r="D58" s="461"/>
      <c r="E58" s="484"/>
      <c r="F58" s="461"/>
      <c r="G58" s="117" t="s">
        <v>620</v>
      </c>
      <c r="H58" s="118" t="s">
        <v>306</v>
      </c>
      <c r="I58" s="387" t="s">
        <v>70</v>
      </c>
      <c r="J58" s="387"/>
      <c r="K58" s="387"/>
      <c r="L58" s="387" t="s">
        <v>237</v>
      </c>
      <c r="M58" s="387"/>
      <c r="N58" s="387"/>
      <c r="O58" s="387"/>
      <c r="P58" s="387"/>
    </row>
    <row r="59" spans="1:16" ht="31.5">
      <c r="A59" s="465"/>
      <c r="B59" s="463"/>
      <c r="C59" s="458" t="s">
        <v>138</v>
      </c>
      <c r="D59" s="458" t="s">
        <v>139</v>
      </c>
      <c r="E59" s="482" t="s">
        <v>621</v>
      </c>
      <c r="F59" s="458" t="s">
        <v>139</v>
      </c>
      <c r="G59" s="386" t="s">
        <v>622</v>
      </c>
      <c r="H59" s="390" t="s">
        <v>307</v>
      </c>
      <c r="I59" s="387" t="s">
        <v>70</v>
      </c>
      <c r="J59" s="387"/>
      <c r="K59" s="387"/>
      <c r="L59" s="387" t="s">
        <v>237</v>
      </c>
      <c r="M59" s="387"/>
      <c r="N59" s="387"/>
      <c r="O59" s="387"/>
      <c r="P59" s="387"/>
    </row>
    <row r="60" spans="1:16" ht="31.5">
      <c r="A60" s="465"/>
      <c r="B60" s="463"/>
      <c r="C60" s="459"/>
      <c r="D60" s="459"/>
      <c r="E60" s="483"/>
      <c r="F60" s="459"/>
      <c r="G60" s="386" t="s">
        <v>623</v>
      </c>
      <c r="H60" s="390" t="s">
        <v>308</v>
      </c>
      <c r="I60" s="387" t="s">
        <v>70</v>
      </c>
      <c r="J60" s="387"/>
      <c r="K60" s="387"/>
      <c r="L60" s="387" t="s">
        <v>237</v>
      </c>
      <c r="M60" s="387"/>
      <c r="N60" s="387"/>
      <c r="O60" s="387"/>
      <c r="P60" s="387"/>
    </row>
    <row r="61" spans="1:16" ht="47.25">
      <c r="A61" s="465"/>
      <c r="B61" s="463"/>
      <c r="C61" s="459"/>
      <c r="D61" s="459"/>
      <c r="E61" s="483"/>
      <c r="F61" s="459"/>
      <c r="G61" s="386" t="s">
        <v>624</v>
      </c>
      <c r="H61" s="390" t="s">
        <v>309</v>
      </c>
      <c r="I61" s="387" t="s">
        <v>70</v>
      </c>
      <c r="J61" s="387"/>
      <c r="K61" s="387"/>
      <c r="L61" s="387" t="s">
        <v>237</v>
      </c>
      <c r="M61" s="387"/>
      <c r="N61" s="387"/>
      <c r="O61" s="387"/>
      <c r="P61" s="387"/>
    </row>
    <row r="62" spans="1:16" ht="31.5">
      <c r="A62" s="465"/>
      <c r="B62" s="463"/>
      <c r="C62" s="459"/>
      <c r="D62" s="459"/>
      <c r="E62" s="483"/>
      <c r="F62" s="459"/>
      <c r="G62" s="386" t="s">
        <v>625</v>
      </c>
      <c r="H62" s="390" t="s">
        <v>310</v>
      </c>
      <c r="I62" s="387" t="s">
        <v>70</v>
      </c>
      <c r="J62" s="387"/>
      <c r="K62" s="387"/>
      <c r="L62" s="387" t="s">
        <v>237</v>
      </c>
      <c r="M62" s="387"/>
      <c r="N62" s="387"/>
      <c r="O62" s="387"/>
      <c r="P62" s="387"/>
    </row>
    <row r="63" spans="1:16">
      <c r="A63" s="465"/>
      <c r="B63" s="463"/>
      <c r="C63" s="459"/>
      <c r="D63" s="459"/>
      <c r="E63" s="483"/>
      <c r="F63" s="459"/>
      <c r="G63" s="386" t="s">
        <v>626</v>
      </c>
      <c r="H63" s="390" t="s">
        <v>311</v>
      </c>
      <c r="I63" s="387" t="s">
        <v>70</v>
      </c>
      <c r="J63" s="387"/>
      <c r="K63" s="387"/>
      <c r="L63" s="387" t="s">
        <v>237</v>
      </c>
      <c r="M63" s="387"/>
      <c r="N63" s="387"/>
      <c r="O63" s="387"/>
      <c r="P63" s="387"/>
    </row>
    <row r="64" spans="1:16">
      <c r="A64" s="465"/>
      <c r="B64" s="463"/>
      <c r="C64" s="459"/>
      <c r="D64" s="459"/>
      <c r="E64" s="483"/>
      <c r="F64" s="459"/>
      <c r="G64" s="386" t="s">
        <v>627</v>
      </c>
      <c r="H64" s="390" t="s">
        <v>312</v>
      </c>
      <c r="I64" s="387" t="s">
        <v>70</v>
      </c>
      <c r="J64" s="387"/>
      <c r="K64" s="387"/>
      <c r="L64" s="387" t="s">
        <v>237</v>
      </c>
      <c r="M64" s="387"/>
      <c r="N64" s="387"/>
      <c r="O64" s="387"/>
      <c r="P64" s="387"/>
    </row>
    <row r="65" spans="1:16">
      <c r="A65" s="465"/>
      <c r="B65" s="463"/>
      <c r="C65" s="459"/>
      <c r="D65" s="459"/>
      <c r="E65" s="483"/>
      <c r="F65" s="459"/>
      <c r="G65" s="386" t="s">
        <v>628</v>
      </c>
      <c r="H65" s="390" t="s">
        <v>313</v>
      </c>
      <c r="I65" s="387" t="s">
        <v>70</v>
      </c>
      <c r="J65" s="387"/>
      <c r="K65" s="387"/>
      <c r="L65" s="387" t="s">
        <v>237</v>
      </c>
      <c r="M65" s="387"/>
      <c r="N65" s="387"/>
      <c r="O65" s="387"/>
      <c r="P65" s="387"/>
    </row>
    <row r="66" spans="1:16">
      <c r="A66" s="465"/>
      <c r="B66" s="463"/>
      <c r="C66" s="485"/>
      <c r="D66" s="485"/>
      <c r="E66" s="484"/>
      <c r="F66" s="485"/>
      <c r="G66" s="386" t="s">
        <v>629</v>
      </c>
      <c r="H66" s="390" t="s">
        <v>314</v>
      </c>
      <c r="I66" s="387" t="s">
        <v>70</v>
      </c>
      <c r="J66" s="387"/>
      <c r="K66" s="387"/>
      <c r="L66" s="387" t="s">
        <v>237</v>
      </c>
      <c r="M66" s="387"/>
      <c r="N66" s="387"/>
      <c r="O66" s="387"/>
      <c r="P66" s="387"/>
    </row>
    <row r="67" spans="1:16" ht="44.25" customHeight="1">
      <c r="A67" s="486"/>
      <c r="B67" s="487"/>
      <c r="C67" s="387" t="s">
        <v>140</v>
      </c>
      <c r="D67" s="14" t="s">
        <v>141</v>
      </c>
      <c r="E67" s="386" t="s">
        <v>630</v>
      </c>
      <c r="F67" s="390" t="s">
        <v>315</v>
      </c>
      <c r="G67" s="386" t="s">
        <v>631</v>
      </c>
      <c r="H67" s="390" t="s">
        <v>315</v>
      </c>
      <c r="I67" s="387" t="s">
        <v>70</v>
      </c>
      <c r="J67" s="387"/>
      <c r="K67" s="387"/>
      <c r="L67" s="387" t="s">
        <v>237</v>
      </c>
      <c r="M67" s="387"/>
      <c r="N67" s="387"/>
      <c r="O67" s="387"/>
      <c r="P67" s="387"/>
    </row>
    <row r="68" spans="1:16" ht="31.5">
      <c r="A68" s="464">
        <v>6</v>
      </c>
      <c r="B68" s="466" t="s">
        <v>79</v>
      </c>
      <c r="C68" s="467" t="s">
        <v>142</v>
      </c>
      <c r="D68" s="467" t="s">
        <v>143</v>
      </c>
      <c r="E68" s="13" t="s">
        <v>632</v>
      </c>
      <c r="F68" s="23" t="s">
        <v>316</v>
      </c>
      <c r="G68" s="13" t="s">
        <v>633</v>
      </c>
      <c r="H68" s="23" t="s">
        <v>316</v>
      </c>
      <c r="I68" s="18"/>
      <c r="J68" s="18"/>
      <c r="K68" s="18" t="s">
        <v>70</v>
      </c>
      <c r="L68" s="166"/>
      <c r="M68" s="10" t="s">
        <v>237</v>
      </c>
      <c r="N68" s="28"/>
      <c r="O68" s="10"/>
      <c r="P68" s="10"/>
    </row>
    <row r="69" spans="1:16" ht="78.75">
      <c r="A69" s="465"/>
      <c r="B69" s="463"/>
      <c r="C69" s="468"/>
      <c r="D69" s="468"/>
      <c r="E69" s="467" t="s">
        <v>634</v>
      </c>
      <c r="F69" s="469" t="s">
        <v>317</v>
      </c>
      <c r="G69" s="13" t="s">
        <v>635</v>
      </c>
      <c r="H69" s="23" t="s">
        <v>318</v>
      </c>
      <c r="I69" s="18"/>
      <c r="J69" s="18"/>
      <c r="K69" s="18" t="s">
        <v>70</v>
      </c>
      <c r="L69" s="166"/>
      <c r="M69" s="10" t="s">
        <v>237</v>
      </c>
      <c r="N69" s="28"/>
      <c r="O69" s="10"/>
      <c r="P69" s="10"/>
    </row>
    <row r="70" spans="1:16" ht="31.5">
      <c r="A70" s="465"/>
      <c r="B70" s="463"/>
      <c r="C70" s="468"/>
      <c r="D70" s="468"/>
      <c r="E70" s="468"/>
      <c r="F70" s="470"/>
      <c r="G70" s="13" t="s">
        <v>636</v>
      </c>
      <c r="H70" s="3" t="s">
        <v>319</v>
      </c>
      <c r="I70" s="18"/>
      <c r="J70" s="18"/>
      <c r="K70" s="18" t="s">
        <v>70</v>
      </c>
      <c r="L70" s="166"/>
      <c r="M70" s="10" t="s">
        <v>237</v>
      </c>
      <c r="N70" s="28"/>
      <c r="O70" s="10"/>
      <c r="P70" s="10" t="s">
        <v>237</v>
      </c>
    </row>
    <row r="71" spans="1:16" ht="31.5">
      <c r="A71" s="465"/>
      <c r="B71" s="463"/>
      <c r="C71" s="468"/>
      <c r="D71" s="468"/>
      <c r="E71" s="468"/>
      <c r="F71" s="470"/>
      <c r="G71" s="13" t="s">
        <v>637</v>
      </c>
      <c r="H71" s="23" t="s">
        <v>320</v>
      </c>
      <c r="I71" s="18"/>
      <c r="J71" s="18"/>
      <c r="K71" s="18" t="s">
        <v>70</v>
      </c>
      <c r="L71" s="166"/>
      <c r="M71" s="10" t="s">
        <v>237</v>
      </c>
      <c r="N71" s="28"/>
      <c r="O71" s="10"/>
      <c r="P71" s="10"/>
    </row>
    <row r="72" spans="1:16" ht="31.5">
      <c r="A72" s="465"/>
      <c r="B72" s="463"/>
      <c r="C72" s="468"/>
      <c r="D72" s="468"/>
      <c r="E72" s="468"/>
      <c r="F72" s="470"/>
      <c r="G72" s="13" t="s">
        <v>638</v>
      </c>
      <c r="H72" s="23" t="s">
        <v>321</v>
      </c>
      <c r="I72" s="18"/>
      <c r="J72" s="18"/>
      <c r="K72" s="18" t="s">
        <v>70</v>
      </c>
      <c r="L72" s="166"/>
      <c r="M72" s="10" t="s">
        <v>237</v>
      </c>
      <c r="N72" s="28"/>
      <c r="O72" s="10"/>
      <c r="P72" s="10"/>
    </row>
    <row r="73" spans="1:16">
      <c r="A73" s="465"/>
      <c r="B73" s="463"/>
      <c r="C73" s="468"/>
      <c r="D73" s="468"/>
      <c r="E73" s="471"/>
      <c r="F73" s="478"/>
      <c r="G73" s="13" t="s">
        <v>639</v>
      </c>
      <c r="H73" s="172" t="s">
        <v>322</v>
      </c>
      <c r="I73" s="18"/>
      <c r="J73" s="18"/>
      <c r="K73" s="18" t="s">
        <v>70</v>
      </c>
      <c r="L73" s="166"/>
      <c r="M73" s="10" t="s">
        <v>237</v>
      </c>
      <c r="N73" s="28"/>
      <c r="O73" s="10"/>
      <c r="P73" s="10" t="s">
        <v>237</v>
      </c>
    </row>
    <row r="74" spans="1:16" ht="31.5" customHeight="1">
      <c r="A74" s="465"/>
      <c r="B74" s="463"/>
      <c r="C74" s="468"/>
      <c r="D74" s="468"/>
      <c r="E74" s="467" t="s">
        <v>640</v>
      </c>
      <c r="F74" s="469" t="s">
        <v>323</v>
      </c>
      <c r="G74" s="13" t="s">
        <v>641</v>
      </c>
      <c r="H74" s="384" t="s">
        <v>324</v>
      </c>
      <c r="I74" s="18"/>
      <c r="J74" s="18"/>
      <c r="K74" s="18" t="s">
        <v>70</v>
      </c>
      <c r="L74" s="166"/>
      <c r="M74" s="10" t="s">
        <v>237</v>
      </c>
      <c r="N74" s="28"/>
      <c r="O74" s="10"/>
      <c r="P74" s="10"/>
    </row>
    <row r="75" spans="1:16" ht="31.5">
      <c r="A75" s="465"/>
      <c r="B75" s="463"/>
      <c r="C75" s="468"/>
      <c r="D75" s="468"/>
      <c r="E75" s="471"/>
      <c r="F75" s="478"/>
      <c r="G75" s="13" t="s">
        <v>642</v>
      </c>
      <c r="H75" s="384" t="s">
        <v>325</v>
      </c>
      <c r="I75" s="18"/>
      <c r="J75" s="18"/>
      <c r="K75" s="18" t="s">
        <v>70</v>
      </c>
      <c r="L75" s="166"/>
      <c r="M75" s="10" t="s">
        <v>238</v>
      </c>
      <c r="N75" s="28"/>
      <c r="O75" s="10"/>
      <c r="P75" s="10" t="s">
        <v>237</v>
      </c>
    </row>
    <row r="76" spans="1:16">
      <c r="A76" s="465"/>
      <c r="B76" s="463"/>
      <c r="C76" s="468"/>
      <c r="D76" s="468"/>
      <c r="E76" s="13" t="s">
        <v>643</v>
      </c>
      <c r="F76" s="34" t="s">
        <v>326</v>
      </c>
      <c r="G76" s="13" t="s">
        <v>644</v>
      </c>
      <c r="H76" s="34" t="s">
        <v>326</v>
      </c>
      <c r="I76" s="18"/>
      <c r="J76" s="18"/>
      <c r="K76" s="18" t="s">
        <v>70</v>
      </c>
      <c r="L76" s="166"/>
      <c r="M76" s="10" t="s">
        <v>237</v>
      </c>
      <c r="N76" s="28"/>
      <c r="O76" s="10"/>
      <c r="P76" s="10"/>
    </row>
    <row r="77" spans="1:16" ht="31.5">
      <c r="A77" s="465"/>
      <c r="B77" s="463"/>
      <c r="C77" s="468"/>
      <c r="D77" s="468"/>
      <c r="E77" s="467" t="s">
        <v>645</v>
      </c>
      <c r="F77" s="493" t="s">
        <v>327</v>
      </c>
      <c r="G77" s="13" t="s">
        <v>646</v>
      </c>
      <c r="H77" s="34" t="s">
        <v>328</v>
      </c>
      <c r="I77" s="18"/>
      <c r="J77" s="18"/>
      <c r="K77" s="18" t="s">
        <v>70</v>
      </c>
      <c r="L77" s="166"/>
      <c r="M77" s="10" t="s">
        <v>238</v>
      </c>
      <c r="N77" s="28"/>
      <c r="O77" s="10"/>
      <c r="P77" s="10" t="s">
        <v>237</v>
      </c>
    </row>
    <row r="78" spans="1:16" ht="31.5">
      <c r="A78" s="465"/>
      <c r="B78" s="463"/>
      <c r="C78" s="468"/>
      <c r="D78" s="468"/>
      <c r="E78" s="468"/>
      <c r="F78" s="494"/>
      <c r="G78" s="13" t="s">
        <v>647</v>
      </c>
      <c r="H78" s="384" t="s">
        <v>329</v>
      </c>
      <c r="I78" s="18"/>
      <c r="J78" s="18"/>
      <c r="K78" s="18" t="s">
        <v>70</v>
      </c>
      <c r="L78" s="166"/>
      <c r="M78" s="10" t="s">
        <v>238</v>
      </c>
      <c r="N78" s="28"/>
      <c r="O78" s="10"/>
      <c r="P78" s="10" t="s">
        <v>237</v>
      </c>
    </row>
    <row r="79" spans="1:16" ht="31.5">
      <c r="A79" s="465"/>
      <c r="B79" s="463"/>
      <c r="C79" s="468"/>
      <c r="D79" s="468"/>
      <c r="E79" s="471"/>
      <c r="F79" s="495"/>
      <c r="G79" s="13" t="s">
        <v>648</v>
      </c>
      <c r="H79" s="34" t="s">
        <v>330</v>
      </c>
      <c r="I79" s="18"/>
      <c r="J79" s="18"/>
      <c r="K79" s="18" t="s">
        <v>70</v>
      </c>
      <c r="L79" s="166"/>
      <c r="M79" s="10"/>
      <c r="N79" s="28"/>
      <c r="O79" s="10"/>
      <c r="P79" s="10" t="s">
        <v>237</v>
      </c>
    </row>
    <row r="80" spans="1:16">
      <c r="A80" s="465"/>
      <c r="B80" s="463"/>
      <c r="C80" s="467" t="s">
        <v>144</v>
      </c>
      <c r="D80" s="469" t="s">
        <v>145</v>
      </c>
      <c r="E80" s="467" t="s">
        <v>649</v>
      </c>
      <c r="F80" s="469" t="s">
        <v>145</v>
      </c>
      <c r="G80" s="10" t="s">
        <v>650</v>
      </c>
      <c r="H80" s="173" t="s">
        <v>331</v>
      </c>
      <c r="I80" s="18"/>
      <c r="J80" s="18"/>
      <c r="K80" s="18" t="s">
        <v>70</v>
      </c>
      <c r="L80" s="166"/>
      <c r="M80" s="10"/>
      <c r="N80" s="28"/>
      <c r="O80" s="10" t="s">
        <v>237</v>
      </c>
      <c r="P80" s="10"/>
    </row>
    <row r="81" spans="1:16">
      <c r="A81" s="465"/>
      <c r="B81" s="463"/>
      <c r="C81" s="468"/>
      <c r="D81" s="470"/>
      <c r="E81" s="468"/>
      <c r="F81" s="470"/>
      <c r="G81" s="10" t="s">
        <v>651</v>
      </c>
      <c r="H81" s="173" t="s">
        <v>332</v>
      </c>
      <c r="I81" s="18" t="s">
        <v>70</v>
      </c>
      <c r="J81" s="18"/>
      <c r="K81" s="18" t="s">
        <v>238</v>
      </c>
      <c r="L81" s="166"/>
      <c r="M81" s="10"/>
      <c r="N81" s="28"/>
      <c r="O81" s="10" t="s">
        <v>237</v>
      </c>
      <c r="P81" s="10" t="s">
        <v>237</v>
      </c>
    </row>
    <row r="82" spans="1:16">
      <c r="A82" s="465"/>
      <c r="B82" s="463"/>
      <c r="C82" s="468"/>
      <c r="D82" s="470"/>
      <c r="E82" s="468"/>
      <c r="F82" s="470"/>
      <c r="G82" s="10" t="s">
        <v>652</v>
      </c>
      <c r="H82" s="173" t="s">
        <v>333</v>
      </c>
      <c r="I82" s="18"/>
      <c r="J82" s="18"/>
      <c r="K82" s="18" t="s">
        <v>70</v>
      </c>
      <c r="L82" s="166"/>
      <c r="M82" s="10" t="s">
        <v>237</v>
      </c>
      <c r="N82" s="28"/>
      <c r="O82" s="10" t="s">
        <v>237</v>
      </c>
      <c r="P82" s="10"/>
    </row>
    <row r="83" spans="1:16">
      <c r="A83" s="465"/>
      <c r="B83" s="463"/>
      <c r="C83" s="468"/>
      <c r="D83" s="470"/>
      <c r="E83" s="468"/>
      <c r="F83" s="470"/>
      <c r="G83" s="10" t="s">
        <v>653</v>
      </c>
      <c r="H83" s="167" t="s">
        <v>334</v>
      </c>
      <c r="I83" s="18"/>
      <c r="J83" s="18"/>
      <c r="K83" s="18" t="s">
        <v>70</v>
      </c>
      <c r="L83" s="166"/>
      <c r="M83" s="10"/>
      <c r="N83" s="28"/>
      <c r="O83" s="10" t="s">
        <v>237</v>
      </c>
      <c r="P83" s="10"/>
    </row>
    <row r="84" spans="1:16">
      <c r="A84" s="465"/>
      <c r="B84" s="463"/>
      <c r="C84" s="468"/>
      <c r="D84" s="470"/>
      <c r="E84" s="468"/>
      <c r="F84" s="470"/>
      <c r="G84" s="10" t="s">
        <v>654</v>
      </c>
      <c r="H84" s="173" t="s">
        <v>335</v>
      </c>
      <c r="I84" s="18" t="s">
        <v>70</v>
      </c>
      <c r="J84" s="18" t="s">
        <v>238</v>
      </c>
      <c r="K84" s="18" t="s">
        <v>238</v>
      </c>
      <c r="L84" s="166"/>
      <c r="M84" s="10"/>
      <c r="N84" s="28" t="s">
        <v>237</v>
      </c>
      <c r="O84" s="10" t="s">
        <v>237</v>
      </c>
      <c r="P84" s="10"/>
    </row>
    <row r="85" spans="1:16">
      <c r="A85" s="465"/>
      <c r="B85" s="463"/>
      <c r="C85" s="468"/>
      <c r="D85" s="470"/>
      <c r="E85" s="468"/>
      <c r="F85" s="470"/>
      <c r="G85" s="10" t="s">
        <v>655</v>
      </c>
      <c r="H85" s="173" t="s">
        <v>336</v>
      </c>
      <c r="I85" s="18" t="s">
        <v>70</v>
      </c>
      <c r="J85" s="18" t="s">
        <v>238</v>
      </c>
      <c r="K85" s="18" t="s">
        <v>238</v>
      </c>
      <c r="L85" s="166"/>
      <c r="M85" s="10" t="s">
        <v>237</v>
      </c>
      <c r="N85" s="28" t="s">
        <v>237</v>
      </c>
      <c r="O85" s="10"/>
      <c r="P85" s="10" t="s">
        <v>237</v>
      </c>
    </row>
    <row r="86" spans="1:16">
      <c r="A86" s="465"/>
      <c r="B86" s="463"/>
      <c r="C86" s="471"/>
      <c r="D86" s="478"/>
      <c r="E86" s="471"/>
      <c r="F86" s="478"/>
      <c r="G86" s="10" t="s">
        <v>656</v>
      </c>
      <c r="H86" s="173" t="s">
        <v>337</v>
      </c>
      <c r="I86" s="18"/>
      <c r="J86" s="18"/>
      <c r="K86" s="18" t="s">
        <v>70</v>
      </c>
      <c r="L86" s="166"/>
      <c r="M86" s="10" t="s">
        <v>237</v>
      </c>
      <c r="N86" s="28"/>
      <c r="O86" s="10" t="s">
        <v>237</v>
      </c>
      <c r="P86" s="10"/>
    </row>
    <row r="87" spans="1:16" ht="47.25">
      <c r="A87" s="465"/>
      <c r="B87" s="463"/>
      <c r="C87" s="13" t="s">
        <v>146</v>
      </c>
      <c r="D87" s="21" t="s">
        <v>147</v>
      </c>
      <c r="E87" s="13" t="s">
        <v>657</v>
      </c>
      <c r="F87" s="21" t="s">
        <v>338</v>
      </c>
      <c r="G87" s="13" t="s">
        <v>658</v>
      </c>
      <c r="H87" s="21" t="s">
        <v>338</v>
      </c>
      <c r="I87" s="18"/>
      <c r="J87" s="18"/>
      <c r="K87" s="18" t="s">
        <v>70</v>
      </c>
      <c r="L87" s="166"/>
      <c r="M87" s="10" t="s">
        <v>237</v>
      </c>
      <c r="N87" s="28"/>
      <c r="O87" s="10"/>
      <c r="P87" s="10" t="s">
        <v>237</v>
      </c>
    </row>
    <row r="88" spans="1:16" ht="31.5">
      <c r="A88" s="465"/>
      <c r="B88" s="463"/>
      <c r="C88" s="467" t="s">
        <v>148</v>
      </c>
      <c r="D88" s="469" t="s">
        <v>149</v>
      </c>
      <c r="E88" s="467" t="s">
        <v>339</v>
      </c>
      <c r="F88" s="469" t="s">
        <v>149</v>
      </c>
      <c r="G88" s="13" t="s">
        <v>659</v>
      </c>
      <c r="H88" s="21" t="s">
        <v>340</v>
      </c>
      <c r="I88" s="19"/>
      <c r="J88" s="19"/>
      <c r="K88" s="18" t="s">
        <v>70</v>
      </c>
      <c r="L88" s="166"/>
      <c r="M88" s="10" t="s">
        <v>237</v>
      </c>
      <c r="N88" s="28"/>
      <c r="O88" s="10"/>
      <c r="P88" s="28"/>
    </row>
    <row r="89" spans="1:16">
      <c r="A89" s="465"/>
      <c r="B89" s="463"/>
      <c r="C89" s="468"/>
      <c r="D89" s="470"/>
      <c r="E89" s="468"/>
      <c r="F89" s="470"/>
      <c r="G89" s="13" t="s">
        <v>660</v>
      </c>
      <c r="H89" s="21" t="s">
        <v>341</v>
      </c>
      <c r="I89" s="19"/>
      <c r="J89" s="19"/>
      <c r="K89" s="18" t="s">
        <v>70</v>
      </c>
      <c r="L89" s="166"/>
      <c r="M89" s="10" t="s">
        <v>237</v>
      </c>
      <c r="N89" s="28"/>
      <c r="O89" s="10"/>
      <c r="P89" s="28"/>
    </row>
    <row r="90" spans="1:16" ht="15.75" customHeight="1">
      <c r="A90" s="465"/>
      <c r="B90" s="463"/>
      <c r="C90" s="468"/>
      <c r="D90" s="470"/>
      <c r="E90" s="468"/>
      <c r="F90" s="470"/>
      <c r="G90" s="13" t="s">
        <v>661</v>
      </c>
      <c r="H90" s="21" t="s">
        <v>342</v>
      </c>
      <c r="I90" s="19" t="s">
        <v>70</v>
      </c>
      <c r="J90" s="19" t="s">
        <v>72</v>
      </c>
      <c r="K90" s="18" t="s">
        <v>238</v>
      </c>
      <c r="L90" s="166"/>
      <c r="M90" s="10" t="s">
        <v>237</v>
      </c>
      <c r="N90" s="28" t="s">
        <v>72</v>
      </c>
      <c r="O90" s="10"/>
      <c r="P90" s="28"/>
    </row>
    <row r="91" spans="1:16" ht="31.5">
      <c r="A91" s="465"/>
      <c r="B91" s="463"/>
      <c r="C91" s="468"/>
      <c r="D91" s="470"/>
      <c r="E91" s="468"/>
      <c r="F91" s="470"/>
      <c r="G91" s="13" t="s">
        <v>662</v>
      </c>
      <c r="H91" s="21" t="s">
        <v>343</v>
      </c>
      <c r="I91" s="19" t="s">
        <v>70</v>
      </c>
      <c r="J91" s="19"/>
      <c r="K91" s="18" t="s">
        <v>238</v>
      </c>
      <c r="L91" s="166"/>
      <c r="M91" s="10" t="s">
        <v>237</v>
      </c>
      <c r="N91" s="28"/>
      <c r="O91" s="10"/>
      <c r="P91" s="28"/>
    </row>
    <row r="92" spans="1:16" ht="31.5" customHeight="1">
      <c r="A92" s="465"/>
      <c r="B92" s="463"/>
      <c r="C92" s="468"/>
      <c r="D92" s="470"/>
      <c r="E92" s="468"/>
      <c r="F92" s="470"/>
      <c r="G92" s="13" t="s">
        <v>663</v>
      </c>
      <c r="H92" s="21" t="s">
        <v>344</v>
      </c>
      <c r="I92" s="19"/>
      <c r="J92" s="19"/>
      <c r="K92" s="19" t="s">
        <v>70</v>
      </c>
      <c r="L92" s="166"/>
      <c r="M92" s="10" t="s">
        <v>237</v>
      </c>
      <c r="N92" s="28"/>
      <c r="O92" s="10"/>
      <c r="P92" s="28"/>
    </row>
    <row r="93" spans="1:16">
      <c r="A93" s="465"/>
      <c r="B93" s="463"/>
      <c r="C93" s="468"/>
      <c r="D93" s="470"/>
      <c r="E93" s="471"/>
      <c r="F93" s="470"/>
      <c r="G93" s="13" t="s">
        <v>664</v>
      </c>
      <c r="H93" s="21" t="s">
        <v>345</v>
      </c>
      <c r="I93" s="19" t="s">
        <v>70</v>
      </c>
      <c r="J93" s="19" t="s">
        <v>72</v>
      </c>
      <c r="K93" s="19" t="s">
        <v>238</v>
      </c>
      <c r="L93" s="166"/>
      <c r="M93" s="10" t="s">
        <v>72</v>
      </c>
      <c r="N93" s="28" t="s">
        <v>72</v>
      </c>
      <c r="O93" s="10"/>
      <c r="P93" s="28" t="s">
        <v>237</v>
      </c>
    </row>
    <row r="94" spans="1:16" ht="31.5">
      <c r="A94" s="464">
        <v>7</v>
      </c>
      <c r="B94" s="466" t="s">
        <v>80</v>
      </c>
      <c r="C94" s="496" t="s">
        <v>150</v>
      </c>
      <c r="D94" s="498" t="s">
        <v>346</v>
      </c>
      <c r="E94" s="458" t="s">
        <v>347</v>
      </c>
      <c r="F94" s="460" t="s">
        <v>348</v>
      </c>
      <c r="G94" s="387" t="s">
        <v>665</v>
      </c>
      <c r="H94" s="169" t="s">
        <v>349</v>
      </c>
      <c r="I94" s="338"/>
      <c r="J94" s="338"/>
      <c r="K94" s="338" t="s">
        <v>70</v>
      </c>
      <c r="L94" s="338"/>
      <c r="M94" s="338" t="s">
        <v>237</v>
      </c>
      <c r="N94" s="338"/>
      <c r="O94" s="174"/>
      <c r="P94" s="174"/>
    </row>
    <row r="95" spans="1:16" ht="31.5">
      <c r="A95" s="465"/>
      <c r="B95" s="463"/>
      <c r="C95" s="497"/>
      <c r="D95" s="499"/>
      <c r="E95" s="459"/>
      <c r="F95" s="461"/>
      <c r="G95" s="387" t="s">
        <v>666</v>
      </c>
      <c r="H95" s="169" t="s">
        <v>350</v>
      </c>
      <c r="I95" s="338"/>
      <c r="J95" s="338"/>
      <c r="K95" s="338" t="s">
        <v>70</v>
      </c>
      <c r="L95" s="338"/>
      <c r="M95" s="338" t="s">
        <v>237</v>
      </c>
      <c r="N95" s="28" t="s">
        <v>237</v>
      </c>
      <c r="O95" s="28" t="s">
        <v>237</v>
      </c>
      <c r="P95" s="28" t="s">
        <v>237</v>
      </c>
    </row>
    <row r="96" spans="1:16" ht="31.5">
      <c r="A96" s="465"/>
      <c r="B96" s="463"/>
      <c r="C96" s="497"/>
      <c r="D96" s="499"/>
      <c r="E96" s="459"/>
      <c r="F96" s="461"/>
      <c r="G96" s="387" t="s">
        <v>667</v>
      </c>
      <c r="H96" s="169" t="s">
        <v>351</v>
      </c>
      <c r="I96" s="338"/>
      <c r="J96" s="338"/>
      <c r="K96" s="338" t="s">
        <v>70</v>
      </c>
      <c r="L96" s="338"/>
      <c r="M96" s="338" t="s">
        <v>237</v>
      </c>
      <c r="N96" s="338"/>
      <c r="O96" s="174" t="s">
        <v>72</v>
      </c>
      <c r="P96" s="174" t="s">
        <v>237</v>
      </c>
    </row>
    <row r="97" spans="1:16" ht="31.5">
      <c r="A97" s="465"/>
      <c r="B97" s="463"/>
      <c r="C97" s="497"/>
      <c r="D97" s="499"/>
      <c r="E97" s="459"/>
      <c r="F97" s="461"/>
      <c r="G97" s="387" t="s">
        <v>668</v>
      </c>
      <c r="H97" s="169" t="s">
        <v>352</v>
      </c>
      <c r="I97" s="338"/>
      <c r="J97" s="338"/>
      <c r="K97" s="338" t="s">
        <v>70</v>
      </c>
      <c r="L97" s="338"/>
      <c r="M97" s="338" t="s">
        <v>237</v>
      </c>
      <c r="N97" s="338"/>
      <c r="O97" s="174" t="s">
        <v>237</v>
      </c>
      <c r="P97" s="174"/>
    </row>
    <row r="98" spans="1:16" ht="31.5">
      <c r="A98" s="465"/>
      <c r="B98" s="463"/>
      <c r="C98" s="497"/>
      <c r="D98" s="499"/>
      <c r="E98" s="459"/>
      <c r="F98" s="461"/>
      <c r="G98" s="387" t="s">
        <v>669</v>
      </c>
      <c r="H98" s="169" t="s">
        <v>353</v>
      </c>
      <c r="I98" s="338" t="s">
        <v>70</v>
      </c>
      <c r="J98" s="338"/>
      <c r="K98" s="338" t="s">
        <v>238</v>
      </c>
      <c r="L98" s="338"/>
      <c r="M98" s="338" t="s">
        <v>237</v>
      </c>
      <c r="N98" s="338"/>
      <c r="O98" s="174" t="s">
        <v>237</v>
      </c>
      <c r="P98" s="174" t="s">
        <v>237</v>
      </c>
    </row>
    <row r="99" spans="1:16" ht="31.5">
      <c r="A99" s="465"/>
      <c r="B99" s="463"/>
      <c r="C99" s="497"/>
      <c r="D99" s="499"/>
      <c r="E99" s="485"/>
      <c r="F99" s="462"/>
      <c r="G99" s="387" t="s">
        <v>670</v>
      </c>
      <c r="H99" s="169" t="s">
        <v>354</v>
      </c>
      <c r="I99" s="338" t="s">
        <v>70</v>
      </c>
      <c r="J99" s="338"/>
      <c r="K99" s="338" t="s">
        <v>238</v>
      </c>
      <c r="L99" s="338"/>
      <c r="M99" s="338" t="s">
        <v>237</v>
      </c>
      <c r="N99" s="338"/>
      <c r="O99" s="174"/>
      <c r="P99" s="174"/>
    </row>
    <row r="100" spans="1:16" ht="31.5">
      <c r="A100" s="465"/>
      <c r="B100" s="463"/>
      <c r="C100" s="497"/>
      <c r="D100" s="499"/>
      <c r="E100" s="381" t="s">
        <v>355</v>
      </c>
      <c r="F100" s="382" t="s">
        <v>356</v>
      </c>
      <c r="G100" s="387" t="s">
        <v>671</v>
      </c>
      <c r="H100" s="14" t="s">
        <v>357</v>
      </c>
      <c r="I100" s="338"/>
      <c r="J100" s="338"/>
      <c r="K100" s="338" t="s">
        <v>70</v>
      </c>
      <c r="L100" s="338"/>
      <c r="M100" s="338" t="s">
        <v>237</v>
      </c>
      <c r="N100" s="338"/>
      <c r="O100" s="174"/>
      <c r="P100" s="174"/>
    </row>
    <row r="101" spans="1:16" ht="34.5" customHeight="1">
      <c r="A101" s="465"/>
      <c r="B101" s="463"/>
      <c r="C101" s="497"/>
      <c r="D101" s="499"/>
      <c r="E101" s="381" t="s">
        <v>358</v>
      </c>
      <c r="F101" s="382" t="s">
        <v>359</v>
      </c>
      <c r="G101" s="387" t="s">
        <v>672</v>
      </c>
      <c r="H101" s="402" t="s">
        <v>789</v>
      </c>
      <c r="I101" s="403" t="s">
        <v>70</v>
      </c>
      <c r="J101" s="403"/>
      <c r="K101" s="403" t="s">
        <v>238</v>
      </c>
      <c r="L101" s="403"/>
      <c r="M101" s="403" t="s">
        <v>237</v>
      </c>
      <c r="N101" s="403"/>
      <c r="O101" s="404"/>
      <c r="P101" s="404" t="s">
        <v>237</v>
      </c>
    </row>
    <row r="102" spans="1:16" ht="43.5" customHeight="1">
      <c r="A102" s="465"/>
      <c r="B102" s="463"/>
      <c r="C102" s="497"/>
      <c r="D102" s="499"/>
      <c r="E102" s="387" t="s">
        <v>360</v>
      </c>
      <c r="F102" s="388" t="s">
        <v>361</v>
      </c>
      <c r="G102" s="405" t="s">
        <v>673</v>
      </c>
      <c r="H102" s="402" t="s">
        <v>790</v>
      </c>
      <c r="I102" s="403"/>
      <c r="J102" s="403"/>
      <c r="K102" s="403" t="s">
        <v>70</v>
      </c>
      <c r="L102" s="403"/>
      <c r="M102" s="403" t="s">
        <v>237</v>
      </c>
      <c r="N102" s="403"/>
      <c r="O102" s="404"/>
      <c r="P102" s="404" t="s">
        <v>237</v>
      </c>
    </row>
    <row r="103" spans="1:16" ht="48" customHeight="1">
      <c r="A103" s="465"/>
      <c r="B103" s="463"/>
      <c r="C103" s="497"/>
      <c r="D103" s="499"/>
      <c r="E103" s="458" t="s">
        <v>674</v>
      </c>
      <c r="F103" s="458" t="s">
        <v>362</v>
      </c>
      <c r="G103" s="406" t="s">
        <v>675</v>
      </c>
      <c r="H103" s="407" t="s">
        <v>791</v>
      </c>
      <c r="I103" s="338"/>
      <c r="J103" s="338"/>
      <c r="K103" s="403" t="s">
        <v>70</v>
      </c>
      <c r="L103" s="403"/>
      <c r="M103" s="403" t="s">
        <v>238</v>
      </c>
      <c r="N103" s="338"/>
      <c r="O103" s="174"/>
      <c r="P103" s="174"/>
    </row>
    <row r="104" spans="1:16" ht="35.25" customHeight="1">
      <c r="A104" s="465"/>
      <c r="B104" s="463"/>
      <c r="C104" s="497"/>
      <c r="D104" s="499"/>
      <c r="E104" s="485"/>
      <c r="F104" s="485"/>
      <c r="G104" s="406" t="s">
        <v>676</v>
      </c>
      <c r="H104" s="407" t="s">
        <v>792</v>
      </c>
      <c r="I104" s="403" t="s">
        <v>70</v>
      </c>
      <c r="J104" s="403"/>
      <c r="K104" s="403" t="s">
        <v>238</v>
      </c>
      <c r="L104" s="403"/>
      <c r="M104" s="403" t="s">
        <v>237</v>
      </c>
      <c r="N104" s="403"/>
      <c r="O104" s="404"/>
      <c r="P104" s="404" t="s">
        <v>237</v>
      </c>
    </row>
    <row r="105" spans="1:16" ht="31.5">
      <c r="A105" s="465"/>
      <c r="B105" s="463"/>
      <c r="C105" s="497"/>
      <c r="D105" s="499"/>
      <c r="E105" s="458" t="s">
        <v>677</v>
      </c>
      <c r="F105" s="460" t="s">
        <v>363</v>
      </c>
      <c r="G105" s="387" t="s">
        <v>678</v>
      </c>
      <c r="H105" s="169" t="s">
        <v>679</v>
      </c>
      <c r="I105" s="338" t="s">
        <v>70</v>
      </c>
      <c r="J105" s="338"/>
      <c r="K105" s="338" t="s">
        <v>238</v>
      </c>
      <c r="L105" s="338"/>
      <c r="M105" s="338"/>
      <c r="N105" s="338"/>
      <c r="O105" s="174"/>
      <c r="P105" s="174" t="s">
        <v>237</v>
      </c>
    </row>
    <row r="106" spans="1:16" ht="31.5">
      <c r="A106" s="465"/>
      <c r="B106" s="463"/>
      <c r="C106" s="497"/>
      <c r="D106" s="499"/>
      <c r="E106" s="459"/>
      <c r="F106" s="461"/>
      <c r="G106" s="387" t="s">
        <v>680</v>
      </c>
      <c r="H106" s="169" t="s">
        <v>364</v>
      </c>
      <c r="I106" s="338"/>
      <c r="J106" s="338"/>
      <c r="K106" s="338" t="s">
        <v>70</v>
      </c>
      <c r="L106" s="338"/>
      <c r="M106" s="338"/>
      <c r="N106" s="338"/>
      <c r="O106" s="174"/>
      <c r="P106" s="174" t="s">
        <v>237</v>
      </c>
    </row>
    <row r="107" spans="1:16" ht="47.25">
      <c r="A107" s="465"/>
      <c r="B107" s="463"/>
      <c r="C107" s="497"/>
      <c r="D107" s="499"/>
      <c r="E107" s="459"/>
      <c r="F107" s="461"/>
      <c r="G107" s="387" t="s">
        <v>681</v>
      </c>
      <c r="H107" s="169" t="s">
        <v>365</v>
      </c>
      <c r="I107" s="338"/>
      <c r="J107" s="338"/>
      <c r="K107" s="338" t="s">
        <v>70</v>
      </c>
      <c r="L107" s="338"/>
      <c r="M107" s="338" t="s">
        <v>237</v>
      </c>
      <c r="N107" s="338"/>
      <c r="O107" s="174" t="s">
        <v>237</v>
      </c>
      <c r="P107" s="174" t="s">
        <v>237</v>
      </c>
    </row>
    <row r="108" spans="1:16" ht="31.5">
      <c r="A108" s="465"/>
      <c r="B108" s="463"/>
      <c r="C108" s="497"/>
      <c r="D108" s="499"/>
      <c r="E108" s="459"/>
      <c r="F108" s="461"/>
      <c r="G108" s="387" t="s">
        <v>682</v>
      </c>
      <c r="H108" s="169" t="s">
        <v>366</v>
      </c>
      <c r="I108" s="338" t="s">
        <v>70</v>
      </c>
      <c r="J108" s="338"/>
      <c r="K108" s="338" t="s">
        <v>237</v>
      </c>
      <c r="L108" s="338"/>
      <c r="M108" s="338" t="s">
        <v>237</v>
      </c>
      <c r="N108" s="338"/>
      <c r="O108" s="174"/>
      <c r="P108" s="174"/>
    </row>
    <row r="109" spans="1:16" ht="51" customHeight="1">
      <c r="A109" s="465"/>
      <c r="B109" s="463"/>
      <c r="C109" s="497"/>
      <c r="D109" s="499"/>
      <c r="E109" s="459"/>
      <c r="F109" s="461"/>
      <c r="G109" s="387" t="s">
        <v>683</v>
      </c>
      <c r="H109" s="169" t="s">
        <v>367</v>
      </c>
      <c r="I109" s="338" t="s">
        <v>70</v>
      </c>
      <c r="J109" s="338"/>
      <c r="K109" s="338" t="s">
        <v>237</v>
      </c>
      <c r="L109" s="338"/>
      <c r="M109" s="338" t="s">
        <v>237</v>
      </c>
      <c r="N109" s="338"/>
      <c r="O109" s="174"/>
      <c r="P109" s="174"/>
    </row>
    <row r="110" spans="1:16" ht="31.5">
      <c r="A110" s="465"/>
      <c r="B110" s="463"/>
      <c r="C110" s="497"/>
      <c r="D110" s="500"/>
      <c r="E110" s="459"/>
      <c r="F110" s="462"/>
      <c r="G110" s="387" t="s">
        <v>684</v>
      </c>
      <c r="H110" s="14" t="s">
        <v>368</v>
      </c>
      <c r="I110" s="338" t="s">
        <v>70</v>
      </c>
      <c r="J110" s="338"/>
      <c r="K110" s="338" t="s">
        <v>237</v>
      </c>
      <c r="L110" s="338"/>
      <c r="M110" s="338" t="s">
        <v>237</v>
      </c>
      <c r="N110" s="338"/>
      <c r="O110" s="174"/>
      <c r="P110" s="174"/>
    </row>
    <row r="111" spans="1:16" ht="31.5">
      <c r="A111" s="465"/>
      <c r="B111" s="463"/>
      <c r="C111" s="496" t="s">
        <v>81</v>
      </c>
      <c r="D111" s="498" t="s">
        <v>82</v>
      </c>
      <c r="E111" s="496" t="s">
        <v>685</v>
      </c>
      <c r="F111" s="498" t="s">
        <v>82</v>
      </c>
      <c r="G111" s="387" t="s">
        <v>686</v>
      </c>
      <c r="H111" s="21" t="s">
        <v>369</v>
      </c>
      <c r="I111" s="338" t="s">
        <v>70</v>
      </c>
      <c r="J111" s="338"/>
      <c r="K111" s="338" t="s">
        <v>237</v>
      </c>
      <c r="L111" s="338"/>
      <c r="M111" s="338" t="s">
        <v>237</v>
      </c>
      <c r="N111" s="338"/>
      <c r="O111" s="338"/>
      <c r="P111" s="338"/>
    </row>
    <row r="112" spans="1:16">
      <c r="A112" s="465"/>
      <c r="B112" s="463"/>
      <c r="C112" s="497"/>
      <c r="D112" s="499"/>
      <c r="E112" s="497"/>
      <c r="F112" s="499"/>
      <c r="G112" s="387" t="s">
        <v>687</v>
      </c>
      <c r="H112" s="22" t="s">
        <v>370</v>
      </c>
      <c r="I112" s="338" t="s">
        <v>70</v>
      </c>
      <c r="J112" s="338"/>
      <c r="K112" s="338" t="s">
        <v>237</v>
      </c>
      <c r="L112" s="338"/>
      <c r="M112" s="338" t="s">
        <v>237</v>
      </c>
      <c r="N112" s="338"/>
      <c r="O112" s="338"/>
      <c r="P112" s="338"/>
    </row>
    <row r="113" spans="1:16">
      <c r="A113" s="465"/>
      <c r="B113" s="463"/>
      <c r="C113" s="497"/>
      <c r="D113" s="500"/>
      <c r="E113" s="497"/>
      <c r="F113" s="500"/>
      <c r="G113" s="387" t="s">
        <v>688</v>
      </c>
      <c r="H113" s="22" t="s">
        <v>371</v>
      </c>
      <c r="I113" s="338" t="s">
        <v>70</v>
      </c>
      <c r="J113" s="338"/>
      <c r="K113" s="338" t="s">
        <v>237</v>
      </c>
      <c r="L113" s="338"/>
      <c r="M113" s="338" t="s">
        <v>237</v>
      </c>
      <c r="N113" s="338"/>
      <c r="O113" s="338"/>
      <c r="P113" s="338" t="s">
        <v>237</v>
      </c>
    </row>
    <row r="114" spans="1:16" ht="31.5">
      <c r="A114" s="465"/>
      <c r="B114" s="463"/>
      <c r="C114" s="496" t="s">
        <v>151</v>
      </c>
      <c r="D114" s="498" t="s">
        <v>245</v>
      </c>
      <c r="E114" s="381" t="s">
        <v>689</v>
      </c>
      <c r="F114" s="384" t="s">
        <v>372</v>
      </c>
      <c r="G114" s="406" t="s">
        <v>690</v>
      </c>
      <c r="H114" s="408" t="s">
        <v>373</v>
      </c>
      <c r="I114" s="403"/>
      <c r="J114" s="403"/>
      <c r="K114" s="403" t="s">
        <v>70</v>
      </c>
      <c r="L114" s="403"/>
      <c r="M114" s="403" t="s">
        <v>237</v>
      </c>
      <c r="N114" s="403"/>
      <c r="O114" s="403"/>
      <c r="P114" s="403" t="s">
        <v>237</v>
      </c>
    </row>
    <row r="115" spans="1:16" ht="40.5" customHeight="1">
      <c r="A115" s="465"/>
      <c r="B115" s="463"/>
      <c r="C115" s="497"/>
      <c r="D115" s="499"/>
      <c r="E115" s="381" t="s">
        <v>691</v>
      </c>
      <c r="F115" s="384" t="s">
        <v>374</v>
      </c>
      <c r="G115" s="406" t="s">
        <v>692</v>
      </c>
      <c r="H115" s="408" t="s">
        <v>375</v>
      </c>
      <c r="I115" s="403"/>
      <c r="J115" s="403"/>
      <c r="K115" s="403" t="s">
        <v>70</v>
      </c>
      <c r="L115" s="403"/>
      <c r="M115" s="403" t="s">
        <v>238</v>
      </c>
      <c r="N115" s="403" t="s">
        <v>237</v>
      </c>
      <c r="O115" s="403"/>
      <c r="P115" s="403" t="s">
        <v>237</v>
      </c>
    </row>
    <row r="116" spans="1:16" ht="51.75" customHeight="1">
      <c r="A116" s="465"/>
      <c r="B116" s="463"/>
      <c r="C116" s="497"/>
      <c r="D116" s="499"/>
      <c r="E116" s="381" t="s">
        <v>693</v>
      </c>
      <c r="F116" s="384" t="s">
        <v>376</v>
      </c>
      <c r="G116" s="406" t="s">
        <v>694</v>
      </c>
      <c r="H116" s="409" t="s">
        <v>377</v>
      </c>
      <c r="I116" s="406" t="s">
        <v>70</v>
      </c>
      <c r="J116" s="406"/>
      <c r="K116" s="406" t="s">
        <v>238</v>
      </c>
      <c r="L116" s="406"/>
      <c r="M116" s="406" t="s">
        <v>237</v>
      </c>
      <c r="N116" s="406"/>
      <c r="O116" s="406"/>
      <c r="P116" s="406" t="s">
        <v>237</v>
      </c>
    </row>
    <row r="117" spans="1:16" ht="30.75" customHeight="1">
      <c r="A117" s="465"/>
      <c r="B117" s="463"/>
      <c r="C117" s="496" t="s">
        <v>152</v>
      </c>
      <c r="D117" s="498" t="s">
        <v>153</v>
      </c>
      <c r="E117" s="496" t="s">
        <v>695</v>
      </c>
      <c r="F117" s="498" t="s">
        <v>153</v>
      </c>
      <c r="G117" s="406" t="s">
        <v>696</v>
      </c>
      <c r="H117" s="402" t="s">
        <v>793</v>
      </c>
      <c r="I117" s="403" t="s">
        <v>70</v>
      </c>
      <c r="J117" s="403"/>
      <c r="K117" s="403" t="s">
        <v>238</v>
      </c>
      <c r="L117" s="403"/>
      <c r="M117" s="403" t="s">
        <v>237</v>
      </c>
      <c r="N117" s="403"/>
      <c r="O117" s="403" t="s">
        <v>237</v>
      </c>
      <c r="P117" s="403" t="s">
        <v>237</v>
      </c>
    </row>
    <row r="118" spans="1:16" ht="31.5">
      <c r="A118" s="465"/>
      <c r="B118" s="463"/>
      <c r="C118" s="497"/>
      <c r="D118" s="499"/>
      <c r="E118" s="497"/>
      <c r="F118" s="499"/>
      <c r="G118" s="387" t="s">
        <v>697</v>
      </c>
      <c r="H118" s="169" t="s">
        <v>378</v>
      </c>
      <c r="I118" s="338" t="s">
        <v>70</v>
      </c>
      <c r="J118" s="338"/>
      <c r="K118" s="338" t="s">
        <v>238</v>
      </c>
      <c r="L118" s="338"/>
      <c r="M118" s="338" t="s">
        <v>237</v>
      </c>
      <c r="N118" s="338"/>
      <c r="O118" s="338"/>
      <c r="P118" s="338" t="s">
        <v>237</v>
      </c>
    </row>
    <row r="119" spans="1:16">
      <c r="A119" s="465"/>
      <c r="B119" s="463"/>
      <c r="C119" s="496" t="s">
        <v>154</v>
      </c>
      <c r="D119" s="498" t="s">
        <v>155</v>
      </c>
      <c r="E119" s="496" t="s">
        <v>698</v>
      </c>
      <c r="F119" s="498" t="s">
        <v>155</v>
      </c>
      <c r="G119" s="338" t="s">
        <v>699</v>
      </c>
      <c r="H119" s="14" t="s">
        <v>379</v>
      </c>
      <c r="I119" s="338"/>
      <c r="J119" s="338"/>
      <c r="K119" s="338" t="s">
        <v>70</v>
      </c>
      <c r="L119" s="338"/>
      <c r="M119" s="338" t="s">
        <v>237</v>
      </c>
      <c r="N119" s="338"/>
      <c r="O119" s="338"/>
      <c r="P119" s="338"/>
    </row>
    <row r="120" spans="1:16">
      <c r="A120" s="465"/>
      <c r="B120" s="463"/>
      <c r="C120" s="497"/>
      <c r="D120" s="499"/>
      <c r="E120" s="497"/>
      <c r="F120" s="499"/>
      <c r="G120" s="338" t="s">
        <v>700</v>
      </c>
      <c r="H120" s="14" t="s">
        <v>380</v>
      </c>
      <c r="I120" s="338"/>
      <c r="J120" s="338"/>
      <c r="K120" s="338" t="s">
        <v>70</v>
      </c>
      <c r="L120" s="338"/>
      <c r="M120" s="338" t="s">
        <v>237</v>
      </c>
      <c r="N120" s="338"/>
      <c r="O120" s="338"/>
      <c r="P120" s="338"/>
    </row>
    <row r="121" spans="1:16" ht="31.5">
      <c r="A121" s="464">
        <v>8</v>
      </c>
      <c r="B121" s="466" t="s">
        <v>83</v>
      </c>
      <c r="C121" s="391" t="s">
        <v>156</v>
      </c>
      <c r="D121" s="175" t="s">
        <v>157</v>
      </c>
      <c r="E121" s="174" t="s">
        <v>701</v>
      </c>
      <c r="F121" s="175" t="s">
        <v>157</v>
      </c>
      <c r="G121" s="174" t="s">
        <v>702</v>
      </c>
      <c r="H121" s="176" t="s">
        <v>381</v>
      </c>
      <c r="I121" s="177" t="s">
        <v>70</v>
      </c>
      <c r="J121" s="177"/>
      <c r="K121" s="177" t="s">
        <v>72</v>
      </c>
      <c r="L121" s="338"/>
      <c r="M121" s="174" t="s">
        <v>237</v>
      </c>
      <c r="N121" s="174"/>
      <c r="O121" s="174"/>
      <c r="P121" s="174"/>
    </row>
    <row r="122" spans="1:16">
      <c r="A122" s="465"/>
      <c r="B122" s="463"/>
      <c r="C122" s="501" t="s">
        <v>158</v>
      </c>
      <c r="D122" s="502" t="s">
        <v>241</v>
      </c>
      <c r="E122" s="501" t="s">
        <v>703</v>
      </c>
      <c r="F122" s="502" t="s">
        <v>241</v>
      </c>
      <c r="G122" s="174" t="s">
        <v>704</v>
      </c>
      <c r="H122" s="3" t="s">
        <v>382</v>
      </c>
      <c r="I122" s="177" t="s">
        <v>70</v>
      </c>
      <c r="J122" s="177"/>
      <c r="K122" s="177" t="s">
        <v>72</v>
      </c>
      <c r="L122" s="338"/>
      <c r="M122" s="174" t="s">
        <v>237</v>
      </c>
      <c r="N122" s="174"/>
      <c r="O122" s="174"/>
      <c r="P122" s="178"/>
    </row>
    <row r="123" spans="1:16">
      <c r="A123" s="465"/>
      <c r="B123" s="463"/>
      <c r="C123" s="501"/>
      <c r="D123" s="503"/>
      <c r="E123" s="501"/>
      <c r="F123" s="503"/>
      <c r="G123" s="174" t="s">
        <v>705</v>
      </c>
      <c r="H123" s="176" t="s">
        <v>383</v>
      </c>
      <c r="I123" s="177" t="s">
        <v>70</v>
      </c>
      <c r="J123" s="177"/>
      <c r="K123" s="177" t="s">
        <v>72</v>
      </c>
      <c r="L123" s="338"/>
      <c r="M123" s="174" t="s">
        <v>237</v>
      </c>
      <c r="N123" s="174"/>
      <c r="O123" s="174"/>
      <c r="P123" s="178"/>
    </row>
    <row r="124" spans="1:16">
      <c r="A124" s="465"/>
      <c r="B124" s="463"/>
      <c r="C124" s="501"/>
      <c r="D124" s="504"/>
      <c r="E124" s="501"/>
      <c r="F124" s="504"/>
      <c r="G124" s="174" t="s">
        <v>706</v>
      </c>
      <c r="H124" s="176" t="s">
        <v>384</v>
      </c>
      <c r="I124" s="177" t="s">
        <v>70</v>
      </c>
      <c r="J124" s="177"/>
      <c r="K124" s="177" t="s">
        <v>72</v>
      </c>
      <c r="L124" s="338"/>
      <c r="M124" s="174" t="s">
        <v>237</v>
      </c>
      <c r="N124" s="174"/>
      <c r="O124" s="174"/>
      <c r="P124" s="178"/>
    </row>
    <row r="125" spans="1:16" ht="31.5">
      <c r="A125" s="464">
        <v>9</v>
      </c>
      <c r="B125" s="466" t="s">
        <v>84</v>
      </c>
      <c r="C125" s="496" t="s">
        <v>159</v>
      </c>
      <c r="D125" s="498" t="s">
        <v>160</v>
      </c>
      <c r="E125" s="496" t="s">
        <v>707</v>
      </c>
      <c r="F125" s="506" t="s">
        <v>160</v>
      </c>
      <c r="G125" s="338" t="s">
        <v>708</v>
      </c>
      <c r="H125" s="14" t="s">
        <v>385</v>
      </c>
      <c r="I125" s="177" t="s">
        <v>70</v>
      </c>
      <c r="J125" s="177"/>
      <c r="K125" s="177" t="s">
        <v>238</v>
      </c>
      <c r="L125" s="338"/>
      <c r="M125" s="174" t="s">
        <v>237</v>
      </c>
      <c r="N125" s="338"/>
      <c r="O125" s="338"/>
      <c r="P125" s="338"/>
    </row>
    <row r="126" spans="1:16" ht="31.5">
      <c r="A126" s="465"/>
      <c r="B126" s="463"/>
      <c r="C126" s="497"/>
      <c r="D126" s="499"/>
      <c r="E126" s="497"/>
      <c r="F126" s="507"/>
      <c r="G126" s="338" t="s">
        <v>709</v>
      </c>
      <c r="H126" s="14" t="s">
        <v>386</v>
      </c>
      <c r="I126" s="177" t="s">
        <v>70</v>
      </c>
      <c r="J126" s="177"/>
      <c r="K126" s="177" t="s">
        <v>238</v>
      </c>
      <c r="L126" s="338"/>
      <c r="M126" s="174" t="s">
        <v>237</v>
      </c>
      <c r="N126" s="338"/>
      <c r="O126" s="338"/>
      <c r="P126" s="338"/>
    </row>
    <row r="127" spans="1:16">
      <c r="A127" s="465"/>
      <c r="B127" s="463"/>
      <c r="C127" s="496" t="s">
        <v>161</v>
      </c>
      <c r="D127" s="498" t="s">
        <v>214</v>
      </c>
      <c r="E127" s="496" t="s">
        <v>710</v>
      </c>
      <c r="F127" s="506" t="s">
        <v>214</v>
      </c>
      <c r="G127" s="338" t="s">
        <v>711</v>
      </c>
      <c r="H127" s="14" t="s">
        <v>387</v>
      </c>
      <c r="I127" s="338" t="s">
        <v>238</v>
      </c>
      <c r="J127" s="338"/>
      <c r="K127" s="338" t="s">
        <v>237</v>
      </c>
      <c r="L127" s="338"/>
      <c r="M127" s="338" t="s">
        <v>237</v>
      </c>
      <c r="N127" s="338"/>
      <c r="O127" s="338"/>
      <c r="P127" s="338"/>
    </row>
    <row r="128" spans="1:16" ht="31.5">
      <c r="A128" s="486"/>
      <c r="B128" s="487"/>
      <c r="C128" s="505"/>
      <c r="D128" s="500"/>
      <c r="E128" s="505"/>
      <c r="F128" s="508"/>
      <c r="G128" s="338" t="s">
        <v>712</v>
      </c>
      <c r="H128" s="14" t="s">
        <v>388</v>
      </c>
      <c r="I128" s="338"/>
      <c r="J128" s="338"/>
      <c r="K128" s="338" t="s">
        <v>238</v>
      </c>
      <c r="L128" s="338"/>
      <c r="M128" s="338" t="s">
        <v>237</v>
      </c>
      <c r="N128" s="338"/>
      <c r="O128" s="338"/>
      <c r="P128" s="338"/>
    </row>
    <row r="129" spans="1:16" ht="31.5">
      <c r="A129" s="392">
        <v>10</v>
      </c>
      <c r="B129" s="380" t="s">
        <v>85</v>
      </c>
      <c r="C129" s="338" t="s">
        <v>162</v>
      </c>
      <c r="D129" s="179" t="s">
        <v>389</v>
      </c>
      <c r="E129" s="338" t="s">
        <v>713</v>
      </c>
      <c r="F129" s="179" t="s">
        <v>389</v>
      </c>
      <c r="G129" s="338" t="s">
        <v>714</v>
      </c>
      <c r="H129" s="176" t="s">
        <v>390</v>
      </c>
      <c r="I129" s="338" t="s">
        <v>238</v>
      </c>
      <c r="J129" s="338"/>
      <c r="K129" s="338"/>
      <c r="L129" s="338"/>
      <c r="M129" s="338" t="s">
        <v>237</v>
      </c>
      <c r="N129" s="338"/>
      <c r="O129" s="338"/>
      <c r="P129" s="338" t="s">
        <v>237</v>
      </c>
    </row>
    <row r="130" spans="1:16">
      <c r="A130" s="465"/>
      <c r="B130" s="463"/>
      <c r="C130" s="338" t="s">
        <v>87</v>
      </c>
      <c r="D130" s="179" t="s">
        <v>88</v>
      </c>
      <c r="E130" s="174" t="s">
        <v>715</v>
      </c>
      <c r="F130" s="179" t="s">
        <v>88</v>
      </c>
      <c r="G130" s="174" t="s">
        <v>716</v>
      </c>
      <c r="H130" s="180" t="s">
        <v>391</v>
      </c>
      <c r="I130" s="177" t="s">
        <v>70</v>
      </c>
      <c r="J130" s="177" t="s">
        <v>72</v>
      </c>
      <c r="K130" s="177" t="s">
        <v>72</v>
      </c>
      <c r="L130" s="174" t="s">
        <v>237</v>
      </c>
      <c r="M130" s="174"/>
      <c r="N130" s="174"/>
      <c r="O130" s="174"/>
      <c r="P130" s="178"/>
    </row>
    <row r="131" spans="1:16" ht="31.5">
      <c r="A131" s="465"/>
      <c r="B131" s="463"/>
      <c r="C131" s="496" t="s">
        <v>89</v>
      </c>
      <c r="D131" s="498" t="s">
        <v>90</v>
      </c>
      <c r="E131" s="496" t="s">
        <v>471</v>
      </c>
      <c r="F131" s="498" t="s">
        <v>90</v>
      </c>
      <c r="G131" s="174" t="s">
        <v>472</v>
      </c>
      <c r="H131" s="180" t="s">
        <v>392</v>
      </c>
      <c r="I131" s="177" t="s">
        <v>70</v>
      </c>
      <c r="J131" s="177"/>
      <c r="K131" s="177"/>
      <c r="L131" s="174" t="s">
        <v>237</v>
      </c>
      <c r="M131" s="174"/>
      <c r="N131" s="174"/>
      <c r="O131" s="174"/>
      <c r="P131" s="338"/>
    </row>
    <row r="132" spans="1:16" ht="47.25">
      <c r="A132" s="465"/>
      <c r="B132" s="463"/>
      <c r="C132" s="497"/>
      <c r="D132" s="499"/>
      <c r="E132" s="497"/>
      <c r="F132" s="499"/>
      <c r="G132" s="174" t="s">
        <v>473</v>
      </c>
      <c r="H132" s="180" t="s">
        <v>393</v>
      </c>
      <c r="I132" s="177" t="s">
        <v>70</v>
      </c>
      <c r="J132" s="177"/>
      <c r="K132" s="177"/>
      <c r="L132" s="174" t="s">
        <v>237</v>
      </c>
      <c r="M132" s="177"/>
      <c r="N132" s="177"/>
      <c r="O132" s="177"/>
      <c r="P132" s="338"/>
    </row>
    <row r="133" spans="1:16" ht="31.5">
      <c r="A133" s="465"/>
      <c r="B133" s="463"/>
      <c r="C133" s="497"/>
      <c r="D133" s="499"/>
      <c r="E133" s="497"/>
      <c r="F133" s="499"/>
      <c r="G133" s="174" t="s">
        <v>717</v>
      </c>
      <c r="H133" s="180" t="s">
        <v>394</v>
      </c>
      <c r="I133" s="177" t="s">
        <v>70</v>
      </c>
      <c r="J133" s="177"/>
      <c r="K133" s="177"/>
      <c r="L133" s="174" t="s">
        <v>237</v>
      </c>
      <c r="M133" s="177"/>
      <c r="N133" s="177"/>
      <c r="O133" s="177"/>
      <c r="P133" s="338"/>
    </row>
    <row r="134" spans="1:16">
      <c r="A134" s="486"/>
      <c r="B134" s="487"/>
      <c r="C134" s="505"/>
      <c r="D134" s="500"/>
      <c r="E134" s="505"/>
      <c r="F134" s="500"/>
      <c r="G134" s="174" t="s">
        <v>718</v>
      </c>
      <c r="H134" s="3" t="s">
        <v>395</v>
      </c>
      <c r="I134" s="177" t="s">
        <v>70</v>
      </c>
      <c r="J134" s="177"/>
      <c r="K134" s="177"/>
      <c r="L134" s="174" t="s">
        <v>237</v>
      </c>
      <c r="M134" s="174"/>
      <c r="N134" s="174"/>
      <c r="O134" s="174"/>
      <c r="P134" s="338"/>
    </row>
    <row r="135" spans="1:16" ht="36" customHeight="1">
      <c r="A135" s="464">
        <v>12</v>
      </c>
      <c r="B135" s="466" t="s">
        <v>91</v>
      </c>
      <c r="C135" s="496" t="s">
        <v>92</v>
      </c>
      <c r="D135" s="498" t="s">
        <v>93</v>
      </c>
      <c r="E135" s="496" t="s">
        <v>719</v>
      </c>
      <c r="F135" s="510" t="s">
        <v>93</v>
      </c>
      <c r="G135" s="338" t="s">
        <v>720</v>
      </c>
      <c r="H135" s="176" t="s">
        <v>396</v>
      </c>
      <c r="I135" s="177" t="s">
        <v>70</v>
      </c>
      <c r="J135" s="177"/>
      <c r="K135" s="177"/>
      <c r="L135" s="174" t="s">
        <v>237</v>
      </c>
      <c r="M135" s="338"/>
      <c r="N135" s="338"/>
      <c r="O135" s="338"/>
      <c r="P135" s="338"/>
    </row>
    <row r="136" spans="1:16" ht="41.25" customHeight="1">
      <c r="A136" s="465"/>
      <c r="B136" s="463"/>
      <c r="C136" s="497"/>
      <c r="D136" s="499"/>
      <c r="E136" s="505"/>
      <c r="F136" s="511"/>
      <c r="G136" s="338" t="s">
        <v>721</v>
      </c>
      <c r="H136" s="176" t="s">
        <v>397</v>
      </c>
      <c r="I136" s="177" t="s">
        <v>70</v>
      </c>
      <c r="J136" s="177"/>
      <c r="K136" s="177"/>
      <c r="L136" s="174" t="s">
        <v>237</v>
      </c>
      <c r="M136" s="338"/>
      <c r="N136" s="338"/>
      <c r="O136" s="338"/>
      <c r="P136" s="338"/>
    </row>
    <row r="137" spans="1:16" ht="31.5">
      <c r="A137" s="465"/>
      <c r="B137" s="463"/>
      <c r="C137" s="497"/>
      <c r="D137" s="499"/>
      <c r="E137" s="338" t="s">
        <v>722</v>
      </c>
      <c r="F137" s="176" t="s">
        <v>240</v>
      </c>
      <c r="G137" s="338" t="s">
        <v>723</v>
      </c>
      <c r="H137" s="176" t="s">
        <v>398</v>
      </c>
      <c r="I137" s="177" t="s">
        <v>70</v>
      </c>
      <c r="J137" s="174" t="s">
        <v>237</v>
      </c>
      <c r="K137" s="174" t="s">
        <v>237</v>
      </c>
      <c r="L137" s="174" t="s">
        <v>237</v>
      </c>
      <c r="M137" s="174" t="s">
        <v>237</v>
      </c>
      <c r="N137" s="174" t="s">
        <v>237</v>
      </c>
      <c r="O137" s="174"/>
      <c r="P137" s="174"/>
    </row>
    <row r="138" spans="1:16" ht="31.5">
      <c r="A138" s="465"/>
      <c r="B138" s="463"/>
      <c r="C138" s="338" t="s">
        <v>163</v>
      </c>
      <c r="D138" s="179" t="s">
        <v>164</v>
      </c>
      <c r="E138" s="338" t="s">
        <v>724</v>
      </c>
      <c r="F138" s="179" t="s">
        <v>164</v>
      </c>
      <c r="G138" s="338" t="s">
        <v>725</v>
      </c>
      <c r="H138" s="176" t="s">
        <v>399</v>
      </c>
      <c r="I138" s="338" t="s">
        <v>70</v>
      </c>
      <c r="J138" s="338"/>
      <c r="K138" s="338"/>
      <c r="L138" s="338" t="s">
        <v>237</v>
      </c>
      <c r="M138" s="338"/>
      <c r="N138" s="338"/>
      <c r="O138" s="338"/>
      <c r="P138" s="338"/>
    </row>
    <row r="139" spans="1:16" ht="44.25" customHeight="1">
      <c r="A139" s="465"/>
      <c r="B139" s="463"/>
      <c r="C139" s="340" t="s">
        <v>779</v>
      </c>
      <c r="D139" s="341" t="s">
        <v>780</v>
      </c>
      <c r="E139" s="342" t="s">
        <v>781</v>
      </c>
      <c r="F139" s="343" t="s">
        <v>782</v>
      </c>
      <c r="G139" s="342" t="s">
        <v>783</v>
      </c>
      <c r="H139" s="343" t="s">
        <v>782</v>
      </c>
      <c r="I139" s="338" t="s">
        <v>70</v>
      </c>
      <c r="J139" s="338"/>
      <c r="K139" s="338"/>
      <c r="L139" s="338" t="s">
        <v>237</v>
      </c>
      <c r="M139" s="338"/>
      <c r="N139" s="338"/>
      <c r="O139" s="338"/>
      <c r="P139" s="338"/>
    </row>
    <row r="140" spans="1:16" ht="31.5">
      <c r="A140" s="465"/>
      <c r="B140" s="463"/>
      <c r="C140" s="496" t="s">
        <v>234</v>
      </c>
      <c r="D140" s="498" t="s">
        <v>165</v>
      </c>
      <c r="E140" s="496" t="s">
        <v>726</v>
      </c>
      <c r="F140" s="498" t="s">
        <v>165</v>
      </c>
      <c r="G140" s="338" t="s">
        <v>727</v>
      </c>
      <c r="H140" s="176" t="s">
        <v>400</v>
      </c>
      <c r="I140" s="338" t="s">
        <v>70</v>
      </c>
      <c r="J140" s="338"/>
      <c r="K140" s="338"/>
      <c r="L140" s="338"/>
      <c r="M140" s="338" t="s">
        <v>237</v>
      </c>
      <c r="N140" s="338"/>
      <c r="O140" s="338"/>
      <c r="P140" s="338"/>
    </row>
    <row r="141" spans="1:16" ht="47.25">
      <c r="A141" s="465"/>
      <c r="B141" s="463"/>
      <c r="C141" s="497"/>
      <c r="D141" s="499"/>
      <c r="E141" s="497"/>
      <c r="F141" s="499"/>
      <c r="G141" s="338" t="s">
        <v>728</v>
      </c>
      <c r="H141" s="176" t="s">
        <v>401</v>
      </c>
      <c r="I141" s="338" t="s">
        <v>70</v>
      </c>
      <c r="J141" s="338"/>
      <c r="K141" s="338"/>
      <c r="L141" s="338"/>
      <c r="M141" s="338" t="s">
        <v>237</v>
      </c>
      <c r="N141" s="338"/>
      <c r="O141" s="338"/>
      <c r="P141" s="338"/>
    </row>
    <row r="142" spans="1:16">
      <c r="A142" s="486"/>
      <c r="B142" s="487"/>
      <c r="C142" s="505"/>
      <c r="D142" s="500"/>
      <c r="E142" s="505"/>
      <c r="F142" s="500"/>
      <c r="G142" s="338" t="s">
        <v>729</v>
      </c>
      <c r="H142" s="181" t="s">
        <v>402</v>
      </c>
      <c r="I142" s="338" t="s">
        <v>70</v>
      </c>
      <c r="J142" s="177"/>
      <c r="K142" s="177"/>
      <c r="L142" s="338"/>
      <c r="M142" s="174" t="s">
        <v>237</v>
      </c>
      <c r="N142" s="174"/>
      <c r="O142" s="174"/>
      <c r="P142" s="178"/>
    </row>
    <row r="143" spans="1:16" ht="63">
      <c r="A143" s="509">
        <v>14</v>
      </c>
      <c r="B143" s="457" t="s">
        <v>94</v>
      </c>
      <c r="C143" s="338" t="s">
        <v>166</v>
      </c>
      <c r="D143" s="179" t="s">
        <v>167</v>
      </c>
      <c r="E143" s="338" t="s">
        <v>730</v>
      </c>
      <c r="F143" s="176" t="s">
        <v>403</v>
      </c>
      <c r="G143" s="338" t="s">
        <v>731</v>
      </c>
      <c r="H143" s="176" t="s">
        <v>403</v>
      </c>
      <c r="I143" s="338"/>
      <c r="J143" s="338"/>
      <c r="K143" s="338" t="s">
        <v>70</v>
      </c>
      <c r="L143" s="338"/>
      <c r="M143" s="338"/>
      <c r="N143" s="338"/>
      <c r="O143" s="338"/>
      <c r="P143" s="338" t="s">
        <v>237</v>
      </c>
    </row>
    <row r="144" spans="1:16" ht="31.5">
      <c r="A144" s="509"/>
      <c r="B144" s="457"/>
      <c r="C144" s="496" t="s">
        <v>95</v>
      </c>
      <c r="D144" s="498" t="s">
        <v>96</v>
      </c>
      <c r="E144" s="496" t="s">
        <v>734</v>
      </c>
      <c r="F144" s="498" t="s">
        <v>96</v>
      </c>
      <c r="G144" s="16" t="s">
        <v>487</v>
      </c>
      <c r="H144" s="118" t="s">
        <v>404</v>
      </c>
      <c r="I144" s="338" t="s">
        <v>237</v>
      </c>
      <c r="J144" s="338" t="s">
        <v>237</v>
      </c>
      <c r="K144" s="338" t="s">
        <v>237</v>
      </c>
      <c r="L144" s="338" t="s">
        <v>237</v>
      </c>
      <c r="M144" s="338" t="s">
        <v>237</v>
      </c>
      <c r="N144" s="338" t="s">
        <v>237</v>
      </c>
      <c r="O144" s="338" t="s">
        <v>237</v>
      </c>
      <c r="P144" s="338" t="s">
        <v>237</v>
      </c>
    </row>
    <row r="145" spans="1:16" ht="31.5">
      <c r="A145" s="509"/>
      <c r="B145" s="457"/>
      <c r="C145" s="505"/>
      <c r="D145" s="500"/>
      <c r="E145" s="505"/>
      <c r="F145" s="500"/>
      <c r="G145" s="16" t="s">
        <v>486</v>
      </c>
      <c r="H145" s="118" t="s">
        <v>405</v>
      </c>
      <c r="I145" s="338" t="s">
        <v>237</v>
      </c>
      <c r="J145" s="338" t="s">
        <v>237</v>
      </c>
      <c r="K145" s="338" t="s">
        <v>237</v>
      </c>
      <c r="L145" s="338" t="s">
        <v>237</v>
      </c>
      <c r="M145" s="338" t="s">
        <v>237</v>
      </c>
      <c r="N145" s="338" t="s">
        <v>237</v>
      </c>
      <c r="O145" s="338" t="s">
        <v>237</v>
      </c>
      <c r="P145" s="338" t="s">
        <v>237</v>
      </c>
    </row>
    <row r="146" spans="1:16" ht="31.5">
      <c r="A146" s="509">
        <v>15</v>
      </c>
      <c r="B146" s="457" t="s">
        <v>97</v>
      </c>
      <c r="C146" s="174" t="s">
        <v>170</v>
      </c>
      <c r="D146" s="175" t="s">
        <v>774</v>
      </c>
      <c r="E146" s="174" t="s">
        <v>735</v>
      </c>
      <c r="F146" s="175" t="s">
        <v>774</v>
      </c>
      <c r="G146" s="174" t="s">
        <v>736</v>
      </c>
      <c r="H146" s="175" t="s">
        <v>775</v>
      </c>
      <c r="I146" s="174"/>
      <c r="J146" s="174" t="s">
        <v>70</v>
      </c>
      <c r="K146" s="174"/>
      <c r="L146" s="174"/>
      <c r="M146" s="174"/>
      <c r="N146" s="174" t="s">
        <v>237</v>
      </c>
      <c r="O146" s="174"/>
      <c r="P146" s="174"/>
    </row>
    <row r="147" spans="1:16" ht="31.5">
      <c r="A147" s="509"/>
      <c r="B147" s="457"/>
      <c r="C147" s="174" t="s">
        <v>171</v>
      </c>
      <c r="D147" s="179" t="s">
        <v>172</v>
      </c>
      <c r="E147" s="174" t="s">
        <v>737</v>
      </c>
      <c r="F147" s="180" t="s">
        <v>406</v>
      </c>
      <c r="G147" s="174" t="s">
        <v>738</v>
      </c>
      <c r="H147" s="180" t="s">
        <v>406</v>
      </c>
      <c r="I147" s="174" t="s">
        <v>238</v>
      </c>
      <c r="J147" s="174"/>
      <c r="K147" s="174"/>
      <c r="L147" s="174" t="s">
        <v>237</v>
      </c>
      <c r="M147" s="338"/>
      <c r="N147" s="338"/>
      <c r="O147" s="174"/>
      <c r="P147" s="338"/>
    </row>
    <row r="148" spans="1:16" ht="31.5">
      <c r="A148" s="509"/>
      <c r="B148" s="457"/>
      <c r="C148" s="174" t="s">
        <v>173</v>
      </c>
      <c r="D148" s="179" t="s">
        <v>174</v>
      </c>
      <c r="E148" s="174" t="s">
        <v>739</v>
      </c>
      <c r="F148" s="180" t="s">
        <v>407</v>
      </c>
      <c r="G148" s="174" t="s">
        <v>740</v>
      </c>
      <c r="H148" s="180" t="s">
        <v>407</v>
      </c>
      <c r="I148" s="174" t="s">
        <v>70</v>
      </c>
      <c r="J148" s="174" t="s">
        <v>72</v>
      </c>
      <c r="K148" s="174" t="s">
        <v>72</v>
      </c>
      <c r="L148" s="174" t="s">
        <v>237</v>
      </c>
      <c r="M148" s="338"/>
      <c r="N148" s="338"/>
      <c r="O148" s="174"/>
      <c r="P148" s="338"/>
    </row>
    <row r="149" spans="1:16" ht="31.5">
      <c r="A149" s="509">
        <v>16</v>
      </c>
      <c r="B149" s="457" t="s">
        <v>98</v>
      </c>
      <c r="C149" s="496" t="s">
        <v>99</v>
      </c>
      <c r="D149" s="498" t="s">
        <v>100</v>
      </c>
      <c r="E149" s="496" t="s">
        <v>741</v>
      </c>
      <c r="F149" s="498" t="s">
        <v>100</v>
      </c>
      <c r="G149" s="16" t="s">
        <v>742</v>
      </c>
      <c r="H149" s="118" t="s">
        <v>408</v>
      </c>
      <c r="I149" s="338" t="s">
        <v>238</v>
      </c>
      <c r="J149" s="338" t="s">
        <v>237</v>
      </c>
      <c r="K149" s="338" t="s">
        <v>237</v>
      </c>
      <c r="L149" s="338" t="s">
        <v>237</v>
      </c>
      <c r="M149" s="338" t="s">
        <v>237</v>
      </c>
      <c r="N149" s="338" t="s">
        <v>237</v>
      </c>
      <c r="O149" s="338" t="s">
        <v>237</v>
      </c>
      <c r="P149" s="338" t="s">
        <v>237</v>
      </c>
    </row>
    <row r="150" spans="1:16" ht="57" customHeight="1">
      <c r="A150" s="509"/>
      <c r="B150" s="457"/>
      <c r="C150" s="505"/>
      <c r="D150" s="500"/>
      <c r="E150" s="505"/>
      <c r="F150" s="500"/>
      <c r="G150" s="16" t="s">
        <v>488</v>
      </c>
      <c r="H150" s="118" t="s">
        <v>409</v>
      </c>
      <c r="I150" s="338" t="s">
        <v>70</v>
      </c>
      <c r="J150" s="338" t="s">
        <v>237</v>
      </c>
      <c r="K150" s="338" t="s">
        <v>237</v>
      </c>
      <c r="L150" s="338"/>
      <c r="M150" s="338"/>
      <c r="N150" s="338"/>
      <c r="O150" s="338"/>
      <c r="P150" s="338"/>
    </row>
    <row r="151" spans="1:16" ht="31.5">
      <c r="A151" s="509"/>
      <c r="B151" s="457"/>
      <c r="C151" s="496" t="s">
        <v>101</v>
      </c>
      <c r="D151" s="498" t="s">
        <v>102</v>
      </c>
      <c r="E151" s="496" t="s">
        <v>743</v>
      </c>
      <c r="F151" s="498" t="s">
        <v>102</v>
      </c>
      <c r="G151" s="16" t="s">
        <v>744</v>
      </c>
      <c r="H151" s="118" t="s">
        <v>410</v>
      </c>
      <c r="I151" s="338" t="s">
        <v>238</v>
      </c>
      <c r="J151" s="338" t="s">
        <v>237</v>
      </c>
      <c r="K151" s="338" t="s">
        <v>237</v>
      </c>
      <c r="L151" s="338" t="s">
        <v>237</v>
      </c>
      <c r="M151" s="338" t="s">
        <v>237</v>
      </c>
      <c r="N151" s="338" t="s">
        <v>237</v>
      </c>
      <c r="O151" s="338" t="s">
        <v>237</v>
      </c>
      <c r="P151" s="338" t="s">
        <v>237</v>
      </c>
    </row>
    <row r="152" spans="1:16" ht="31.5">
      <c r="A152" s="509"/>
      <c r="B152" s="457"/>
      <c r="C152" s="505"/>
      <c r="D152" s="500"/>
      <c r="E152" s="505"/>
      <c r="F152" s="500"/>
      <c r="G152" s="16" t="s">
        <v>745</v>
      </c>
      <c r="H152" s="118" t="s">
        <v>411</v>
      </c>
      <c r="I152" s="338" t="s">
        <v>70</v>
      </c>
      <c r="J152" s="338" t="s">
        <v>237</v>
      </c>
      <c r="K152" s="338" t="s">
        <v>237</v>
      </c>
      <c r="L152" s="338"/>
      <c r="M152" s="338"/>
      <c r="N152" s="338"/>
      <c r="O152" s="338"/>
      <c r="P152" s="338"/>
    </row>
    <row r="153" spans="1:16" ht="63">
      <c r="A153" s="383">
        <v>17</v>
      </c>
      <c r="B153" s="380" t="s">
        <v>103</v>
      </c>
      <c r="C153" s="338" t="s">
        <v>104</v>
      </c>
      <c r="D153" s="309" t="s">
        <v>105</v>
      </c>
      <c r="E153" s="338" t="s">
        <v>746</v>
      </c>
      <c r="F153" s="309" t="s">
        <v>105</v>
      </c>
      <c r="G153" s="16" t="s">
        <v>747</v>
      </c>
      <c r="H153" s="182" t="s">
        <v>412</v>
      </c>
      <c r="I153" s="338" t="s">
        <v>237</v>
      </c>
      <c r="J153" s="338" t="s">
        <v>237</v>
      </c>
      <c r="K153" s="338" t="s">
        <v>237</v>
      </c>
      <c r="L153" s="338" t="s">
        <v>237</v>
      </c>
      <c r="M153" s="338" t="s">
        <v>237</v>
      </c>
      <c r="N153" s="338" t="s">
        <v>237</v>
      </c>
      <c r="O153" s="338" t="s">
        <v>237</v>
      </c>
      <c r="P153" s="338" t="s">
        <v>237</v>
      </c>
    </row>
  </sheetData>
  <mergeCells count="139">
    <mergeCell ref="E149:E150"/>
    <mergeCell ref="F149:F150"/>
    <mergeCell ref="C151:C152"/>
    <mergeCell ref="D151:D152"/>
    <mergeCell ref="E151:E152"/>
    <mergeCell ref="F151:F152"/>
    <mergeCell ref="A146:A148"/>
    <mergeCell ref="B146:B148"/>
    <mergeCell ref="A149:A152"/>
    <mergeCell ref="B149:B152"/>
    <mergeCell ref="C149:C150"/>
    <mergeCell ref="D149:D150"/>
    <mergeCell ref="A143:A145"/>
    <mergeCell ref="B143:B145"/>
    <mergeCell ref="C144:C145"/>
    <mergeCell ref="D144:D145"/>
    <mergeCell ref="E144:E145"/>
    <mergeCell ref="F144:F145"/>
    <mergeCell ref="A135:A142"/>
    <mergeCell ref="B135:B142"/>
    <mergeCell ref="C135:C137"/>
    <mergeCell ref="D135:D137"/>
    <mergeCell ref="E135:E136"/>
    <mergeCell ref="F135:F136"/>
    <mergeCell ref="C140:C142"/>
    <mergeCell ref="D140:D142"/>
    <mergeCell ref="E140:E142"/>
    <mergeCell ref="F140:F142"/>
    <mergeCell ref="A130:A134"/>
    <mergeCell ref="B130:B134"/>
    <mergeCell ref="C131:C134"/>
    <mergeCell ref="D131:D134"/>
    <mergeCell ref="E131:E134"/>
    <mergeCell ref="F131:F134"/>
    <mergeCell ref="A125:A128"/>
    <mergeCell ref="B125:B128"/>
    <mergeCell ref="C125:C126"/>
    <mergeCell ref="D125:D126"/>
    <mergeCell ref="E125:E126"/>
    <mergeCell ref="F125:F126"/>
    <mergeCell ref="C127:C128"/>
    <mergeCell ref="D127:D128"/>
    <mergeCell ref="E127:E128"/>
    <mergeCell ref="F127:F128"/>
    <mergeCell ref="A121:A124"/>
    <mergeCell ref="B121:B124"/>
    <mergeCell ref="C122:C124"/>
    <mergeCell ref="D122:D124"/>
    <mergeCell ref="E122:E124"/>
    <mergeCell ref="F122:F124"/>
    <mergeCell ref="C117:C118"/>
    <mergeCell ref="D117:D118"/>
    <mergeCell ref="E117:E118"/>
    <mergeCell ref="F117:F118"/>
    <mergeCell ref="C119:C120"/>
    <mergeCell ref="D119:D120"/>
    <mergeCell ref="E119:E120"/>
    <mergeCell ref="F119:F120"/>
    <mergeCell ref="C111:C113"/>
    <mergeCell ref="D111:D113"/>
    <mergeCell ref="E111:E113"/>
    <mergeCell ref="F111:F113"/>
    <mergeCell ref="C114:C116"/>
    <mergeCell ref="D114:D116"/>
    <mergeCell ref="A94:A120"/>
    <mergeCell ref="B94:B120"/>
    <mergeCell ref="C94:C110"/>
    <mergeCell ref="D94:D110"/>
    <mergeCell ref="E94:E99"/>
    <mergeCell ref="F94:F99"/>
    <mergeCell ref="E103:E104"/>
    <mergeCell ref="F103:F104"/>
    <mergeCell ref="E105:E110"/>
    <mergeCell ref="F105:F110"/>
    <mergeCell ref="C80:C86"/>
    <mergeCell ref="D80:D86"/>
    <mergeCell ref="E80:E86"/>
    <mergeCell ref="F80:F86"/>
    <mergeCell ref="C88:C93"/>
    <mergeCell ref="D88:D93"/>
    <mergeCell ref="E88:E93"/>
    <mergeCell ref="F88:F93"/>
    <mergeCell ref="A68:A93"/>
    <mergeCell ref="B68:B93"/>
    <mergeCell ref="C68:C79"/>
    <mergeCell ref="D68:D79"/>
    <mergeCell ref="E69:E73"/>
    <mergeCell ref="F69:F73"/>
    <mergeCell ref="E74:E75"/>
    <mergeCell ref="F74:F75"/>
    <mergeCell ref="E77:E79"/>
    <mergeCell ref="F77:F79"/>
    <mergeCell ref="E54:E58"/>
    <mergeCell ref="F54:F58"/>
    <mergeCell ref="C59:C66"/>
    <mergeCell ref="D59:D66"/>
    <mergeCell ref="E59:E66"/>
    <mergeCell ref="F59:F66"/>
    <mergeCell ref="E48:E49"/>
    <mergeCell ref="F48:F49"/>
    <mergeCell ref="A50:A67"/>
    <mergeCell ref="B50:B67"/>
    <mergeCell ref="C50:C53"/>
    <mergeCell ref="D50:D53"/>
    <mergeCell ref="E50:E53"/>
    <mergeCell ref="F50:F53"/>
    <mergeCell ref="C54:C58"/>
    <mergeCell ref="D54:D58"/>
    <mergeCell ref="E37:E45"/>
    <mergeCell ref="F37:F45"/>
    <mergeCell ref="C46:C47"/>
    <mergeCell ref="D46:D47"/>
    <mergeCell ref="E46:E47"/>
    <mergeCell ref="F46:F47"/>
    <mergeCell ref="E21:E29"/>
    <mergeCell ref="F21:F29"/>
    <mergeCell ref="C30:C36"/>
    <mergeCell ref="D30:D36"/>
    <mergeCell ref="E30:E35"/>
    <mergeCell ref="F30:F35"/>
    <mergeCell ref="A18:A20"/>
    <mergeCell ref="B18:B20"/>
    <mergeCell ref="A21:A49"/>
    <mergeCell ref="B21:B49"/>
    <mergeCell ref="C21:C29"/>
    <mergeCell ref="D21:D29"/>
    <mergeCell ref="C37:C45"/>
    <mergeCell ref="D37:D45"/>
    <mergeCell ref="C48:C49"/>
    <mergeCell ref="D48:D49"/>
    <mergeCell ref="A1:F1"/>
    <mergeCell ref="A2:D2"/>
    <mergeCell ref="E2:F2"/>
    <mergeCell ref="A6:A17"/>
    <mergeCell ref="B6:B17"/>
    <mergeCell ref="C6:C10"/>
    <mergeCell ref="D6:D10"/>
    <mergeCell ref="C11:C14"/>
    <mergeCell ref="D11:D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H570"/>
  <sheetViews>
    <sheetView tabSelected="1" topLeftCell="A105" zoomScale="91" zoomScaleNormal="91" workbookViewId="0">
      <selection activeCell="L102" sqref="L102"/>
    </sheetView>
  </sheetViews>
  <sheetFormatPr defaultRowHeight="15.75"/>
  <cols>
    <col min="1" max="4" width="5" style="124" customWidth="1"/>
    <col min="5" max="5" width="5" style="65" hidden="1" customWidth="1"/>
    <col min="6" max="6" width="21.625" style="65" hidden="1" customWidth="1"/>
    <col min="7" max="7" width="6" style="268" hidden="1" customWidth="1"/>
    <col min="8" max="8" width="27" style="269" hidden="1" customWidth="1"/>
    <col min="9" max="9" width="7.375" style="269" customWidth="1"/>
    <col min="10" max="10" width="26.25" style="269" customWidth="1"/>
    <col min="11" max="11" width="9.125" style="25" customWidth="1"/>
    <col min="12" max="12" width="9.125" style="377" customWidth="1"/>
    <col min="13" max="13" width="7.25" style="25" customWidth="1"/>
    <col min="14" max="14" width="8.25" style="161" bestFit="1" customWidth="1"/>
    <col min="15" max="15" width="8.25" style="161" customWidth="1"/>
    <col min="16" max="17" width="7.625" style="134" customWidth="1"/>
    <col min="18" max="18" width="8.125" style="135" customWidth="1"/>
    <col min="19" max="19" width="10.125" style="35" customWidth="1"/>
    <col min="20" max="21" width="7.5" style="35" customWidth="1"/>
    <col min="22" max="22" width="10.25" style="35" customWidth="1"/>
    <col min="23" max="23" width="9.375" style="35" customWidth="1"/>
    <col min="24" max="24" width="8.875" style="124" bestFit="1" customWidth="1"/>
    <col min="25" max="16384" width="9" style="124"/>
  </cols>
  <sheetData>
    <row r="1" spans="1:59" ht="23.25" customHeight="1">
      <c r="A1" s="597" t="s">
        <v>205</v>
      </c>
      <c r="B1" s="598"/>
      <c r="C1" s="598"/>
      <c r="D1" s="598"/>
      <c r="E1" s="598"/>
      <c r="F1" s="598"/>
      <c r="G1" s="598"/>
      <c r="H1" s="599"/>
      <c r="I1" s="603" t="s">
        <v>415</v>
      </c>
      <c r="J1" s="604"/>
      <c r="K1" s="604"/>
      <c r="L1" s="604"/>
      <c r="M1" s="604"/>
      <c r="N1" s="604"/>
      <c r="O1" s="604"/>
      <c r="P1" s="604"/>
      <c r="Q1" s="604"/>
      <c r="R1" s="605"/>
      <c r="S1" s="606" t="s">
        <v>787</v>
      </c>
      <c r="T1" s="607"/>
      <c r="U1" s="607"/>
      <c r="V1" s="607"/>
      <c r="W1" s="608"/>
    </row>
    <row r="2" spans="1:59" ht="24" customHeight="1">
      <c r="A2" s="600"/>
      <c r="B2" s="601"/>
      <c r="C2" s="601"/>
      <c r="D2" s="601"/>
      <c r="E2" s="601"/>
      <c r="F2" s="601"/>
      <c r="G2" s="601"/>
      <c r="H2" s="602"/>
      <c r="I2" s="609" t="s">
        <v>439</v>
      </c>
      <c r="J2" s="610"/>
      <c r="K2" s="603" t="s">
        <v>440</v>
      </c>
      <c r="L2" s="604"/>
      <c r="M2" s="604"/>
      <c r="N2" s="604"/>
      <c r="O2" s="605"/>
      <c r="P2" s="611" t="s">
        <v>419</v>
      </c>
      <c r="Q2" s="612"/>
      <c r="R2" s="613"/>
      <c r="S2" s="606" t="s">
        <v>454</v>
      </c>
      <c r="T2" s="607"/>
      <c r="U2" s="607"/>
      <c r="V2" s="608"/>
      <c r="W2" s="184"/>
    </row>
    <row r="3" spans="1:59" s="35" customFormat="1" ht="18.600000000000001" customHeight="1">
      <c r="A3" s="614" t="s">
        <v>752</v>
      </c>
      <c r="B3" s="614" t="s">
        <v>480</v>
      </c>
      <c r="C3" s="614" t="s">
        <v>481</v>
      </c>
      <c r="D3" s="614" t="s">
        <v>753</v>
      </c>
      <c r="E3" s="643" t="s">
        <v>231</v>
      </c>
      <c r="F3" s="643" t="s">
        <v>227</v>
      </c>
      <c r="G3" s="643" t="s">
        <v>493</v>
      </c>
      <c r="H3" s="614" t="s">
        <v>420</v>
      </c>
      <c r="I3" s="630" t="s">
        <v>494</v>
      </c>
      <c r="J3" s="619" t="s">
        <v>181</v>
      </c>
      <c r="K3" s="627" t="s">
        <v>182</v>
      </c>
      <c r="L3" s="629"/>
      <c r="M3" s="632" t="s">
        <v>183</v>
      </c>
      <c r="N3" s="614" t="s">
        <v>757</v>
      </c>
      <c r="O3" s="614" t="s">
        <v>30</v>
      </c>
      <c r="P3" s="617" t="s">
        <v>184</v>
      </c>
      <c r="Q3" s="618"/>
      <c r="R3" s="618"/>
      <c r="S3" s="618"/>
      <c r="T3" s="618"/>
      <c r="U3" s="618"/>
      <c r="V3" s="618"/>
      <c r="W3" s="619"/>
    </row>
    <row r="4" spans="1:59" s="134" customFormat="1" ht="15.6" customHeight="1">
      <c r="A4" s="615"/>
      <c r="B4" s="615"/>
      <c r="C4" s="615"/>
      <c r="D4" s="615"/>
      <c r="E4" s="644"/>
      <c r="F4" s="644"/>
      <c r="G4" s="644"/>
      <c r="H4" s="615"/>
      <c r="I4" s="630"/>
      <c r="J4" s="631"/>
      <c r="K4" s="623" t="s">
        <v>176</v>
      </c>
      <c r="L4" s="614" t="s">
        <v>185</v>
      </c>
      <c r="M4" s="633"/>
      <c r="N4" s="615"/>
      <c r="O4" s="615"/>
      <c r="P4" s="620"/>
      <c r="Q4" s="621"/>
      <c r="R4" s="621"/>
      <c r="S4" s="621"/>
      <c r="T4" s="621"/>
      <c r="U4" s="621"/>
      <c r="V4" s="621"/>
      <c r="W4" s="622"/>
    </row>
    <row r="5" spans="1:59" s="35" customFormat="1" ht="27.6" customHeight="1">
      <c r="A5" s="615"/>
      <c r="B5" s="615"/>
      <c r="C5" s="615"/>
      <c r="D5" s="615"/>
      <c r="E5" s="644"/>
      <c r="F5" s="644"/>
      <c r="G5" s="644"/>
      <c r="H5" s="615"/>
      <c r="I5" s="630"/>
      <c r="J5" s="631"/>
      <c r="K5" s="624"/>
      <c r="L5" s="615"/>
      <c r="M5" s="633"/>
      <c r="N5" s="615"/>
      <c r="O5" s="615"/>
      <c r="P5" s="626" t="s">
        <v>421</v>
      </c>
      <c r="Q5" s="626"/>
      <c r="R5" s="626"/>
      <c r="S5" s="626"/>
      <c r="T5" s="627" t="s">
        <v>206</v>
      </c>
      <c r="U5" s="628"/>
      <c r="V5" s="628"/>
      <c r="W5" s="629"/>
    </row>
    <row r="6" spans="1:59" s="35" customFormat="1" ht="47.25">
      <c r="A6" s="616"/>
      <c r="B6" s="616"/>
      <c r="C6" s="616"/>
      <c r="D6" s="616"/>
      <c r="E6" s="645"/>
      <c r="F6" s="645"/>
      <c r="G6" s="645"/>
      <c r="H6" s="616"/>
      <c r="I6" s="630"/>
      <c r="J6" s="622"/>
      <c r="K6" s="625"/>
      <c r="L6" s="616"/>
      <c r="M6" s="634"/>
      <c r="N6" s="616"/>
      <c r="O6" s="616"/>
      <c r="P6" s="31" t="s">
        <v>186</v>
      </c>
      <c r="Q6" s="31" t="s">
        <v>422</v>
      </c>
      <c r="R6" s="32" t="s">
        <v>187</v>
      </c>
      <c r="S6" s="32" t="s">
        <v>188</v>
      </c>
      <c r="T6" s="32" t="s">
        <v>186</v>
      </c>
      <c r="U6" s="31" t="s">
        <v>422</v>
      </c>
      <c r="V6" s="32" t="s">
        <v>187</v>
      </c>
      <c r="W6" s="32" t="s">
        <v>188</v>
      </c>
    </row>
    <row r="7" spans="1:59" s="186" customFormat="1">
      <c r="A7" s="186">
        <v>1</v>
      </c>
      <c r="B7" s="186">
        <v>2</v>
      </c>
      <c r="C7" s="186">
        <v>3</v>
      </c>
      <c r="D7" s="186">
        <v>4</v>
      </c>
      <c r="E7" s="185">
        <v>5</v>
      </c>
      <c r="F7" s="112">
        <v>6</v>
      </c>
      <c r="G7" s="187">
        <v>7</v>
      </c>
      <c r="H7" s="30">
        <v>8</v>
      </c>
      <c r="I7" s="30"/>
      <c r="J7" s="30"/>
      <c r="K7" s="52">
        <v>9</v>
      </c>
      <c r="L7" s="358">
        <v>10</v>
      </c>
      <c r="M7" s="52">
        <v>11</v>
      </c>
      <c r="N7" s="31">
        <v>12</v>
      </c>
      <c r="O7" s="31"/>
      <c r="P7" s="31">
        <v>13</v>
      </c>
      <c r="Q7" s="31">
        <v>14</v>
      </c>
      <c r="R7" s="31">
        <v>15</v>
      </c>
      <c r="S7" s="31">
        <v>16</v>
      </c>
      <c r="T7" s="31">
        <v>17</v>
      </c>
      <c r="U7" s="31">
        <v>18</v>
      </c>
      <c r="V7" s="31">
        <v>19</v>
      </c>
      <c r="W7" s="31">
        <v>20</v>
      </c>
    </row>
    <row r="8" spans="1:59" s="186" customFormat="1" ht="50.25" customHeight="1">
      <c r="A8" s="10" t="s">
        <v>474</v>
      </c>
      <c r="B8" s="10" t="s">
        <v>475</v>
      </c>
      <c r="C8" s="10" t="s">
        <v>476</v>
      </c>
      <c r="D8" s="10" t="s">
        <v>477</v>
      </c>
      <c r="E8" s="185"/>
      <c r="F8" s="112"/>
      <c r="G8" s="302"/>
      <c r="H8" s="299"/>
      <c r="I8" s="299"/>
      <c r="J8" s="299"/>
      <c r="K8" s="52" t="s">
        <v>32</v>
      </c>
      <c r="L8" s="367" t="s">
        <v>217</v>
      </c>
      <c r="M8" s="52" t="s">
        <v>748</v>
      </c>
      <c r="N8" s="31" t="s">
        <v>482</v>
      </c>
      <c r="O8" s="31" t="s">
        <v>749</v>
      </c>
      <c r="P8" s="192" t="s">
        <v>750</v>
      </c>
      <c r="Q8" s="31" t="s">
        <v>751</v>
      </c>
      <c r="R8" s="31" t="s">
        <v>478</v>
      </c>
      <c r="S8" s="52" t="s">
        <v>479</v>
      </c>
      <c r="T8" s="31" t="s">
        <v>750</v>
      </c>
      <c r="U8" s="31" t="s">
        <v>751</v>
      </c>
      <c r="V8" s="31" t="s">
        <v>478</v>
      </c>
      <c r="W8" s="31" t="s">
        <v>479</v>
      </c>
    </row>
    <row r="9" spans="1:59" ht="23.25" customHeight="1">
      <c r="A9" s="635">
        <v>0.85</v>
      </c>
      <c r="B9" s="646"/>
      <c r="C9" s="647"/>
      <c r="D9" s="648"/>
      <c r="E9" s="188" t="s">
        <v>189</v>
      </c>
      <c r="F9" s="528" t="s">
        <v>228</v>
      </c>
      <c r="G9" s="529"/>
      <c r="H9" s="529"/>
      <c r="I9" s="529"/>
      <c r="J9" s="529"/>
      <c r="K9" s="529"/>
      <c r="L9" s="529"/>
      <c r="M9" s="530"/>
      <c r="N9" s="53"/>
      <c r="O9" s="53"/>
      <c r="P9" s="49"/>
      <c r="Q9" s="49"/>
      <c r="R9" s="189"/>
      <c r="S9" s="189"/>
      <c r="T9" s="189"/>
      <c r="U9" s="189"/>
      <c r="V9" s="189"/>
      <c r="W9" s="189"/>
    </row>
    <row r="10" spans="1:59" s="190" customFormat="1" ht="24.6" customHeight="1">
      <c r="A10" s="636"/>
      <c r="B10" s="637">
        <v>0.35</v>
      </c>
      <c r="E10" s="191" t="s">
        <v>190</v>
      </c>
      <c r="F10" s="649" t="s">
        <v>229</v>
      </c>
      <c r="G10" s="650"/>
      <c r="H10" s="650"/>
      <c r="I10" s="650"/>
      <c r="J10" s="650"/>
      <c r="K10" s="650"/>
      <c r="L10" s="650"/>
      <c r="M10" s="651"/>
      <c r="N10" s="287"/>
      <c r="O10" s="287"/>
      <c r="P10" s="192"/>
      <c r="Q10" s="288"/>
      <c r="R10" s="289"/>
      <c r="S10" s="284">
        <f>SUM(S12:S30)</f>
        <v>29.75</v>
      </c>
      <c r="T10" s="288"/>
      <c r="U10" s="288"/>
      <c r="V10" s="289"/>
      <c r="W10" s="289"/>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row>
    <row r="11" spans="1:59" s="197" customFormat="1" ht="21" customHeight="1">
      <c r="A11" s="636"/>
      <c r="B11" s="638"/>
      <c r="C11" s="595">
        <v>0.38</v>
      </c>
      <c r="D11" s="194"/>
      <c r="E11" s="195" t="s">
        <v>215</v>
      </c>
      <c r="F11" s="576" t="s">
        <v>230</v>
      </c>
      <c r="G11" s="577"/>
      <c r="H11" s="577"/>
      <c r="I11" s="577"/>
      <c r="J11" s="577"/>
      <c r="K11" s="577"/>
      <c r="L11" s="577"/>
      <c r="M11" s="578"/>
      <c r="N11" s="33"/>
      <c r="O11" s="33"/>
      <c r="P11" s="192"/>
      <c r="Q11" s="192"/>
      <c r="R11" s="193"/>
      <c r="S11" s="193"/>
      <c r="T11" s="192"/>
      <c r="U11" s="192"/>
      <c r="V11" s="193"/>
      <c r="W11" s="193"/>
      <c r="X11" s="196"/>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row>
    <row r="12" spans="1:59" s="35" customFormat="1" ht="37.5" customHeight="1">
      <c r="A12" s="636"/>
      <c r="B12" s="638"/>
      <c r="C12" s="596"/>
      <c r="D12" s="531">
        <v>0.66</v>
      </c>
      <c r="E12" s="572" t="s">
        <v>15</v>
      </c>
      <c r="F12" s="574" t="s">
        <v>416</v>
      </c>
      <c r="G12" s="116" t="s">
        <v>496</v>
      </c>
      <c r="H12" s="198" t="s">
        <v>51</v>
      </c>
      <c r="I12" s="116" t="s">
        <v>497</v>
      </c>
      <c r="J12" s="198" t="s">
        <v>754</v>
      </c>
      <c r="K12" s="137" t="s">
        <v>417</v>
      </c>
      <c r="L12" s="368">
        <v>1672.35</v>
      </c>
      <c r="M12" s="137" t="s">
        <v>36</v>
      </c>
      <c r="N12" s="199">
        <v>0.5</v>
      </c>
      <c r="O12" s="311">
        <f>$A$9*$B$10*$C$11*$D$12*N12</f>
        <v>3.7306499999999999E-2</v>
      </c>
      <c r="P12" s="360">
        <v>1672.35</v>
      </c>
      <c r="Q12" s="272">
        <f>(P12-L12)</f>
        <v>0</v>
      </c>
      <c r="R12" s="201">
        <f>100+Q12*10</f>
        <v>100</v>
      </c>
      <c r="S12" s="202">
        <f>R12*O12</f>
        <v>3.7306499999999998</v>
      </c>
      <c r="T12" s="31"/>
      <c r="U12" s="31"/>
      <c r="V12" s="32"/>
      <c r="W12" s="32"/>
    </row>
    <row r="13" spans="1:59" s="35" customFormat="1" ht="22.5" customHeight="1">
      <c r="A13" s="636"/>
      <c r="B13" s="638"/>
      <c r="C13" s="596"/>
      <c r="D13" s="583"/>
      <c r="E13" s="573"/>
      <c r="F13" s="575"/>
      <c r="G13" s="138" t="s">
        <v>499</v>
      </c>
      <c r="H13" s="198" t="s">
        <v>208</v>
      </c>
      <c r="I13" s="138" t="s">
        <v>500</v>
      </c>
      <c r="J13" s="198" t="s">
        <v>483</v>
      </c>
      <c r="K13" s="142" t="s">
        <v>484</v>
      </c>
      <c r="L13" s="368">
        <v>18.940000000000001</v>
      </c>
      <c r="M13" s="137" t="s">
        <v>36</v>
      </c>
      <c r="N13" s="203">
        <v>0.5</v>
      </c>
      <c r="O13" s="311">
        <f>$A$9*$B$10*$C$11*$D$12*N13</f>
        <v>3.7306499999999999E-2</v>
      </c>
      <c r="P13" s="360">
        <v>18.940000000000001</v>
      </c>
      <c r="Q13" s="272">
        <v>5</v>
      </c>
      <c r="R13" s="201">
        <f>100-(1-P13/L13)*100*Q13</f>
        <v>100</v>
      </c>
      <c r="S13" s="202">
        <f t="shared" ref="S13:S29" si="0">R13*O13</f>
        <v>3.7306499999999998</v>
      </c>
      <c r="T13" s="29"/>
      <c r="U13" s="29"/>
      <c r="V13" s="114"/>
      <c r="W13" s="114"/>
    </row>
    <row r="14" spans="1:59" s="35" customFormat="1" ht="39.75" hidden="1" customHeight="1">
      <c r="A14" s="636"/>
      <c r="B14" s="638"/>
      <c r="C14" s="596"/>
      <c r="D14" s="204">
        <v>0</v>
      </c>
      <c r="E14" s="205" t="s">
        <v>16</v>
      </c>
      <c r="F14" s="109" t="s">
        <v>0</v>
      </c>
      <c r="G14" s="116" t="s">
        <v>19</v>
      </c>
      <c r="H14" s="110" t="s">
        <v>49</v>
      </c>
      <c r="I14" s="116" t="s">
        <v>19</v>
      </c>
      <c r="J14" s="110" t="s">
        <v>49</v>
      </c>
      <c r="K14" s="137" t="s">
        <v>417</v>
      </c>
      <c r="L14" s="369">
        <v>478.09</v>
      </c>
      <c r="M14" s="137" t="s">
        <v>468</v>
      </c>
      <c r="N14" s="199">
        <v>0</v>
      </c>
      <c r="O14" s="311"/>
      <c r="P14" s="233">
        <v>478.09</v>
      </c>
      <c r="Q14" s="272">
        <f>(P14-L14)</f>
        <v>0</v>
      </c>
      <c r="R14" s="201">
        <f>100-(P14-L14)*10</f>
        <v>100</v>
      </c>
      <c r="S14" s="202">
        <f t="shared" si="0"/>
        <v>0</v>
      </c>
      <c r="T14" s="31"/>
      <c r="U14" s="31"/>
      <c r="V14" s="32"/>
      <c r="W14" s="32"/>
    </row>
    <row r="15" spans="1:59" s="35" customFormat="1" ht="35.25" customHeight="1">
      <c r="A15" s="636"/>
      <c r="B15" s="638"/>
      <c r="C15" s="596"/>
      <c r="D15" s="531">
        <v>0.34</v>
      </c>
      <c r="E15" s="572" t="s">
        <v>17</v>
      </c>
      <c r="F15" s="574" t="s">
        <v>50</v>
      </c>
      <c r="G15" s="116" t="s">
        <v>501</v>
      </c>
      <c r="H15" s="110" t="s">
        <v>48</v>
      </c>
      <c r="I15" s="116" t="s">
        <v>502</v>
      </c>
      <c r="J15" s="110" t="s">
        <v>48</v>
      </c>
      <c r="K15" s="55" t="s">
        <v>34</v>
      </c>
      <c r="L15" s="369">
        <v>99.7</v>
      </c>
      <c r="M15" s="137" t="s">
        <v>180</v>
      </c>
      <c r="N15" s="199">
        <v>1</v>
      </c>
      <c r="O15" s="311">
        <f>$A$9*$B$10*$C$11*$D$15*N15</f>
        <v>3.8436999999999999E-2</v>
      </c>
      <c r="P15" s="233">
        <v>99.7</v>
      </c>
      <c r="Q15" s="272">
        <f>(P15-L15)</f>
        <v>0</v>
      </c>
      <c r="R15" s="121">
        <f>100+Q15*100</f>
        <v>100</v>
      </c>
      <c r="S15" s="202">
        <f t="shared" si="0"/>
        <v>3.8437000000000001</v>
      </c>
      <c r="T15" s="31"/>
      <c r="U15" s="31"/>
      <c r="V15" s="32"/>
      <c r="W15" s="32"/>
    </row>
    <row r="16" spans="1:59" s="35" customFormat="1" ht="48.75" hidden="1" customHeight="1">
      <c r="A16" s="636"/>
      <c r="B16" s="638"/>
      <c r="C16" s="652"/>
      <c r="D16" s="583"/>
      <c r="E16" s="573"/>
      <c r="F16" s="575"/>
      <c r="G16" s="139" t="s">
        <v>20</v>
      </c>
      <c r="H16" s="110" t="s">
        <v>63</v>
      </c>
      <c r="I16" s="139" t="s">
        <v>20</v>
      </c>
      <c r="J16" s="110" t="s">
        <v>63</v>
      </c>
      <c r="K16" s="212" t="s">
        <v>423</v>
      </c>
      <c r="L16" s="370">
        <v>150</v>
      </c>
      <c r="M16" s="116" t="s">
        <v>180</v>
      </c>
      <c r="N16" s="199">
        <v>0</v>
      </c>
      <c r="O16" s="199"/>
      <c r="P16" s="233">
        <v>150</v>
      </c>
      <c r="Q16" s="270">
        <v>2</v>
      </c>
      <c r="R16" s="271">
        <f>100+(1-P16/L16)*100*Q16</f>
        <v>100</v>
      </c>
      <c r="S16" s="202">
        <f t="shared" si="0"/>
        <v>0</v>
      </c>
      <c r="T16" s="31"/>
      <c r="U16" s="31"/>
      <c r="V16" s="32"/>
      <c r="W16" s="32"/>
    </row>
    <row r="17" spans="1:60">
      <c r="A17" s="636"/>
      <c r="B17" s="638"/>
      <c r="C17" s="206"/>
      <c r="D17" s="197"/>
      <c r="E17" s="195" t="s">
        <v>70</v>
      </c>
      <c r="F17" s="576" t="s">
        <v>418</v>
      </c>
      <c r="G17" s="577"/>
      <c r="H17" s="577"/>
      <c r="I17" s="577"/>
      <c r="J17" s="577"/>
      <c r="K17" s="577"/>
      <c r="L17" s="577"/>
      <c r="M17" s="578"/>
      <c r="N17" s="56"/>
      <c r="O17" s="56"/>
      <c r="P17" s="192"/>
      <c r="Q17" s="192"/>
      <c r="R17" s="193"/>
      <c r="S17" s="241"/>
      <c r="T17" s="192"/>
      <c r="U17" s="192"/>
      <c r="V17" s="193"/>
      <c r="W17" s="207"/>
    </row>
    <row r="18" spans="1:60" s="213" customFormat="1" ht="87.75" hidden="1" customHeight="1">
      <c r="A18" s="636"/>
      <c r="B18" s="638"/>
      <c r="C18" s="208"/>
      <c r="D18" s="294">
        <v>1</v>
      </c>
      <c r="E18" s="209" t="s">
        <v>18</v>
      </c>
      <c r="F18" s="36" t="s">
        <v>54</v>
      </c>
      <c r="G18" s="210" t="s">
        <v>505</v>
      </c>
      <c r="H18" s="36" t="s">
        <v>54</v>
      </c>
      <c r="I18" s="210" t="s">
        <v>506</v>
      </c>
      <c r="J18" s="36" t="s">
        <v>424</v>
      </c>
      <c r="K18" s="211" t="s">
        <v>425</v>
      </c>
      <c r="L18" s="371">
        <v>0</v>
      </c>
      <c r="M18" s="211" t="s">
        <v>180</v>
      </c>
      <c r="N18" s="212">
        <v>1</v>
      </c>
      <c r="O18" s="311">
        <f>$A$9*$B$10*$C$18*$D$18*N18</f>
        <v>0</v>
      </c>
      <c r="P18" s="361">
        <v>0</v>
      </c>
      <c r="Q18" s="272">
        <v>10</v>
      </c>
      <c r="R18" s="201">
        <f>100-(L18-P18)*Q18</f>
        <v>100</v>
      </c>
      <c r="S18" s="202">
        <f t="shared" si="0"/>
        <v>0</v>
      </c>
      <c r="T18" s="8"/>
      <c r="U18" s="106"/>
      <c r="V18" s="273"/>
      <c r="W18" s="38"/>
    </row>
    <row r="19" spans="1:60" ht="15.75" customHeight="1">
      <c r="A19" s="636"/>
      <c r="B19" s="638"/>
      <c r="C19" s="595">
        <v>0.62</v>
      </c>
      <c r="D19" s="214"/>
      <c r="E19" s="215" t="s">
        <v>207</v>
      </c>
      <c r="F19" s="576" t="s">
        <v>177</v>
      </c>
      <c r="G19" s="577"/>
      <c r="H19" s="577"/>
      <c r="I19" s="576" t="s">
        <v>177</v>
      </c>
      <c r="J19" s="577"/>
      <c r="K19" s="577"/>
      <c r="L19" s="372"/>
      <c r="M19" s="216"/>
      <c r="N19" s="33"/>
      <c r="O19" s="33"/>
      <c r="P19" s="217"/>
      <c r="Q19" s="217"/>
      <c r="R19" s="218"/>
      <c r="S19" s="241"/>
      <c r="T19" s="217"/>
      <c r="U19" s="217"/>
      <c r="V19" s="218"/>
      <c r="W19" s="219"/>
    </row>
    <row r="20" spans="1:60" s="122" customFormat="1" ht="37.700000000000003" hidden="1" customHeight="1">
      <c r="A20" s="636"/>
      <c r="B20" s="638"/>
      <c r="C20" s="596"/>
      <c r="D20" s="522">
        <v>0</v>
      </c>
      <c r="E20" s="572" t="s">
        <v>2</v>
      </c>
      <c r="F20" s="588" t="s">
        <v>3</v>
      </c>
      <c r="G20" s="116" t="s">
        <v>21</v>
      </c>
      <c r="H20" s="110" t="s">
        <v>10</v>
      </c>
      <c r="I20" s="116" t="s">
        <v>21</v>
      </c>
      <c r="J20" s="110" t="s">
        <v>10</v>
      </c>
      <c r="K20" s="84" t="s">
        <v>426</v>
      </c>
      <c r="L20" s="370">
        <v>100</v>
      </c>
      <c r="M20" s="137" t="s">
        <v>180</v>
      </c>
      <c r="N20" s="199">
        <v>0</v>
      </c>
      <c r="O20" s="199"/>
      <c r="P20" s="362">
        <v>100</v>
      </c>
      <c r="Q20" s="274">
        <v>1</v>
      </c>
      <c r="R20" s="272">
        <f>100+(1-P20/L20)*100*Q20</f>
        <v>100</v>
      </c>
      <c r="S20" s="202">
        <f t="shared" si="0"/>
        <v>0</v>
      </c>
      <c r="T20" s="31"/>
      <c r="U20" s="31"/>
      <c r="V20" s="39"/>
      <c r="W20" s="38"/>
      <c r="X20" s="280"/>
      <c r="Y20" s="280"/>
      <c r="Z20" s="280"/>
      <c r="AA20" s="280"/>
      <c r="AB20" s="280"/>
      <c r="AC20" s="280"/>
      <c r="AD20" s="280"/>
      <c r="AE20" s="280"/>
      <c r="AF20" s="280"/>
      <c r="AG20" s="280"/>
      <c r="AH20" s="280"/>
      <c r="AI20" s="280"/>
      <c r="AJ20" s="280"/>
      <c r="AK20" s="280"/>
      <c r="AL20" s="280"/>
      <c r="AM20" s="280"/>
      <c r="AN20" s="280"/>
      <c r="AO20" s="280"/>
      <c r="AP20" s="280"/>
      <c r="AQ20" s="280"/>
      <c r="AR20" s="280"/>
      <c r="AS20" s="280"/>
      <c r="AT20" s="280"/>
      <c r="AU20" s="280"/>
      <c r="AV20" s="280"/>
      <c r="AW20" s="280"/>
      <c r="AX20" s="280"/>
      <c r="AY20" s="280"/>
      <c r="AZ20" s="280"/>
      <c r="BA20" s="280"/>
      <c r="BB20" s="280"/>
      <c r="BC20" s="280"/>
      <c r="BD20" s="280"/>
      <c r="BE20" s="280"/>
      <c r="BF20" s="280"/>
      <c r="BG20" s="280"/>
      <c r="BH20" s="279"/>
    </row>
    <row r="21" spans="1:60" s="122" customFormat="1" ht="47.25" hidden="1" customHeight="1">
      <c r="A21" s="636"/>
      <c r="B21" s="638"/>
      <c r="C21" s="596"/>
      <c r="D21" s="531"/>
      <c r="E21" s="572"/>
      <c r="F21" s="589"/>
      <c r="G21" s="116" t="s">
        <v>22</v>
      </c>
      <c r="H21" s="110" t="s">
        <v>11</v>
      </c>
      <c r="I21" s="116" t="s">
        <v>22</v>
      </c>
      <c r="J21" s="110" t="s">
        <v>11</v>
      </c>
      <c r="K21" s="84" t="s">
        <v>427</v>
      </c>
      <c r="L21" s="370">
        <v>100</v>
      </c>
      <c r="M21" s="137" t="s">
        <v>180</v>
      </c>
      <c r="N21" s="199">
        <v>0</v>
      </c>
      <c r="O21" s="199"/>
      <c r="P21" s="362">
        <v>100</v>
      </c>
      <c r="Q21" s="8">
        <v>1</v>
      </c>
      <c r="R21" s="272">
        <f>100+(1-P21/L21)*100*Q21</f>
        <v>100</v>
      </c>
      <c r="S21" s="202">
        <f t="shared" si="0"/>
        <v>0</v>
      </c>
      <c r="T21" s="31"/>
      <c r="U21" s="31"/>
      <c r="V21" s="39"/>
      <c r="W21" s="38"/>
      <c r="X21" s="280"/>
      <c r="Y21" s="280"/>
      <c r="Z21" s="280"/>
      <c r="AA21" s="280"/>
      <c r="AB21" s="280"/>
      <c r="AC21" s="280"/>
      <c r="AD21" s="280"/>
      <c r="AE21" s="280"/>
      <c r="AF21" s="280"/>
      <c r="AG21" s="280"/>
      <c r="AH21" s="280"/>
      <c r="AI21" s="280"/>
      <c r="AJ21" s="280"/>
      <c r="AK21" s="280"/>
      <c r="AL21" s="280"/>
      <c r="AM21" s="280"/>
      <c r="AN21" s="280"/>
      <c r="AO21" s="280"/>
      <c r="AP21" s="280"/>
      <c r="AQ21" s="280"/>
      <c r="AR21" s="280"/>
      <c r="AS21" s="280"/>
      <c r="AT21" s="280"/>
      <c r="AU21" s="280"/>
      <c r="AV21" s="280"/>
      <c r="AW21" s="280"/>
      <c r="AX21" s="280"/>
      <c r="AY21" s="280"/>
      <c r="AZ21" s="280"/>
      <c r="BA21" s="280"/>
      <c r="BB21" s="280"/>
      <c r="BC21" s="280"/>
      <c r="BD21" s="280"/>
      <c r="BE21" s="280"/>
      <c r="BF21" s="280"/>
      <c r="BG21" s="280"/>
      <c r="BH21" s="279"/>
    </row>
    <row r="22" spans="1:60" s="122" customFormat="1" ht="46.7" hidden="1" customHeight="1">
      <c r="A22" s="636"/>
      <c r="B22" s="638"/>
      <c r="C22" s="596"/>
      <c r="D22" s="523"/>
      <c r="E22" s="573"/>
      <c r="F22" s="590"/>
      <c r="G22" s="116" t="s">
        <v>23</v>
      </c>
      <c r="H22" s="110" t="s">
        <v>12</v>
      </c>
      <c r="I22" s="116" t="s">
        <v>23</v>
      </c>
      <c r="J22" s="110" t="s">
        <v>12</v>
      </c>
      <c r="K22" s="84" t="s">
        <v>427</v>
      </c>
      <c r="L22" s="370">
        <v>100</v>
      </c>
      <c r="M22" s="137" t="s">
        <v>180</v>
      </c>
      <c r="N22" s="199">
        <v>0</v>
      </c>
      <c r="O22" s="199"/>
      <c r="P22" s="362">
        <v>100</v>
      </c>
      <c r="Q22" s="8">
        <v>1</v>
      </c>
      <c r="R22" s="272">
        <f>100+(1-P22/L22)*100*Q22</f>
        <v>100</v>
      </c>
      <c r="S22" s="202">
        <f t="shared" si="0"/>
        <v>0</v>
      </c>
      <c r="T22" s="31"/>
      <c r="U22" s="31"/>
      <c r="V22" s="39"/>
      <c r="W22" s="38"/>
      <c r="X22" s="280"/>
      <c r="Y22" s="280"/>
      <c r="Z22" s="280"/>
      <c r="AA22" s="280"/>
      <c r="AB22" s="280"/>
      <c r="AC22" s="280"/>
      <c r="AD22" s="280"/>
      <c r="AE22" s="280"/>
      <c r="AF22" s="280"/>
      <c r="AG22" s="280"/>
      <c r="AH22" s="280"/>
      <c r="AI22" s="280"/>
      <c r="AJ22" s="280"/>
      <c r="AK22" s="280"/>
      <c r="AL22" s="280"/>
      <c r="AM22" s="280"/>
      <c r="AN22" s="280"/>
      <c r="AO22" s="280"/>
      <c r="AP22" s="280"/>
      <c r="AQ22" s="280"/>
      <c r="AR22" s="280"/>
      <c r="AS22" s="280"/>
      <c r="AT22" s="280"/>
      <c r="AU22" s="280"/>
      <c r="AV22" s="280"/>
      <c r="AW22" s="280"/>
      <c r="AX22" s="280"/>
      <c r="AY22" s="280"/>
      <c r="AZ22" s="280"/>
      <c r="BA22" s="280"/>
      <c r="BB22" s="280"/>
      <c r="BC22" s="280"/>
      <c r="BD22" s="280"/>
      <c r="BE22" s="280"/>
      <c r="BF22" s="280"/>
      <c r="BG22" s="280"/>
      <c r="BH22" s="279"/>
    </row>
    <row r="23" spans="1:60" s="122" customFormat="1" ht="45.6" customHeight="1">
      <c r="A23" s="636"/>
      <c r="B23" s="638"/>
      <c r="C23" s="596"/>
      <c r="D23" s="522">
        <v>0.4</v>
      </c>
      <c r="E23" s="582" t="s">
        <v>4</v>
      </c>
      <c r="F23" s="592" t="s">
        <v>5</v>
      </c>
      <c r="G23" s="116" t="s">
        <v>512</v>
      </c>
      <c r="H23" s="110" t="s">
        <v>175</v>
      </c>
      <c r="I23" s="116" t="s">
        <v>513</v>
      </c>
      <c r="J23" s="110" t="s">
        <v>175</v>
      </c>
      <c r="K23" s="116" t="s">
        <v>34</v>
      </c>
      <c r="L23" s="370">
        <v>9.02</v>
      </c>
      <c r="M23" s="137" t="s">
        <v>36</v>
      </c>
      <c r="N23" s="199">
        <v>0.5</v>
      </c>
      <c r="O23" s="311">
        <f>$A$9*$B$10*$C$19*$D$23*N23</f>
        <v>3.6889999999999999E-2</v>
      </c>
      <c r="P23" s="362">
        <v>9.02</v>
      </c>
      <c r="Q23" s="8">
        <v>10</v>
      </c>
      <c r="R23" s="201">
        <f>100-(P23-L23)*Q23*10</f>
        <v>100</v>
      </c>
      <c r="S23" s="202">
        <f t="shared" si="0"/>
        <v>3.6890000000000001</v>
      </c>
      <c r="T23" s="31"/>
      <c r="U23" s="31"/>
      <c r="V23" s="39"/>
      <c r="W23" s="38"/>
      <c r="X23" s="280"/>
      <c r="Y23" s="280"/>
      <c r="Z23" s="280"/>
      <c r="AA23" s="280"/>
      <c r="AB23" s="280"/>
      <c r="AC23" s="280"/>
      <c r="AD23" s="280"/>
      <c r="AE23" s="280"/>
      <c r="AF23" s="280"/>
      <c r="AG23" s="280"/>
      <c r="AH23" s="280"/>
      <c r="AI23" s="280"/>
      <c r="AJ23" s="280"/>
      <c r="AK23" s="280"/>
      <c r="AL23" s="280"/>
      <c r="AM23" s="280"/>
      <c r="AN23" s="280"/>
      <c r="AO23" s="280"/>
      <c r="AP23" s="280"/>
      <c r="AQ23" s="280"/>
      <c r="AR23" s="280"/>
      <c r="AS23" s="280"/>
      <c r="AT23" s="280"/>
      <c r="AU23" s="280"/>
      <c r="AV23" s="280"/>
      <c r="AW23" s="280"/>
      <c r="AX23" s="280"/>
      <c r="AY23" s="280"/>
      <c r="AZ23" s="280"/>
      <c r="BA23" s="280"/>
      <c r="BB23" s="280"/>
      <c r="BC23" s="280"/>
      <c r="BD23" s="280"/>
      <c r="BE23" s="280"/>
      <c r="BF23" s="280"/>
      <c r="BG23" s="280"/>
      <c r="BH23" s="279"/>
    </row>
    <row r="24" spans="1:60" s="122" customFormat="1" ht="36" customHeight="1">
      <c r="A24" s="636"/>
      <c r="B24" s="638"/>
      <c r="C24" s="596"/>
      <c r="D24" s="523"/>
      <c r="E24" s="582"/>
      <c r="F24" s="593"/>
      <c r="G24" s="116" t="s">
        <v>514</v>
      </c>
      <c r="H24" s="110" t="s">
        <v>62</v>
      </c>
      <c r="I24" s="116" t="s">
        <v>515</v>
      </c>
      <c r="J24" s="110" t="s">
        <v>469</v>
      </c>
      <c r="K24" s="116" t="s">
        <v>470</v>
      </c>
      <c r="L24" s="370">
        <v>503</v>
      </c>
      <c r="M24" s="137" t="s">
        <v>180</v>
      </c>
      <c r="N24" s="199">
        <v>0.5</v>
      </c>
      <c r="O24" s="311">
        <f>$A$9*$B$10*$C$19*$D$23*N24</f>
        <v>3.6889999999999999E-2</v>
      </c>
      <c r="P24" s="362">
        <v>503</v>
      </c>
      <c r="Q24" s="8">
        <f>P24-L24</f>
        <v>0</v>
      </c>
      <c r="R24" s="201">
        <f>100+Q24*2</f>
        <v>100</v>
      </c>
      <c r="S24" s="202">
        <f t="shared" si="0"/>
        <v>3.6890000000000001</v>
      </c>
      <c r="T24" s="31"/>
      <c r="U24" s="31"/>
      <c r="V24" s="275"/>
      <c r="W24" s="38"/>
      <c r="X24" s="280"/>
      <c r="Y24" s="280"/>
      <c r="Z24" s="280"/>
      <c r="AA24" s="280"/>
      <c r="AB24" s="280"/>
      <c r="AC24" s="280"/>
      <c r="AD24" s="280"/>
      <c r="AE24" s="280"/>
      <c r="AF24" s="280"/>
      <c r="AG24" s="280"/>
      <c r="AH24" s="280"/>
      <c r="AI24" s="280"/>
      <c r="AJ24" s="280"/>
      <c r="AK24" s="280"/>
      <c r="AL24" s="280"/>
      <c r="AM24" s="280"/>
      <c r="AN24" s="280"/>
      <c r="AO24" s="280"/>
      <c r="AP24" s="280"/>
      <c r="AQ24" s="280"/>
      <c r="AR24" s="280"/>
      <c r="AS24" s="280"/>
      <c r="AT24" s="280"/>
      <c r="AU24" s="280"/>
      <c r="AV24" s="280"/>
      <c r="AW24" s="280"/>
      <c r="AX24" s="280"/>
      <c r="AY24" s="280"/>
      <c r="AZ24" s="280"/>
      <c r="BA24" s="280"/>
      <c r="BB24" s="280"/>
      <c r="BC24" s="280"/>
      <c r="BD24" s="280"/>
      <c r="BE24" s="280"/>
      <c r="BF24" s="280"/>
      <c r="BG24" s="280"/>
      <c r="BH24" s="279"/>
    </row>
    <row r="25" spans="1:60" s="122" customFormat="1" ht="63" customHeight="1">
      <c r="A25" s="636"/>
      <c r="B25" s="638"/>
      <c r="C25" s="596"/>
      <c r="D25" s="594">
        <v>0.6</v>
      </c>
      <c r="E25" s="582" t="s">
        <v>13</v>
      </c>
      <c r="F25" s="591" t="s">
        <v>7</v>
      </c>
      <c r="G25" s="142" t="s">
        <v>516</v>
      </c>
      <c r="H25" s="110" t="s">
        <v>770</v>
      </c>
      <c r="I25" s="142" t="s">
        <v>517</v>
      </c>
      <c r="J25" s="110" t="s">
        <v>770</v>
      </c>
      <c r="K25" s="116" t="s">
        <v>250</v>
      </c>
      <c r="L25" s="370">
        <v>7</v>
      </c>
      <c r="M25" s="137" t="s">
        <v>180</v>
      </c>
      <c r="N25" s="199">
        <v>0.33</v>
      </c>
      <c r="O25" s="311">
        <f>$A$9*$B$10*$C$19*$D$25*N25</f>
        <v>3.6521100000000001E-2</v>
      </c>
      <c r="P25" s="362">
        <v>7</v>
      </c>
      <c r="Q25" s="8">
        <v>2</v>
      </c>
      <c r="R25" s="201">
        <f>100-(P25-L25)*10*Q25</f>
        <v>100</v>
      </c>
      <c r="S25" s="202">
        <f t="shared" si="0"/>
        <v>3.65211</v>
      </c>
      <c r="T25" s="31"/>
      <c r="U25" s="31"/>
      <c r="V25" s="39"/>
      <c r="W25" s="38"/>
      <c r="X25" s="280"/>
      <c r="Y25" s="280"/>
      <c r="Z25" s="280"/>
      <c r="AA25" s="280"/>
      <c r="AB25" s="280"/>
      <c r="AC25" s="280"/>
      <c r="AD25" s="280"/>
      <c r="AE25" s="280"/>
      <c r="AF25" s="280"/>
      <c r="AG25" s="280"/>
      <c r="AH25" s="280"/>
      <c r="AI25" s="280"/>
      <c r="AJ25" s="280"/>
      <c r="AK25" s="280"/>
      <c r="AL25" s="280"/>
      <c r="AM25" s="280"/>
      <c r="AN25" s="280"/>
      <c r="AO25" s="280"/>
      <c r="AP25" s="280"/>
      <c r="AQ25" s="280"/>
      <c r="AR25" s="280"/>
      <c r="AS25" s="280"/>
      <c r="AT25" s="280"/>
      <c r="AU25" s="280"/>
      <c r="AV25" s="280"/>
      <c r="AW25" s="280"/>
      <c r="AX25" s="280"/>
      <c r="AY25" s="280"/>
      <c r="AZ25" s="280"/>
      <c r="BA25" s="280"/>
      <c r="BB25" s="280"/>
      <c r="BC25" s="280"/>
      <c r="BD25" s="280"/>
      <c r="BE25" s="280"/>
      <c r="BF25" s="280"/>
      <c r="BG25" s="280"/>
      <c r="BH25" s="279"/>
    </row>
    <row r="26" spans="1:60" s="122" customFormat="1" ht="63" customHeight="1">
      <c r="A26" s="636"/>
      <c r="B26" s="638"/>
      <c r="C26" s="596"/>
      <c r="D26" s="594"/>
      <c r="E26" s="582"/>
      <c r="F26" s="591"/>
      <c r="G26" s="410" t="s">
        <v>519</v>
      </c>
      <c r="H26" s="412" t="s">
        <v>61</v>
      </c>
      <c r="I26" s="82" t="s">
        <v>520</v>
      </c>
      <c r="J26" s="110" t="s">
        <v>771</v>
      </c>
      <c r="K26" s="116" t="s">
        <v>250</v>
      </c>
      <c r="L26" s="370">
        <v>3</v>
      </c>
      <c r="M26" s="137" t="s">
        <v>180</v>
      </c>
      <c r="N26" s="199">
        <v>0.33</v>
      </c>
      <c r="O26" s="311">
        <f>$A$9*$B$10*$C$19*$D$25*N26</f>
        <v>3.6521100000000001E-2</v>
      </c>
      <c r="P26" s="362">
        <v>3</v>
      </c>
      <c r="Q26" s="8">
        <v>2</v>
      </c>
      <c r="R26" s="201">
        <f>100-(P26-L26)*10*Q26</f>
        <v>100</v>
      </c>
      <c r="S26" s="202">
        <f t="shared" si="0"/>
        <v>3.65211</v>
      </c>
      <c r="T26" s="31"/>
      <c r="U26" s="31"/>
      <c r="V26" s="39"/>
      <c r="W26" s="38"/>
      <c r="X26" s="280"/>
      <c r="Y26" s="280"/>
      <c r="Z26" s="280"/>
      <c r="AA26" s="280"/>
      <c r="AB26" s="280"/>
      <c r="AC26" s="280"/>
      <c r="AD26" s="280"/>
      <c r="AE26" s="280"/>
      <c r="AF26" s="280"/>
      <c r="AG26" s="280"/>
      <c r="AH26" s="280"/>
      <c r="AI26" s="280"/>
      <c r="AJ26" s="280"/>
      <c r="AK26" s="280"/>
      <c r="AL26" s="280"/>
      <c r="AM26" s="280"/>
      <c r="AN26" s="280"/>
      <c r="AO26" s="280"/>
      <c r="AP26" s="280"/>
      <c r="AQ26" s="280"/>
      <c r="AR26" s="280"/>
      <c r="AS26" s="280"/>
      <c r="AT26" s="280"/>
      <c r="AU26" s="280"/>
      <c r="AV26" s="280"/>
      <c r="AW26" s="280"/>
      <c r="AX26" s="280"/>
      <c r="AY26" s="280"/>
      <c r="AZ26" s="280"/>
      <c r="BA26" s="280"/>
      <c r="BB26" s="280"/>
      <c r="BC26" s="280"/>
      <c r="BD26" s="280"/>
      <c r="BE26" s="280"/>
      <c r="BF26" s="280"/>
      <c r="BG26" s="280"/>
      <c r="BH26" s="279"/>
    </row>
    <row r="27" spans="1:60" s="122" customFormat="1" ht="55.5" customHeight="1">
      <c r="A27" s="636"/>
      <c r="B27" s="638"/>
      <c r="C27" s="596"/>
      <c r="D27" s="594"/>
      <c r="E27" s="582"/>
      <c r="F27" s="591"/>
      <c r="G27" s="411"/>
      <c r="H27" s="413"/>
      <c r="I27" s="82" t="s">
        <v>772</v>
      </c>
      <c r="J27" s="110" t="s">
        <v>773</v>
      </c>
      <c r="K27" s="116" t="s">
        <v>250</v>
      </c>
      <c r="L27" s="370">
        <v>5</v>
      </c>
      <c r="M27" s="137" t="s">
        <v>180</v>
      </c>
      <c r="N27" s="199">
        <v>0.34</v>
      </c>
      <c r="O27" s="311">
        <f>$A$9*$B$10*$C$19*$D$25*N27</f>
        <v>3.7627800000000003E-2</v>
      </c>
      <c r="P27" s="362">
        <v>5</v>
      </c>
      <c r="Q27" s="8">
        <v>2</v>
      </c>
      <c r="R27" s="201">
        <f>100-(P27-L27)*10*Q27</f>
        <v>100</v>
      </c>
      <c r="S27" s="202">
        <f t="shared" si="0"/>
        <v>3.7627800000000002</v>
      </c>
      <c r="T27" s="31"/>
      <c r="U27" s="31"/>
      <c r="V27" s="39"/>
      <c r="W27" s="38"/>
      <c r="X27" s="280"/>
      <c r="Y27" s="280"/>
      <c r="Z27" s="280"/>
      <c r="AA27" s="280"/>
      <c r="AB27" s="280"/>
      <c r="AC27" s="280"/>
      <c r="AD27" s="280"/>
      <c r="AE27" s="280"/>
      <c r="AF27" s="280"/>
      <c r="AG27" s="280"/>
      <c r="AH27" s="280"/>
      <c r="AI27" s="280"/>
      <c r="AJ27" s="280"/>
      <c r="AK27" s="280"/>
      <c r="AL27" s="280"/>
      <c r="AM27" s="280"/>
      <c r="AN27" s="280"/>
      <c r="AO27" s="280"/>
      <c r="AP27" s="280"/>
      <c r="AQ27" s="280"/>
      <c r="AR27" s="280"/>
      <c r="AS27" s="280"/>
      <c r="AT27" s="280"/>
      <c r="AU27" s="280"/>
      <c r="AV27" s="280"/>
      <c r="AW27" s="280"/>
      <c r="AX27" s="280"/>
      <c r="AY27" s="280"/>
      <c r="AZ27" s="280"/>
      <c r="BA27" s="280"/>
      <c r="BB27" s="280"/>
      <c r="BC27" s="280"/>
      <c r="BD27" s="280"/>
      <c r="BE27" s="280"/>
      <c r="BF27" s="280"/>
      <c r="BG27" s="280"/>
      <c r="BH27" s="279"/>
    </row>
    <row r="28" spans="1:60" s="122" customFormat="1" ht="45" hidden="1" customHeight="1">
      <c r="A28" s="636"/>
      <c r="B28" s="638"/>
      <c r="C28" s="596"/>
      <c r="D28" s="594"/>
      <c r="E28" s="582"/>
      <c r="F28" s="591"/>
      <c r="G28" s="142" t="s">
        <v>44</v>
      </c>
      <c r="H28" s="198" t="s">
        <v>56</v>
      </c>
      <c r="I28" s="142" t="s">
        <v>44</v>
      </c>
      <c r="J28" s="198" t="s">
        <v>56</v>
      </c>
      <c r="K28" s="142" t="s">
        <v>34</v>
      </c>
      <c r="L28" s="370">
        <v>15</v>
      </c>
      <c r="M28" s="137" t="s">
        <v>180</v>
      </c>
      <c r="N28" s="199">
        <v>0</v>
      </c>
      <c r="O28" s="311"/>
      <c r="P28" s="362">
        <v>15</v>
      </c>
      <c r="Q28" s="31"/>
      <c r="R28" s="121">
        <f>100+(P28-L28)*10</f>
        <v>100</v>
      </c>
      <c r="S28" s="202"/>
      <c r="T28" s="31"/>
      <c r="U28" s="31"/>
      <c r="V28" s="39"/>
      <c r="W28" s="38"/>
      <c r="X28" s="280"/>
      <c r="Y28" s="280"/>
      <c r="Z28" s="280"/>
      <c r="AA28" s="280"/>
      <c r="AB28" s="280"/>
      <c r="AC28" s="280"/>
      <c r="AD28" s="280"/>
      <c r="AE28" s="280"/>
      <c r="AF28" s="280"/>
      <c r="AG28" s="280"/>
      <c r="AH28" s="280"/>
      <c r="AI28" s="280"/>
      <c r="AJ28" s="280"/>
      <c r="AK28" s="280"/>
      <c r="AL28" s="280"/>
      <c r="AM28" s="280"/>
      <c r="AN28" s="280"/>
      <c r="AO28" s="280"/>
      <c r="AP28" s="280"/>
      <c r="AQ28" s="280"/>
      <c r="AR28" s="280"/>
      <c r="AS28" s="280"/>
      <c r="AT28" s="280"/>
      <c r="AU28" s="280"/>
      <c r="AV28" s="280"/>
      <c r="AW28" s="280"/>
      <c r="AX28" s="280"/>
      <c r="AY28" s="280"/>
      <c r="AZ28" s="280"/>
      <c r="BA28" s="280"/>
      <c r="BB28" s="280"/>
      <c r="BC28" s="280"/>
      <c r="BD28" s="280"/>
      <c r="BE28" s="280"/>
      <c r="BF28" s="280"/>
      <c r="BG28" s="280"/>
      <c r="BH28" s="279"/>
    </row>
    <row r="29" spans="1:60" s="122" customFormat="1" ht="44.25" hidden="1" customHeight="1">
      <c r="A29" s="636"/>
      <c r="B29" s="638"/>
      <c r="C29" s="596"/>
      <c r="D29" s="294"/>
      <c r="E29" s="205" t="s">
        <v>6</v>
      </c>
      <c r="F29" s="276" t="s">
        <v>9</v>
      </c>
      <c r="G29" s="116" t="s">
        <v>521</v>
      </c>
      <c r="H29" s="110" t="s">
        <v>212</v>
      </c>
      <c r="I29" s="116" t="s">
        <v>522</v>
      </c>
      <c r="J29" s="110" t="s">
        <v>212</v>
      </c>
      <c r="K29" s="243" t="s">
        <v>179</v>
      </c>
      <c r="L29" s="370">
        <v>0</v>
      </c>
      <c r="M29" s="137" t="s">
        <v>180</v>
      </c>
      <c r="N29" s="199">
        <v>1</v>
      </c>
      <c r="O29" s="311">
        <f>$A$9*$B$10*$C$19*$D$29*N29</f>
        <v>0</v>
      </c>
      <c r="P29" s="233">
        <v>0</v>
      </c>
      <c r="Q29" s="8">
        <v>10</v>
      </c>
      <c r="R29" s="201">
        <f>100-(P29-L29)*Q29</f>
        <v>100</v>
      </c>
      <c r="S29" s="202">
        <f t="shared" si="0"/>
        <v>0</v>
      </c>
      <c r="T29" s="31"/>
      <c r="U29" s="31"/>
      <c r="V29" s="39"/>
      <c r="W29" s="38"/>
      <c r="X29" s="280"/>
      <c r="Y29" s="280"/>
      <c r="Z29" s="280"/>
      <c r="AA29" s="280"/>
      <c r="AB29" s="280"/>
      <c r="AC29" s="280"/>
      <c r="AD29" s="280"/>
      <c r="AE29" s="280"/>
      <c r="AF29" s="280"/>
      <c r="AG29" s="280"/>
      <c r="AH29" s="280"/>
      <c r="AI29" s="280"/>
      <c r="AJ29" s="280"/>
      <c r="AK29" s="280"/>
      <c r="AL29" s="280"/>
      <c r="AM29" s="280"/>
      <c r="AN29" s="280"/>
      <c r="AO29" s="280"/>
      <c r="AP29" s="280"/>
      <c r="AQ29" s="280"/>
      <c r="AR29" s="280"/>
      <c r="AS29" s="280"/>
      <c r="AT29" s="280"/>
      <c r="AU29" s="280"/>
      <c r="AV29" s="280"/>
      <c r="AW29" s="280"/>
      <c r="AX29" s="280"/>
      <c r="AY29" s="280"/>
      <c r="AZ29" s="280"/>
      <c r="BA29" s="280"/>
      <c r="BB29" s="280"/>
      <c r="BC29" s="280"/>
      <c r="BD29" s="280"/>
      <c r="BE29" s="280"/>
      <c r="BF29" s="280"/>
      <c r="BG29" s="280"/>
      <c r="BH29" s="279"/>
    </row>
    <row r="30" spans="1:60" ht="27" customHeight="1">
      <c r="A30" s="636"/>
      <c r="B30" s="638"/>
      <c r="C30" s="595">
        <v>0</v>
      </c>
      <c r="D30" s="194"/>
      <c r="E30" s="220" t="s">
        <v>216</v>
      </c>
      <c r="F30" s="576" t="s">
        <v>178</v>
      </c>
      <c r="G30" s="577"/>
      <c r="H30" s="577"/>
      <c r="I30" s="577"/>
      <c r="J30" s="577"/>
      <c r="K30" s="577"/>
      <c r="L30" s="577"/>
      <c r="M30" s="578"/>
      <c r="N30" s="221"/>
      <c r="O30" s="221"/>
      <c r="P30" s="192"/>
      <c r="Q30" s="192"/>
      <c r="R30" s="222"/>
      <c r="S30" s="223"/>
      <c r="T30" s="192"/>
      <c r="U30" s="192"/>
      <c r="V30" s="222"/>
      <c r="W30" s="223"/>
    </row>
    <row r="31" spans="1:60" s="225" customFormat="1" ht="30.6" hidden="1" customHeight="1">
      <c r="A31" s="636"/>
      <c r="B31" s="638"/>
      <c r="C31" s="596"/>
      <c r="D31" s="522">
        <v>0</v>
      </c>
      <c r="E31" s="584" t="s">
        <v>24</v>
      </c>
      <c r="F31" s="586" t="s">
        <v>57</v>
      </c>
      <c r="G31" s="210" t="s">
        <v>25</v>
      </c>
      <c r="H31" s="110" t="s">
        <v>14</v>
      </c>
      <c r="I31" s="110"/>
      <c r="J31" s="110"/>
      <c r="K31" s="26" t="s">
        <v>46</v>
      </c>
      <c r="L31" s="373"/>
      <c r="M31" s="137" t="s">
        <v>36</v>
      </c>
      <c r="N31" s="224">
        <v>0</v>
      </c>
      <c r="O31" s="224"/>
      <c r="P31" s="363"/>
      <c r="Q31" s="41"/>
      <c r="R31" s="39"/>
      <c r="S31" s="38"/>
      <c r="T31" s="41"/>
      <c r="U31" s="41"/>
      <c r="V31" s="39"/>
      <c r="W31" s="38"/>
    </row>
    <row r="32" spans="1:60" s="225" customFormat="1" ht="36" hidden="1" customHeight="1">
      <c r="A32" s="636"/>
      <c r="B32" s="639"/>
      <c r="C32" s="652"/>
      <c r="D32" s="583"/>
      <c r="E32" s="585"/>
      <c r="F32" s="587"/>
      <c r="G32" s="210" t="s">
        <v>26</v>
      </c>
      <c r="H32" s="110" t="s">
        <v>43</v>
      </c>
      <c r="I32" s="210" t="s">
        <v>26</v>
      </c>
      <c r="J32" s="110" t="s">
        <v>43</v>
      </c>
      <c r="K32" s="26" t="s">
        <v>236</v>
      </c>
      <c r="L32" s="373">
        <v>10</v>
      </c>
      <c r="M32" s="137" t="s">
        <v>430</v>
      </c>
      <c r="N32" s="224">
        <v>0</v>
      </c>
      <c r="O32" s="224"/>
      <c r="P32" s="363">
        <v>10</v>
      </c>
      <c r="Q32" s="41">
        <v>2</v>
      </c>
      <c r="R32" s="201">
        <f>100-(P32-L32)*Q32</f>
        <v>100</v>
      </c>
      <c r="S32" s="202">
        <f>$A$9*$B$10*$C$30*$D$31*N32*R32</f>
        <v>0</v>
      </c>
      <c r="T32" s="41"/>
      <c r="U32" s="41"/>
      <c r="V32" s="39"/>
      <c r="W32" s="38"/>
    </row>
    <row r="33" spans="1:23" s="225" customFormat="1" ht="12.75" customHeight="1">
      <c r="A33" s="636"/>
      <c r="E33" s="57"/>
      <c r="F33" s="57"/>
      <c r="G33" s="209"/>
      <c r="H33" s="226"/>
      <c r="I33" s="226"/>
      <c r="J33" s="226"/>
      <c r="K33" s="227"/>
      <c r="L33" s="374"/>
      <c r="M33" s="228"/>
      <c r="N33" s="229"/>
      <c r="O33" s="229"/>
      <c r="P33" s="364"/>
      <c r="Q33" s="230"/>
      <c r="R33" s="42"/>
      <c r="S33" s="43"/>
      <c r="T33" s="230"/>
      <c r="U33" s="230"/>
      <c r="V33" s="42"/>
      <c r="W33" s="43"/>
    </row>
    <row r="34" spans="1:23" ht="20.25" customHeight="1">
      <c r="A34" s="636"/>
      <c r="B34" s="637">
        <v>0.53</v>
      </c>
      <c r="C34" s="231"/>
      <c r="D34" s="231"/>
      <c r="E34" s="231" t="s">
        <v>191</v>
      </c>
      <c r="F34" s="579" t="s">
        <v>192</v>
      </c>
      <c r="G34" s="580"/>
      <c r="H34" s="580"/>
      <c r="I34" s="580"/>
      <c r="J34" s="580"/>
      <c r="K34" s="580"/>
      <c r="L34" s="580"/>
      <c r="M34" s="581"/>
      <c r="N34" s="281"/>
      <c r="O34" s="281"/>
      <c r="P34" s="233"/>
      <c r="Q34" s="282"/>
      <c r="R34" s="283"/>
      <c r="S34" s="284">
        <f>SUM(S35:S91)</f>
        <v>45.050000000000004</v>
      </c>
      <c r="T34" s="282"/>
      <c r="U34" s="282"/>
      <c r="V34" s="285"/>
      <c r="W34" s="286"/>
    </row>
    <row r="35" spans="1:23" s="134" customFormat="1" ht="21" customHeight="1">
      <c r="A35" s="636"/>
      <c r="B35" s="638"/>
      <c r="C35" s="532">
        <v>0</v>
      </c>
      <c r="D35" s="237"/>
      <c r="E35" s="237" t="s">
        <v>217</v>
      </c>
      <c r="F35" s="562" t="s">
        <v>193</v>
      </c>
      <c r="G35" s="563"/>
      <c r="H35" s="563"/>
      <c r="I35" s="563"/>
      <c r="J35" s="563"/>
      <c r="K35" s="563"/>
      <c r="L35" s="563"/>
      <c r="M35" s="564"/>
      <c r="N35" s="238"/>
      <c r="O35" s="238"/>
      <c r="P35" s="239"/>
      <c r="Q35" s="239"/>
      <c r="R35" s="240"/>
      <c r="S35" s="241"/>
      <c r="T35" s="242"/>
      <c r="U35" s="242"/>
      <c r="V35" s="234"/>
      <c r="W35" s="235"/>
    </row>
    <row r="36" spans="1:23" s="35" customFormat="1" ht="47.25">
      <c r="A36" s="636"/>
      <c r="B36" s="638"/>
      <c r="C36" s="541"/>
      <c r="D36" s="565">
        <v>0</v>
      </c>
      <c r="E36" s="568" t="s">
        <v>113</v>
      </c>
      <c r="F36" s="569" t="s">
        <v>243</v>
      </c>
      <c r="G36" s="354" t="s">
        <v>541</v>
      </c>
      <c r="H36" s="394" t="s">
        <v>254</v>
      </c>
      <c r="I36" s="354" t="s">
        <v>542</v>
      </c>
      <c r="J36" s="394" t="s">
        <v>485</v>
      </c>
      <c r="K36" s="354" t="s">
        <v>179</v>
      </c>
      <c r="L36" s="375">
        <v>0</v>
      </c>
      <c r="M36" s="395" t="s">
        <v>180</v>
      </c>
      <c r="N36" s="347">
        <v>0.2</v>
      </c>
      <c r="O36" s="396">
        <f>$A$9*$B$34*$C$35*$D$36*N36</f>
        <v>0</v>
      </c>
      <c r="P36" s="365">
        <v>0</v>
      </c>
      <c r="Q36" s="354">
        <v>10</v>
      </c>
      <c r="R36" s="349">
        <f t="shared" ref="R36:R42" si="1">100-(P36-L36)*Q36</f>
        <v>100</v>
      </c>
      <c r="S36" s="350">
        <f>R36*O36</f>
        <v>0</v>
      </c>
      <c r="T36" s="397"/>
      <c r="U36" s="397"/>
      <c r="V36" s="398"/>
      <c r="W36" s="399"/>
    </row>
    <row r="37" spans="1:23" s="35" customFormat="1" ht="47.25">
      <c r="A37" s="636"/>
      <c r="B37" s="638"/>
      <c r="C37" s="541"/>
      <c r="D37" s="566"/>
      <c r="E37" s="568"/>
      <c r="F37" s="570"/>
      <c r="G37" s="354" t="s">
        <v>543</v>
      </c>
      <c r="H37" s="394" t="s">
        <v>255</v>
      </c>
      <c r="I37" s="354" t="s">
        <v>544</v>
      </c>
      <c r="J37" s="394" t="s">
        <v>459</v>
      </c>
      <c r="K37" s="354" t="s">
        <v>179</v>
      </c>
      <c r="L37" s="375">
        <v>0</v>
      </c>
      <c r="M37" s="395" t="s">
        <v>180</v>
      </c>
      <c r="N37" s="347">
        <v>0.2</v>
      </c>
      <c r="O37" s="396">
        <f>$A$9*$B$34*$C$35*$D$36*N37</f>
        <v>0</v>
      </c>
      <c r="P37" s="365">
        <v>0</v>
      </c>
      <c r="Q37" s="354">
        <v>10</v>
      </c>
      <c r="R37" s="349">
        <f t="shared" si="1"/>
        <v>100</v>
      </c>
      <c r="S37" s="350">
        <f t="shared" ref="S37:S61" si="2">R37*O37</f>
        <v>0</v>
      </c>
      <c r="T37" s="397"/>
      <c r="U37" s="397"/>
      <c r="V37" s="398"/>
      <c r="W37" s="399"/>
    </row>
    <row r="38" spans="1:23" s="35" customFormat="1" ht="47.25">
      <c r="A38" s="636"/>
      <c r="B38" s="638"/>
      <c r="C38" s="541"/>
      <c r="D38" s="566"/>
      <c r="E38" s="568"/>
      <c r="F38" s="570"/>
      <c r="G38" s="354" t="s">
        <v>545</v>
      </c>
      <c r="H38" s="394" t="s">
        <v>256</v>
      </c>
      <c r="I38" s="354" t="s">
        <v>546</v>
      </c>
      <c r="J38" s="394" t="s">
        <v>460</v>
      </c>
      <c r="K38" s="354" t="s">
        <v>179</v>
      </c>
      <c r="L38" s="375">
        <v>0</v>
      </c>
      <c r="M38" s="395" t="s">
        <v>180</v>
      </c>
      <c r="N38" s="347">
        <v>0.2</v>
      </c>
      <c r="O38" s="396">
        <f>$A$9*$B$34*$C$35*$D$36*N38</f>
        <v>0</v>
      </c>
      <c r="P38" s="365">
        <v>0</v>
      </c>
      <c r="Q38" s="354">
        <v>10</v>
      </c>
      <c r="R38" s="349">
        <f t="shared" si="1"/>
        <v>100</v>
      </c>
      <c r="S38" s="350">
        <f t="shared" si="2"/>
        <v>0</v>
      </c>
      <c r="T38" s="397"/>
      <c r="U38" s="397"/>
      <c r="V38" s="398"/>
      <c r="W38" s="399"/>
    </row>
    <row r="39" spans="1:23" s="35" customFormat="1" ht="47.25">
      <c r="A39" s="636"/>
      <c r="B39" s="638"/>
      <c r="C39" s="541"/>
      <c r="D39" s="566"/>
      <c r="E39" s="568"/>
      <c r="F39" s="570"/>
      <c r="G39" s="354" t="s">
        <v>547</v>
      </c>
      <c r="H39" s="394" t="s">
        <v>257</v>
      </c>
      <c r="I39" s="354" t="s">
        <v>548</v>
      </c>
      <c r="J39" s="394" t="s">
        <v>461</v>
      </c>
      <c r="K39" s="354" t="s">
        <v>179</v>
      </c>
      <c r="L39" s="375">
        <v>0</v>
      </c>
      <c r="M39" s="395" t="s">
        <v>180</v>
      </c>
      <c r="N39" s="347">
        <v>0.2</v>
      </c>
      <c r="O39" s="396">
        <f>$A$9*$B$34*$C$35*$D$36*N39</f>
        <v>0</v>
      </c>
      <c r="P39" s="365">
        <v>0</v>
      </c>
      <c r="Q39" s="354">
        <v>10</v>
      </c>
      <c r="R39" s="349">
        <f t="shared" si="1"/>
        <v>100</v>
      </c>
      <c r="S39" s="350">
        <f t="shared" si="2"/>
        <v>0</v>
      </c>
      <c r="T39" s="397"/>
      <c r="U39" s="397"/>
      <c r="V39" s="398"/>
      <c r="W39" s="399"/>
    </row>
    <row r="40" spans="1:23" s="35" customFormat="1" ht="31.5">
      <c r="A40" s="636"/>
      <c r="B40" s="638"/>
      <c r="C40" s="541"/>
      <c r="D40" s="567"/>
      <c r="E40" s="568"/>
      <c r="F40" s="571"/>
      <c r="G40" s="354" t="s">
        <v>549</v>
      </c>
      <c r="H40" s="400" t="s">
        <v>258</v>
      </c>
      <c r="I40" s="354" t="s">
        <v>755</v>
      </c>
      <c r="J40" s="401" t="s">
        <v>462</v>
      </c>
      <c r="K40" s="354" t="s">
        <v>179</v>
      </c>
      <c r="L40" s="375">
        <v>0</v>
      </c>
      <c r="M40" s="395" t="s">
        <v>180</v>
      </c>
      <c r="N40" s="347">
        <v>0.2</v>
      </c>
      <c r="O40" s="396">
        <f>$A$9*$B$34*$C$35*$D$36*N40</f>
        <v>0</v>
      </c>
      <c r="P40" s="365">
        <v>0</v>
      </c>
      <c r="Q40" s="354">
        <v>10</v>
      </c>
      <c r="R40" s="349">
        <f t="shared" si="1"/>
        <v>100</v>
      </c>
      <c r="S40" s="350">
        <f t="shared" si="2"/>
        <v>0</v>
      </c>
      <c r="T40" s="397"/>
      <c r="U40" s="397"/>
      <c r="V40" s="398"/>
      <c r="W40" s="399"/>
    </row>
    <row r="41" spans="1:23" s="35" customFormat="1" ht="34.5" hidden="1" customHeight="1">
      <c r="A41" s="636"/>
      <c r="B41" s="638"/>
      <c r="C41" s="541"/>
      <c r="D41" s="317"/>
      <c r="E41" s="142" t="s">
        <v>73</v>
      </c>
      <c r="F41" s="137" t="s">
        <v>74</v>
      </c>
      <c r="G41" s="10" t="s">
        <v>559</v>
      </c>
      <c r="H41" s="137" t="s">
        <v>428</v>
      </c>
      <c r="I41" s="142" t="s">
        <v>560</v>
      </c>
      <c r="J41" s="137" t="s">
        <v>441</v>
      </c>
      <c r="K41" s="243" t="s">
        <v>179</v>
      </c>
      <c r="L41" s="373">
        <v>0</v>
      </c>
      <c r="M41" s="137" t="s">
        <v>180</v>
      </c>
      <c r="N41" s="200">
        <v>1</v>
      </c>
      <c r="O41" s="311">
        <f>$A$9*$B$34*$C$35*$D$41*N41</f>
        <v>0</v>
      </c>
      <c r="P41" s="363">
        <v>0</v>
      </c>
      <c r="Q41" s="243">
        <v>10</v>
      </c>
      <c r="R41" s="201">
        <f t="shared" si="1"/>
        <v>100</v>
      </c>
      <c r="S41" s="202">
        <f t="shared" si="2"/>
        <v>0</v>
      </c>
      <c r="T41" s="45"/>
      <c r="U41" s="45"/>
      <c r="V41" s="42"/>
      <c r="W41" s="44"/>
    </row>
    <row r="42" spans="1:23" s="35" customFormat="1" ht="33" hidden="1" customHeight="1">
      <c r="A42" s="636"/>
      <c r="B42" s="638"/>
      <c r="C42" s="541"/>
      <c r="D42" s="317"/>
      <c r="E42" s="142" t="s">
        <v>75</v>
      </c>
      <c r="F42" s="137" t="s">
        <v>76</v>
      </c>
      <c r="G42" s="11" t="s">
        <v>561</v>
      </c>
      <c r="H42" s="137" t="s">
        <v>429</v>
      </c>
      <c r="I42" s="142" t="s">
        <v>562</v>
      </c>
      <c r="J42" s="137" t="s">
        <v>442</v>
      </c>
      <c r="K42" s="243" t="s">
        <v>179</v>
      </c>
      <c r="L42" s="373">
        <v>0</v>
      </c>
      <c r="M42" s="137" t="s">
        <v>180</v>
      </c>
      <c r="N42" s="200">
        <v>1</v>
      </c>
      <c r="O42" s="311">
        <f>$A$9*$B$34*$C$35*$D$42*N42</f>
        <v>0</v>
      </c>
      <c r="P42" s="363">
        <v>0</v>
      </c>
      <c r="Q42" s="243">
        <v>10</v>
      </c>
      <c r="R42" s="201">
        <f t="shared" si="1"/>
        <v>100</v>
      </c>
      <c r="S42" s="202">
        <f t="shared" si="2"/>
        <v>0</v>
      </c>
      <c r="T42" s="45"/>
      <c r="U42" s="45"/>
      <c r="V42" s="42"/>
      <c r="W42" s="44"/>
    </row>
    <row r="43" spans="1:23" s="60" customFormat="1" ht="24" customHeight="1">
      <c r="A43" s="636"/>
      <c r="B43" s="638"/>
      <c r="C43" s="532">
        <v>0.52</v>
      </c>
      <c r="D43" s="244"/>
      <c r="E43" s="215" t="s">
        <v>223</v>
      </c>
      <c r="F43" s="538" t="s">
        <v>77</v>
      </c>
      <c r="G43" s="539"/>
      <c r="H43" s="539"/>
      <c r="I43" s="539"/>
      <c r="J43" s="539"/>
      <c r="K43" s="539"/>
      <c r="L43" s="539"/>
      <c r="M43" s="540"/>
      <c r="N43" s="232"/>
      <c r="O43" s="232"/>
      <c r="P43" s="120"/>
      <c r="Q43" s="120"/>
      <c r="R43" s="120"/>
      <c r="S43" s="241"/>
      <c r="T43" s="245"/>
      <c r="U43" s="245"/>
      <c r="V43" s="246"/>
      <c r="W43" s="247"/>
    </row>
    <row r="44" spans="1:23" s="35" customFormat="1" ht="32.25" customHeight="1">
      <c r="A44" s="636"/>
      <c r="B44" s="638"/>
      <c r="C44" s="541"/>
      <c r="D44" s="522">
        <v>0.17</v>
      </c>
      <c r="E44" s="519" t="s">
        <v>124</v>
      </c>
      <c r="F44" s="535" t="s">
        <v>125</v>
      </c>
      <c r="G44" s="243" t="s">
        <v>571</v>
      </c>
      <c r="H44" s="243" t="s">
        <v>463</v>
      </c>
      <c r="I44" s="243" t="s">
        <v>572</v>
      </c>
      <c r="J44" s="243" t="s">
        <v>125</v>
      </c>
      <c r="K44" s="243" t="s">
        <v>179</v>
      </c>
      <c r="L44" s="373">
        <v>0</v>
      </c>
      <c r="M44" s="137" t="s">
        <v>180</v>
      </c>
      <c r="N44" s="200">
        <v>1</v>
      </c>
      <c r="O44" s="311">
        <f>$A$9*$B$34*$C$43*$D$44*N44</f>
        <v>3.9824200000000004E-2</v>
      </c>
      <c r="P44" s="363">
        <v>0</v>
      </c>
      <c r="Q44" s="243">
        <v>10</v>
      </c>
      <c r="R44" s="201">
        <f>100-(P44-L44)*Q44</f>
        <v>100</v>
      </c>
      <c r="S44" s="202">
        <f t="shared" si="2"/>
        <v>3.9824200000000003</v>
      </c>
      <c r="T44" s="45"/>
      <c r="U44" s="45"/>
      <c r="V44" s="42"/>
      <c r="W44" s="44"/>
    </row>
    <row r="45" spans="1:23" s="35" customFormat="1" ht="146.25" hidden="1" customHeight="1">
      <c r="A45" s="636"/>
      <c r="B45" s="638"/>
      <c r="C45" s="541"/>
      <c r="D45" s="531"/>
      <c r="E45" s="520"/>
      <c r="F45" s="536"/>
      <c r="G45" s="243" t="s">
        <v>582</v>
      </c>
      <c r="H45" s="170" t="s">
        <v>278</v>
      </c>
      <c r="I45" s="243" t="s">
        <v>583</v>
      </c>
      <c r="J45" s="170" t="s">
        <v>464</v>
      </c>
      <c r="K45" s="243" t="s">
        <v>179</v>
      </c>
      <c r="L45" s="373">
        <v>0</v>
      </c>
      <c r="M45" s="137" t="s">
        <v>180</v>
      </c>
      <c r="N45" s="200">
        <v>0</v>
      </c>
      <c r="O45" s="311">
        <f>$A$9*$B$34*$C$43*$D$44*N45</f>
        <v>0</v>
      </c>
      <c r="P45" s="363">
        <v>0</v>
      </c>
      <c r="Q45" s="243">
        <v>10</v>
      </c>
      <c r="R45" s="201">
        <f>100-(P45-L45)*Q45</f>
        <v>100</v>
      </c>
      <c r="S45" s="202">
        <f t="shared" si="2"/>
        <v>0</v>
      </c>
      <c r="T45" s="45"/>
      <c r="U45" s="45"/>
      <c r="V45" s="42"/>
      <c r="W45" s="44"/>
    </row>
    <row r="46" spans="1:23" s="35" customFormat="1" ht="33" customHeight="1">
      <c r="A46" s="636"/>
      <c r="B46" s="638"/>
      <c r="C46" s="541"/>
      <c r="D46" s="522">
        <v>0.32</v>
      </c>
      <c r="E46" s="519" t="s">
        <v>126</v>
      </c>
      <c r="F46" s="535" t="s">
        <v>127</v>
      </c>
      <c r="G46" s="109" t="s">
        <v>584</v>
      </c>
      <c r="H46" s="110" t="s">
        <v>127</v>
      </c>
      <c r="I46" s="243" t="s">
        <v>585</v>
      </c>
      <c r="J46" s="243" t="s">
        <v>443</v>
      </c>
      <c r="K46" s="243" t="s">
        <v>179</v>
      </c>
      <c r="L46" s="373">
        <v>0</v>
      </c>
      <c r="M46" s="137" t="s">
        <v>180</v>
      </c>
      <c r="N46" s="200">
        <v>0.5</v>
      </c>
      <c r="O46" s="311">
        <f>$A$9*$B$34*$C$43*$D$46*N46</f>
        <v>3.7481600000000004E-2</v>
      </c>
      <c r="P46" s="363">
        <v>0</v>
      </c>
      <c r="Q46" s="243">
        <v>10</v>
      </c>
      <c r="R46" s="201">
        <f>100-(P46-L46)*Q46</f>
        <v>100</v>
      </c>
      <c r="S46" s="202">
        <f t="shared" si="2"/>
        <v>3.7481600000000004</v>
      </c>
      <c r="T46" s="45"/>
      <c r="U46" s="45"/>
      <c r="V46" s="42"/>
      <c r="W46" s="44"/>
    </row>
    <row r="47" spans="1:23" s="35" customFormat="1" ht="50.25" customHeight="1">
      <c r="A47" s="636"/>
      <c r="B47" s="638"/>
      <c r="C47" s="541"/>
      <c r="D47" s="531"/>
      <c r="E47" s="520"/>
      <c r="F47" s="536"/>
      <c r="G47" s="243" t="s">
        <v>591</v>
      </c>
      <c r="H47" s="167" t="s">
        <v>285</v>
      </c>
      <c r="I47" s="243" t="s">
        <v>592</v>
      </c>
      <c r="J47" s="167" t="s">
        <v>465</v>
      </c>
      <c r="K47" s="243" t="s">
        <v>179</v>
      </c>
      <c r="L47" s="373">
        <v>0</v>
      </c>
      <c r="M47" s="137" t="s">
        <v>180</v>
      </c>
      <c r="N47" s="200">
        <v>0.5</v>
      </c>
      <c r="O47" s="311">
        <f>$A$9*$B$34*$C$43*$D$46*N47</f>
        <v>3.7481600000000004E-2</v>
      </c>
      <c r="P47" s="363">
        <v>0</v>
      </c>
      <c r="Q47" s="243">
        <v>10</v>
      </c>
      <c r="R47" s="201">
        <f t="shared" ref="R47:R56" si="3">100-(P47-L47)*Q47</f>
        <v>100</v>
      </c>
      <c r="S47" s="202">
        <f t="shared" si="2"/>
        <v>3.7481600000000004</v>
      </c>
      <c r="T47" s="45"/>
      <c r="U47" s="45"/>
      <c r="V47" s="42"/>
      <c r="W47" s="44"/>
    </row>
    <row r="48" spans="1:23" s="35" customFormat="1" ht="33" hidden="1" customHeight="1">
      <c r="A48" s="636"/>
      <c r="B48" s="638"/>
      <c r="C48" s="541"/>
      <c r="D48" s="531"/>
      <c r="E48" s="520"/>
      <c r="F48" s="536"/>
      <c r="G48" s="295"/>
      <c r="H48" s="296"/>
      <c r="I48" s="243"/>
      <c r="J48" s="243"/>
      <c r="K48" s="243" t="s">
        <v>179</v>
      </c>
      <c r="L48" s="373">
        <v>0</v>
      </c>
      <c r="M48" s="137" t="s">
        <v>430</v>
      </c>
      <c r="N48" s="200">
        <v>0</v>
      </c>
      <c r="O48" s="311">
        <f>$A$9*$B$34*$C$43*$D$46*J48*N48</f>
        <v>0</v>
      </c>
      <c r="P48" s="363">
        <v>0</v>
      </c>
      <c r="Q48" s="243">
        <v>10</v>
      </c>
      <c r="R48" s="201">
        <f t="shared" si="3"/>
        <v>100</v>
      </c>
      <c r="S48" s="202">
        <f t="shared" si="2"/>
        <v>0</v>
      </c>
      <c r="T48" s="45"/>
      <c r="U48" s="45"/>
      <c r="V48" s="42"/>
      <c r="W48" s="44"/>
    </row>
    <row r="49" spans="1:23" s="35" customFormat="1" ht="33" hidden="1" customHeight="1">
      <c r="A49" s="636"/>
      <c r="B49" s="638"/>
      <c r="C49" s="541"/>
      <c r="D49" s="523"/>
      <c r="E49" s="521"/>
      <c r="F49" s="537"/>
      <c r="G49" s="297"/>
      <c r="H49" s="298"/>
      <c r="I49" s="243"/>
      <c r="J49" s="243"/>
      <c r="K49" s="243" t="s">
        <v>179</v>
      </c>
      <c r="L49" s="373">
        <v>0</v>
      </c>
      <c r="M49" s="137" t="s">
        <v>430</v>
      </c>
      <c r="N49" s="200">
        <v>0</v>
      </c>
      <c r="O49" s="311">
        <f>$A$9*$B$34*$C$43*$D$46*J49*N49</f>
        <v>0</v>
      </c>
      <c r="P49" s="363">
        <v>0</v>
      </c>
      <c r="Q49" s="243">
        <v>10</v>
      </c>
      <c r="R49" s="201">
        <f t="shared" si="3"/>
        <v>100</v>
      </c>
      <c r="S49" s="202">
        <f t="shared" si="2"/>
        <v>0</v>
      </c>
      <c r="T49" s="45"/>
      <c r="U49" s="45"/>
      <c r="V49" s="42"/>
      <c r="W49" s="44"/>
    </row>
    <row r="50" spans="1:23" s="35" customFormat="1" ht="60" customHeight="1">
      <c r="A50" s="636"/>
      <c r="B50" s="638"/>
      <c r="C50" s="541"/>
      <c r="D50" s="522">
        <v>0.17</v>
      </c>
      <c r="E50" s="519" t="s">
        <v>128</v>
      </c>
      <c r="F50" s="535" t="s">
        <v>129</v>
      </c>
      <c r="G50" s="519" t="s">
        <v>593</v>
      </c>
      <c r="H50" s="535" t="s">
        <v>129</v>
      </c>
      <c r="I50" s="519" t="s">
        <v>594</v>
      </c>
      <c r="J50" s="535" t="s">
        <v>444</v>
      </c>
      <c r="K50" s="243" t="s">
        <v>179</v>
      </c>
      <c r="L50" s="373">
        <v>0</v>
      </c>
      <c r="M50" s="137" t="s">
        <v>180</v>
      </c>
      <c r="N50" s="200">
        <v>1</v>
      </c>
      <c r="O50" s="311">
        <f>$A$9*$B$34*$C$43*$D$50*N50</f>
        <v>3.9824200000000004E-2</v>
      </c>
      <c r="P50" s="363">
        <v>0</v>
      </c>
      <c r="Q50" s="243">
        <v>10</v>
      </c>
      <c r="R50" s="201">
        <f t="shared" si="3"/>
        <v>100</v>
      </c>
      <c r="S50" s="202">
        <f t="shared" si="2"/>
        <v>3.9824200000000003</v>
      </c>
      <c r="T50" s="45"/>
      <c r="U50" s="45"/>
      <c r="V50" s="42"/>
      <c r="W50" s="44"/>
    </row>
    <row r="51" spans="1:23" s="35" customFormat="1" ht="48.75" hidden="1" customHeight="1">
      <c r="A51" s="636"/>
      <c r="B51" s="638"/>
      <c r="C51" s="541"/>
      <c r="D51" s="531"/>
      <c r="E51" s="520"/>
      <c r="F51" s="536"/>
      <c r="G51" s="520"/>
      <c r="H51" s="536"/>
      <c r="I51" s="520"/>
      <c r="J51" s="536"/>
      <c r="K51" s="243" t="s">
        <v>179</v>
      </c>
      <c r="L51" s="373">
        <v>0</v>
      </c>
      <c r="M51" s="137" t="s">
        <v>180</v>
      </c>
      <c r="N51" s="200">
        <v>0</v>
      </c>
      <c r="O51" s="311">
        <f>$A$9*$B$34*$C$43*$D$50*J51*N51</f>
        <v>0</v>
      </c>
      <c r="P51" s="363">
        <v>0</v>
      </c>
      <c r="Q51" s="243">
        <v>10</v>
      </c>
      <c r="R51" s="201">
        <f t="shared" si="3"/>
        <v>100</v>
      </c>
      <c r="S51" s="202">
        <f t="shared" si="2"/>
        <v>0</v>
      </c>
      <c r="T51" s="45"/>
      <c r="U51" s="45"/>
      <c r="V51" s="42"/>
      <c r="W51" s="44"/>
    </row>
    <row r="52" spans="1:23" s="35" customFormat="1" ht="47.25" hidden="1" customHeight="1">
      <c r="A52" s="636"/>
      <c r="B52" s="638"/>
      <c r="C52" s="541"/>
      <c r="D52" s="523"/>
      <c r="E52" s="521"/>
      <c r="F52" s="537"/>
      <c r="G52" s="521"/>
      <c r="H52" s="537"/>
      <c r="I52" s="521"/>
      <c r="J52" s="537"/>
      <c r="K52" s="243" t="s">
        <v>179</v>
      </c>
      <c r="L52" s="373">
        <v>0</v>
      </c>
      <c r="M52" s="137" t="s">
        <v>180</v>
      </c>
      <c r="N52" s="200">
        <v>0</v>
      </c>
      <c r="O52" s="311">
        <f>$A$9*$B$34*$C$43*$D$50*J52*N52</f>
        <v>0</v>
      </c>
      <c r="P52" s="363">
        <v>0</v>
      </c>
      <c r="Q52" s="243">
        <v>10</v>
      </c>
      <c r="R52" s="201">
        <f t="shared" si="3"/>
        <v>100</v>
      </c>
      <c r="S52" s="202">
        <f t="shared" si="2"/>
        <v>0</v>
      </c>
      <c r="T52" s="45"/>
      <c r="U52" s="45"/>
      <c r="V52" s="42"/>
      <c r="W52" s="44"/>
    </row>
    <row r="53" spans="1:23" s="35" customFormat="1" ht="47.25" customHeight="1">
      <c r="A53" s="636"/>
      <c r="B53" s="638"/>
      <c r="C53" s="541"/>
      <c r="D53" s="522">
        <v>0.17</v>
      </c>
      <c r="E53" s="519" t="s">
        <v>130</v>
      </c>
      <c r="F53" s="535" t="s">
        <v>131</v>
      </c>
      <c r="G53" s="519" t="s">
        <v>604</v>
      </c>
      <c r="H53" s="535" t="s">
        <v>131</v>
      </c>
      <c r="I53" s="519" t="s">
        <v>605</v>
      </c>
      <c r="J53" s="535" t="s">
        <v>445</v>
      </c>
      <c r="K53" s="243" t="s">
        <v>179</v>
      </c>
      <c r="L53" s="373">
        <v>0</v>
      </c>
      <c r="M53" s="137" t="s">
        <v>430</v>
      </c>
      <c r="N53" s="200">
        <v>1</v>
      </c>
      <c r="O53" s="311">
        <f>$A$9*$B$34*$C$43*$D$53*N53</f>
        <v>3.9824200000000004E-2</v>
      </c>
      <c r="P53" s="363">
        <v>0</v>
      </c>
      <c r="Q53" s="243">
        <v>10</v>
      </c>
      <c r="R53" s="201">
        <f t="shared" si="3"/>
        <v>100</v>
      </c>
      <c r="S53" s="202">
        <f t="shared" si="2"/>
        <v>3.9824200000000003</v>
      </c>
      <c r="T53" s="45"/>
      <c r="U53" s="45"/>
      <c r="V53" s="42"/>
      <c r="W53" s="44"/>
    </row>
    <row r="54" spans="1:23" s="35" customFormat="1" ht="47.25" hidden="1" customHeight="1">
      <c r="A54" s="636"/>
      <c r="B54" s="638"/>
      <c r="C54" s="541"/>
      <c r="D54" s="531"/>
      <c r="E54" s="520"/>
      <c r="F54" s="536"/>
      <c r="G54" s="520"/>
      <c r="H54" s="536"/>
      <c r="I54" s="520"/>
      <c r="J54" s="536"/>
      <c r="K54" s="243" t="s">
        <v>179</v>
      </c>
      <c r="L54" s="373">
        <v>0</v>
      </c>
      <c r="M54" s="137" t="s">
        <v>430</v>
      </c>
      <c r="N54" s="200">
        <v>0</v>
      </c>
      <c r="O54" s="311">
        <f>$A$9*$B$34*$C$43*$D$53*J54*N54</f>
        <v>0</v>
      </c>
      <c r="P54" s="363">
        <v>0</v>
      </c>
      <c r="Q54" s="243">
        <v>10</v>
      </c>
      <c r="R54" s="201">
        <f t="shared" si="3"/>
        <v>100</v>
      </c>
      <c r="S54" s="202">
        <f t="shared" si="2"/>
        <v>0</v>
      </c>
      <c r="T54" s="45"/>
      <c r="U54" s="45"/>
      <c r="V54" s="42"/>
      <c r="W54" s="44"/>
    </row>
    <row r="55" spans="1:23" s="35" customFormat="1" ht="44.25" hidden="1" customHeight="1">
      <c r="A55" s="636"/>
      <c r="B55" s="638"/>
      <c r="C55" s="541"/>
      <c r="D55" s="523"/>
      <c r="E55" s="521"/>
      <c r="F55" s="537"/>
      <c r="G55" s="521"/>
      <c r="H55" s="537"/>
      <c r="I55" s="521"/>
      <c r="J55" s="537"/>
      <c r="K55" s="243" t="s">
        <v>179</v>
      </c>
      <c r="L55" s="373">
        <v>0</v>
      </c>
      <c r="M55" s="137" t="s">
        <v>430</v>
      </c>
      <c r="N55" s="200">
        <v>0</v>
      </c>
      <c r="O55" s="311">
        <f>$A$9*$B$34*$C$43*$D$53*J55*N55</f>
        <v>0</v>
      </c>
      <c r="P55" s="363">
        <v>0</v>
      </c>
      <c r="Q55" s="243">
        <v>10</v>
      </c>
      <c r="R55" s="201">
        <f t="shared" si="3"/>
        <v>100</v>
      </c>
      <c r="S55" s="202">
        <f t="shared" si="2"/>
        <v>0</v>
      </c>
      <c r="T55" s="45"/>
      <c r="U55" s="45"/>
      <c r="V55" s="42"/>
      <c r="W55" s="44"/>
    </row>
    <row r="56" spans="1:23" s="35" customFormat="1" ht="46.5" customHeight="1">
      <c r="A56" s="636"/>
      <c r="B56" s="638"/>
      <c r="C56" s="541"/>
      <c r="D56" s="317">
        <v>0.17</v>
      </c>
      <c r="E56" s="142" t="s">
        <v>132</v>
      </c>
      <c r="F56" s="137" t="s">
        <v>133</v>
      </c>
      <c r="G56" s="142" t="s">
        <v>607</v>
      </c>
      <c r="H56" s="137" t="s">
        <v>133</v>
      </c>
      <c r="I56" s="142" t="s">
        <v>608</v>
      </c>
      <c r="J56" s="137" t="s">
        <v>446</v>
      </c>
      <c r="K56" s="243" t="s">
        <v>179</v>
      </c>
      <c r="L56" s="373">
        <v>0</v>
      </c>
      <c r="M56" s="137" t="s">
        <v>180</v>
      </c>
      <c r="N56" s="200">
        <v>1</v>
      </c>
      <c r="O56" s="311">
        <f>$A$9*$B$34*$C$43*$D$56*N56</f>
        <v>3.9824200000000004E-2</v>
      </c>
      <c r="P56" s="363">
        <v>0</v>
      </c>
      <c r="Q56" s="243">
        <v>10</v>
      </c>
      <c r="R56" s="201">
        <f t="shared" si="3"/>
        <v>100</v>
      </c>
      <c r="S56" s="202">
        <f t="shared" si="2"/>
        <v>3.9824200000000003</v>
      </c>
      <c r="T56" s="45"/>
      <c r="U56" s="45"/>
      <c r="V56" s="42"/>
      <c r="W56" s="44"/>
    </row>
    <row r="57" spans="1:23" s="35" customFormat="1" ht="21.95" customHeight="1">
      <c r="A57" s="636"/>
      <c r="B57" s="638"/>
      <c r="C57" s="532">
        <v>7.0000000000000007E-2</v>
      </c>
      <c r="D57" s="197"/>
      <c r="E57" s="215" t="s">
        <v>224</v>
      </c>
      <c r="F57" s="562" t="s">
        <v>78</v>
      </c>
      <c r="G57" s="563"/>
      <c r="H57" s="563"/>
      <c r="I57" s="563"/>
      <c r="J57" s="563"/>
      <c r="K57" s="563"/>
      <c r="L57" s="563"/>
      <c r="M57" s="564"/>
      <c r="N57" s="232"/>
      <c r="O57" s="232"/>
      <c r="P57" s="239"/>
      <c r="Q57" s="239"/>
      <c r="R57" s="239"/>
      <c r="S57" s="241"/>
      <c r="T57" s="242"/>
      <c r="U57" s="242"/>
      <c r="V57" s="234"/>
      <c r="W57" s="235"/>
    </row>
    <row r="58" spans="1:23" s="35" customFormat="1" ht="84" customHeight="1">
      <c r="A58" s="636"/>
      <c r="B58" s="638"/>
      <c r="C58" s="541"/>
      <c r="D58" s="317">
        <v>1</v>
      </c>
      <c r="E58" s="142" t="s">
        <v>134</v>
      </c>
      <c r="F58" s="137" t="s">
        <v>135</v>
      </c>
      <c r="G58" s="142" t="s">
        <v>610</v>
      </c>
      <c r="H58" s="137" t="s">
        <v>135</v>
      </c>
      <c r="I58" s="142" t="s">
        <v>611</v>
      </c>
      <c r="J58" s="137" t="s">
        <v>466</v>
      </c>
      <c r="K58" s="243" t="s">
        <v>179</v>
      </c>
      <c r="L58" s="373">
        <v>0</v>
      </c>
      <c r="M58" s="137" t="s">
        <v>180</v>
      </c>
      <c r="N58" s="200">
        <v>1</v>
      </c>
      <c r="O58" s="311">
        <f>$A$9*$B$34*$C$57*$D$58*N58</f>
        <v>3.1535000000000001E-2</v>
      </c>
      <c r="P58" s="363">
        <v>0</v>
      </c>
      <c r="Q58" s="243">
        <v>10</v>
      </c>
      <c r="R58" s="201">
        <f>100-(P58-L58)*Q58</f>
        <v>100</v>
      </c>
      <c r="S58" s="202">
        <f t="shared" si="2"/>
        <v>3.1535000000000002</v>
      </c>
      <c r="T58" s="45"/>
      <c r="U58" s="45"/>
      <c r="V58" s="42"/>
      <c r="W58" s="44"/>
    </row>
    <row r="59" spans="1:23" s="35" customFormat="1" ht="27" customHeight="1">
      <c r="A59" s="636"/>
      <c r="B59" s="638"/>
      <c r="C59" s="532">
        <v>0.14000000000000001</v>
      </c>
      <c r="D59" s="197"/>
      <c r="E59" s="215" t="s">
        <v>225</v>
      </c>
      <c r="F59" s="562" t="s">
        <v>79</v>
      </c>
      <c r="G59" s="563"/>
      <c r="H59" s="563"/>
      <c r="I59" s="563"/>
      <c r="J59" s="563"/>
      <c r="K59" s="563"/>
      <c r="L59" s="563"/>
      <c r="M59" s="564"/>
      <c r="N59" s="232"/>
      <c r="O59" s="232"/>
      <c r="P59" s="239"/>
      <c r="Q59" s="239"/>
      <c r="R59" s="239"/>
      <c r="S59" s="241"/>
      <c r="T59" s="242"/>
      <c r="U59" s="242"/>
      <c r="V59" s="234"/>
      <c r="W59" s="235"/>
    </row>
    <row r="60" spans="1:23" s="35" customFormat="1" ht="51.75" customHeight="1">
      <c r="A60" s="636"/>
      <c r="B60" s="638"/>
      <c r="C60" s="541"/>
      <c r="D60" s="317">
        <v>0.5</v>
      </c>
      <c r="E60" s="142" t="s">
        <v>144</v>
      </c>
      <c r="F60" s="137" t="s">
        <v>145</v>
      </c>
      <c r="G60" s="142" t="s">
        <v>649</v>
      </c>
      <c r="H60" s="137" t="s">
        <v>145</v>
      </c>
      <c r="I60" s="142" t="s">
        <v>650</v>
      </c>
      <c r="J60" s="318" t="s">
        <v>447</v>
      </c>
      <c r="K60" s="243" t="s">
        <v>179</v>
      </c>
      <c r="L60" s="373">
        <v>0</v>
      </c>
      <c r="M60" s="243" t="s">
        <v>180</v>
      </c>
      <c r="N60" s="200">
        <v>1</v>
      </c>
      <c r="O60" s="311">
        <f>$A$9*$B$34*$C$59*$D$60*N60</f>
        <v>3.1535000000000001E-2</v>
      </c>
      <c r="P60" s="363">
        <v>0</v>
      </c>
      <c r="Q60" s="243">
        <v>10</v>
      </c>
      <c r="R60" s="201">
        <f>100-(P60-L60)*Q60</f>
        <v>100</v>
      </c>
      <c r="S60" s="202">
        <f t="shared" si="2"/>
        <v>3.1535000000000002</v>
      </c>
      <c r="T60" s="45"/>
      <c r="U60" s="45"/>
      <c r="V60" s="42"/>
      <c r="W60" s="44"/>
    </row>
    <row r="61" spans="1:23" s="35" customFormat="1" ht="52.5" customHeight="1">
      <c r="A61" s="636"/>
      <c r="B61" s="638"/>
      <c r="C61" s="541"/>
      <c r="D61" s="317">
        <v>0.5</v>
      </c>
      <c r="E61" s="142" t="s">
        <v>148</v>
      </c>
      <c r="F61" s="137" t="s">
        <v>149</v>
      </c>
      <c r="G61" s="142" t="s">
        <v>756</v>
      </c>
      <c r="H61" s="137" t="s">
        <v>149</v>
      </c>
      <c r="I61" s="142" t="s">
        <v>659</v>
      </c>
      <c r="J61" s="137" t="s">
        <v>448</v>
      </c>
      <c r="K61" s="243" t="s">
        <v>179</v>
      </c>
      <c r="L61" s="373">
        <v>0</v>
      </c>
      <c r="M61" s="243" t="s">
        <v>180</v>
      </c>
      <c r="N61" s="200">
        <v>1</v>
      </c>
      <c r="O61" s="312">
        <f>$A$9*$B$34*$C$59*$D$61*N61</f>
        <v>3.1535000000000001E-2</v>
      </c>
      <c r="P61" s="363">
        <v>0</v>
      </c>
      <c r="Q61" s="243">
        <v>10</v>
      </c>
      <c r="R61" s="201">
        <f>100-(P61-L61)*Q61</f>
        <v>100</v>
      </c>
      <c r="S61" s="202">
        <f t="shared" si="2"/>
        <v>3.1535000000000002</v>
      </c>
      <c r="T61" s="45"/>
      <c r="U61" s="45"/>
      <c r="V61" s="42"/>
      <c r="W61" s="44"/>
    </row>
    <row r="62" spans="1:23" s="35" customFormat="1" ht="23.25" customHeight="1">
      <c r="A62" s="636"/>
      <c r="B62" s="638"/>
      <c r="C62" s="532">
        <v>0.05</v>
      </c>
      <c r="D62" s="194"/>
      <c r="E62" s="215" t="s">
        <v>218</v>
      </c>
      <c r="F62" s="562" t="s">
        <v>86</v>
      </c>
      <c r="G62" s="563"/>
      <c r="H62" s="563"/>
      <c r="I62" s="563"/>
      <c r="J62" s="563"/>
      <c r="K62" s="563"/>
      <c r="L62" s="563"/>
      <c r="M62" s="564"/>
      <c r="N62" s="232"/>
      <c r="O62" s="232"/>
      <c r="P62" s="239"/>
      <c r="Q62" s="239"/>
      <c r="R62" s="239"/>
      <c r="S62" s="239"/>
      <c r="T62" s="242"/>
      <c r="U62" s="242"/>
      <c r="V62" s="234"/>
      <c r="W62" s="235"/>
    </row>
    <row r="63" spans="1:23" s="35" customFormat="1" ht="45.75" customHeight="1">
      <c r="A63" s="636"/>
      <c r="B63" s="638"/>
      <c r="C63" s="541"/>
      <c r="D63" s="294">
        <v>1</v>
      </c>
      <c r="E63" s="116" t="s">
        <v>87</v>
      </c>
      <c r="F63" s="243" t="s">
        <v>88</v>
      </c>
      <c r="G63" s="116" t="s">
        <v>715</v>
      </c>
      <c r="H63" s="243" t="s">
        <v>88</v>
      </c>
      <c r="I63" s="116" t="s">
        <v>716</v>
      </c>
      <c r="J63" s="243" t="s">
        <v>449</v>
      </c>
      <c r="K63" s="243" t="s">
        <v>179</v>
      </c>
      <c r="L63" s="373">
        <v>0</v>
      </c>
      <c r="M63" s="243" t="s">
        <v>180</v>
      </c>
      <c r="N63" s="200">
        <v>1</v>
      </c>
      <c r="O63" s="312">
        <f>$A$9*$B$34*$C$62*$D$63*N63</f>
        <v>2.2525000000000003E-2</v>
      </c>
      <c r="P63" s="363">
        <v>0</v>
      </c>
      <c r="Q63" s="243">
        <v>10</v>
      </c>
      <c r="R63" s="201">
        <f>100-(P63-L63)*Q63</f>
        <v>100</v>
      </c>
      <c r="S63" s="202">
        <f>R63*O63</f>
        <v>2.2525000000000004</v>
      </c>
      <c r="T63" s="45"/>
      <c r="U63" s="45"/>
      <c r="V63" s="42"/>
      <c r="W63" s="44"/>
    </row>
    <row r="64" spans="1:23" s="35" customFormat="1" ht="39.75" hidden="1" customHeight="1">
      <c r="A64" s="636"/>
      <c r="B64" s="638"/>
      <c r="C64" s="541"/>
      <c r="D64" s="522">
        <v>0</v>
      </c>
      <c r="E64" s="519" t="s">
        <v>89</v>
      </c>
      <c r="F64" s="535" t="s">
        <v>90</v>
      </c>
      <c r="G64" s="519" t="s">
        <v>89</v>
      </c>
      <c r="H64" s="535" t="s">
        <v>90</v>
      </c>
      <c r="I64" s="519" t="s">
        <v>89</v>
      </c>
      <c r="J64" s="535" t="s">
        <v>435</v>
      </c>
      <c r="K64" s="243" t="s">
        <v>179</v>
      </c>
      <c r="L64" s="373">
        <v>0</v>
      </c>
      <c r="M64" s="243" t="s">
        <v>180</v>
      </c>
      <c r="N64" s="200">
        <v>0</v>
      </c>
      <c r="O64" s="312"/>
      <c r="P64" s="363">
        <v>0</v>
      </c>
      <c r="Q64" s="243">
        <v>10</v>
      </c>
      <c r="R64" s="201">
        <f>100-(P64-L64)*Q64</f>
        <v>100</v>
      </c>
      <c r="S64" s="202">
        <f t="shared" ref="S64:S91" si="4">R64*O64</f>
        <v>0</v>
      </c>
      <c r="T64" s="45"/>
      <c r="U64" s="45"/>
      <c r="V64" s="42"/>
      <c r="W64" s="44"/>
    </row>
    <row r="65" spans="1:23" s="35" customFormat="1" ht="51.75" hidden="1" customHeight="1">
      <c r="A65" s="636"/>
      <c r="B65" s="638"/>
      <c r="C65" s="541"/>
      <c r="D65" s="531"/>
      <c r="E65" s="520"/>
      <c r="F65" s="536"/>
      <c r="G65" s="520"/>
      <c r="H65" s="536"/>
      <c r="I65" s="520"/>
      <c r="J65" s="536"/>
      <c r="K65" s="243" t="s">
        <v>179</v>
      </c>
      <c r="L65" s="373">
        <v>0</v>
      </c>
      <c r="M65" s="243" t="s">
        <v>36</v>
      </c>
      <c r="N65" s="200">
        <v>0</v>
      </c>
      <c r="O65" s="312">
        <f>$A$9*$B$34*$C$62*$D$64*J65*N65</f>
        <v>0</v>
      </c>
      <c r="P65" s="363">
        <v>0</v>
      </c>
      <c r="Q65" s="110"/>
      <c r="R65" s="201">
        <f>100-(P65-L65)*10</f>
        <v>100</v>
      </c>
      <c r="S65" s="202">
        <f t="shared" si="4"/>
        <v>0</v>
      </c>
      <c r="T65" s="45"/>
      <c r="U65" s="45"/>
      <c r="V65" s="42"/>
      <c r="W65" s="44"/>
    </row>
    <row r="66" spans="1:23" s="35" customFormat="1" ht="30.95" hidden="1" customHeight="1">
      <c r="A66" s="636"/>
      <c r="B66" s="638"/>
      <c r="C66" s="542"/>
      <c r="D66" s="523"/>
      <c r="E66" s="521"/>
      <c r="F66" s="537"/>
      <c r="G66" s="521"/>
      <c r="H66" s="537"/>
      <c r="I66" s="521"/>
      <c r="J66" s="537"/>
      <c r="K66" s="243" t="s">
        <v>179</v>
      </c>
      <c r="L66" s="373">
        <v>0</v>
      </c>
      <c r="M66" s="243" t="s">
        <v>36</v>
      </c>
      <c r="N66" s="200">
        <v>0</v>
      </c>
      <c r="O66" s="312">
        <f>$A$9*$B$34*$C$62*$D$64*J66*N66</f>
        <v>0</v>
      </c>
      <c r="P66" s="363">
        <v>0</v>
      </c>
      <c r="Q66" s="110"/>
      <c r="R66" s="201">
        <f>100-(P66-L66)*10</f>
        <v>100</v>
      </c>
      <c r="S66" s="202">
        <f t="shared" si="4"/>
        <v>0</v>
      </c>
      <c r="T66" s="45"/>
      <c r="U66" s="45"/>
      <c r="V66" s="42"/>
      <c r="W66" s="44"/>
    </row>
    <row r="67" spans="1:23" s="35" customFormat="1" ht="21.6" customHeight="1">
      <c r="A67" s="636"/>
      <c r="B67" s="638"/>
      <c r="C67" s="532"/>
      <c r="D67" s="197"/>
      <c r="E67" s="215" t="s">
        <v>219</v>
      </c>
      <c r="F67" s="538" t="s">
        <v>194</v>
      </c>
      <c r="G67" s="539"/>
      <c r="H67" s="539"/>
      <c r="I67" s="539"/>
      <c r="J67" s="539"/>
      <c r="K67" s="539"/>
      <c r="L67" s="539"/>
      <c r="M67" s="540"/>
      <c r="N67" s="232"/>
      <c r="O67" s="313"/>
      <c r="P67" s="239"/>
      <c r="Q67" s="239"/>
      <c r="R67" s="239"/>
      <c r="S67" s="241"/>
      <c r="T67" s="242"/>
      <c r="U67" s="242"/>
      <c r="V67" s="234"/>
      <c r="W67" s="235"/>
    </row>
    <row r="68" spans="1:23" s="35" customFormat="1" ht="49.5" hidden="1" customHeight="1">
      <c r="A68" s="636"/>
      <c r="B68" s="638"/>
      <c r="C68" s="533"/>
      <c r="D68" s="531">
        <v>1</v>
      </c>
      <c r="E68" s="519" t="s">
        <v>92</v>
      </c>
      <c r="F68" s="517" t="s">
        <v>93</v>
      </c>
      <c r="G68" s="519" t="s">
        <v>719</v>
      </c>
      <c r="H68" s="517" t="s">
        <v>93</v>
      </c>
      <c r="I68" s="519" t="s">
        <v>723</v>
      </c>
      <c r="J68" s="517" t="s">
        <v>450</v>
      </c>
      <c r="K68" s="243" t="s">
        <v>179</v>
      </c>
      <c r="L68" s="373">
        <v>0</v>
      </c>
      <c r="M68" s="243" t="s">
        <v>180</v>
      </c>
      <c r="N68" s="200">
        <v>1</v>
      </c>
      <c r="O68" s="312">
        <f>$A$9*$B$34*$C$67*$D$68*N68</f>
        <v>0</v>
      </c>
      <c r="P68" s="363">
        <v>0</v>
      </c>
      <c r="Q68" s="243">
        <v>10</v>
      </c>
      <c r="R68" s="201">
        <f>100-(P68-L68)*Q68</f>
        <v>100</v>
      </c>
      <c r="S68" s="202">
        <f t="shared" si="4"/>
        <v>0</v>
      </c>
      <c r="T68" s="45"/>
      <c r="U68" s="45"/>
      <c r="V68" s="42"/>
      <c r="W68" s="44"/>
    </row>
    <row r="69" spans="1:23" s="35" customFormat="1" ht="33" hidden="1" customHeight="1">
      <c r="A69" s="636"/>
      <c r="B69" s="638"/>
      <c r="C69" s="541"/>
      <c r="D69" s="523"/>
      <c r="E69" s="521"/>
      <c r="F69" s="518"/>
      <c r="G69" s="521"/>
      <c r="H69" s="518"/>
      <c r="I69" s="521"/>
      <c r="J69" s="518"/>
      <c r="K69" s="243" t="s">
        <v>179</v>
      </c>
      <c r="L69" s="373">
        <v>0</v>
      </c>
      <c r="M69" s="243" t="s">
        <v>180</v>
      </c>
      <c r="N69" s="200">
        <v>0</v>
      </c>
      <c r="O69" s="312">
        <f>$A$9*$B$34*$C$67*$D$68*J69*N69</f>
        <v>0</v>
      </c>
      <c r="P69" s="363">
        <v>0</v>
      </c>
      <c r="Q69" s="243">
        <v>10</v>
      </c>
      <c r="R69" s="201">
        <f>100-(P69-L69)*Q69</f>
        <v>100</v>
      </c>
      <c r="S69" s="202">
        <f t="shared" si="4"/>
        <v>0</v>
      </c>
      <c r="T69" s="45"/>
      <c r="U69" s="45"/>
      <c r="V69" s="42"/>
      <c r="W69" s="44"/>
    </row>
    <row r="70" spans="1:23" s="35" customFormat="1" ht="30" hidden="1" customHeight="1">
      <c r="A70" s="636"/>
      <c r="B70" s="638"/>
      <c r="C70" s="541"/>
      <c r="D70" s="294">
        <v>0</v>
      </c>
      <c r="E70" s="116" t="s">
        <v>163</v>
      </c>
      <c r="F70" s="243" t="s">
        <v>164</v>
      </c>
      <c r="G70" s="116" t="s">
        <v>163</v>
      </c>
      <c r="H70" s="243" t="s">
        <v>164</v>
      </c>
      <c r="I70" s="116" t="s">
        <v>163</v>
      </c>
      <c r="J70" s="243" t="s">
        <v>436</v>
      </c>
      <c r="K70" s="243" t="s">
        <v>179</v>
      </c>
      <c r="L70" s="373">
        <v>0</v>
      </c>
      <c r="M70" s="243" t="s">
        <v>180</v>
      </c>
      <c r="N70" s="200">
        <v>0</v>
      </c>
      <c r="O70" s="312"/>
      <c r="P70" s="363">
        <v>0</v>
      </c>
      <c r="Q70" s="243">
        <v>10</v>
      </c>
      <c r="R70" s="201">
        <f>100-(P70-L70)*Q70</f>
        <v>100</v>
      </c>
      <c r="S70" s="202">
        <f t="shared" si="4"/>
        <v>0</v>
      </c>
      <c r="T70" s="45"/>
      <c r="U70" s="45"/>
      <c r="V70" s="42"/>
      <c r="W70" s="44"/>
    </row>
    <row r="71" spans="1:23" s="35" customFormat="1" ht="30" hidden="1" customHeight="1">
      <c r="A71" s="636"/>
      <c r="B71" s="638"/>
      <c r="C71" s="541"/>
      <c r="D71" s="522">
        <v>0</v>
      </c>
      <c r="E71" s="519" t="s">
        <v>234</v>
      </c>
      <c r="F71" s="535" t="s">
        <v>165</v>
      </c>
      <c r="G71" s="519" t="s">
        <v>234</v>
      </c>
      <c r="H71" s="535" t="s">
        <v>165</v>
      </c>
      <c r="I71" s="519" t="s">
        <v>234</v>
      </c>
      <c r="J71" s="535" t="s">
        <v>437</v>
      </c>
      <c r="K71" s="243" t="s">
        <v>179</v>
      </c>
      <c r="L71" s="373">
        <v>0</v>
      </c>
      <c r="M71" s="243" t="s">
        <v>180</v>
      </c>
      <c r="N71" s="200">
        <v>0</v>
      </c>
      <c r="O71" s="312"/>
      <c r="P71" s="363">
        <v>0</v>
      </c>
      <c r="Q71" s="243">
        <v>10</v>
      </c>
      <c r="R71" s="201">
        <f>100-(P71-L71)*Q71</f>
        <v>100</v>
      </c>
      <c r="S71" s="202">
        <f t="shared" si="4"/>
        <v>0</v>
      </c>
      <c r="T71" s="45"/>
      <c r="U71" s="45"/>
      <c r="V71" s="42"/>
      <c r="W71" s="44"/>
    </row>
    <row r="72" spans="1:23" s="35" customFormat="1" ht="30" hidden="1" customHeight="1">
      <c r="A72" s="636"/>
      <c r="B72" s="638"/>
      <c r="C72" s="541"/>
      <c r="D72" s="531"/>
      <c r="E72" s="520"/>
      <c r="F72" s="536"/>
      <c r="G72" s="520"/>
      <c r="H72" s="536"/>
      <c r="I72" s="520"/>
      <c r="J72" s="536"/>
      <c r="K72" s="243" t="s">
        <v>179</v>
      </c>
      <c r="L72" s="373">
        <v>0</v>
      </c>
      <c r="M72" s="243" t="s">
        <v>36</v>
      </c>
      <c r="N72" s="200">
        <v>0</v>
      </c>
      <c r="O72" s="312">
        <f>$A$9*$B$34*$C$67*$D$71*J72*N72</f>
        <v>0</v>
      </c>
      <c r="P72" s="363">
        <v>0</v>
      </c>
      <c r="Q72" s="110"/>
      <c r="R72" s="201">
        <f>100-(P72-L72)*10</f>
        <v>100</v>
      </c>
      <c r="S72" s="202">
        <f t="shared" si="4"/>
        <v>0</v>
      </c>
      <c r="T72" s="45"/>
      <c r="U72" s="45"/>
      <c r="V72" s="42"/>
      <c r="W72" s="44"/>
    </row>
    <row r="73" spans="1:23" s="35" customFormat="1" ht="30" hidden="1" customHeight="1">
      <c r="A73" s="636"/>
      <c r="B73" s="638"/>
      <c r="C73" s="541"/>
      <c r="D73" s="531"/>
      <c r="E73" s="520"/>
      <c r="F73" s="536"/>
      <c r="G73" s="520"/>
      <c r="H73" s="536"/>
      <c r="I73" s="520"/>
      <c r="J73" s="536"/>
      <c r="K73" s="243" t="s">
        <v>179</v>
      </c>
      <c r="L73" s="373">
        <v>0</v>
      </c>
      <c r="M73" s="243" t="s">
        <v>36</v>
      </c>
      <c r="N73" s="200">
        <v>0</v>
      </c>
      <c r="O73" s="312">
        <f>$A$9*$B$34*$C$67*$D$71*J73*N73</f>
        <v>0</v>
      </c>
      <c r="P73" s="363">
        <v>0</v>
      </c>
      <c r="Q73" s="110"/>
      <c r="R73" s="201">
        <f>100-(P73-L73)*10</f>
        <v>100</v>
      </c>
      <c r="S73" s="202">
        <f t="shared" si="4"/>
        <v>0</v>
      </c>
      <c r="T73" s="45"/>
      <c r="U73" s="45"/>
      <c r="V73" s="42"/>
      <c r="W73" s="44"/>
    </row>
    <row r="74" spans="1:23" s="35" customFormat="1" ht="30" hidden="1" customHeight="1">
      <c r="A74" s="636"/>
      <c r="B74" s="638"/>
      <c r="C74" s="542"/>
      <c r="D74" s="523"/>
      <c r="E74" s="521"/>
      <c r="F74" s="537"/>
      <c r="G74" s="521"/>
      <c r="H74" s="537"/>
      <c r="I74" s="521"/>
      <c r="J74" s="537"/>
      <c r="K74" s="243" t="s">
        <v>179</v>
      </c>
      <c r="L74" s="373">
        <v>0</v>
      </c>
      <c r="M74" s="243" t="s">
        <v>36</v>
      </c>
      <c r="N74" s="200">
        <v>0</v>
      </c>
      <c r="O74" s="312">
        <f>$A$9*$B$34*$C$67*$D$71*J74*N74</f>
        <v>0</v>
      </c>
      <c r="P74" s="363">
        <v>0</v>
      </c>
      <c r="Q74" s="110"/>
      <c r="R74" s="201">
        <f>100-(P74-L74)*10</f>
        <v>100</v>
      </c>
      <c r="S74" s="202">
        <f t="shared" si="4"/>
        <v>0</v>
      </c>
      <c r="T74" s="45"/>
      <c r="U74" s="45"/>
      <c r="V74" s="42"/>
      <c r="W74" s="44"/>
    </row>
    <row r="75" spans="1:23" s="60" customFormat="1" ht="27" customHeight="1">
      <c r="A75" s="636"/>
      <c r="B75" s="638"/>
      <c r="C75" s="532">
        <v>0</v>
      </c>
      <c r="D75" s="244"/>
      <c r="E75" s="215" t="s">
        <v>226</v>
      </c>
      <c r="F75" s="538" t="s">
        <v>94</v>
      </c>
      <c r="G75" s="539"/>
      <c r="H75" s="539"/>
      <c r="I75" s="539"/>
      <c r="J75" s="539"/>
      <c r="K75" s="539"/>
      <c r="L75" s="539"/>
      <c r="M75" s="540"/>
      <c r="N75" s="236"/>
      <c r="O75" s="313"/>
      <c r="P75" s="120"/>
      <c r="Q75" s="120"/>
      <c r="R75" s="120"/>
      <c r="S75" s="241"/>
      <c r="T75" s="245"/>
      <c r="U75" s="245"/>
      <c r="V75" s="246"/>
      <c r="W75" s="247"/>
    </row>
    <row r="76" spans="1:23" s="60" customFormat="1" ht="48" hidden="1" customHeight="1">
      <c r="A76" s="636"/>
      <c r="B76" s="638"/>
      <c r="C76" s="533"/>
      <c r="D76" s="294">
        <v>0</v>
      </c>
      <c r="E76" s="248" t="s">
        <v>166</v>
      </c>
      <c r="F76" s="243" t="s">
        <v>167</v>
      </c>
      <c r="G76" s="248" t="s">
        <v>166</v>
      </c>
      <c r="H76" s="243" t="s">
        <v>167</v>
      </c>
      <c r="I76" s="248" t="s">
        <v>166</v>
      </c>
      <c r="J76" s="243" t="s">
        <v>451</v>
      </c>
      <c r="K76" s="243" t="s">
        <v>179</v>
      </c>
      <c r="L76" s="373">
        <v>0</v>
      </c>
      <c r="M76" s="243" t="s">
        <v>180</v>
      </c>
      <c r="N76" s="200">
        <v>0</v>
      </c>
      <c r="O76" s="312"/>
      <c r="P76" s="363">
        <v>0</v>
      </c>
      <c r="Q76" s="243">
        <v>10</v>
      </c>
      <c r="R76" s="201">
        <f>100-(P76-L76)*Q76</f>
        <v>100</v>
      </c>
      <c r="S76" s="202">
        <f t="shared" si="4"/>
        <v>0</v>
      </c>
      <c r="T76" s="47"/>
      <c r="U76" s="47"/>
      <c r="V76" s="58"/>
      <c r="W76" s="59"/>
    </row>
    <row r="77" spans="1:23" s="60" customFormat="1" ht="48.75" hidden="1" customHeight="1">
      <c r="A77" s="636"/>
      <c r="B77" s="638"/>
      <c r="C77" s="533"/>
      <c r="D77" s="344">
        <v>0</v>
      </c>
      <c r="E77" s="345" t="s">
        <v>168</v>
      </c>
      <c r="F77" s="346" t="s">
        <v>169</v>
      </c>
      <c r="G77" s="345" t="s">
        <v>732</v>
      </c>
      <c r="H77" s="346" t="s">
        <v>169</v>
      </c>
      <c r="I77" s="345" t="s">
        <v>733</v>
      </c>
      <c r="J77" s="346" t="s">
        <v>452</v>
      </c>
      <c r="K77" s="346" t="s">
        <v>179</v>
      </c>
      <c r="L77" s="375">
        <v>0</v>
      </c>
      <c r="M77" s="346" t="s">
        <v>180</v>
      </c>
      <c r="N77" s="347">
        <v>1</v>
      </c>
      <c r="O77" s="348">
        <f>$A$9*$B$34*$C$75*$D$77*N77</f>
        <v>0</v>
      </c>
      <c r="P77" s="365">
        <v>0</v>
      </c>
      <c r="Q77" s="346">
        <v>10</v>
      </c>
      <c r="R77" s="349">
        <f>100-(P77-L77)*Q77</f>
        <v>100</v>
      </c>
      <c r="S77" s="350">
        <f t="shared" si="4"/>
        <v>0</v>
      </c>
      <c r="T77" s="351"/>
      <c r="U77" s="351"/>
      <c r="V77" s="352"/>
      <c r="W77" s="353"/>
    </row>
    <row r="78" spans="1:23" s="35" customFormat="1" ht="66" hidden="1" customHeight="1">
      <c r="A78" s="636"/>
      <c r="B78" s="638"/>
      <c r="C78" s="533"/>
      <c r="D78" s="522"/>
      <c r="E78" s="524" t="s">
        <v>95</v>
      </c>
      <c r="F78" s="517" t="s">
        <v>96</v>
      </c>
      <c r="G78" s="557" t="s">
        <v>734</v>
      </c>
      <c r="H78" s="560" t="s">
        <v>96</v>
      </c>
      <c r="I78" s="248" t="s">
        <v>487</v>
      </c>
      <c r="J78" s="310" t="s">
        <v>404</v>
      </c>
      <c r="K78" s="243" t="s">
        <v>179</v>
      </c>
      <c r="L78" s="373">
        <v>0</v>
      </c>
      <c r="M78" s="243" t="s">
        <v>180</v>
      </c>
      <c r="N78" s="200">
        <v>0.5</v>
      </c>
      <c r="O78" s="312">
        <f>$A$9*$B$34*$C$75*$D$78*N78</f>
        <v>0</v>
      </c>
      <c r="P78" s="363">
        <v>0</v>
      </c>
      <c r="Q78" s="243">
        <v>10</v>
      </c>
      <c r="R78" s="201">
        <f>100-(P78-L79)*Q78</f>
        <v>100</v>
      </c>
      <c r="S78" s="202">
        <f t="shared" si="4"/>
        <v>0</v>
      </c>
      <c r="T78" s="45"/>
      <c r="U78" s="45"/>
      <c r="V78" s="42"/>
      <c r="W78" s="44"/>
    </row>
    <row r="79" spans="1:23" s="35" customFormat="1" ht="57.75" hidden="1" customHeight="1">
      <c r="A79" s="636"/>
      <c r="B79" s="638"/>
      <c r="C79" s="534"/>
      <c r="D79" s="531"/>
      <c r="E79" s="525"/>
      <c r="F79" s="518"/>
      <c r="G79" s="557"/>
      <c r="H79" s="561"/>
      <c r="I79" s="248" t="s">
        <v>486</v>
      </c>
      <c r="J79" s="310" t="s">
        <v>405</v>
      </c>
      <c r="K79" s="243" t="s">
        <v>179</v>
      </c>
      <c r="L79" s="373">
        <v>0</v>
      </c>
      <c r="M79" s="243" t="s">
        <v>180</v>
      </c>
      <c r="N79" s="301">
        <v>0.5</v>
      </c>
      <c r="O79" s="312">
        <f>$A$9*$B$34*$C$75*$D$78*N79</f>
        <v>0</v>
      </c>
      <c r="P79" s="363">
        <v>0</v>
      </c>
      <c r="Q79" s="243">
        <v>10</v>
      </c>
      <c r="R79" s="201">
        <f>100-(P79-L80)*Q79</f>
        <v>100</v>
      </c>
      <c r="S79" s="202">
        <f t="shared" si="4"/>
        <v>0</v>
      </c>
      <c r="T79" s="45"/>
      <c r="U79" s="45"/>
      <c r="V79" s="42"/>
      <c r="W79" s="44"/>
    </row>
    <row r="80" spans="1:23" s="35" customFormat="1" ht="25.7" customHeight="1">
      <c r="A80" s="636"/>
      <c r="B80" s="638"/>
      <c r="C80" s="532">
        <v>0.14000000000000001</v>
      </c>
      <c r="D80" s="197"/>
      <c r="E80" s="215" t="s">
        <v>220</v>
      </c>
      <c r="F80" s="543" t="s">
        <v>195</v>
      </c>
      <c r="G80" s="544"/>
      <c r="H80" s="544"/>
      <c r="I80" s="544"/>
      <c r="J80" s="544"/>
      <c r="K80" s="544"/>
      <c r="L80" s="544"/>
      <c r="M80" s="545"/>
      <c r="N80" s="249"/>
      <c r="O80" s="313"/>
      <c r="P80" s="245"/>
      <c r="Q80" s="245"/>
      <c r="R80" s="246"/>
      <c r="S80" s="241"/>
      <c r="T80" s="242"/>
      <c r="U80" s="242"/>
      <c r="V80" s="234"/>
      <c r="W80" s="235"/>
    </row>
    <row r="81" spans="1:23" s="35" customFormat="1" ht="33.6" customHeight="1">
      <c r="A81" s="636"/>
      <c r="B81" s="638"/>
      <c r="C81" s="541"/>
      <c r="D81" s="294">
        <v>0.5</v>
      </c>
      <c r="E81" s="10" t="s">
        <v>170</v>
      </c>
      <c r="F81" s="110" t="s">
        <v>774</v>
      </c>
      <c r="G81" s="10" t="s">
        <v>735</v>
      </c>
      <c r="H81" s="110" t="s">
        <v>774</v>
      </c>
      <c r="I81" s="10" t="s">
        <v>736</v>
      </c>
      <c r="J81" s="110" t="s">
        <v>776</v>
      </c>
      <c r="K81" s="354" t="s">
        <v>785</v>
      </c>
      <c r="L81" s="373">
        <v>1320</v>
      </c>
      <c r="M81" s="243" t="s">
        <v>180</v>
      </c>
      <c r="N81" s="200">
        <v>1</v>
      </c>
      <c r="O81" s="312">
        <f>$A$9*$B$34*$C$80*$D$81*N81</f>
        <v>3.1535000000000001E-2</v>
      </c>
      <c r="P81" s="363">
        <v>1320</v>
      </c>
      <c r="Q81" s="243">
        <v>10</v>
      </c>
      <c r="R81" s="201">
        <f>100-(P81-L81)*Q81</f>
        <v>100</v>
      </c>
      <c r="S81" s="202">
        <f t="shared" si="4"/>
        <v>3.1535000000000002</v>
      </c>
      <c r="T81" s="45"/>
      <c r="U81" s="45"/>
      <c r="V81" s="42"/>
      <c r="W81" s="44"/>
    </row>
    <row r="82" spans="1:23" s="35" customFormat="1" ht="36" hidden="1" customHeight="1">
      <c r="A82" s="636"/>
      <c r="B82" s="638"/>
      <c r="C82" s="541"/>
      <c r="D82" s="294">
        <v>0</v>
      </c>
      <c r="E82" s="10" t="s">
        <v>171</v>
      </c>
      <c r="F82" s="110" t="s">
        <v>172</v>
      </c>
      <c r="G82" s="10" t="s">
        <v>171</v>
      </c>
      <c r="H82" s="110" t="s">
        <v>172</v>
      </c>
      <c r="I82" s="10" t="s">
        <v>171</v>
      </c>
      <c r="J82" s="110" t="s">
        <v>438</v>
      </c>
      <c r="K82" s="243" t="s">
        <v>179</v>
      </c>
      <c r="L82" s="373">
        <v>0</v>
      </c>
      <c r="M82" s="243" t="s">
        <v>180</v>
      </c>
      <c r="N82" s="200">
        <v>0</v>
      </c>
      <c r="O82" s="312"/>
      <c r="P82" s="363">
        <v>0</v>
      </c>
      <c r="Q82" s="243">
        <v>10</v>
      </c>
      <c r="R82" s="201">
        <f>100-(P82-L82)*Q82</f>
        <v>100</v>
      </c>
      <c r="S82" s="202">
        <f t="shared" si="4"/>
        <v>0</v>
      </c>
      <c r="T82" s="45"/>
      <c r="U82" s="45"/>
      <c r="V82" s="42"/>
      <c r="W82" s="44"/>
    </row>
    <row r="83" spans="1:23" s="35" customFormat="1" ht="30">
      <c r="A83" s="636"/>
      <c r="B83" s="638"/>
      <c r="C83" s="542"/>
      <c r="D83" s="294">
        <v>0.5</v>
      </c>
      <c r="E83" s="10" t="s">
        <v>173</v>
      </c>
      <c r="F83" s="110" t="s">
        <v>174</v>
      </c>
      <c r="G83" s="10" t="s">
        <v>739</v>
      </c>
      <c r="H83" s="110" t="s">
        <v>174</v>
      </c>
      <c r="I83" s="10" t="s">
        <v>740</v>
      </c>
      <c r="J83" s="110" t="s">
        <v>453</v>
      </c>
      <c r="K83" s="243" t="s">
        <v>179</v>
      </c>
      <c r="L83" s="373">
        <v>0</v>
      </c>
      <c r="M83" s="243" t="s">
        <v>180</v>
      </c>
      <c r="N83" s="200">
        <v>1</v>
      </c>
      <c r="O83" s="312">
        <f>$A$9*$B$34*$C$80*$D$83*N83</f>
        <v>3.1535000000000001E-2</v>
      </c>
      <c r="P83" s="363">
        <v>0</v>
      </c>
      <c r="Q83" s="243">
        <v>10</v>
      </c>
      <c r="R83" s="201">
        <f>100-(P83-L83)*Q83</f>
        <v>100</v>
      </c>
      <c r="S83" s="202">
        <f t="shared" si="4"/>
        <v>3.1535000000000002</v>
      </c>
      <c r="T83" s="45"/>
      <c r="U83" s="45"/>
      <c r="V83" s="42"/>
      <c r="W83" s="44"/>
    </row>
    <row r="84" spans="1:23" s="35" customFormat="1" ht="24.6" customHeight="1">
      <c r="A84" s="636"/>
      <c r="B84" s="638"/>
      <c r="C84" s="532">
        <v>0.08</v>
      </c>
      <c r="D84" s="197"/>
      <c r="E84" s="237" t="s">
        <v>221</v>
      </c>
      <c r="F84" s="538" t="s">
        <v>196</v>
      </c>
      <c r="G84" s="539"/>
      <c r="H84" s="539"/>
      <c r="I84" s="539"/>
      <c r="J84" s="539"/>
      <c r="K84" s="539"/>
      <c r="L84" s="539"/>
      <c r="M84" s="540"/>
      <c r="N84" s="249"/>
      <c r="O84" s="313"/>
      <c r="P84" s="242"/>
      <c r="Q84" s="242"/>
      <c r="R84" s="234"/>
      <c r="S84" s="241"/>
      <c r="T84" s="242"/>
      <c r="U84" s="242"/>
      <c r="V84" s="234"/>
      <c r="W84" s="235"/>
    </row>
    <row r="85" spans="1:23" s="35" customFormat="1" ht="78" hidden="1" customHeight="1">
      <c r="A85" s="636"/>
      <c r="B85" s="638"/>
      <c r="C85" s="533"/>
      <c r="D85" s="522">
        <v>0.5</v>
      </c>
      <c r="E85" s="535" t="s">
        <v>99</v>
      </c>
      <c r="F85" s="535" t="s">
        <v>100</v>
      </c>
      <c r="G85" s="535" t="s">
        <v>741</v>
      </c>
      <c r="H85" s="535" t="s">
        <v>458</v>
      </c>
      <c r="I85" s="110" t="s">
        <v>742</v>
      </c>
      <c r="J85" s="198" t="s">
        <v>408</v>
      </c>
      <c r="K85" s="250" t="s">
        <v>179</v>
      </c>
      <c r="L85" s="373">
        <v>0</v>
      </c>
      <c r="M85" s="61" t="s">
        <v>180</v>
      </c>
      <c r="N85" s="200"/>
      <c r="O85" s="312">
        <f>$A$9*$B$34*$C$84*$D$85*N85</f>
        <v>0</v>
      </c>
      <c r="P85" s="363">
        <v>0</v>
      </c>
      <c r="Q85" s="243">
        <v>10</v>
      </c>
      <c r="R85" s="201">
        <f>100-(P85-L85)*Q85</f>
        <v>100</v>
      </c>
      <c r="S85" s="202">
        <f t="shared" si="4"/>
        <v>0</v>
      </c>
      <c r="T85" s="45"/>
      <c r="U85" s="45"/>
      <c r="V85" s="42"/>
      <c r="W85" s="44"/>
    </row>
    <row r="86" spans="1:23" s="35" customFormat="1" ht="56.25" customHeight="1">
      <c r="A86" s="636"/>
      <c r="B86" s="638"/>
      <c r="C86" s="533"/>
      <c r="D86" s="523"/>
      <c r="E86" s="537"/>
      <c r="F86" s="537"/>
      <c r="G86" s="537"/>
      <c r="H86" s="537"/>
      <c r="I86" s="298" t="s">
        <v>488</v>
      </c>
      <c r="J86" s="337" t="s">
        <v>409</v>
      </c>
      <c r="K86" s="359" t="s">
        <v>786</v>
      </c>
      <c r="L86" s="373">
        <v>1</v>
      </c>
      <c r="M86" s="61" t="s">
        <v>180</v>
      </c>
      <c r="N86" s="200">
        <v>1</v>
      </c>
      <c r="O86" s="312">
        <f>$A$9*$B$34*$C$84*$D$85*N86</f>
        <v>1.8020000000000001E-2</v>
      </c>
      <c r="P86" s="363">
        <v>1</v>
      </c>
      <c r="Q86" s="243">
        <v>10</v>
      </c>
      <c r="R86" s="201">
        <f>100-(P86-L86)*Q86</f>
        <v>100</v>
      </c>
      <c r="S86" s="202">
        <f t="shared" si="4"/>
        <v>1.802</v>
      </c>
      <c r="T86" s="45"/>
      <c r="U86" s="45"/>
      <c r="V86" s="42"/>
      <c r="W86" s="44"/>
    </row>
    <row r="87" spans="1:23" s="35" customFormat="1" ht="51" hidden="1" customHeight="1">
      <c r="A87" s="636"/>
      <c r="B87" s="638"/>
      <c r="C87" s="533"/>
      <c r="D87" s="522">
        <v>0.5</v>
      </c>
      <c r="E87" s="535" t="s">
        <v>101</v>
      </c>
      <c r="F87" s="535" t="s">
        <v>102</v>
      </c>
      <c r="G87" s="535" t="s">
        <v>743</v>
      </c>
      <c r="H87" s="535" t="s">
        <v>467</v>
      </c>
      <c r="I87" s="198" t="s">
        <v>744</v>
      </c>
      <c r="J87" s="118" t="s">
        <v>410</v>
      </c>
      <c r="K87" s="359" t="s">
        <v>786</v>
      </c>
      <c r="L87" s="373">
        <v>0</v>
      </c>
      <c r="M87" s="61" t="s">
        <v>180</v>
      </c>
      <c r="N87" s="200"/>
      <c r="O87" s="312">
        <f>$A$9*$B$34*$C$84*$D$87*N87</f>
        <v>0</v>
      </c>
      <c r="P87" s="363">
        <v>0</v>
      </c>
      <c r="Q87" s="243">
        <v>10</v>
      </c>
      <c r="R87" s="201">
        <f>100-(P87-L87)*Q87</f>
        <v>100</v>
      </c>
      <c r="S87" s="202">
        <f t="shared" si="4"/>
        <v>0</v>
      </c>
      <c r="T87" s="45"/>
      <c r="U87" s="45"/>
      <c r="V87" s="42"/>
      <c r="W87" s="44"/>
    </row>
    <row r="88" spans="1:23" s="35" customFormat="1" ht="48.75" customHeight="1">
      <c r="A88" s="636"/>
      <c r="B88" s="638"/>
      <c r="C88" s="533"/>
      <c r="D88" s="531"/>
      <c r="E88" s="536"/>
      <c r="F88" s="536"/>
      <c r="G88" s="536"/>
      <c r="H88" s="536"/>
      <c r="I88" s="198" t="s">
        <v>745</v>
      </c>
      <c r="J88" s="558" t="s">
        <v>411</v>
      </c>
      <c r="K88" s="359" t="s">
        <v>786</v>
      </c>
      <c r="L88" s="373">
        <v>1</v>
      </c>
      <c r="M88" s="61" t="s">
        <v>180</v>
      </c>
      <c r="N88" s="200">
        <v>1</v>
      </c>
      <c r="O88" s="312">
        <f>$A$9*$B$34*$C$84*$D$87*N88</f>
        <v>1.8020000000000001E-2</v>
      </c>
      <c r="P88" s="363">
        <v>1</v>
      </c>
      <c r="Q88" s="243">
        <v>10</v>
      </c>
      <c r="R88" s="201">
        <f>100-(P88-L88)*Q88</f>
        <v>100</v>
      </c>
      <c r="S88" s="202">
        <f t="shared" si="4"/>
        <v>1.802</v>
      </c>
      <c r="T88" s="45"/>
      <c r="U88" s="45"/>
      <c r="V88" s="42"/>
      <c r="W88" s="44"/>
    </row>
    <row r="89" spans="1:23" s="35" customFormat="1" ht="30" hidden="1" customHeight="1">
      <c r="A89" s="636"/>
      <c r="B89" s="638"/>
      <c r="C89" s="534"/>
      <c r="D89" s="523"/>
      <c r="E89" s="537"/>
      <c r="F89" s="537"/>
      <c r="G89" s="537"/>
      <c r="H89" s="537"/>
      <c r="I89" s="298"/>
      <c r="J89" s="559"/>
      <c r="K89" s="359" t="s">
        <v>786</v>
      </c>
      <c r="L89" s="373">
        <v>0</v>
      </c>
      <c r="M89" s="61" t="s">
        <v>36</v>
      </c>
      <c r="N89" s="200">
        <v>0</v>
      </c>
      <c r="O89" s="312">
        <f>$A$9*$B$34*$C$84*$D$87*J89*N89</f>
        <v>0</v>
      </c>
      <c r="P89" s="363">
        <v>0</v>
      </c>
      <c r="Q89" s="45"/>
      <c r="R89" s="201">
        <f>100-(P89-L89)*10</f>
        <v>100</v>
      </c>
      <c r="S89" s="202">
        <f t="shared" si="4"/>
        <v>0</v>
      </c>
      <c r="T89" s="45"/>
      <c r="U89" s="45"/>
      <c r="V89" s="42"/>
      <c r="W89" s="44"/>
    </row>
    <row r="90" spans="1:23" s="35" customFormat="1" ht="21" customHeight="1">
      <c r="A90" s="636"/>
      <c r="B90" s="639"/>
      <c r="C90" s="336"/>
      <c r="D90" s="194"/>
      <c r="E90" s="215" t="s">
        <v>222</v>
      </c>
      <c r="F90" s="553" t="s">
        <v>197</v>
      </c>
      <c r="G90" s="554"/>
      <c r="H90" s="554"/>
      <c r="I90" s="554"/>
      <c r="J90" s="554"/>
      <c r="K90" s="554"/>
      <c r="L90" s="554"/>
      <c r="M90" s="555"/>
      <c r="N90" s="249"/>
      <c r="O90" s="313"/>
      <c r="P90" s="242"/>
      <c r="Q90" s="242"/>
      <c r="R90" s="234"/>
      <c r="S90" s="241"/>
      <c r="T90" s="242"/>
      <c r="U90" s="242"/>
      <c r="V90" s="234"/>
      <c r="W90" s="235"/>
    </row>
    <row r="91" spans="1:23" s="35" customFormat="1" ht="36.6" hidden="1" customHeight="1">
      <c r="A91" s="636"/>
      <c r="B91" s="335"/>
      <c r="C91" s="334"/>
      <c r="D91" s="294">
        <v>1</v>
      </c>
      <c r="E91" s="243" t="s">
        <v>104</v>
      </c>
      <c r="F91" s="110" t="s">
        <v>105</v>
      </c>
      <c r="G91" s="243" t="s">
        <v>746</v>
      </c>
      <c r="H91" s="110" t="s">
        <v>431</v>
      </c>
      <c r="I91" s="243" t="s">
        <v>747</v>
      </c>
      <c r="J91" s="110" t="s">
        <v>456</v>
      </c>
      <c r="K91" s="250" t="s">
        <v>179</v>
      </c>
      <c r="L91" s="373">
        <v>0</v>
      </c>
      <c r="M91" s="61" t="s">
        <v>180</v>
      </c>
      <c r="N91" s="200">
        <v>1</v>
      </c>
      <c r="O91" s="312">
        <f>$A$9*$B$34*$C$90*$D$91*N91</f>
        <v>0</v>
      </c>
      <c r="P91" s="363">
        <v>0</v>
      </c>
      <c r="Q91" s="243">
        <v>10</v>
      </c>
      <c r="R91" s="201">
        <f>100-(P91-L91)*Q91</f>
        <v>100</v>
      </c>
      <c r="S91" s="202">
        <f t="shared" si="4"/>
        <v>0</v>
      </c>
      <c r="T91" s="45"/>
      <c r="U91" s="45"/>
      <c r="V91" s="42"/>
      <c r="W91" s="44"/>
    </row>
    <row r="92" spans="1:23" s="35" customFormat="1" ht="18.75" customHeight="1">
      <c r="A92" s="636"/>
      <c r="B92" s="332"/>
      <c r="C92" s="333"/>
      <c r="D92" s="332"/>
      <c r="E92" s="243"/>
      <c r="F92" s="277"/>
      <c r="G92" s="323"/>
      <c r="H92" s="277"/>
      <c r="I92" s="323"/>
      <c r="J92" s="277"/>
      <c r="K92" s="252"/>
      <c r="L92" s="376"/>
      <c r="M92" s="62"/>
      <c r="N92" s="301"/>
      <c r="O92" s="324"/>
      <c r="P92" s="363"/>
      <c r="Q92" s="243"/>
      <c r="R92" s="201"/>
      <c r="S92" s="202"/>
      <c r="T92" s="45"/>
      <c r="U92" s="45"/>
      <c r="V92" s="42"/>
      <c r="W92" s="44"/>
    </row>
    <row r="93" spans="1:23" s="35" customFormat="1" ht="21" customHeight="1">
      <c r="A93" s="636"/>
      <c r="B93" s="637">
        <v>0.12</v>
      </c>
      <c r="C93" s="330"/>
      <c r="D93" s="119"/>
      <c r="E93" s="288" t="s">
        <v>778</v>
      </c>
      <c r="F93" s="640" t="s">
        <v>777</v>
      </c>
      <c r="G93" s="641"/>
      <c r="H93" s="641"/>
      <c r="I93" s="641"/>
      <c r="J93" s="641"/>
      <c r="K93" s="641"/>
      <c r="L93" s="641"/>
      <c r="M93" s="642"/>
      <c r="N93" s="325"/>
      <c r="O93" s="326"/>
      <c r="P93" s="363"/>
      <c r="Q93" s="327"/>
      <c r="R93" s="328"/>
      <c r="S93" s="331">
        <f>SUM(S94:S102)</f>
        <v>10.199999999999999</v>
      </c>
      <c r="T93" s="329"/>
      <c r="U93" s="329"/>
      <c r="V93" s="285"/>
      <c r="W93" s="286"/>
    </row>
    <row r="94" spans="1:23" s="35" customFormat="1" ht="65.25" customHeight="1">
      <c r="A94" s="636"/>
      <c r="B94" s="638"/>
      <c r="C94" s="115">
        <v>0.1</v>
      </c>
      <c r="D94" s="322">
        <v>1</v>
      </c>
      <c r="E94" s="209" t="s">
        <v>18</v>
      </c>
      <c r="F94" s="36" t="s">
        <v>54</v>
      </c>
      <c r="G94" s="210" t="s">
        <v>505</v>
      </c>
      <c r="H94" s="36" t="s">
        <v>54</v>
      </c>
      <c r="I94" s="210" t="s">
        <v>506</v>
      </c>
      <c r="J94" s="36" t="s">
        <v>424</v>
      </c>
      <c r="K94" s="211" t="s">
        <v>425</v>
      </c>
      <c r="L94" s="371">
        <v>0</v>
      </c>
      <c r="M94" s="211" t="s">
        <v>180</v>
      </c>
      <c r="N94" s="212">
        <v>1</v>
      </c>
      <c r="O94" s="311">
        <f>$A$9*$B$93*$C$94*$D$94*N94</f>
        <v>1.0200000000000001E-2</v>
      </c>
      <c r="P94" s="361">
        <v>0</v>
      </c>
      <c r="Q94" s="272">
        <v>10</v>
      </c>
      <c r="R94" s="201">
        <f>100-(L94-P94)*Q94</f>
        <v>100</v>
      </c>
      <c r="S94" s="202">
        <f>R94*O94</f>
        <v>1.02</v>
      </c>
      <c r="T94" s="8"/>
      <c r="U94" s="106"/>
      <c r="V94" s="273"/>
      <c r="W94" s="38"/>
    </row>
    <row r="95" spans="1:23" s="35" customFormat="1" ht="47.25" customHeight="1">
      <c r="A95" s="636"/>
      <c r="B95" s="638"/>
      <c r="C95" s="115">
        <v>7.0000000000000007E-2</v>
      </c>
      <c r="D95" s="320">
        <v>1</v>
      </c>
      <c r="E95" s="142" t="s">
        <v>73</v>
      </c>
      <c r="F95" s="137" t="s">
        <v>74</v>
      </c>
      <c r="G95" s="142" t="s">
        <v>559</v>
      </c>
      <c r="H95" s="137" t="s">
        <v>441</v>
      </c>
      <c r="I95" s="142" t="s">
        <v>560</v>
      </c>
      <c r="J95" s="300" t="s">
        <v>489</v>
      </c>
      <c r="K95" s="243" t="s">
        <v>179</v>
      </c>
      <c r="L95" s="373">
        <v>0</v>
      </c>
      <c r="M95" s="137" t="s">
        <v>180</v>
      </c>
      <c r="N95" s="200">
        <v>1</v>
      </c>
      <c r="O95" s="311">
        <f>$A$9*$B$93*$C$95*$D$95*N95</f>
        <v>7.1400000000000005E-3</v>
      </c>
      <c r="P95" s="363">
        <v>0</v>
      </c>
      <c r="Q95" s="243">
        <v>10</v>
      </c>
      <c r="R95" s="201">
        <f t="shared" ref="R95:R101" si="5">100-(P95-L95)*Q95</f>
        <v>100</v>
      </c>
      <c r="S95" s="202">
        <f t="shared" ref="S95:S102" si="6">R95*O95</f>
        <v>0.71400000000000008</v>
      </c>
      <c r="T95" s="45"/>
      <c r="U95" s="45"/>
      <c r="V95" s="42"/>
      <c r="W95" s="44"/>
    </row>
    <row r="96" spans="1:23" s="35" customFormat="1" ht="51" customHeight="1">
      <c r="A96" s="636"/>
      <c r="B96" s="638"/>
      <c r="C96" s="115">
        <v>7.0000000000000007E-2</v>
      </c>
      <c r="D96" s="322">
        <v>1</v>
      </c>
      <c r="E96" s="142" t="s">
        <v>75</v>
      </c>
      <c r="F96" s="137" t="s">
        <v>76</v>
      </c>
      <c r="G96" s="142" t="s">
        <v>561</v>
      </c>
      <c r="H96" s="137" t="s">
        <v>455</v>
      </c>
      <c r="I96" s="142" t="s">
        <v>562</v>
      </c>
      <c r="J96" s="300" t="s">
        <v>442</v>
      </c>
      <c r="K96" s="243" t="s">
        <v>179</v>
      </c>
      <c r="L96" s="373">
        <v>0</v>
      </c>
      <c r="M96" s="137" t="s">
        <v>180</v>
      </c>
      <c r="N96" s="200">
        <v>1</v>
      </c>
      <c r="O96" s="311">
        <f>$A$9*$B$93*$C$96*$D$96*N96</f>
        <v>7.1400000000000005E-3</v>
      </c>
      <c r="P96" s="363">
        <v>0</v>
      </c>
      <c r="Q96" s="243">
        <v>10</v>
      </c>
      <c r="R96" s="201">
        <f t="shared" si="5"/>
        <v>100</v>
      </c>
      <c r="S96" s="202">
        <f t="shared" si="6"/>
        <v>0.71400000000000008</v>
      </c>
      <c r="T96" s="45"/>
      <c r="U96" s="45"/>
      <c r="V96" s="42"/>
      <c r="W96" s="44"/>
    </row>
    <row r="97" spans="1:23" s="35" customFormat="1" ht="36" customHeight="1">
      <c r="A97" s="636"/>
      <c r="B97" s="638"/>
      <c r="C97" s="115">
        <v>0.1</v>
      </c>
      <c r="D97" s="321">
        <v>1</v>
      </c>
      <c r="E97" s="142" t="s">
        <v>92</v>
      </c>
      <c r="F97" s="319" t="s">
        <v>93</v>
      </c>
      <c r="G97" s="142" t="s">
        <v>719</v>
      </c>
      <c r="H97" s="319" t="s">
        <v>93</v>
      </c>
      <c r="I97" s="378" t="s">
        <v>723</v>
      </c>
      <c r="J97" s="319" t="s">
        <v>450</v>
      </c>
      <c r="K97" s="243" t="s">
        <v>179</v>
      </c>
      <c r="L97" s="373">
        <v>0</v>
      </c>
      <c r="M97" s="243" t="s">
        <v>180</v>
      </c>
      <c r="N97" s="200">
        <v>1</v>
      </c>
      <c r="O97" s="311">
        <f>$A$9*$B$93*$C$97*$D$97*N97</f>
        <v>1.0200000000000001E-2</v>
      </c>
      <c r="P97" s="363">
        <v>0</v>
      </c>
      <c r="Q97" s="243">
        <v>10</v>
      </c>
      <c r="R97" s="201">
        <f t="shared" si="5"/>
        <v>100</v>
      </c>
      <c r="S97" s="202">
        <f t="shared" si="6"/>
        <v>1.02</v>
      </c>
      <c r="T97" s="45"/>
      <c r="U97" s="45"/>
      <c r="V97" s="42"/>
      <c r="W97" s="44"/>
    </row>
    <row r="98" spans="1:23" s="35" customFormat="1" ht="65.25" customHeight="1">
      <c r="A98" s="636"/>
      <c r="B98" s="638"/>
      <c r="C98" s="532">
        <v>0.2</v>
      </c>
      <c r="D98" s="594">
        <v>1</v>
      </c>
      <c r="E98" s="524" t="s">
        <v>95</v>
      </c>
      <c r="F98" s="517" t="s">
        <v>96</v>
      </c>
      <c r="G98" s="557" t="s">
        <v>734</v>
      </c>
      <c r="H98" s="556" t="s">
        <v>96</v>
      </c>
      <c r="I98" s="315" t="s">
        <v>487</v>
      </c>
      <c r="J98" s="337" t="s">
        <v>404</v>
      </c>
      <c r="K98" s="243" t="s">
        <v>179</v>
      </c>
      <c r="L98" s="373">
        <v>0</v>
      </c>
      <c r="M98" s="243" t="s">
        <v>180</v>
      </c>
      <c r="N98" s="200">
        <v>0.5</v>
      </c>
      <c r="O98" s="311">
        <f>$A$9*$B$93*$C$98*$D$98*N98</f>
        <v>1.0200000000000001E-2</v>
      </c>
      <c r="P98" s="363">
        <v>0</v>
      </c>
      <c r="Q98" s="243">
        <v>10</v>
      </c>
      <c r="R98" s="201">
        <f t="shared" si="5"/>
        <v>100</v>
      </c>
      <c r="S98" s="202">
        <f t="shared" si="6"/>
        <v>1.02</v>
      </c>
      <c r="T98" s="45"/>
      <c r="U98" s="45"/>
      <c r="V98" s="42"/>
      <c r="W98" s="44"/>
    </row>
    <row r="99" spans="1:23" s="35" customFormat="1" ht="45.75" customHeight="1">
      <c r="A99" s="636"/>
      <c r="B99" s="638"/>
      <c r="C99" s="534"/>
      <c r="D99" s="594"/>
      <c r="E99" s="525"/>
      <c r="F99" s="518"/>
      <c r="G99" s="557"/>
      <c r="H99" s="556"/>
      <c r="I99" s="303" t="s">
        <v>486</v>
      </c>
      <c r="J99" s="118" t="s">
        <v>405</v>
      </c>
      <c r="K99" s="243" t="s">
        <v>179</v>
      </c>
      <c r="L99" s="373">
        <v>0</v>
      </c>
      <c r="M99" s="243" t="s">
        <v>180</v>
      </c>
      <c r="N99" s="301">
        <v>0.5</v>
      </c>
      <c r="O99" s="311">
        <f>$A$9*$B$93*$C$98*$D$98*N99</f>
        <v>1.0200000000000001E-2</v>
      </c>
      <c r="P99" s="363"/>
      <c r="Q99" s="243">
        <v>10</v>
      </c>
      <c r="R99" s="201">
        <f t="shared" si="5"/>
        <v>100</v>
      </c>
      <c r="S99" s="202">
        <f t="shared" si="6"/>
        <v>1.02</v>
      </c>
      <c r="T99" s="45"/>
      <c r="U99" s="45"/>
      <c r="V99" s="42"/>
      <c r="W99" s="44"/>
    </row>
    <row r="100" spans="1:23" s="35" customFormat="1" ht="48" customHeight="1">
      <c r="A100" s="636"/>
      <c r="B100" s="638"/>
      <c r="C100" s="355">
        <v>0.2</v>
      </c>
      <c r="D100" s="356">
        <v>1</v>
      </c>
      <c r="E100" s="357" t="s">
        <v>99</v>
      </c>
      <c r="F100" s="357" t="s">
        <v>100</v>
      </c>
      <c r="G100" s="357" t="s">
        <v>741</v>
      </c>
      <c r="H100" s="357" t="s">
        <v>458</v>
      </c>
      <c r="I100" s="137" t="s">
        <v>742</v>
      </c>
      <c r="J100" s="137" t="s">
        <v>490</v>
      </c>
      <c r="K100" s="250" t="s">
        <v>179</v>
      </c>
      <c r="L100" s="373">
        <v>0</v>
      </c>
      <c r="M100" s="61" t="s">
        <v>180</v>
      </c>
      <c r="N100" s="200">
        <v>1</v>
      </c>
      <c r="O100" s="311">
        <f>$A$9*$B$93*$C$100*$D$100*N100</f>
        <v>2.0400000000000001E-2</v>
      </c>
      <c r="P100" s="363">
        <v>0</v>
      </c>
      <c r="Q100" s="243">
        <v>10</v>
      </c>
      <c r="R100" s="201">
        <f t="shared" si="5"/>
        <v>100</v>
      </c>
      <c r="S100" s="202">
        <f t="shared" si="6"/>
        <v>2.04</v>
      </c>
      <c r="T100" s="45"/>
      <c r="U100" s="45"/>
      <c r="V100" s="42"/>
      <c r="W100" s="44"/>
    </row>
    <row r="101" spans="1:23" s="35" customFormat="1" ht="45.75" customHeight="1">
      <c r="A101" s="636"/>
      <c r="B101" s="638"/>
      <c r="C101" s="355">
        <v>0.18</v>
      </c>
      <c r="D101" s="356">
        <v>1</v>
      </c>
      <c r="E101" s="357" t="s">
        <v>101</v>
      </c>
      <c r="F101" s="357" t="s">
        <v>102</v>
      </c>
      <c r="G101" s="357" t="s">
        <v>743</v>
      </c>
      <c r="H101" s="357" t="s">
        <v>457</v>
      </c>
      <c r="I101" s="137" t="s">
        <v>744</v>
      </c>
      <c r="J101" s="137" t="s">
        <v>491</v>
      </c>
      <c r="K101" s="250" t="s">
        <v>179</v>
      </c>
      <c r="L101" s="373">
        <v>0</v>
      </c>
      <c r="M101" s="61" t="s">
        <v>180</v>
      </c>
      <c r="N101" s="200">
        <v>1</v>
      </c>
      <c r="O101" s="311">
        <f>$A$9*$B$93*$C$101*$D$101*N101</f>
        <v>1.8359999999999998E-2</v>
      </c>
      <c r="P101" s="363">
        <v>0</v>
      </c>
      <c r="Q101" s="243">
        <v>10</v>
      </c>
      <c r="R101" s="201">
        <f t="shared" si="5"/>
        <v>100</v>
      </c>
      <c r="S101" s="202">
        <f t="shared" si="6"/>
        <v>1.8359999999999999</v>
      </c>
      <c r="T101" s="45"/>
      <c r="U101" s="45"/>
      <c r="V101" s="42"/>
      <c r="W101" s="44"/>
    </row>
    <row r="102" spans="1:23" s="35" customFormat="1" ht="39.75" customHeight="1">
      <c r="A102" s="636"/>
      <c r="B102" s="639"/>
      <c r="C102" s="115">
        <v>0.08</v>
      </c>
      <c r="D102" s="322">
        <v>1</v>
      </c>
      <c r="E102" s="243" t="s">
        <v>104</v>
      </c>
      <c r="F102" s="110" t="s">
        <v>105</v>
      </c>
      <c r="G102" s="243" t="s">
        <v>746</v>
      </c>
      <c r="H102" s="110" t="s">
        <v>431</v>
      </c>
      <c r="I102" s="243" t="s">
        <v>747</v>
      </c>
      <c r="J102" s="243" t="s">
        <v>456</v>
      </c>
      <c r="K102" s="339" t="s">
        <v>788</v>
      </c>
      <c r="L102" s="373"/>
      <c r="M102" s="61" t="s">
        <v>180</v>
      </c>
      <c r="N102" s="200">
        <v>1</v>
      </c>
      <c r="O102" s="311">
        <f>$A$9*$B$93*$C$102*$D$102*N102</f>
        <v>8.1599999999999989E-3</v>
      </c>
      <c r="P102" s="363">
        <v>100</v>
      </c>
      <c r="Q102" s="243">
        <v>10</v>
      </c>
      <c r="R102" s="201">
        <f>P102</f>
        <v>100</v>
      </c>
      <c r="S102" s="202">
        <f t="shared" si="6"/>
        <v>0.81599999999999984</v>
      </c>
      <c r="T102" s="45"/>
      <c r="U102" s="45"/>
      <c r="V102" s="42"/>
      <c r="W102" s="44"/>
    </row>
    <row r="103" spans="1:23" s="35" customFormat="1">
      <c r="E103" s="54"/>
      <c r="F103" s="113"/>
      <c r="G103" s="251"/>
      <c r="H103" s="48"/>
      <c r="I103" s="48"/>
      <c r="J103" s="48"/>
      <c r="K103" s="252"/>
      <c r="L103" s="376"/>
      <c r="M103" s="62"/>
      <c r="N103" s="253"/>
      <c r="O103" s="253"/>
      <c r="P103" s="242"/>
      <c r="Q103" s="45"/>
      <c r="R103" s="42"/>
      <c r="S103" s="44"/>
      <c r="T103" s="45"/>
      <c r="U103" s="45"/>
      <c r="V103" s="42"/>
      <c r="W103" s="44"/>
    </row>
    <row r="104" spans="1:23" s="35" customFormat="1" ht="21" customHeight="1">
      <c r="A104" s="526"/>
      <c r="B104" s="526"/>
      <c r="C104" s="526"/>
      <c r="D104" s="527"/>
      <c r="E104" s="254" t="s">
        <v>198</v>
      </c>
      <c r="F104" s="528" t="s">
        <v>199</v>
      </c>
      <c r="G104" s="529"/>
      <c r="H104" s="529"/>
      <c r="I104" s="529"/>
      <c r="J104" s="529"/>
      <c r="K104" s="529"/>
      <c r="L104" s="529"/>
      <c r="M104" s="530"/>
      <c r="N104" s="255"/>
      <c r="O104" s="255"/>
      <c r="P104" s="242"/>
      <c r="Q104" s="256"/>
      <c r="R104" s="292"/>
      <c r="S104" s="293">
        <f>SUM(S105:S110)</f>
        <v>15</v>
      </c>
      <c r="T104" s="256"/>
      <c r="U104" s="256"/>
      <c r="V104" s="258"/>
      <c r="W104" s="257"/>
    </row>
    <row r="105" spans="1:23" s="35" customFormat="1" ht="42.75" customHeight="1">
      <c r="A105" s="512">
        <v>0.15</v>
      </c>
      <c r="B105" s="119">
        <v>0.7</v>
      </c>
      <c r="C105" s="115">
        <v>1</v>
      </c>
      <c r="D105" s="294">
        <v>1</v>
      </c>
      <c r="E105" s="140" t="s">
        <v>758</v>
      </c>
      <c r="F105" s="110" t="s">
        <v>200</v>
      </c>
      <c r="G105" s="140" t="s">
        <v>761</v>
      </c>
      <c r="H105" s="110" t="s">
        <v>200</v>
      </c>
      <c r="I105" s="140" t="s">
        <v>763</v>
      </c>
      <c r="J105" s="110" t="s">
        <v>200</v>
      </c>
      <c r="K105" s="250"/>
      <c r="L105" s="373"/>
      <c r="M105" s="61" t="s">
        <v>180</v>
      </c>
      <c r="N105" s="200">
        <v>1</v>
      </c>
      <c r="O105" s="312">
        <f>$A$105*$B$105*$C$105*$D$105*N105</f>
        <v>0.105</v>
      </c>
      <c r="P105" s="363">
        <v>0</v>
      </c>
      <c r="Q105" s="243"/>
      <c r="R105" s="201">
        <f>100-(P105-L105)*10</f>
        <v>100</v>
      </c>
      <c r="S105" s="202">
        <f>R105*O105</f>
        <v>10.5</v>
      </c>
      <c r="T105" s="45"/>
      <c r="U105" s="45"/>
      <c r="V105" s="42"/>
      <c r="W105" s="44"/>
    </row>
    <row r="106" spans="1:23" s="35" customFormat="1" ht="41.25" customHeight="1">
      <c r="A106" s="513"/>
      <c r="B106" s="119">
        <v>0.3</v>
      </c>
      <c r="C106" s="115">
        <v>1</v>
      </c>
      <c r="D106" s="294">
        <v>1</v>
      </c>
      <c r="E106" s="205" t="s">
        <v>759</v>
      </c>
      <c r="F106" s="110" t="s">
        <v>201</v>
      </c>
      <c r="G106" s="205" t="s">
        <v>768</v>
      </c>
      <c r="H106" s="110" t="s">
        <v>201</v>
      </c>
      <c r="I106" s="205" t="s">
        <v>764</v>
      </c>
      <c r="J106" s="110" t="s">
        <v>201</v>
      </c>
      <c r="K106" s="250"/>
      <c r="L106" s="373"/>
      <c r="M106" s="61" t="s">
        <v>180</v>
      </c>
      <c r="N106" s="200">
        <v>1</v>
      </c>
      <c r="O106" s="312">
        <f>$A$105*$B$106*$C$106*$D$106*N106</f>
        <v>4.4999999999999998E-2</v>
      </c>
      <c r="P106" s="363">
        <v>0</v>
      </c>
      <c r="Q106" s="243"/>
      <c r="R106" s="201">
        <f>100-(P106-L106)*10</f>
        <v>100</v>
      </c>
      <c r="S106" s="202">
        <f>R106*O106</f>
        <v>4.5</v>
      </c>
      <c r="T106" s="45"/>
      <c r="U106" s="45"/>
      <c r="V106" s="42"/>
      <c r="W106" s="44"/>
    </row>
    <row r="107" spans="1:23" s="35" customFormat="1" ht="18.600000000000001" customHeight="1">
      <c r="E107" s="259" t="s">
        <v>70</v>
      </c>
      <c r="F107" s="514" t="s">
        <v>202</v>
      </c>
      <c r="G107" s="515"/>
      <c r="H107" s="515"/>
      <c r="I107" s="515"/>
      <c r="J107" s="515"/>
      <c r="K107" s="515"/>
      <c r="L107" s="515"/>
      <c r="M107" s="516"/>
      <c r="N107" s="255"/>
      <c r="O107" s="314"/>
      <c r="P107" s="242"/>
      <c r="Q107" s="256"/>
      <c r="R107" s="258"/>
      <c r="S107" s="260"/>
      <c r="T107" s="256"/>
      <c r="U107" s="256"/>
      <c r="V107" s="258"/>
      <c r="W107" s="260"/>
    </row>
    <row r="108" spans="1:23" s="35" customFormat="1" ht="62.25" customHeight="1">
      <c r="E108" s="205" t="s">
        <v>18</v>
      </c>
      <c r="F108" s="123" t="s">
        <v>432</v>
      </c>
      <c r="G108" s="205" t="s">
        <v>505</v>
      </c>
      <c r="H108" s="123" t="s">
        <v>432</v>
      </c>
      <c r="I108" s="140" t="s">
        <v>506</v>
      </c>
      <c r="J108" s="123" t="s">
        <v>432</v>
      </c>
      <c r="K108" s="250" t="s">
        <v>784</v>
      </c>
      <c r="L108" s="373">
        <v>0</v>
      </c>
      <c r="M108" s="61" t="s">
        <v>180</v>
      </c>
      <c r="N108" s="200">
        <v>1</v>
      </c>
      <c r="O108" s="200"/>
      <c r="P108" s="363">
        <v>0</v>
      </c>
      <c r="Q108" s="45">
        <v>2</v>
      </c>
      <c r="R108" s="40">
        <v>0</v>
      </c>
      <c r="S108" s="40">
        <v>0</v>
      </c>
      <c r="T108" s="45"/>
      <c r="U108" s="45"/>
      <c r="V108" s="123"/>
      <c r="W108" s="50"/>
    </row>
    <row r="109" spans="1:23" s="35" customFormat="1" ht="62.25" customHeight="1">
      <c r="E109" s="205" t="s">
        <v>760</v>
      </c>
      <c r="F109" s="123" t="s">
        <v>433</v>
      </c>
      <c r="G109" s="205" t="s">
        <v>762</v>
      </c>
      <c r="H109" s="123" t="s">
        <v>433</v>
      </c>
      <c r="I109" s="140" t="s">
        <v>765</v>
      </c>
      <c r="J109" s="123" t="s">
        <v>433</v>
      </c>
      <c r="K109" s="339" t="s">
        <v>784</v>
      </c>
      <c r="L109" s="373">
        <v>0</v>
      </c>
      <c r="M109" s="61" t="s">
        <v>180</v>
      </c>
      <c r="N109" s="200">
        <v>1</v>
      </c>
      <c r="O109" s="200"/>
      <c r="P109" s="363">
        <v>0</v>
      </c>
      <c r="Q109" s="45">
        <v>0.5</v>
      </c>
      <c r="R109" s="40">
        <v>0</v>
      </c>
      <c r="S109" s="40">
        <v>0</v>
      </c>
      <c r="T109" s="45"/>
      <c r="U109" s="45"/>
      <c r="V109" s="123"/>
      <c r="W109" s="50"/>
    </row>
    <row r="110" spans="1:23" ht="57.95" customHeight="1">
      <c r="E110" s="141" t="s">
        <v>766</v>
      </c>
      <c r="F110" s="261" t="s">
        <v>203</v>
      </c>
      <c r="G110" s="205" t="s">
        <v>767</v>
      </c>
      <c r="H110" s="261" t="s">
        <v>203</v>
      </c>
      <c r="I110" s="205" t="s">
        <v>769</v>
      </c>
      <c r="J110" s="261" t="s">
        <v>203</v>
      </c>
      <c r="K110" s="339" t="s">
        <v>784</v>
      </c>
      <c r="L110" s="373">
        <v>0</v>
      </c>
      <c r="M110" s="61" t="s">
        <v>180</v>
      </c>
      <c r="N110" s="200">
        <v>1</v>
      </c>
      <c r="O110" s="200"/>
      <c r="P110" s="363">
        <v>0</v>
      </c>
      <c r="Q110" s="45">
        <v>0.2</v>
      </c>
      <c r="R110" s="40">
        <v>0</v>
      </c>
      <c r="S110" s="40">
        <v>0</v>
      </c>
      <c r="T110" s="45"/>
      <c r="U110" s="45"/>
      <c r="V110" s="123"/>
      <c r="W110" s="50"/>
    </row>
    <row r="111" spans="1:23" s="262" customFormat="1" ht="36.950000000000003" customHeight="1">
      <c r="E111" s="547" t="s">
        <v>204</v>
      </c>
      <c r="F111" s="548"/>
      <c r="G111" s="548"/>
      <c r="H111" s="548"/>
      <c r="I111" s="548"/>
      <c r="J111" s="548"/>
      <c r="K111" s="548"/>
      <c r="L111" s="548"/>
      <c r="M111" s="548"/>
      <c r="N111" s="548"/>
      <c r="O111" s="548"/>
      <c r="P111" s="548"/>
      <c r="Q111" s="548"/>
      <c r="R111" s="549"/>
      <c r="S111" s="278">
        <f>S10+S34+S93+S104</f>
        <v>100.00000000000001</v>
      </c>
      <c r="T111" s="263"/>
      <c r="U111" s="263"/>
      <c r="V111" s="264"/>
      <c r="W111" s="265"/>
    </row>
    <row r="112" spans="1:23">
      <c r="E112" s="550" t="s">
        <v>434</v>
      </c>
      <c r="F112" s="551"/>
      <c r="G112" s="551"/>
      <c r="H112" s="551"/>
      <c r="I112" s="551"/>
      <c r="J112" s="551"/>
      <c r="K112" s="551"/>
      <c r="L112" s="551"/>
      <c r="M112" s="551"/>
      <c r="N112" s="551"/>
      <c r="O112" s="551"/>
      <c r="P112" s="551"/>
      <c r="Q112" s="551"/>
      <c r="R112" s="552"/>
      <c r="S112" s="290" t="str">
        <f>IF(S111&gt;105,"A",IF(AND(S111&gt;100,S111&lt;=105),"B",IF(AND(S111&gt;=95,S111&lt;=100),"C",IF(AND(S111&gt;=90,S111&lt;95),"D",IF(S111&lt;90,"E",0)))))</f>
        <v>C</v>
      </c>
      <c r="T112" s="291"/>
      <c r="U112" s="291"/>
      <c r="V112" s="291"/>
      <c r="W112" s="291"/>
    </row>
    <row r="113" spans="5:24" ht="17.25" customHeight="1">
      <c r="E113" s="63"/>
      <c r="F113" s="63"/>
      <c r="G113" s="266"/>
      <c r="H113" s="136"/>
      <c r="I113" s="136"/>
      <c r="J113" s="136"/>
      <c r="K113" s="27"/>
      <c r="L113" s="366"/>
      <c r="M113" s="64"/>
      <c r="N113" s="267"/>
      <c r="O113" s="267"/>
      <c r="P113" s="132"/>
      <c r="Q113" s="132"/>
      <c r="R113" s="133"/>
    </row>
    <row r="114" spans="5:24" s="67" customFormat="1">
      <c r="E114" s="51"/>
      <c r="F114" s="51"/>
      <c r="G114" s="51"/>
      <c r="H114" s="108" t="s">
        <v>209</v>
      </c>
      <c r="I114" s="108"/>
      <c r="J114" s="108"/>
      <c r="K114" s="66"/>
      <c r="L114" s="60"/>
      <c r="N114" s="546" t="s">
        <v>210</v>
      </c>
      <c r="O114" s="546"/>
      <c r="P114" s="546"/>
      <c r="Q114" s="546"/>
      <c r="R114" s="546"/>
      <c r="S114" s="546"/>
      <c r="T114" s="546"/>
      <c r="U114" s="107"/>
      <c r="V114" s="60"/>
      <c r="W114" s="60"/>
      <c r="X114" s="60"/>
    </row>
    <row r="115" spans="5:24">
      <c r="E115" s="63"/>
      <c r="F115" s="63"/>
      <c r="G115" s="266"/>
      <c r="H115" s="136"/>
      <c r="I115" s="136"/>
      <c r="J115" s="136"/>
      <c r="K115" s="27"/>
      <c r="L115" s="366"/>
      <c r="M115" s="64"/>
      <c r="N115" s="267"/>
      <c r="O115" s="267"/>
      <c r="P115" s="132"/>
      <c r="Q115" s="132"/>
      <c r="R115" s="133"/>
    </row>
    <row r="116" spans="5:24">
      <c r="E116" s="63"/>
      <c r="F116" s="63"/>
      <c r="G116" s="266"/>
      <c r="H116" s="136"/>
      <c r="I116" s="136"/>
      <c r="J116" s="136"/>
      <c r="K116" s="27"/>
      <c r="L116" s="366"/>
      <c r="M116" s="64"/>
      <c r="N116" s="267"/>
      <c r="O116" s="267"/>
      <c r="P116" s="132"/>
      <c r="Q116" s="132"/>
      <c r="R116" s="133"/>
    </row>
    <row r="117" spans="5:24">
      <c r="L117" s="35"/>
    </row>
    <row r="118" spans="5:24">
      <c r="L118" s="35"/>
    </row>
    <row r="119" spans="5:24">
      <c r="L119" s="35"/>
    </row>
    <row r="120" spans="5:24">
      <c r="L120" s="35"/>
    </row>
    <row r="121" spans="5:24">
      <c r="L121" s="35"/>
    </row>
    <row r="122" spans="5:24">
      <c r="L122" s="35"/>
    </row>
    <row r="123" spans="5:24">
      <c r="L123" s="35"/>
    </row>
    <row r="124" spans="5:24">
      <c r="L124" s="35"/>
    </row>
    <row r="125" spans="5:24">
      <c r="L125" s="35"/>
    </row>
    <row r="126" spans="5:24">
      <c r="L126" s="35"/>
    </row>
    <row r="127" spans="5:24">
      <c r="L127" s="35"/>
    </row>
    <row r="128" spans="5:24">
      <c r="L128" s="35"/>
    </row>
    <row r="129" spans="12:12">
      <c r="L129" s="35"/>
    </row>
    <row r="130" spans="12:12">
      <c r="L130" s="35"/>
    </row>
    <row r="131" spans="12:12">
      <c r="L131" s="35"/>
    </row>
    <row r="132" spans="12:12">
      <c r="L132" s="35"/>
    </row>
    <row r="133" spans="12:12">
      <c r="L133" s="35"/>
    </row>
    <row r="134" spans="12:12">
      <c r="L134" s="35"/>
    </row>
    <row r="135" spans="12:12">
      <c r="L135" s="35"/>
    </row>
    <row r="136" spans="12:12">
      <c r="L136" s="35"/>
    </row>
    <row r="137" spans="12:12">
      <c r="L137" s="35"/>
    </row>
    <row r="138" spans="12:12">
      <c r="L138" s="35"/>
    </row>
    <row r="139" spans="12:12">
      <c r="L139" s="35"/>
    </row>
    <row r="140" spans="12:12">
      <c r="L140" s="35"/>
    </row>
    <row r="141" spans="12:12">
      <c r="L141" s="35"/>
    </row>
    <row r="142" spans="12:12">
      <c r="L142" s="35"/>
    </row>
    <row r="143" spans="12:12">
      <c r="L143" s="35"/>
    </row>
    <row r="144" spans="12:12">
      <c r="L144" s="35"/>
    </row>
    <row r="145" spans="12:12">
      <c r="L145" s="35"/>
    </row>
    <row r="146" spans="12:12">
      <c r="L146" s="35"/>
    </row>
    <row r="147" spans="12:12">
      <c r="L147" s="35"/>
    </row>
    <row r="148" spans="12:12">
      <c r="L148" s="35"/>
    </row>
    <row r="149" spans="12:12">
      <c r="L149" s="35"/>
    </row>
    <row r="150" spans="12:12">
      <c r="L150" s="35"/>
    </row>
    <row r="151" spans="12:12">
      <c r="L151" s="35"/>
    </row>
    <row r="152" spans="12:12">
      <c r="L152" s="35"/>
    </row>
    <row r="153" spans="12:12">
      <c r="L153" s="35"/>
    </row>
    <row r="154" spans="12:12">
      <c r="L154" s="35"/>
    </row>
    <row r="155" spans="12:12">
      <c r="L155" s="35"/>
    </row>
    <row r="156" spans="12:12">
      <c r="L156" s="35"/>
    </row>
    <row r="157" spans="12:12">
      <c r="L157" s="35"/>
    </row>
    <row r="158" spans="12:12">
      <c r="L158" s="35"/>
    </row>
    <row r="159" spans="12:12">
      <c r="L159" s="35"/>
    </row>
    <row r="160" spans="12:12">
      <c r="L160" s="35"/>
    </row>
    <row r="161" spans="12:12">
      <c r="L161" s="35"/>
    </row>
    <row r="162" spans="12:12">
      <c r="L162" s="35"/>
    </row>
    <row r="163" spans="12:12">
      <c r="L163" s="35"/>
    </row>
    <row r="164" spans="12:12">
      <c r="L164" s="35"/>
    </row>
    <row r="165" spans="12:12">
      <c r="L165" s="35"/>
    </row>
    <row r="166" spans="12:12">
      <c r="L166" s="35"/>
    </row>
    <row r="167" spans="12:12">
      <c r="L167" s="35"/>
    </row>
    <row r="168" spans="12:12">
      <c r="L168" s="35"/>
    </row>
    <row r="169" spans="12:12">
      <c r="L169" s="35"/>
    </row>
    <row r="170" spans="12:12">
      <c r="L170" s="35"/>
    </row>
    <row r="171" spans="12:12">
      <c r="L171" s="35"/>
    </row>
    <row r="172" spans="12:12">
      <c r="L172" s="35"/>
    </row>
    <row r="173" spans="12:12">
      <c r="L173" s="35"/>
    </row>
    <row r="174" spans="12:12">
      <c r="L174" s="35"/>
    </row>
    <row r="175" spans="12:12">
      <c r="L175" s="35"/>
    </row>
    <row r="176" spans="12:12">
      <c r="L176" s="35"/>
    </row>
    <row r="177" spans="12:12">
      <c r="L177" s="35"/>
    </row>
    <row r="178" spans="12:12">
      <c r="L178" s="35"/>
    </row>
    <row r="179" spans="12:12">
      <c r="L179" s="35"/>
    </row>
    <row r="180" spans="12:12">
      <c r="L180" s="35"/>
    </row>
    <row r="181" spans="12:12">
      <c r="L181" s="35"/>
    </row>
    <row r="182" spans="12:12">
      <c r="L182" s="35"/>
    </row>
    <row r="183" spans="12:12">
      <c r="L183" s="35"/>
    </row>
    <row r="184" spans="12:12">
      <c r="L184" s="35"/>
    </row>
    <row r="185" spans="12:12">
      <c r="L185" s="35"/>
    </row>
    <row r="186" spans="12:12">
      <c r="L186" s="35"/>
    </row>
    <row r="187" spans="12:12">
      <c r="L187" s="35"/>
    </row>
    <row r="188" spans="12:12">
      <c r="L188" s="35"/>
    </row>
    <row r="189" spans="12:12">
      <c r="L189" s="35"/>
    </row>
    <row r="190" spans="12:12">
      <c r="L190" s="35"/>
    </row>
    <row r="191" spans="12:12">
      <c r="L191" s="35"/>
    </row>
    <row r="192" spans="12:12">
      <c r="L192" s="35"/>
    </row>
    <row r="193" spans="12:12">
      <c r="L193" s="35"/>
    </row>
    <row r="194" spans="12:12">
      <c r="L194" s="35"/>
    </row>
    <row r="195" spans="12:12">
      <c r="L195" s="35"/>
    </row>
    <row r="196" spans="12:12">
      <c r="L196" s="35"/>
    </row>
    <row r="197" spans="12:12">
      <c r="L197" s="35"/>
    </row>
    <row r="198" spans="12:12">
      <c r="L198" s="35"/>
    </row>
    <row r="199" spans="12:12">
      <c r="L199" s="35"/>
    </row>
    <row r="200" spans="12:12">
      <c r="L200" s="35"/>
    </row>
    <row r="201" spans="12:12">
      <c r="L201" s="35"/>
    </row>
    <row r="202" spans="12:12">
      <c r="L202" s="35"/>
    </row>
    <row r="203" spans="12:12">
      <c r="L203" s="35"/>
    </row>
    <row r="204" spans="12:12">
      <c r="L204" s="35"/>
    </row>
    <row r="205" spans="12:12">
      <c r="L205" s="35"/>
    </row>
    <row r="206" spans="12:12">
      <c r="L206" s="35"/>
    </row>
    <row r="207" spans="12:12">
      <c r="L207" s="35"/>
    </row>
    <row r="208" spans="12:12">
      <c r="L208" s="35"/>
    </row>
    <row r="209" spans="12:12">
      <c r="L209" s="35"/>
    </row>
    <row r="210" spans="12:12">
      <c r="L210" s="35"/>
    </row>
    <row r="211" spans="12:12">
      <c r="L211" s="35"/>
    </row>
    <row r="212" spans="12:12">
      <c r="L212" s="35"/>
    </row>
    <row r="213" spans="12:12">
      <c r="L213" s="35"/>
    </row>
    <row r="214" spans="12:12">
      <c r="L214" s="35"/>
    </row>
    <row r="215" spans="12:12">
      <c r="L215" s="35"/>
    </row>
    <row r="216" spans="12:12">
      <c r="L216" s="35"/>
    </row>
    <row r="217" spans="12:12">
      <c r="L217" s="35"/>
    </row>
    <row r="218" spans="12:12">
      <c r="L218" s="35"/>
    </row>
    <row r="219" spans="12:12">
      <c r="L219" s="35"/>
    </row>
    <row r="220" spans="12:12">
      <c r="L220" s="35"/>
    </row>
    <row r="221" spans="12:12">
      <c r="L221" s="35"/>
    </row>
    <row r="222" spans="12:12">
      <c r="L222" s="35"/>
    </row>
    <row r="223" spans="12:12">
      <c r="L223" s="35"/>
    </row>
    <row r="224" spans="12:12">
      <c r="L224" s="35"/>
    </row>
    <row r="225" spans="12:12">
      <c r="L225" s="35"/>
    </row>
    <row r="226" spans="12:12">
      <c r="L226" s="35"/>
    </row>
    <row r="227" spans="12:12">
      <c r="L227" s="35"/>
    </row>
    <row r="228" spans="12:12">
      <c r="L228" s="35"/>
    </row>
    <row r="229" spans="12:12">
      <c r="L229" s="35"/>
    </row>
    <row r="230" spans="12:12">
      <c r="L230" s="35"/>
    </row>
    <row r="231" spans="12:12">
      <c r="L231" s="35"/>
    </row>
    <row r="232" spans="12:12">
      <c r="L232" s="35"/>
    </row>
    <row r="233" spans="12:12">
      <c r="L233" s="35"/>
    </row>
    <row r="234" spans="12:12">
      <c r="L234" s="35"/>
    </row>
    <row r="235" spans="12:12">
      <c r="L235" s="35"/>
    </row>
    <row r="236" spans="12:12">
      <c r="L236" s="35"/>
    </row>
    <row r="237" spans="12:12">
      <c r="L237" s="35"/>
    </row>
    <row r="238" spans="12:12">
      <c r="L238" s="35"/>
    </row>
    <row r="239" spans="12:12">
      <c r="L239" s="35"/>
    </row>
    <row r="240" spans="12:12">
      <c r="L240" s="35"/>
    </row>
    <row r="241" spans="12:12">
      <c r="L241" s="35"/>
    </row>
    <row r="242" spans="12:12">
      <c r="L242" s="35"/>
    </row>
    <row r="243" spans="12:12">
      <c r="L243" s="35"/>
    </row>
    <row r="244" spans="12:12">
      <c r="L244" s="35"/>
    </row>
    <row r="245" spans="12:12">
      <c r="L245" s="35"/>
    </row>
    <row r="246" spans="12:12">
      <c r="L246" s="35"/>
    </row>
    <row r="247" spans="12:12">
      <c r="L247" s="35"/>
    </row>
    <row r="248" spans="12:12">
      <c r="L248" s="35"/>
    </row>
    <row r="249" spans="12:12">
      <c r="L249" s="35"/>
    </row>
    <row r="250" spans="12:12">
      <c r="L250" s="35"/>
    </row>
    <row r="251" spans="12:12">
      <c r="L251" s="35"/>
    </row>
    <row r="252" spans="12:12">
      <c r="L252" s="35"/>
    </row>
    <row r="253" spans="12:12">
      <c r="L253" s="35"/>
    </row>
    <row r="254" spans="12:12">
      <c r="L254" s="35"/>
    </row>
    <row r="255" spans="12:12">
      <c r="L255" s="35"/>
    </row>
    <row r="256" spans="12:12">
      <c r="L256" s="35"/>
    </row>
    <row r="257" spans="12:12">
      <c r="L257" s="35"/>
    </row>
    <row r="258" spans="12:12">
      <c r="L258" s="35"/>
    </row>
    <row r="259" spans="12:12">
      <c r="L259" s="35"/>
    </row>
    <row r="260" spans="12:12">
      <c r="L260" s="35"/>
    </row>
    <row r="261" spans="12:12">
      <c r="L261" s="35"/>
    </row>
    <row r="262" spans="12:12">
      <c r="L262" s="35"/>
    </row>
    <row r="263" spans="12:12">
      <c r="L263" s="35"/>
    </row>
    <row r="264" spans="12:12">
      <c r="L264" s="35"/>
    </row>
    <row r="265" spans="12:12">
      <c r="L265" s="35"/>
    </row>
    <row r="266" spans="12:12">
      <c r="L266" s="35"/>
    </row>
    <row r="267" spans="12:12">
      <c r="L267" s="35"/>
    </row>
    <row r="268" spans="12:12">
      <c r="L268" s="35"/>
    </row>
    <row r="269" spans="12:12">
      <c r="L269" s="35"/>
    </row>
    <row r="270" spans="12:12">
      <c r="L270" s="35"/>
    </row>
    <row r="271" spans="12:12">
      <c r="L271" s="35"/>
    </row>
    <row r="272" spans="12:12">
      <c r="L272" s="35"/>
    </row>
    <row r="273" spans="12:12">
      <c r="L273" s="35"/>
    </row>
    <row r="274" spans="12:12">
      <c r="L274" s="35"/>
    </row>
    <row r="275" spans="12:12">
      <c r="L275" s="35"/>
    </row>
    <row r="276" spans="12:12">
      <c r="L276" s="35"/>
    </row>
    <row r="277" spans="12:12">
      <c r="L277" s="35"/>
    </row>
    <row r="278" spans="12:12">
      <c r="L278" s="35"/>
    </row>
    <row r="279" spans="12:12">
      <c r="L279" s="35"/>
    </row>
    <row r="280" spans="12:12">
      <c r="L280" s="35"/>
    </row>
    <row r="281" spans="12:12">
      <c r="L281" s="35"/>
    </row>
    <row r="282" spans="12:12">
      <c r="L282" s="35"/>
    </row>
    <row r="283" spans="12:12">
      <c r="L283" s="35"/>
    </row>
    <row r="284" spans="12:12">
      <c r="L284" s="35"/>
    </row>
    <row r="285" spans="12:12">
      <c r="L285" s="35"/>
    </row>
    <row r="286" spans="12:12">
      <c r="L286" s="35"/>
    </row>
    <row r="287" spans="12:12">
      <c r="L287" s="35"/>
    </row>
    <row r="288" spans="12:12">
      <c r="L288" s="35"/>
    </row>
    <row r="289" spans="12:12">
      <c r="L289" s="35"/>
    </row>
    <row r="290" spans="12:12">
      <c r="L290" s="35"/>
    </row>
    <row r="291" spans="12:12">
      <c r="L291" s="35"/>
    </row>
    <row r="292" spans="12:12">
      <c r="L292" s="35"/>
    </row>
    <row r="293" spans="12:12">
      <c r="L293" s="35"/>
    </row>
    <row r="294" spans="12:12">
      <c r="L294" s="35"/>
    </row>
    <row r="295" spans="12:12">
      <c r="L295" s="35"/>
    </row>
    <row r="296" spans="12:12">
      <c r="L296" s="35"/>
    </row>
    <row r="297" spans="12:12">
      <c r="L297" s="35"/>
    </row>
    <row r="298" spans="12:12">
      <c r="L298" s="35"/>
    </row>
    <row r="299" spans="12:12">
      <c r="L299" s="35"/>
    </row>
    <row r="300" spans="12:12">
      <c r="L300" s="35"/>
    </row>
    <row r="301" spans="12:12">
      <c r="L301" s="35"/>
    </row>
    <row r="302" spans="12:12">
      <c r="L302" s="35"/>
    </row>
    <row r="303" spans="12:12">
      <c r="L303" s="35"/>
    </row>
    <row r="304" spans="12:12">
      <c r="L304" s="35"/>
    </row>
    <row r="305" spans="12:12">
      <c r="L305" s="35"/>
    </row>
    <row r="306" spans="12:12">
      <c r="L306" s="35"/>
    </row>
    <row r="307" spans="12:12">
      <c r="L307" s="35"/>
    </row>
    <row r="308" spans="12:12">
      <c r="L308" s="35"/>
    </row>
    <row r="309" spans="12:12">
      <c r="L309" s="35"/>
    </row>
    <row r="310" spans="12:12">
      <c r="L310" s="35"/>
    </row>
    <row r="311" spans="12:12">
      <c r="L311" s="35"/>
    </row>
    <row r="312" spans="12:12">
      <c r="L312" s="35"/>
    </row>
    <row r="313" spans="12:12">
      <c r="L313" s="35"/>
    </row>
    <row r="314" spans="12:12">
      <c r="L314" s="35"/>
    </row>
    <row r="315" spans="12:12">
      <c r="L315" s="35"/>
    </row>
    <row r="316" spans="12:12">
      <c r="L316" s="35"/>
    </row>
    <row r="317" spans="12:12">
      <c r="L317" s="35"/>
    </row>
    <row r="318" spans="12:12">
      <c r="L318" s="35"/>
    </row>
    <row r="319" spans="12:12">
      <c r="L319" s="35"/>
    </row>
    <row r="320" spans="12:12">
      <c r="L320" s="35"/>
    </row>
    <row r="321" spans="12:12">
      <c r="L321" s="35"/>
    </row>
    <row r="322" spans="12:12">
      <c r="L322" s="35"/>
    </row>
    <row r="323" spans="12:12">
      <c r="L323" s="35"/>
    </row>
    <row r="324" spans="12:12">
      <c r="L324" s="35"/>
    </row>
    <row r="325" spans="12:12">
      <c r="L325" s="35"/>
    </row>
    <row r="326" spans="12:12">
      <c r="L326" s="35"/>
    </row>
    <row r="327" spans="12:12">
      <c r="L327" s="35"/>
    </row>
    <row r="328" spans="12:12">
      <c r="L328" s="35"/>
    </row>
    <row r="329" spans="12:12">
      <c r="L329" s="35"/>
    </row>
    <row r="330" spans="12:12">
      <c r="L330" s="35"/>
    </row>
    <row r="331" spans="12:12">
      <c r="L331" s="35"/>
    </row>
    <row r="332" spans="12:12">
      <c r="L332" s="35"/>
    </row>
    <row r="333" spans="12:12">
      <c r="L333" s="35"/>
    </row>
    <row r="334" spans="12:12">
      <c r="L334" s="35"/>
    </row>
    <row r="335" spans="12:12">
      <c r="L335" s="35"/>
    </row>
    <row r="336" spans="12:12">
      <c r="L336" s="35"/>
    </row>
    <row r="337" spans="12:12">
      <c r="L337" s="35"/>
    </row>
    <row r="338" spans="12:12">
      <c r="L338" s="35"/>
    </row>
    <row r="339" spans="12:12">
      <c r="L339" s="35"/>
    </row>
    <row r="340" spans="12:12">
      <c r="L340" s="35"/>
    </row>
    <row r="341" spans="12:12">
      <c r="L341" s="35"/>
    </row>
    <row r="342" spans="12:12">
      <c r="L342" s="35"/>
    </row>
    <row r="343" spans="12:12">
      <c r="L343" s="35"/>
    </row>
    <row r="344" spans="12:12">
      <c r="L344" s="35"/>
    </row>
    <row r="345" spans="12:12">
      <c r="L345" s="35"/>
    </row>
    <row r="346" spans="12:12">
      <c r="L346" s="35"/>
    </row>
    <row r="347" spans="12:12">
      <c r="L347" s="35"/>
    </row>
    <row r="348" spans="12:12">
      <c r="L348" s="35"/>
    </row>
    <row r="349" spans="12:12">
      <c r="L349" s="35"/>
    </row>
    <row r="350" spans="12:12">
      <c r="L350" s="35"/>
    </row>
    <row r="351" spans="12:12">
      <c r="L351" s="35"/>
    </row>
    <row r="352" spans="12:12">
      <c r="L352" s="35"/>
    </row>
    <row r="353" spans="12:12">
      <c r="L353" s="35"/>
    </row>
    <row r="354" spans="12:12">
      <c r="L354" s="35"/>
    </row>
    <row r="355" spans="12:12">
      <c r="L355" s="35"/>
    </row>
    <row r="356" spans="12:12">
      <c r="L356" s="35"/>
    </row>
    <row r="357" spans="12:12">
      <c r="L357" s="35"/>
    </row>
    <row r="358" spans="12:12">
      <c r="L358" s="35"/>
    </row>
    <row r="359" spans="12:12">
      <c r="L359" s="35"/>
    </row>
    <row r="360" spans="12:12">
      <c r="L360" s="35"/>
    </row>
    <row r="361" spans="12:12">
      <c r="L361" s="35"/>
    </row>
    <row r="362" spans="12:12">
      <c r="L362" s="35"/>
    </row>
    <row r="363" spans="12:12">
      <c r="L363" s="35"/>
    </row>
    <row r="364" spans="12:12">
      <c r="L364" s="35"/>
    </row>
    <row r="365" spans="12:12">
      <c r="L365" s="35"/>
    </row>
    <row r="366" spans="12:12">
      <c r="L366" s="35"/>
    </row>
    <row r="367" spans="12:12">
      <c r="L367" s="35"/>
    </row>
    <row r="368" spans="12:12">
      <c r="L368" s="35"/>
    </row>
    <row r="369" spans="12:12">
      <c r="L369" s="35"/>
    </row>
    <row r="370" spans="12:12">
      <c r="L370" s="35"/>
    </row>
    <row r="371" spans="12:12">
      <c r="L371" s="35"/>
    </row>
    <row r="372" spans="12:12">
      <c r="L372" s="35"/>
    </row>
    <row r="373" spans="12:12">
      <c r="L373" s="35"/>
    </row>
    <row r="374" spans="12:12">
      <c r="L374" s="35"/>
    </row>
    <row r="375" spans="12:12">
      <c r="L375" s="35"/>
    </row>
    <row r="376" spans="12:12">
      <c r="L376" s="35"/>
    </row>
    <row r="377" spans="12:12">
      <c r="L377" s="35"/>
    </row>
    <row r="378" spans="12:12">
      <c r="L378" s="35"/>
    </row>
    <row r="379" spans="12:12">
      <c r="L379" s="35"/>
    </row>
    <row r="380" spans="12:12">
      <c r="L380" s="35"/>
    </row>
    <row r="381" spans="12:12">
      <c r="L381" s="35"/>
    </row>
    <row r="382" spans="12:12">
      <c r="L382" s="35"/>
    </row>
    <row r="383" spans="12:12">
      <c r="L383" s="35"/>
    </row>
    <row r="384" spans="12:12">
      <c r="L384" s="35"/>
    </row>
    <row r="385" spans="12:12">
      <c r="L385" s="35"/>
    </row>
    <row r="386" spans="12:12">
      <c r="L386" s="35"/>
    </row>
    <row r="387" spans="12:12">
      <c r="L387" s="35"/>
    </row>
    <row r="388" spans="12:12">
      <c r="L388" s="35"/>
    </row>
    <row r="389" spans="12:12">
      <c r="L389" s="35"/>
    </row>
    <row r="390" spans="12:12">
      <c r="L390" s="35"/>
    </row>
    <row r="391" spans="12:12">
      <c r="L391" s="35"/>
    </row>
    <row r="392" spans="12:12">
      <c r="L392" s="35"/>
    </row>
    <row r="393" spans="12:12">
      <c r="L393" s="35"/>
    </row>
    <row r="394" spans="12:12">
      <c r="L394" s="35"/>
    </row>
    <row r="395" spans="12:12">
      <c r="L395" s="35"/>
    </row>
    <row r="396" spans="12:12">
      <c r="L396" s="35"/>
    </row>
    <row r="397" spans="12:12">
      <c r="L397" s="35"/>
    </row>
    <row r="398" spans="12:12">
      <c r="L398" s="35"/>
    </row>
    <row r="399" spans="12:12">
      <c r="L399" s="35"/>
    </row>
    <row r="400" spans="12:12">
      <c r="L400" s="35"/>
    </row>
    <row r="401" spans="12:12">
      <c r="L401" s="35"/>
    </row>
    <row r="402" spans="12:12">
      <c r="L402" s="35"/>
    </row>
    <row r="403" spans="12:12">
      <c r="L403" s="35"/>
    </row>
    <row r="404" spans="12:12">
      <c r="L404" s="35"/>
    </row>
    <row r="405" spans="12:12">
      <c r="L405" s="35"/>
    </row>
    <row r="406" spans="12:12">
      <c r="L406" s="35"/>
    </row>
    <row r="407" spans="12:12">
      <c r="L407" s="35"/>
    </row>
    <row r="408" spans="12:12">
      <c r="L408" s="35"/>
    </row>
    <row r="409" spans="12:12">
      <c r="L409" s="35"/>
    </row>
    <row r="410" spans="12:12">
      <c r="L410" s="35"/>
    </row>
    <row r="411" spans="12:12">
      <c r="L411" s="35"/>
    </row>
    <row r="412" spans="12:12">
      <c r="L412" s="35"/>
    </row>
    <row r="413" spans="12:12">
      <c r="L413" s="35"/>
    </row>
    <row r="414" spans="12:12">
      <c r="L414" s="35"/>
    </row>
    <row r="415" spans="12:12">
      <c r="L415" s="35"/>
    </row>
    <row r="416" spans="12:12">
      <c r="L416" s="35"/>
    </row>
    <row r="417" spans="12:12">
      <c r="L417" s="35"/>
    </row>
    <row r="418" spans="12:12">
      <c r="L418" s="35"/>
    </row>
    <row r="419" spans="12:12">
      <c r="L419" s="35"/>
    </row>
    <row r="420" spans="12:12">
      <c r="L420" s="35"/>
    </row>
    <row r="421" spans="12:12">
      <c r="L421" s="35"/>
    </row>
    <row r="422" spans="12:12">
      <c r="L422" s="35"/>
    </row>
    <row r="423" spans="12:12">
      <c r="L423" s="35"/>
    </row>
    <row r="424" spans="12:12">
      <c r="L424" s="35"/>
    </row>
    <row r="425" spans="12:12">
      <c r="L425" s="35"/>
    </row>
    <row r="426" spans="12:12">
      <c r="L426" s="35"/>
    </row>
    <row r="427" spans="12:12">
      <c r="L427" s="35"/>
    </row>
    <row r="428" spans="12:12">
      <c r="L428" s="35"/>
    </row>
    <row r="429" spans="12:12">
      <c r="L429" s="35"/>
    </row>
    <row r="430" spans="12:12">
      <c r="L430" s="35"/>
    </row>
    <row r="431" spans="12:12">
      <c r="L431" s="35"/>
    </row>
    <row r="432" spans="12:12">
      <c r="L432" s="35"/>
    </row>
    <row r="433" spans="12:12">
      <c r="L433" s="35"/>
    </row>
    <row r="434" spans="12:12">
      <c r="L434" s="35"/>
    </row>
    <row r="435" spans="12:12">
      <c r="L435" s="35"/>
    </row>
    <row r="436" spans="12:12">
      <c r="L436" s="35"/>
    </row>
    <row r="437" spans="12:12">
      <c r="L437" s="35"/>
    </row>
    <row r="438" spans="12:12">
      <c r="L438" s="35"/>
    </row>
    <row r="439" spans="12:12">
      <c r="L439" s="35"/>
    </row>
    <row r="440" spans="12:12">
      <c r="L440" s="35"/>
    </row>
    <row r="441" spans="12:12">
      <c r="L441" s="35"/>
    </row>
    <row r="442" spans="12:12">
      <c r="L442" s="35"/>
    </row>
    <row r="443" spans="12:12">
      <c r="L443" s="35"/>
    </row>
    <row r="444" spans="12:12">
      <c r="L444" s="35"/>
    </row>
    <row r="445" spans="12:12">
      <c r="L445" s="35"/>
    </row>
    <row r="446" spans="12:12">
      <c r="L446" s="35"/>
    </row>
    <row r="447" spans="12:12">
      <c r="L447" s="35"/>
    </row>
    <row r="448" spans="12:12">
      <c r="L448" s="35"/>
    </row>
    <row r="449" spans="12:12">
      <c r="L449" s="35"/>
    </row>
    <row r="450" spans="12:12">
      <c r="L450" s="35"/>
    </row>
    <row r="451" spans="12:12">
      <c r="L451" s="35"/>
    </row>
    <row r="452" spans="12:12">
      <c r="L452" s="35"/>
    </row>
    <row r="453" spans="12:12">
      <c r="L453" s="35"/>
    </row>
    <row r="454" spans="12:12">
      <c r="L454" s="35"/>
    </row>
    <row r="455" spans="12:12">
      <c r="L455" s="35"/>
    </row>
    <row r="456" spans="12:12">
      <c r="L456" s="35"/>
    </row>
    <row r="457" spans="12:12">
      <c r="L457" s="35"/>
    </row>
    <row r="458" spans="12:12">
      <c r="L458" s="35"/>
    </row>
    <row r="459" spans="12:12">
      <c r="L459" s="35"/>
    </row>
    <row r="460" spans="12:12">
      <c r="L460" s="35"/>
    </row>
    <row r="461" spans="12:12">
      <c r="L461" s="35"/>
    </row>
    <row r="462" spans="12:12">
      <c r="L462" s="35"/>
    </row>
    <row r="463" spans="12:12">
      <c r="L463" s="35"/>
    </row>
    <row r="464" spans="12:12">
      <c r="L464" s="35"/>
    </row>
    <row r="465" spans="12:12">
      <c r="L465" s="35"/>
    </row>
    <row r="466" spans="12:12">
      <c r="L466" s="35"/>
    </row>
    <row r="467" spans="12:12">
      <c r="L467" s="35"/>
    </row>
    <row r="468" spans="12:12">
      <c r="L468" s="35"/>
    </row>
    <row r="469" spans="12:12">
      <c r="L469" s="35"/>
    </row>
    <row r="470" spans="12:12">
      <c r="L470" s="35"/>
    </row>
    <row r="471" spans="12:12">
      <c r="L471" s="35"/>
    </row>
    <row r="472" spans="12:12">
      <c r="L472" s="35"/>
    </row>
    <row r="473" spans="12:12">
      <c r="L473" s="35"/>
    </row>
    <row r="474" spans="12:12">
      <c r="L474" s="35"/>
    </row>
    <row r="475" spans="12:12">
      <c r="L475" s="35"/>
    </row>
    <row r="476" spans="12:12">
      <c r="L476" s="35"/>
    </row>
    <row r="477" spans="12:12">
      <c r="L477" s="35"/>
    </row>
    <row r="478" spans="12:12">
      <c r="L478" s="35"/>
    </row>
    <row r="479" spans="12:12">
      <c r="L479" s="35"/>
    </row>
    <row r="480" spans="12:12">
      <c r="L480" s="35"/>
    </row>
    <row r="481" spans="12:12">
      <c r="L481" s="35"/>
    </row>
    <row r="482" spans="12:12">
      <c r="L482" s="35"/>
    </row>
    <row r="483" spans="12:12">
      <c r="L483" s="35"/>
    </row>
    <row r="484" spans="12:12">
      <c r="L484" s="35"/>
    </row>
    <row r="485" spans="12:12">
      <c r="L485" s="35"/>
    </row>
    <row r="486" spans="12:12">
      <c r="L486" s="35"/>
    </row>
    <row r="487" spans="12:12">
      <c r="L487" s="35"/>
    </row>
    <row r="488" spans="12:12">
      <c r="L488" s="35"/>
    </row>
    <row r="489" spans="12:12">
      <c r="L489" s="35"/>
    </row>
    <row r="490" spans="12:12">
      <c r="L490" s="35"/>
    </row>
    <row r="491" spans="12:12">
      <c r="L491" s="35"/>
    </row>
    <row r="492" spans="12:12">
      <c r="L492" s="35"/>
    </row>
    <row r="493" spans="12:12">
      <c r="L493" s="35"/>
    </row>
    <row r="494" spans="12:12">
      <c r="L494" s="35"/>
    </row>
    <row r="495" spans="12:12">
      <c r="L495" s="35"/>
    </row>
    <row r="496" spans="12:12">
      <c r="L496" s="35"/>
    </row>
    <row r="497" spans="12:12">
      <c r="L497" s="35"/>
    </row>
    <row r="498" spans="12:12">
      <c r="L498" s="35"/>
    </row>
    <row r="499" spans="12:12">
      <c r="L499" s="35"/>
    </row>
    <row r="500" spans="12:12">
      <c r="L500" s="35"/>
    </row>
    <row r="501" spans="12:12">
      <c r="L501" s="35"/>
    </row>
    <row r="502" spans="12:12">
      <c r="L502" s="35"/>
    </row>
    <row r="503" spans="12:12">
      <c r="L503" s="35"/>
    </row>
    <row r="504" spans="12:12">
      <c r="L504" s="35"/>
    </row>
    <row r="505" spans="12:12">
      <c r="L505" s="35"/>
    </row>
    <row r="506" spans="12:12">
      <c r="L506" s="35"/>
    </row>
    <row r="507" spans="12:12">
      <c r="L507" s="35"/>
    </row>
    <row r="508" spans="12:12">
      <c r="L508" s="35"/>
    </row>
    <row r="509" spans="12:12">
      <c r="L509" s="35"/>
    </row>
    <row r="510" spans="12:12">
      <c r="L510" s="35"/>
    </row>
    <row r="511" spans="12:12">
      <c r="L511" s="35"/>
    </row>
    <row r="512" spans="12:12">
      <c r="L512" s="35"/>
    </row>
    <row r="513" spans="12:12">
      <c r="L513" s="35"/>
    </row>
    <row r="514" spans="12:12">
      <c r="L514" s="35"/>
    </row>
    <row r="515" spans="12:12">
      <c r="L515" s="35"/>
    </row>
    <row r="516" spans="12:12">
      <c r="L516" s="35"/>
    </row>
    <row r="517" spans="12:12">
      <c r="L517" s="35"/>
    </row>
    <row r="518" spans="12:12">
      <c r="L518" s="35"/>
    </row>
    <row r="519" spans="12:12">
      <c r="L519" s="35"/>
    </row>
    <row r="520" spans="12:12">
      <c r="L520" s="35"/>
    </row>
    <row r="521" spans="12:12">
      <c r="L521" s="35"/>
    </row>
    <row r="522" spans="12:12">
      <c r="L522" s="35"/>
    </row>
    <row r="523" spans="12:12">
      <c r="L523" s="35"/>
    </row>
    <row r="524" spans="12:12">
      <c r="L524" s="35"/>
    </row>
    <row r="525" spans="12:12">
      <c r="L525" s="35"/>
    </row>
    <row r="526" spans="12:12">
      <c r="L526" s="35"/>
    </row>
    <row r="527" spans="12:12">
      <c r="L527" s="35"/>
    </row>
    <row r="528" spans="12:12">
      <c r="L528" s="35"/>
    </row>
    <row r="529" spans="12:12">
      <c r="L529" s="35"/>
    </row>
    <row r="530" spans="12:12">
      <c r="L530" s="35"/>
    </row>
    <row r="531" spans="12:12">
      <c r="L531" s="35"/>
    </row>
    <row r="532" spans="12:12">
      <c r="L532" s="35"/>
    </row>
    <row r="533" spans="12:12">
      <c r="L533" s="35"/>
    </row>
    <row r="534" spans="12:12">
      <c r="L534" s="35"/>
    </row>
    <row r="535" spans="12:12">
      <c r="L535" s="35"/>
    </row>
    <row r="536" spans="12:12">
      <c r="L536" s="35"/>
    </row>
    <row r="537" spans="12:12">
      <c r="L537" s="35"/>
    </row>
    <row r="538" spans="12:12">
      <c r="L538" s="35"/>
    </row>
    <row r="539" spans="12:12">
      <c r="L539" s="35"/>
    </row>
    <row r="540" spans="12:12">
      <c r="L540" s="35"/>
    </row>
    <row r="541" spans="12:12">
      <c r="L541" s="35"/>
    </row>
    <row r="542" spans="12:12">
      <c r="L542" s="35"/>
    </row>
    <row r="543" spans="12:12">
      <c r="L543" s="35"/>
    </row>
    <row r="544" spans="12:12">
      <c r="L544" s="35"/>
    </row>
    <row r="545" spans="12:12">
      <c r="L545" s="35"/>
    </row>
    <row r="546" spans="12:12">
      <c r="L546" s="35"/>
    </row>
    <row r="547" spans="12:12">
      <c r="L547" s="35"/>
    </row>
    <row r="548" spans="12:12">
      <c r="L548" s="35"/>
    </row>
    <row r="549" spans="12:12">
      <c r="L549" s="35"/>
    </row>
    <row r="550" spans="12:12">
      <c r="L550" s="35"/>
    </row>
    <row r="551" spans="12:12">
      <c r="L551" s="35"/>
    </row>
    <row r="552" spans="12:12">
      <c r="L552" s="35"/>
    </row>
    <row r="553" spans="12:12">
      <c r="L553" s="35"/>
    </row>
    <row r="554" spans="12:12">
      <c r="L554" s="35"/>
    </row>
    <row r="555" spans="12:12">
      <c r="L555" s="35"/>
    </row>
    <row r="556" spans="12:12">
      <c r="L556" s="35"/>
    </row>
    <row r="557" spans="12:12">
      <c r="L557" s="35"/>
    </row>
    <row r="558" spans="12:12">
      <c r="L558" s="35"/>
    </row>
    <row r="559" spans="12:12">
      <c r="L559" s="35"/>
    </row>
    <row r="560" spans="12:12">
      <c r="L560" s="35"/>
    </row>
    <row r="561" spans="12:12">
      <c r="L561" s="35"/>
    </row>
    <row r="562" spans="12:12">
      <c r="L562" s="35"/>
    </row>
    <row r="563" spans="12:12">
      <c r="L563" s="35"/>
    </row>
    <row r="564" spans="12:12">
      <c r="L564" s="35"/>
    </row>
    <row r="565" spans="12:12">
      <c r="L565" s="35"/>
    </row>
    <row r="566" spans="12:12">
      <c r="L566" s="35"/>
    </row>
    <row r="567" spans="12:12">
      <c r="L567" s="35"/>
    </row>
    <row r="568" spans="12:12">
      <c r="L568" s="35"/>
    </row>
    <row r="569" spans="12:12">
      <c r="L569" s="35"/>
    </row>
    <row r="570" spans="12:12">
      <c r="L570" s="35"/>
    </row>
  </sheetData>
  <mergeCells count="155">
    <mergeCell ref="A9:A102"/>
    <mergeCell ref="B34:B90"/>
    <mergeCell ref="I19:K19"/>
    <mergeCell ref="B93:B102"/>
    <mergeCell ref="F93:M93"/>
    <mergeCell ref="C98:C99"/>
    <mergeCell ref="D98:D99"/>
    <mergeCell ref="E98:E99"/>
    <mergeCell ref="C3:C6"/>
    <mergeCell ref="D3:D6"/>
    <mergeCell ref="E3:E6"/>
    <mergeCell ref="F3:F6"/>
    <mergeCell ref="G3:G6"/>
    <mergeCell ref="H3:H6"/>
    <mergeCell ref="B9:D9"/>
    <mergeCell ref="F9:M9"/>
    <mergeCell ref="B10:B32"/>
    <mergeCell ref="F10:M10"/>
    <mergeCell ref="C11:C16"/>
    <mergeCell ref="E12:E13"/>
    <mergeCell ref="F12:F13"/>
    <mergeCell ref="D12:D13"/>
    <mergeCell ref="C30:C32"/>
    <mergeCell ref="D15:D16"/>
    <mergeCell ref="A1:H2"/>
    <mergeCell ref="I1:R1"/>
    <mergeCell ref="S1:W1"/>
    <mergeCell ref="I2:J2"/>
    <mergeCell ref="P2:R2"/>
    <mergeCell ref="S2:V2"/>
    <mergeCell ref="K2:O2"/>
    <mergeCell ref="A3:A6"/>
    <mergeCell ref="B3:B6"/>
    <mergeCell ref="P3:W4"/>
    <mergeCell ref="K4:K6"/>
    <mergeCell ref="L4:L6"/>
    <mergeCell ref="P5:S5"/>
    <mergeCell ref="T5:W5"/>
    <mergeCell ref="I3:I6"/>
    <mergeCell ref="J3:J6"/>
    <mergeCell ref="O3:O6"/>
    <mergeCell ref="K3:L3"/>
    <mergeCell ref="M3:M6"/>
    <mergeCell ref="N3:N6"/>
    <mergeCell ref="F11:M11"/>
    <mergeCell ref="F20:F22"/>
    <mergeCell ref="F25:F28"/>
    <mergeCell ref="C35:C42"/>
    <mergeCell ref="F35:M35"/>
    <mergeCell ref="E23:E24"/>
    <mergeCell ref="F23:F24"/>
    <mergeCell ref="D25:D28"/>
    <mergeCell ref="C19:C29"/>
    <mergeCell ref="F19:H19"/>
    <mergeCell ref="D20:D22"/>
    <mergeCell ref="E20:E22"/>
    <mergeCell ref="E50:E52"/>
    <mergeCell ref="D36:D40"/>
    <mergeCell ref="E36:E40"/>
    <mergeCell ref="F36:F40"/>
    <mergeCell ref="D46:D49"/>
    <mergeCell ref="E46:E49"/>
    <mergeCell ref="F46:F49"/>
    <mergeCell ref="F44:F45"/>
    <mergeCell ref="E15:E16"/>
    <mergeCell ref="F15:F16"/>
    <mergeCell ref="F17:M17"/>
    <mergeCell ref="F34:M34"/>
    <mergeCell ref="E25:E28"/>
    <mergeCell ref="G26:G27"/>
    <mergeCell ref="H26:H27"/>
    <mergeCell ref="D23:D24"/>
    <mergeCell ref="F30:M30"/>
    <mergeCell ref="D31:D32"/>
    <mergeCell ref="E31:E32"/>
    <mergeCell ref="F31:F32"/>
    <mergeCell ref="J50:J52"/>
    <mergeCell ref="C67:C74"/>
    <mergeCell ref="C59:C61"/>
    <mergeCell ref="F59:M59"/>
    <mergeCell ref="E53:E55"/>
    <mergeCell ref="F53:F55"/>
    <mergeCell ref="G53:G55"/>
    <mergeCell ref="H53:H55"/>
    <mergeCell ref="C62:C66"/>
    <mergeCell ref="F62:M62"/>
    <mergeCell ref="D64:D66"/>
    <mergeCell ref="C57:C58"/>
    <mergeCell ref="F57:M57"/>
    <mergeCell ref="C43:C56"/>
    <mergeCell ref="F43:M43"/>
    <mergeCell ref="D44:D45"/>
    <mergeCell ref="E44:E45"/>
    <mergeCell ref="D53:D55"/>
    <mergeCell ref="I53:I55"/>
    <mergeCell ref="J53:J55"/>
    <mergeCell ref="F50:F52"/>
    <mergeCell ref="G50:G52"/>
    <mergeCell ref="H50:H52"/>
    <mergeCell ref="I50:I52"/>
    <mergeCell ref="D50:D52"/>
    <mergeCell ref="G85:G86"/>
    <mergeCell ref="J68:J69"/>
    <mergeCell ref="D71:D74"/>
    <mergeCell ref="E71:E74"/>
    <mergeCell ref="F71:F74"/>
    <mergeCell ref="G71:G74"/>
    <mergeCell ref="H71:H74"/>
    <mergeCell ref="G78:G79"/>
    <mergeCell ref="F64:F66"/>
    <mergeCell ref="I64:I66"/>
    <mergeCell ref="J64:J66"/>
    <mergeCell ref="F67:M67"/>
    <mergeCell ref="D68:D69"/>
    <mergeCell ref="E68:E69"/>
    <mergeCell ref="F68:F69"/>
    <mergeCell ref="G68:G69"/>
    <mergeCell ref="G64:G66"/>
    <mergeCell ref="H64:H66"/>
    <mergeCell ref="H78:H79"/>
    <mergeCell ref="N114:T114"/>
    <mergeCell ref="E111:R111"/>
    <mergeCell ref="E112:R112"/>
    <mergeCell ref="F90:M90"/>
    <mergeCell ref="E87:E89"/>
    <mergeCell ref="F87:F89"/>
    <mergeCell ref="H98:H99"/>
    <mergeCell ref="F98:F99"/>
    <mergeCell ref="G98:G99"/>
    <mergeCell ref="J88:J89"/>
    <mergeCell ref="G87:G89"/>
    <mergeCell ref="A105:A106"/>
    <mergeCell ref="F107:M107"/>
    <mergeCell ref="H68:H69"/>
    <mergeCell ref="E64:E66"/>
    <mergeCell ref="D85:D86"/>
    <mergeCell ref="E78:E79"/>
    <mergeCell ref="A104:D104"/>
    <mergeCell ref="F104:M104"/>
    <mergeCell ref="D78:D79"/>
    <mergeCell ref="C75:C79"/>
    <mergeCell ref="F78:F79"/>
    <mergeCell ref="D87:D89"/>
    <mergeCell ref="H87:H89"/>
    <mergeCell ref="E85:E86"/>
    <mergeCell ref="I71:I74"/>
    <mergeCell ref="J71:J74"/>
    <mergeCell ref="H85:H86"/>
    <mergeCell ref="F75:M75"/>
    <mergeCell ref="C80:C83"/>
    <mergeCell ref="F80:M80"/>
    <mergeCell ref="C84:C89"/>
    <mergeCell ref="F84:M84"/>
    <mergeCell ref="I68:I69"/>
    <mergeCell ref="F85:F86"/>
  </mergeCells>
  <printOptions horizontalCentered="1"/>
  <pageMargins left="0.35433070866141736" right="0.35433070866141736" top="0.39370078740157483" bottom="0.39370078740157483" header="0.31496062992125984" footer="0.31496062992125984"/>
  <pageSetup paperSize="8" orientation="landscape"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BSC DL TRAN YEN </vt:lpstr>
      <vt:lpstr>MTCN- DL TRAN YEN </vt:lpstr>
      <vt:lpstr> KPI PGĐ KD</vt:lpstr>
    </vt:vector>
  </TitlesOfParts>
  <Company>FTU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Nhâm Ngô</dc:creator>
  <cp:lastModifiedBy>admin</cp:lastModifiedBy>
  <cp:lastPrinted>2018-06-30T00:55:13Z</cp:lastPrinted>
  <dcterms:created xsi:type="dcterms:W3CDTF">2016-11-18T02:13:24Z</dcterms:created>
  <dcterms:modified xsi:type="dcterms:W3CDTF">2018-07-07T03:31:46Z</dcterms:modified>
</cp:coreProperties>
</file>