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228"/>
  <workbookPr showInkAnnotation="0" autoCompressPictures="0"/>
  <mc:AlternateContent xmlns:mc="http://schemas.openxmlformats.org/markup-compatibility/2006">
    <mc:Choice Requires="x15">
      <x15ac:absPath xmlns:x15ac="http://schemas.microsoft.com/office/spreadsheetml/2010/11/ac" url="\\10.63.0.1\kpi\KPI 19-4-2018\KPI CÁC PHÒNG-ĐƠN VỊ ĐÃ ĐƯỢC DUYỆT\16.ĐL TRẤN YÊN\KPI DL TRAN YEN (DA DUYET) 30.6.2018\"/>
    </mc:Choice>
  </mc:AlternateContent>
  <xr:revisionPtr revIDLastSave="0" documentId="13_ncr:1_{41D02E0A-29D0-41B6-A86C-2C96C0007097}" xr6:coauthVersionLast="34" xr6:coauthVersionMax="34" xr10:uidLastSave="{00000000-0000-0000-0000-000000000000}"/>
  <bookViews>
    <workbookView xWindow="0" yWindow="0" windowWidth="19200" windowHeight="11385" activeTab="2" xr2:uid="{00000000-000D-0000-FFFF-FFFF00000000}"/>
  </bookViews>
  <sheets>
    <sheet name="BSC DL TRAN YEN " sheetId="34" r:id="rId1"/>
    <sheet name="MTCN- DL TRAN YEN " sheetId="36" r:id="rId2"/>
    <sheet name=" KPI PGĐ KT" sheetId="31" r:id="rId3"/>
  </sheets>
  <definedNames>
    <definedName name="_Fill" localSheetId="2" hidden="1">#REF!</definedName>
    <definedName name="_Fill" localSheetId="1" hidden="1">#REF!</definedName>
    <definedName name="_Fill" hidden="1">#REF!</definedName>
    <definedName name="Company2013" localSheetId="2" hidden="1">#REF!</definedName>
    <definedName name="Company2013" localSheetId="1" hidden="1">#REF!</definedName>
    <definedName name="Company2013" hidden="1">#REF!</definedName>
    <definedName name="sdfs" localSheetId="1" hidden="1">#REF!</definedName>
    <definedName name="sdfs" hidden="1">#REF!</definedName>
    <definedName name="SFF" localSheetId="2" hidden="1">#REF!</definedName>
    <definedName name="SFF" localSheetId="1" hidden="1">#REF!</definedName>
    <definedName name="SFF" hidden="1">#REF!</definedName>
  </definedNames>
  <calcPr calcId="179017"/>
</workbook>
</file>

<file path=xl/calcChain.xml><?xml version="1.0" encoding="utf-8"?>
<calcChain xmlns="http://schemas.openxmlformats.org/spreadsheetml/2006/main">
  <c r="R178" i="31" l="1"/>
  <c r="O178" i="31"/>
  <c r="S178" i="31" s="1"/>
  <c r="O177" i="31"/>
  <c r="O176" i="31"/>
  <c r="O175" i="31"/>
  <c r="O174" i="31"/>
  <c r="S174" i="31" s="1"/>
  <c r="O173" i="31"/>
  <c r="O172" i="31"/>
  <c r="S172" i="31" s="1"/>
  <c r="O171" i="31"/>
  <c r="O170" i="31"/>
  <c r="R177" i="31"/>
  <c r="S177" i="31" s="1"/>
  <c r="R176" i="31"/>
  <c r="R175" i="31"/>
  <c r="S175" i="31" s="1"/>
  <c r="R174" i="31"/>
  <c r="R173" i="31"/>
  <c r="S173" i="31" s="1"/>
  <c r="R172" i="31"/>
  <c r="R171" i="31"/>
  <c r="R170" i="31"/>
  <c r="B27" i="34"/>
  <c r="E26" i="34"/>
  <c r="K25" i="34"/>
  <c r="E24" i="34"/>
  <c r="K23" i="34"/>
  <c r="K22" i="34"/>
  <c r="K21" i="34"/>
  <c r="K20" i="34"/>
  <c r="K19" i="34"/>
  <c r="K18" i="34"/>
  <c r="K17" i="34"/>
  <c r="K16" i="34"/>
  <c r="K15" i="34"/>
  <c r="K14" i="34"/>
  <c r="K13" i="34"/>
  <c r="E12" i="34"/>
  <c r="K11" i="34"/>
  <c r="E10" i="34"/>
  <c r="K9" i="34"/>
  <c r="K8" i="34"/>
  <c r="K7" i="34"/>
  <c r="K6" i="34"/>
  <c r="K26" i="34"/>
  <c r="O182" i="31"/>
  <c r="O181" i="31"/>
  <c r="R155" i="31"/>
  <c r="O155" i="31"/>
  <c r="O167" i="31"/>
  <c r="O164" i="31"/>
  <c r="O162" i="31"/>
  <c r="O160" i="31"/>
  <c r="S160" i="31" s="1"/>
  <c r="O154" i="31"/>
  <c r="O152" i="31"/>
  <c r="O144" i="31"/>
  <c r="O139" i="31"/>
  <c r="O136" i="31"/>
  <c r="O134" i="31"/>
  <c r="O132" i="31"/>
  <c r="O131" i="31"/>
  <c r="O128" i="31"/>
  <c r="O124" i="31"/>
  <c r="O123" i="31"/>
  <c r="O122" i="31"/>
  <c r="O118" i="31"/>
  <c r="O117" i="31"/>
  <c r="O116" i="31"/>
  <c r="O115" i="31"/>
  <c r="O114" i="31"/>
  <c r="O113" i="31"/>
  <c r="O112" i="31"/>
  <c r="O107" i="31"/>
  <c r="O101" i="31"/>
  <c r="O98" i="31"/>
  <c r="O96" i="31"/>
  <c r="O95" i="31"/>
  <c r="O94" i="31"/>
  <c r="O93" i="31"/>
  <c r="O87" i="31"/>
  <c r="O86" i="31"/>
  <c r="O82" i="31"/>
  <c r="O165" i="31"/>
  <c r="O163" i="31"/>
  <c r="O150" i="31"/>
  <c r="O149" i="31"/>
  <c r="O148" i="31"/>
  <c r="O145" i="31"/>
  <c r="O142" i="31"/>
  <c r="O141" i="31"/>
  <c r="O135" i="31"/>
  <c r="O129" i="31"/>
  <c r="O127" i="31"/>
  <c r="O126" i="31"/>
  <c r="O125" i="31"/>
  <c r="O121" i="31"/>
  <c r="O120" i="31"/>
  <c r="O119" i="31"/>
  <c r="O111" i="31"/>
  <c r="O110" i="31"/>
  <c r="O109" i="31"/>
  <c r="O108" i="31"/>
  <c r="O105" i="31"/>
  <c r="O104" i="31"/>
  <c r="O103" i="31"/>
  <c r="O102" i="31"/>
  <c r="O100" i="31"/>
  <c r="O99" i="31"/>
  <c r="O97" i="31"/>
  <c r="O92" i="31"/>
  <c r="O91" i="31"/>
  <c r="O90" i="31"/>
  <c r="O89" i="31"/>
  <c r="O88" i="31"/>
  <c r="O67" i="31"/>
  <c r="O57" i="31"/>
  <c r="O55" i="31"/>
  <c r="O52" i="31"/>
  <c r="O49" i="31"/>
  <c r="O46" i="31"/>
  <c r="O41" i="31"/>
  <c r="O40" i="31"/>
  <c r="O38" i="31"/>
  <c r="O37" i="31"/>
  <c r="O51" i="31"/>
  <c r="O50" i="31"/>
  <c r="O48" i="31"/>
  <c r="O47" i="31"/>
  <c r="O45" i="31"/>
  <c r="O44" i="31"/>
  <c r="O42" i="31"/>
  <c r="S32" i="31"/>
  <c r="O33" i="31"/>
  <c r="O30" i="31"/>
  <c r="O29" i="31"/>
  <c r="S29" i="31" s="1"/>
  <c r="O28" i="31"/>
  <c r="O25" i="31"/>
  <c r="O23" i="31"/>
  <c r="O20" i="31"/>
  <c r="O18" i="31"/>
  <c r="O13" i="31"/>
  <c r="R182" i="31"/>
  <c r="S182" i="31" s="1"/>
  <c r="R181" i="31"/>
  <c r="S181" i="31" s="1"/>
  <c r="R167" i="31"/>
  <c r="S167" i="31" s="1"/>
  <c r="R165" i="31"/>
  <c r="S165" i="31" s="1"/>
  <c r="R164" i="31"/>
  <c r="R163" i="31"/>
  <c r="S163" i="31" s="1"/>
  <c r="R162" i="31"/>
  <c r="S162" i="31"/>
  <c r="R160" i="31"/>
  <c r="R159" i="31"/>
  <c r="S159" i="31" s="1"/>
  <c r="R158" i="31"/>
  <c r="R157" i="31"/>
  <c r="S157" i="31" s="1"/>
  <c r="R154" i="31"/>
  <c r="S154" i="31" s="1"/>
  <c r="R153" i="31"/>
  <c r="S153" i="31"/>
  <c r="R152" i="31"/>
  <c r="R150" i="31"/>
  <c r="S150" i="31" s="1"/>
  <c r="R149" i="31"/>
  <c r="R148" i="31"/>
  <c r="S148" i="31" s="1"/>
  <c r="R147" i="31"/>
  <c r="S147" i="31" s="1"/>
  <c r="R146" i="31"/>
  <c r="S146" i="31" s="1"/>
  <c r="R145" i="31"/>
  <c r="R144" i="31"/>
  <c r="S144" i="31" s="1"/>
  <c r="R142" i="31"/>
  <c r="S142" i="31" s="1"/>
  <c r="R141" i="31"/>
  <c r="S141" i="31" s="1"/>
  <c r="R140" i="31"/>
  <c r="S140" i="31" s="1"/>
  <c r="R139" i="31"/>
  <c r="R137" i="31"/>
  <c r="R136" i="31"/>
  <c r="S136" i="31" s="1"/>
  <c r="R135" i="31"/>
  <c r="S135" i="31" s="1"/>
  <c r="R134" i="31"/>
  <c r="R132" i="31"/>
  <c r="S132" i="31" s="1"/>
  <c r="R131" i="31"/>
  <c r="R129" i="31"/>
  <c r="S129" i="31" s="1"/>
  <c r="R128" i="31"/>
  <c r="S128" i="31"/>
  <c r="R127" i="31"/>
  <c r="S127" i="31"/>
  <c r="R126" i="31"/>
  <c r="R125" i="31"/>
  <c r="S125" i="31" s="1"/>
  <c r="R124" i="31"/>
  <c r="R123" i="31"/>
  <c r="R122" i="31"/>
  <c r="S122" i="31"/>
  <c r="R121" i="31"/>
  <c r="R120" i="31"/>
  <c r="S120" i="31" s="1"/>
  <c r="R119" i="31"/>
  <c r="R118" i="31"/>
  <c r="S118" i="31" s="1"/>
  <c r="R117" i="31"/>
  <c r="R116" i="31"/>
  <c r="S116" i="31" s="1"/>
  <c r="R115" i="31"/>
  <c r="R114" i="31"/>
  <c r="S114" i="31" s="1"/>
  <c r="R113" i="31"/>
  <c r="R112" i="31"/>
  <c r="R111" i="31"/>
  <c r="R110" i="31"/>
  <c r="S110" i="31" s="1"/>
  <c r="R109" i="31"/>
  <c r="R108" i="31"/>
  <c r="S108" i="31" s="1"/>
  <c r="R107" i="31"/>
  <c r="R105" i="31"/>
  <c r="S105" i="31" s="1"/>
  <c r="R104" i="31"/>
  <c r="R103" i="31"/>
  <c r="S103" i="31" s="1"/>
  <c r="R102" i="31"/>
  <c r="R101" i="31"/>
  <c r="S101" i="31" s="1"/>
  <c r="R100" i="31"/>
  <c r="S100" i="31" s="1"/>
  <c r="R99" i="31"/>
  <c r="S99" i="31" s="1"/>
  <c r="R98" i="31"/>
  <c r="S98" i="31" s="1"/>
  <c r="R97" i="31"/>
  <c r="S97" i="31" s="1"/>
  <c r="R96" i="31"/>
  <c r="S96" i="31" s="1"/>
  <c r="R95" i="31"/>
  <c r="R94" i="31"/>
  <c r="R93" i="31"/>
  <c r="S93" i="31"/>
  <c r="R92" i="31"/>
  <c r="R91" i="31"/>
  <c r="S91" i="31" s="1"/>
  <c r="R90" i="31"/>
  <c r="R89" i="31"/>
  <c r="S89" i="31" s="1"/>
  <c r="R88" i="31"/>
  <c r="R87" i="31"/>
  <c r="S87" i="31" s="1"/>
  <c r="R86" i="31"/>
  <c r="R84" i="31"/>
  <c r="S84" i="31" s="1"/>
  <c r="R83" i="31"/>
  <c r="R82" i="31"/>
  <c r="S82" i="31" s="1"/>
  <c r="R81" i="31"/>
  <c r="S81" i="31" s="1"/>
  <c r="R80" i="31"/>
  <c r="S80" i="31" s="1"/>
  <c r="R79" i="31"/>
  <c r="S79" i="31" s="1"/>
  <c r="R78" i="31"/>
  <c r="S78" i="31" s="1"/>
  <c r="R76" i="31"/>
  <c r="S76" i="31" s="1"/>
  <c r="R75" i="31"/>
  <c r="S75" i="31" s="1"/>
  <c r="R74" i="31"/>
  <c r="S74" i="31" s="1"/>
  <c r="R73" i="31"/>
  <c r="S73" i="31" s="1"/>
  <c r="R72" i="31"/>
  <c r="S72" i="31" s="1"/>
  <c r="R71" i="31"/>
  <c r="S71" i="31" s="1"/>
  <c r="R70" i="31"/>
  <c r="S70" i="31" s="1"/>
  <c r="R69" i="31"/>
  <c r="S69" i="31" s="1"/>
  <c r="R68" i="31"/>
  <c r="S68" i="31" s="1"/>
  <c r="R67" i="31"/>
  <c r="S67" i="31" s="1"/>
  <c r="R66" i="31"/>
  <c r="S66" i="31" s="1"/>
  <c r="R65" i="31"/>
  <c r="S65" i="31" s="1"/>
  <c r="R64" i="31"/>
  <c r="S64" i="31" s="1"/>
  <c r="R63" i="31"/>
  <c r="S63" i="31" s="1"/>
  <c r="R62" i="31"/>
  <c r="S62" i="31" s="1"/>
  <c r="R61" i="31"/>
  <c r="S61" i="31" s="1"/>
  <c r="R60" i="31"/>
  <c r="S60" i="31" s="1"/>
  <c r="R59" i="31"/>
  <c r="S59" i="31" s="1"/>
  <c r="R57" i="31"/>
  <c r="S57" i="31" s="1"/>
  <c r="R56" i="31"/>
  <c r="S56" i="31" s="1"/>
  <c r="R55" i="31"/>
  <c r="S55" i="31" s="1"/>
  <c r="R53" i="31"/>
  <c r="S53" i="31" s="1"/>
  <c r="R52" i="31"/>
  <c r="S52" i="31" s="1"/>
  <c r="R51" i="31"/>
  <c r="R50" i="31"/>
  <c r="S50" i="31" s="1"/>
  <c r="R49" i="31"/>
  <c r="R48" i="31"/>
  <c r="S48" i="31" s="1"/>
  <c r="R47" i="31"/>
  <c r="S47" i="31" s="1"/>
  <c r="R46" i="31"/>
  <c r="S46" i="31" s="1"/>
  <c r="R45" i="31"/>
  <c r="R44" i="31"/>
  <c r="R43" i="31"/>
  <c r="S43" i="31"/>
  <c r="R42" i="31"/>
  <c r="R41" i="31"/>
  <c r="S41" i="31" s="1"/>
  <c r="R40" i="31"/>
  <c r="R39" i="31"/>
  <c r="S39" i="31" s="1"/>
  <c r="R38" i="31"/>
  <c r="R37" i="31"/>
  <c r="R33" i="31"/>
  <c r="R30" i="31"/>
  <c r="S30" i="31" s="1"/>
  <c r="R29" i="31"/>
  <c r="R28" i="31"/>
  <c r="S28" i="31" s="1"/>
  <c r="R27" i="31"/>
  <c r="S27" i="31" s="1"/>
  <c r="R26" i="31"/>
  <c r="S26" i="31" s="1"/>
  <c r="R25" i="31"/>
  <c r="S25" i="31" s="1"/>
  <c r="Q24" i="31"/>
  <c r="R24" i="31" s="1"/>
  <c r="S24" i="31" s="1"/>
  <c r="R23" i="31"/>
  <c r="S23" i="31" s="1"/>
  <c r="R22" i="31"/>
  <c r="S22" i="31"/>
  <c r="R21" i="31"/>
  <c r="S21" i="31"/>
  <c r="R20" i="31"/>
  <c r="R18" i="31"/>
  <c r="R16" i="31"/>
  <c r="S16" i="31" s="1"/>
  <c r="Q15" i="31"/>
  <c r="R15" i="31" s="1"/>
  <c r="S15" i="31" s="1"/>
  <c r="R14" i="31"/>
  <c r="S14" i="31"/>
  <c r="Q14" i="31"/>
  <c r="R13" i="31"/>
  <c r="S13" i="31" s="1"/>
  <c r="Q12" i="31"/>
  <c r="R12" i="31" s="1"/>
  <c r="S12" i="31" s="1"/>
  <c r="S149" i="31"/>
  <c r="S88" i="31"/>
  <c r="S90" i="31"/>
  <c r="S92" i="31"/>
  <c r="S83" i="31"/>
  <c r="S102" i="31"/>
  <c r="S137" i="31"/>
  <c r="S158" i="31"/>
  <c r="S40" i="31"/>
  <c r="S94" i="31"/>
  <c r="S123" i="31"/>
  <c r="S145" i="31"/>
  <c r="S155" i="31"/>
  <c r="S18" i="31"/>
  <c r="S44" i="31"/>
  <c r="S104" i="31"/>
  <c r="S119" i="31"/>
  <c r="S121" i="31"/>
  <c r="S126" i="31"/>
  <c r="S171" i="31"/>
  <c r="S164" i="31"/>
  <c r="S20" i="31" l="1"/>
  <c r="S33" i="31"/>
  <c r="S38" i="31"/>
  <c r="S42" i="31"/>
  <c r="S45" i="31"/>
  <c r="S49" i="31"/>
  <c r="S51" i="31"/>
  <c r="S86" i="31"/>
  <c r="S95" i="31"/>
  <c r="S107" i="31"/>
  <c r="S109" i="31"/>
  <c r="S111" i="31"/>
  <c r="S113" i="31"/>
  <c r="S115" i="31"/>
  <c r="S117" i="31"/>
  <c r="S124" i="31"/>
  <c r="S131" i="31"/>
  <c r="S134" i="31"/>
  <c r="S139" i="31"/>
  <c r="S152" i="31"/>
  <c r="S180" i="31"/>
  <c r="S170" i="31"/>
  <c r="S169" i="31" s="1"/>
  <c r="S176" i="31"/>
  <c r="S112" i="31"/>
  <c r="S37" i="31"/>
  <c r="S35" i="31" s="1"/>
  <c r="S10" i="31"/>
  <c r="S187" i="31" s="1"/>
  <c r="S188" i="31" s="1"/>
</calcChain>
</file>

<file path=xl/sharedStrings.xml><?xml version="1.0" encoding="utf-8"?>
<sst xmlns="http://schemas.openxmlformats.org/spreadsheetml/2006/main" count="2187" uniqueCount="855">
  <si>
    <t>Kiểm soát chi phí hiệu quả</t>
  </si>
  <si>
    <t>Tăng trưởng doanh thu</t>
  </si>
  <si>
    <t>I1</t>
  </si>
  <si>
    <t>Gia tăng chất lượng cấp điện</t>
  </si>
  <si>
    <t>I2</t>
  </si>
  <si>
    <t>Nâng cao hiệu suất vận hành hệ thống</t>
  </si>
  <si>
    <t>I4</t>
  </si>
  <si>
    <t>Cải thiện dịch vụ khách hàng</t>
  </si>
  <si>
    <t>I5</t>
  </si>
  <si>
    <t>Cải tiến công nghệ</t>
  </si>
  <si>
    <t>Thời gian mất điện trung bình của hệ thống (SAIDI)</t>
  </si>
  <si>
    <t>Tần suất mất điện trung bình của hệ thống (SAIFI)</t>
  </si>
  <si>
    <t>Số lần mất điện thoáng qua của hệ thống/ khách hàng (MAIFI)</t>
  </si>
  <si>
    <t>I3</t>
  </si>
  <si>
    <t>Số sự cố hệ thống CNTT</t>
  </si>
  <si>
    <t>F2</t>
  </si>
  <si>
    <t>F21</t>
  </si>
  <si>
    <t>F3</t>
  </si>
  <si>
    <t>F4</t>
  </si>
  <si>
    <t>C1</t>
  </si>
  <si>
    <t>F31</t>
  </si>
  <si>
    <t>F41</t>
  </si>
  <si>
    <t>F42</t>
  </si>
  <si>
    <t>I12</t>
  </si>
  <si>
    <t>I13</t>
  </si>
  <si>
    <t>L2</t>
  </si>
  <si>
    <t>I32</t>
  </si>
  <si>
    <t>L21</t>
  </si>
  <si>
    <t>Trọng số của mục tiêu</t>
  </si>
  <si>
    <t>Tiêu chí đo lường (KPI)</t>
  </si>
  <si>
    <t>Trọng số của chỉ tiêu</t>
  </si>
  <si>
    <t>Trọng số chung</t>
  </si>
  <si>
    <t>Tần suất theo dõi</t>
  </si>
  <si>
    <t>ĐVT</t>
  </si>
  <si>
    <t>Tài chính</t>
  </si>
  <si>
    <t>%</t>
  </si>
  <si>
    <t>Năm</t>
  </si>
  <si>
    <t>Quý</t>
  </si>
  <si>
    <t>Khách hàng</t>
  </si>
  <si>
    <t>điểm</t>
  </si>
  <si>
    <t>Quy trình nội bộ</t>
  </si>
  <si>
    <t>Quý</t>
  </si>
  <si>
    <t>đ/ kWh</t>
  </si>
  <si>
    <t>Chỉ số tiếp cận điện năng (của khách hàng có trạm biến áp chuyên dùng)</t>
  </si>
  <si>
    <t>Tổng thời gian dừng hệ thống CNTT do sự cố</t>
  </si>
  <si>
    <t>I33</t>
  </si>
  <si>
    <t>An toàn, bảo vệ môi trường</t>
  </si>
  <si>
    <t>Sự cố</t>
  </si>
  <si>
    <t>Tỷ lệ giảm các vụ tai nạn lao động</t>
  </si>
  <si>
    <t>Số  lần bị cơ quan chức năng nhắc nhở bằng văn bản về kiểm soát chất thải nguy hại</t>
  </si>
  <si>
    <t>Tỷ lệ thu hồi công nợ khách hàng</t>
  </si>
  <si>
    <t>Chi phí/ kWh điện thương phẩm</t>
  </si>
  <si>
    <t>Tăng hiệu quả sử dụng vốn</t>
  </si>
  <si>
    <t>Giá bán điện b/q so với kế hoạch</t>
  </si>
  <si>
    <t>Phần 1: Mục tiêu</t>
  </si>
  <si>
    <t xml:space="preserve"> Mục tiêu chiến lược</t>
  </si>
  <si>
    <t>Cải thiện sự hài lòng của khách hàng về chất lượng điện, chất lượng dịch vụ và hình ảnh thương hiệu EVN  trách nhiệm &amp; minh bạch</t>
  </si>
  <si>
    <t>Cải thiện sự hài lòng của khách hàng về chất lượng điện, dịch vụ và hình ảnh thương hiệu EVN  trách nhiệm &amp; minh bạch</t>
  </si>
  <si>
    <t>Tỷ lệ hóa đơn được thanh toán qua ngân hàng hoặc tổ chức trung gian</t>
  </si>
  <si>
    <t>Quản lý vận hành hệ thống CNTT</t>
  </si>
  <si>
    <t>Số lần bị cơ quan chức năng nhắc nhở bằng văn bản về kiểm soát chất thải nguy hại</t>
  </si>
  <si>
    <t>Học hỏi phát triển</t>
  </si>
  <si>
    <t>Tổn thất điện năng /kế hoạch</t>
  </si>
  <si>
    <t>Chỉ số tiếp cận điện năng ( lưới điện hạ áp)</t>
  </si>
  <si>
    <t>I22</t>
  </si>
  <si>
    <t>Thay công tơ định kỳ/Kế hoạch</t>
  </si>
  <si>
    <t>Giá trị hàng tồn kho hàng quý</t>
  </si>
  <si>
    <t>Số T/T</t>
  </si>
  <si>
    <t>Mã CN</t>
  </si>
  <si>
    <t>No</t>
  </si>
  <si>
    <t>CL. Quản trị chiến lược</t>
  </si>
  <si>
    <t>CL1</t>
  </si>
  <si>
    <t xml:space="preserve">Lập kế hoạch SXKD dài hạn của Công ty </t>
  </si>
  <si>
    <t>C</t>
  </si>
  <si>
    <t>KH. Lập kế hoạch SXKD</t>
  </si>
  <si>
    <t>TG</t>
  </si>
  <si>
    <t>KH5</t>
  </si>
  <si>
    <t xml:space="preserve">Lập, triển khai kế hoạch CCHC của Công ty </t>
  </si>
  <si>
    <t>KH6</t>
  </si>
  <si>
    <t xml:space="preserve">Lập, triển khai kế hoạch thực hiện Quy chế dân chủ của Công ty </t>
  </si>
  <si>
    <t>VT.Mua sắm, quản lý vật tư thiết bị, tài sản</t>
  </si>
  <si>
    <t>KD.Kinh doanh điện năng</t>
  </si>
  <si>
    <t>TC.Quản trị tài chính-kế toán</t>
  </si>
  <si>
    <t>KT.Quản lý kỹ thuật-vận hành</t>
  </si>
  <si>
    <t>AT.ATLĐ-môi trường</t>
  </si>
  <si>
    <t>AT2</t>
  </si>
  <si>
    <t>Thực hiện công tác điều tra tai nạn lao động, các vụ cháy nổ lớn, sự cố lưới điện</t>
  </si>
  <si>
    <t>XD.Đầu tư xây dựng</t>
  </si>
  <si>
    <t>SC.Sửa chữa lớn</t>
  </si>
  <si>
    <t>SX.Dịch vụ SXK</t>
  </si>
  <si>
    <t>LD.Tổ chức, lao động, tiền lương</t>
  </si>
  <si>
    <t>LD2</t>
  </si>
  <si>
    <t>Công tác cán bộ</t>
  </si>
  <si>
    <t>LD4</t>
  </si>
  <si>
    <t>Công tác lao động, tiền lương</t>
  </si>
  <si>
    <t>HC.Quản trị hành chính, quan hệ cộng đồng</t>
  </si>
  <si>
    <t>HC1</t>
  </si>
  <si>
    <t>Công tác Văn thư</t>
  </si>
  <si>
    <t>CN.Công nghệ thông tin</t>
  </si>
  <si>
    <t>CN3</t>
  </si>
  <si>
    <t>Khai thác hiệu quả các phần mềm được trang bị</t>
  </si>
  <si>
    <t>KS.Thanh tra-kiểm soát nội bộ</t>
  </si>
  <si>
    <t>QT.Quy trình đảm bảo chất lượng</t>
  </si>
  <si>
    <t>QT1</t>
  </si>
  <si>
    <t>Lập kế hoạch và tổ chức triển khai duy trì áp dụng và cải tiến hệ thống quản lý chất lượng ISO 9001:2015 trong toàn Công ty</t>
  </si>
  <si>
    <t>QT2</t>
  </si>
  <si>
    <t>Lập kế hoạch triển khai duy trì áp dụng và cải tiến công cụ 5S trong toàn Công ty.</t>
  </si>
  <si>
    <t>VH.Văn hóa doanh nghiệp</t>
  </si>
  <si>
    <t>VH1</t>
  </si>
  <si>
    <t>Công tác văn hóa doanh nghiệp</t>
  </si>
  <si>
    <t xml:space="preserve">GIÁM ĐỐC </t>
  </si>
  <si>
    <t>PGĐ KD</t>
  </si>
  <si>
    <t>PGĐ KT</t>
  </si>
  <si>
    <t xml:space="preserve">Điều hành chung </t>
  </si>
  <si>
    <t xml:space="preserve">Chỉ huy, vận hành lưới điện </t>
  </si>
  <si>
    <t>Kinh doanh điện năng, quản lý điện nông thôn, dịch vụ khách hàng</t>
  </si>
  <si>
    <t>Vận hành lưới điện, kinh doanh điện năng</t>
  </si>
  <si>
    <t>KH1</t>
  </si>
  <si>
    <t>KH2</t>
  </si>
  <si>
    <t>Lập kế hoạch, triển khai công tác SCTX</t>
  </si>
  <si>
    <t>KH3</t>
  </si>
  <si>
    <t>KH7</t>
  </si>
  <si>
    <t>Lập phương thức vận hành lưới điện.</t>
  </si>
  <si>
    <t>VT1</t>
  </si>
  <si>
    <t>Tổ chức mua sắm tài sản, VTTB phục vụ SXKD, ĐTXD, SCL, SCTX, Khắc phục thiên tai</t>
  </si>
  <si>
    <t>VT2</t>
  </si>
  <si>
    <t>Quản lý, phân bổ VTTB, tài sản của công ty</t>
  </si>
  <si>
    <t>VT4</t>
  </si>
  <si>
    <t>Thực hiện tiếp nhận tài sản các công trình điện khách hàng bàn giao.</t>
  </si>
  <si>
    <t>KD1</t>
  </si>
  <si>
    <t>Triển khai thực hiện công tác kinh doanh điện năng</t>
  </si>
  <si>
    <t>KD2</t>
  </si>
  <si>
    <t>Quản lý hệ thống đo đếm điện năng</t>
  </si>
  <si>
    <t>KD3</t>
  </si>
  <si>
    <t>KD4</t>
  </si>
  <si>
    <t>Công tác tuyên truyền, chăm sóc KH và tiết kiệm điện</t>
  </si>
  <si>
    <t>KD5</t>
  </si>
  <si>
    <t>Công tác QL điện nông thôn</t>
  </si>
  <si>
    <t>TC1</t>
  </si>
  <si>
    <t>Thực hiện công tác quản lý tài chính. Quản lý sử dụng vốn, kiểm soát dòng tiền, theo dõi tài sản, phân tích hiệu quả tài chính.</t>
  </si>
  <si>
    <t>TC2</t>
  </si>
  <si>
    <t>Thực hiện hạch toán kế toán (tài khoản, sổ sách chứng từ, quy trình), vận hành và kiểm soát nghiệp vụ thu chi, chứng từ kế toán.</t>
  </si>
  <si>
    <t>TC3</t>
  </si>
  <si>
    <t>Lập các báo cáo kế toán tài chính.</t>
  </si>
  <si>
    <t>TC4</t>
  </si>
  <si>
    <t>Theo dõi kế hoạch chi phí giá thành của Công ty</t>
  </si>
  <si>
    <t>KT1</t>
  </si>
  <si>
    <t>Quản lý kỹ thuật, sửa chữa hệ thống điện</t>
  </si>
  <si>
    <t>KT2</t>
  </si>
  <si>
    <t>Chỉ huy vận hành, xử lý sự cố lưới điện.</t>
  </si>
  <si>
    <t>KT3</t>
  </si>
  <si>
    <t>Quản lý, vận hành rơ le bảo vệ, tự động và điều khiển từ xa.</t>
  </si>
  <si>
    <t>KT4</t>
  </si>
  <si>
    <t>Quản lý tổn thất điện năng</t>
  </si>
  <si>
    <t>AT1</t>
  </si>
  <si>
    <t>Lập và thực hiện kế hoạch công tác ATVSLĐ, BHLĐ, PCCN</t>
  </si>
  <si>
    <t>AT3</t>
  </si>
  <si>
    <t>Quản lý trang thiết bị, dụng cụ an toàn, phòng cháy chữa cháy.</t>
  </si>
  <si>
    <t>AT4</t>
  </si>
  <si>
    <t>Tổ chức phòng chống và khắc phục thiên tai</t>
  </si>
  <si>
    <t>AT5</t>
  </si>
  <si>
    <t>Công tác bảo vệ môi trường</t>
  </si>
  <si>
    <t>XD1</t>
  </si>
  <si>
    <t>Lập kế hoạch ĐTXD hàng năm</t>
  </si>
  <si>
    <t>XD2</t>
  </si>
  <si>
    <t>SC1</t>
  </si>
  <si>
    <t>Lập kế hoạch SCL</t>
  </si>
  <si>
    <t>SC2</t>
  </si>
  <si>
    <t>SX1</t>
  </si>
  <si>
    <t>HC2</t>
  </si>
  <si>
    <t>Công tác lưu trữ</t>
  </si>
  <si>
    <t>Quản lý, điều phối và sử dụng xe ô tô</t>
  </si>
  <si>
    <t>CN1</t>
  </si>
  <si>
    <t>Quản lý, vận hành, sửa chữa hạ tầng mạng viễn thông, công nghệ thông tin</t>
  </si>
  <si>
    <t>CN2</t>
  </si>
  <si>
    <t>Quản lý vận hành, sửa chữa các phần mềm được trang bị</t>
  </si>
  <si>
    <t>KS1</t>
  </si>
  <si>
    <t>Kiểm tra, giám sát thực hiện HĐMBĐ</t>
  </si>
  <si>
    <t>KS2</t>
  </si>
  <si>
    <t>Kiểm tra chống trộm cắp điện</t>
  </si>
  <si>
    <t>KS5</t>
  </si>
  <si>
    <t>Công tác phòng chống tham nhũng</t>
  </si>
  <si>
    <t>KS6</t>
  </si>
  <si>
    <t>Công tác giải quyết khiếu nại, tố cáo</t>
  </si>
  <si>
    <t xml:space="preserve">Tổn thất điện năng </t>
  </si>
  <si>
    <t>Đơn vị đo</t>
  </si>
  <si>
    <t>Viễn cảnh hoạt động nội bộ</t>
  </si>
  <si>
    <t>Viễn cảnh học hỏi và phát triển</t>
  </si>
  <si>
    <t>Số lượng sai sót</t>
  </si>
  <si>
    <t>Tháng</t>
  </si>
  <si>
    <t>Khi phát sinh</t>
  </si>
  <si>
    <t>KPI cá nhân</t>
  </si>
  <si>
    <t>Mục tiêu trong kỳ</t>
  </si>
  <si>
    <t xml:space="preserve">Tần suất </t>
  </si>
  <si>
    <t>Kết quả thực hiện</t>
  </si>
  <si>
    <t>Chỉ tiêu kế hoạch</t>
  </si>
  <si>
    <t>Kết quả</t>
  </si>
  <si>
    <t>Điểm chấm</t>
  </si>
  <si>
    <t>Điểm qui đổi</t>
  </si>
  <si>
    <t>A</t>
  </si>
  <si>
    <t>A.1</t>
  </si>
  <si>
    <t>Theo KH</t>
  </si>
  <si>
    <t>A.2</t>
  </si>
  <si>
    <t>NHÓM KPI THEO MTCV</t>
  </si>
  <si>
    <t xml:space="preserve"> Lập kế hoạch SXKD</t>
  </si>
  <si>
    <t>ATLĐ - Môi trường</t>
  </si>
  <si>
    <t>Quản trị hành chính, quan hệ cộng đồng</t>
  </si>
  <si>
    <t>Thanh tra - kiểm soát nội bộ</t>
  </si>
  <si>
    <t>Quy trình đảm bảo chất lượng</t>
  </si>
  <si>
    <t>Văn hóa doanh nghiệp</t>
  </si>
  <si>
    <t>B</t>
  </si>
  <si>
    <t>Ý THỨC, TRÁCH NHIỆM VỚI CÔNG VIỆC</t>
  </si>
  <si>
    <t>B.1</t>
  </si>
  <si>
    <t>Ý thức, trách nhiệm với công việc được giao</t>
  </si>
  <si>
    <t>B.2</t>
  </si>
  <si>
    <t>Vi phạm các nội quy, quy chế của Công ty.</t>
  </si>
  <si>
    <t>ĐIỂM THƯỜNG</t>
  </si>
  <si>
    <t>Hoàn thành tốt các công việc được giao bổ xung khi có phát sinh</t>
  </si>
  <si>
    <t>Tổng điểm</t>
  </si>
  <si>
    <t>CÔNG TY ĐIỆN LỰC YÊN BÁI</t>
  </si>
  <si>
    <t>Ban giám đốc Công ty chấm</t>
  </si>
  <si>
    <t>I</t>
  </si>
  <si>
    <t>Tăng trưởng sản lượng điện</t>
  </si>
  <si>
    <t xml:space="preserve">Chỉ số tiếp cận điện năng của Kh có TBA chuyên dùng </t>
  </si>
  <si>
    <t>Chỉ số tiếp cận điện năng của Khách hàng trên lưới hạ áp</t>
  </si>
  <si>
    <t>XD. Đầu tư xây dựng</t>
  </si>
  <si>
    <t>Sửa chữa lớn</t>
  </si>
  <si>
    <t>Theo Kh</t>
  </si>
  <si>
    <t xml:space="preserve">Người lập </t>
  </si>
  <si>
    <t>Người duyệt</t>
  </si>
  <si>
    <t>PHÒNG KHKT</t>
  </si>
  <si>
    <t>Nghiên cứu áp dụng công nghệ mới vào SXKD</t>
  </si>
  <si>
    <t>Tăng trưởng sản lượng điện thương phẩm</t>
  </si>
  <si>
    <t>Hoàn thành SCL theo kế hoạch</t>
  </si>
  <si>
    <t>F</t>
  </si>
  <si>
    <t>L</t>
  </si>
  <si>
    <t>KH</t>
  </si>
  <si>
    <t>AT</t>
  </si>
  <si>
    <t>LD</t>
  </si>
  <si>
    <t>HC</t>
  </si>
  <si>
    <t>KS</t>
  </si>
  <si>
    <t>QT</t>
  </si>
  <si>
    <t>VH</t>
  </si>
  <si>
    <t>VT</t>
  </si>
  <si>
    <t>KD</t>
  </si>
  <si>
    <t>TC</t>
  </si>
  <si>
    <t>KT</t>
  </si>
  <si>
    <t>XD</t>
  </si>
  <si>
    <t>SC</t>
  </si>
  <si>
    <t>CN</t>
  </si>
  <si>
    <t>KPI cấp Công ty</t>
  </si>
  <si>
    <t>NHÓM CÁC CHỈ TIÊU THỰC HIỆN NHIỆM VỤ (Cấp 1)</t>
  </si>
  <si>
    <t>NHÓM KPI THEO MỤC TIÊU (Cấp 2)</t>
  </si>
  <si>
    <t>Viễn cảnh tài chính (Cấp 3)</t>
  </si>
  <si>
    <t>Mã cấp 1</t>
  </si>
  <si>
    <t>Mã cấp 2</t>
  </si>
  <si>
    <t>Mã cấp 3</t>
  </si>
  <si>
    <t>HC7</t>
  </si>
  <si>
    <t>Phần 2: Phân bổ mục tiêu</t>
  </si>
  <si>
    <t>Giờ</t>
  </si>
  <si>
    <t>TH</t>
  </si>
  <si>
    <t>TK</t>
  </si>
  <si>
    <r>
      <rPr>
        <b/>
        <i/>
        <u/>
        <sz val="12"/>
        <rFont val="Times New Roman"/>
        <family val="1"/>
      </rPr>
      <t xml:space="preserve">Quy ước Ký hiệu: </t>
    </r>
    <r>
      <rPr>
        <b/>
        <i/>
        <sz val="12"/>
        <rFont val="Times New Roman"/>
        <family val="1"/>
      </rPr>
      <t xml:space="preserve">
</t>
    </r>
    <r>
      <rPr>
        <i/>
        <sz val="12"/>
        <rFont val="Times New Roman"/>
        <family val="1"/>
      </rPr>
      <t>C: Chỉ đạo, phê duyệt;
TK: Triển khai;
TH: Thực hiện;
TG: Tham gia thực hiện theo công đoạn</t>
    </r>
  </si>
  <si>
    <t>Công tác soạn thảo văn bản</t>
  </si>
  <si>
    <t>Thực hiện  ĐTXD theo kế hoạch</t>
  </si>
  <si>
    <t>Các chức năng chính</t>
  </si>
  <si>
    <t>Lập kế hoạch kinh doanh điện năng.</t>
  </si>
  <si>
    <t>Tiếp nhận, giải quyết yêu cầu  của khách hàng về các dịch vụ điện</t>
  </si>
  <si>
    <t>Quản lý trang thiết bị, dụng cụ an toàn, BHLĐ, phòng cháy chữa cháy.</t>
  </si>
  <si>
    <t>GĐ</t>
  </si>
  <si>
    <t>PHÒNG KD</t>
  </si>
  <si>
    <t>PHÒNG TH</t>
  </si>
  <si>
    <t>TỔ TVHĐL</t>
  </si>
  <si>
    <t>Ngày</t>
  </si>
  <si>
    <t>Tài chính, kế toán, LĐTL, VHDN, Văn thư, lưu trữ</t>
  </si>
  <si>
    <t>Lập và triển khai kế hoạch SXKD, Vật tư, SCTX, QLKT, ATVSLĐ.</t>
  </si>
  <si>
    <t>Quản lý vận hành đường dây trung, hạ áp và TBA</t>
  </si>
  <si>
    <t xml:space="preserve">Lập kế hoạch tổn thất điện năng của Điện lực theo quý, năm </t>
  </si>
  <si>
    <t xml:space="preserve">Lập kế hoạch giá bán điện bình quân của Điện lực theo quý, năm </t>
  </si>
  <si>
    <t xml:space="preserve">Lập kế hoạch điện thương phẩm của  Điện lực theo quý, năm </t>
  </si>
  <si>
    <t xml:space="preserve">Lập kế hoạch thay thế định kỳ hệ thống đo đếm điện theo quý, năm </t>
  </si>
  <si>
    <t>Lập kế hoạch kiểm tra giám sát mua bán điện</t>
  </si>
  <si>
    <t>Đăng ký danh mục SCTX</t>
  </si>
  <si>
    <t>KH22</t>
  </si>
  <si>
    <t xml:space="preserve">Lập kế hoạch SCTX của Điện lực theo quý, năm </t>
  </si>
  <si>
    <t>KH23</t>
  </si>
  <si>
    <t>Thực hiện SCTX</t>
  </si>
  <si>
    <t>Nghiệm thu, quyết toán</t>
  </si>
  <si>
    <t xml:space="preserve"> Triển khai thực hiện CCHC theo kế hoạch của Công ty</t>
  </si>
  <si>
    <t>Triển khai thực hiện Quy chế dân chủ theo kế hoạch của Công ty</t>
  </si>
  <si>
    <t>Đăng ký kế hoạch cắt điện công tác của Điện lực theo tuần, tháng, quý</t>
  </si>
  <si>
    <t>Thực hiện mua sắm vật tư theo phân cấp</t>
  </si>
  <si>
    <t>Quản lý kho bãi và nhập xuất vật tư cho các bộ phận</t>
  </si>
  <si>
    <t xml:space="preserve"> Tham gia với Công ty thực hiện tiếp nhận tài sản các công trình điện khách hàng bàn giao trên địa bàn quản lý </t>
  </si>
  <si>
    <t>Thực hiện các nghiệp vụ kinh doanh</t>
  </si>
  <si>
    <t>Soạn thảo, in ấn hợp đồng mua bán điện theo quy định. Phát triển KH trên CMIS</t>
  </si>
  <si>
    <t>Ghi chỉ số</t>
  </si>
  <si>
    <t>cập nhật chỉ số, phát hành hóa đơn tiền điện, thực hiện việc sửa sai hóa đơn, truy thu, thoái hoàn</t>
  </si>
  <si>
    <t xml:space="preserve">Theo dõi, kiểm soát sản lượng, kịp thời phát hiện sự bất thường. </t>
  </si>
  <si>
    <t>Theo dõi lập danh sách các khách hàng thuộc đối tượng 3 giá để thực hiện  lắp đặt công tơ .</t>
  </si>
  <si>
    <t>Cập nhật tính toán tổn thất điện năng chu kỳ kinh doanh và chu kỳ ngày 01 hàng tháng. Lập danh sách các ĐZ, TBA có tỷ lệ tổn thất bất thường, tổn thất tăng cao để giải trình tìm nguyên nhân tổn thất.</t>
  </si>
  <si>
    <t>Thực hiện giao nhận, quyết toán với của các tổ chức dịch vụ thu hộ tiền điện và thu ngân viên. Theo dõi nợ, chấm xoá nợ , kiểm soát việc thu và nộp tiền điện, đối chiếu công nợ</t>
  </si>
  <si>
    <t>Phối hợp đốc thu tiền điện, cắt điện đòi nợ</t>
  </si>
  <si>
    <t>Thực hiện thay định kỳ hệ thống đo đếm điện năng theo kế hoạch.</t>
  </si>
  <si>
    <t>Quản lý kìm kẹp chì, viên và dây chì niêm phong theo đúng quy định.</t>
  </si>
  <si>
    <t>Sử dụng kìm  kẹp chì, viên và dây chì niêm phong theo đúng quy định.</t>
  </si>
  <si>
    <t>Quản lý, theo dõi tình trạng hoạt động của hệ thống đo đếm điện năng</t>
  </si>
  <si>
    <t xml:space="preserve">Giải quyết các  sự cố bất thường của hệ thống đo đếm điện năng ; </t>
  </si>
  <si>
    <t>Vận hành và quản lý hệ các thống đo xa như AMI.One; DCU…</t>
  </si>
  <si>
    <t>Giải quyết các kiến nghị, khiếu nại của khách hàng liên quan đến hệ thống đo đếm điện năng</t>
  </si>
  <si>
    <t>Tiếp nhận yêu cầu mua điện của khách hàng thuộc lưới điện hạ áp</t>
  </si>
  <si>
    <t>Khảo sát lập phương án cấp điện.</t>
  </si>
  <si>
    <t xml:space="preserve">Thi công lắp đặt, nghiệm thu hệ thống đo đếm </t>
  </si>
  <si>
    <t>Tiếp nhận yêu cầu mua điện của lưới điện trung áp</t>
  </si>
  <si>
    <t>Khảo sát, thỏa thuận đấu nối và các yêu cầu kỹ thuật</t>
  </si>
  <si>
    <t>Thi công lắp đặt hệ thống đo đếm cho khách hàng</t>
  </si>
  <si>
    <t>Tiếp nhận đề nghị của khách hàng trong quá trình thực hiện hợp đồng mua bán điện</t>
  </si>
  <si>
    <t>Giải quyết đề nghị của khách hàng trong quá trình thực hiện hợp đồng mua bán điện</t>
  </si>
  <si>
    <t>Thực hiện tuyên truyền tiết kiệm điện.</t>
  </si>
  <si>
    <t>Thực hiện triển khai các chương trình chăm sóc khách hàng.</t>
  </si>
  <si>
    <t>Lập báo cáo công tác điện nông thôn.</t>
  </si>
  <si>
    <t>Quản lý, kiểm tra giám sát hoạt động của các Tổ dịch vụ bán lẻ điện năng</t>
  </si>
  <si>
    <t>Thực hiện thu, nộp tiền điện theo đúng quy định.</t>
  </si>
  <si>
    <t>Thực hiện thu, nộp các nguồn tiền thu từ SXK theo đúng quy định.</t>
  </si>
  <si>
    <t>Thực hiện theo dõi, kiểm soát dòng tiền ( Công ty cấp tiền và các khoản thanh toán tại Điện lực)</t>
  </si>
  <si>
    <t>Thực hiện công tác Thủ quỹ tại Điện lực.</t>
  </si>
  <si>
    <t xml:space="preserve">Thực hiện hạch toán kế toán các nghiệp vụ phát sinh có liên quan đến hoạt động SXKD của Điện lực vào các phân hệ kế toán của chương trình ERP. </t>
  </si>
  <si>
    <t>Thực hiện kiểm soát chính xác, đầy đủ phiếu nhập - xuất kho trong tháng, đúng thời gian qui định.</t>
  </si>
  <si>
    <t>Thực hiện đánh giá vật tư thu hồi nhập kho, lập biên bản đánh giá vật tư thu hồi.</t>
  </si>
  <si>
    <t>Thực hiện in sổ sách kế toán theo từng Phần hành kế toán</t>
  </si>
  <si>
    <t>Thực hiện kiểm tra các chứng từ gốc, đảm bảo tính hợp lý hợp pháp, hợp lệ của các chứng từ thanh toán.</t>
  </si>
  <si>
    <t>Thực hiện kiểm soát, đối chiếu số liệu các biểu báo cáo tài chính của từng phân hệ</t>
  </si>
  <si>
    <t>Thực hiện đối chiếu các khoản công nợ nội bộ của Điện lực và Công ty</t>
  </si>
  <si>
    <t>Thực hiện kiểm tra các định khoản nghiệp vụ phát sinh. Kiểm tra sự cân đối giữa số liệu kế toán chi tiết và tổng hợp của Điện lực</t>
  </si>
  <si>
    <t xml:space="preserve">Thực hiện lập tờ khai thuế (thuế GTGT, thu nhập cá nhân) của Điện lực </t>
  </si>
  <si>
    <t>Lập báo cáo quyết toán tình hình sử dụng hóa đơn</t>
  </si>
  <si>
    <t>Lập báo cáo thu chi quỹ tiền mặt hàng ngày</t>
  </si>
  <si>
    <t>Lập báo cáo kiểm kê tồn quỹ hàng năm</t>
  </si>
  <si>
    <t>Lập báo cáo kiểm kê tài sản vật tư, CCDC hàng năm</t>
  </si>
  <si>
    <t>Theo dõi số liệu, kiểm soát chi phí giá thành của Điện lực không vượt kế hoạch Công ty giao</t>
  </si>
  <si>
    <t>Lập, thẩm định phương án kỹ thuật sửa chữa thường xuyên lưới điện; thiết bị điện theo phân cấp.</t>
  </si>
  <si>
    <t xml:space="preserve">Lập, cập nhật và quản lý hồ sơ lưới điện, thiết bị điện trung, hạ áp </t>
  </si>
  <si>
    <t>Lập, cập nhật và quản lý hồ sơ lưới điện trung áp (đường dây trung áp, TBA trung gian, máy cắt phân đoạn, cầu dao phụ tải, cầu dao cách ly, tụ bù trung áp, trạm đo đếm ranh giới, thiết bị cảnh báo sự cố, chống sét đường dây)</t>
  </si>
  <si>
    <t>Lập, cập nhật và quản lý hồ sơ lưới điện hạ áp (TBA phân phối, đường dây 0,4kV, tụ bù)</t>
  </si>
  <si>
    <t>Lập các bảng kê đường dây, TBA và các thiết bị lưới điện trung, hạ áp</t>
  </si>
  <si>
    <t>Cập nhật, phổ biến, lưu trữ quy phạm, quy trình, quy định, tiêu chuẩn kỹ thuật.</t>
  </si>
  <si>
    <t>Cập nhật dữ liệu vào phần mềm GIS, PMIS</t>
  </si>
  <si>
    <t>Lập và thực hiện công tác thí nghiệm định kỳ, khắc phục các tồn tại sau thí nghiệm</t>
  </si>
  <si>
    <t>Lập kế hoạch công tác thí nghiệm định kỳ</t>
  </si>
  <si>
    <t>Thực hiện công tác thí nghiệm định kỳ, khắc phục các tồn tại sau thí nghiệm</t>
  </si>
  <si>
    <t>KT14</t>
  </si>
  <si>
    <t>Thực hiện công tác chỉnh trang lưới điện</t>
  </si>
  <si>
    <t>KT15</t>
  </si>
  <si>
    <t>Quản lý, vận hành lưới điện trung, hạ áp</t>
  </si>
  <si>
    <t>Giám sát thông số vận hành đường dây, TBA, trạm đo đếm và các thiết bị điện</t>
  </si>
  <si>
    <t>Kiểm tra định kỳ lưới điện, tổng hợp các tồn tại, lập kế hoạch và triển khai phương án khắc phục</t>
  </si>
  <si>
    <t>Kiểm tra phát dọn hành lang lưới điện, đường dây trung, hạ thế</t>
  </si>
  <si>
    <t>Chỉ huy vận hành lưới điện theo phân cấp.</t>
  </si>
  <si>
    <t>Chỉ huy, sử lý sự cố lưới điện theo phân cấp.</t>
  </si>
  <si>
    <t>Cập nhật sơ đồ lưới điện (Sơ đồ 1 sợi)</t>
  </si>
  <si>
    <t xml:space="preserve">Cập nhật thông tin vào phần mềm OMS theo quy định </t>
  </si>
  <si>
    <t>Tiếp nhận  các thông tin trên phần mềm CRM</t>
  </si>
  <si>
    <t>Xử lý các thông tin trên phần mềm CRM</t>
  </si>
  <si>
    <t>Thực hiện chế độ báo cáo theo quy định</t>
  </si>
  <si>
    <t>Kiểm tra, giám sát hệ thống rơ le bảo vệ và điều khiển từ xa thuộc quản lý,  kịp thời phát hiện các hiện tượng bất thường, báo cáo và xử lý theo quy định.</t>
  </si>
  <si>
    <t>KT41</t>
  </si>
  <si>
    <t>Cung cấp thông tin về thay đổi kết dây lưới điện để cập nhật cây tổn thất trên phần mềm CMIS</t>
  </si>
  <si>
    <t>Tính toán tổn thất kỹ thuật lưới trung, hạ áp</t>
  </si>
  <si>
    <t xml:space="preserve"> Lập chương trình giảm tổn thất hàng năm</t>
  </si>
  <si>
    <t>Triển khai thực hiện chương trình giảm tổn thất hàng năm và báo cáo hàng tháng, quý theo quy định</t>
  </si>
  <si>
    <t xml:space="preserve">Phân tích tổn thất đường dây trung, hạ áp. Đánh giá nguyên nhân tổn thất bất thường </t>
  </si>
  <si>
    <t xml:space="preserve"> Thực hiện các biện pháp giảm TTĐN.</t>
  </si>
  <si>
    <t>Lập và thực hiện kế hoạch công tác ATVSLĐ, BHLĐ, PCCC</t>
  </si>
  <si>
    <t>AT1.1</t>
  </si>
  <si>
    <t>Lập, triển khai thực hiện kế hoạch công tác ATVSLĐ</t>
  </si>
  <si>
    <t>Xây dựng các phương án, kế hoạch, chương trình thực hiện công tác ATVSLĐ theo phân cấp;</t>
  </si>
  <si>
    <t>Xây dựng Phương án phòng chống TNLĐ của Bộ phận, cá nhân</t>
  </si>
  <si>
    <r>
      <t>Khảo sát, lập phương án TCTC và BPAT theo phân cấp</t>
    </r>
    <r>
      <rPr>
        <i/>
        <sz val="12"/>
        <rFont val="Times New Roman"/>
        <family val="1"/>
      </rPr>
      <t xml:space="preserve"> </t>
    </r>
    <r>
      <rPr>
        <sz val="12"/>
        <rFont val="Times New Roman"/>
        <family val="1"/>
      </rPr>
      <t>.</t>
    </r>
  </si>
  <si>
    <r>
      <t>Thẩm duyệt phương án TCTC và BPAT theo phân cấp</t>
    </r>
    <r>
      <rPr>
        <i/>
        <sz val="12"/>
        <rFont val="Times New Roman"/>
        <family val="1"/>
      </rPr>
      <t xml:space="preserve"> </t>
    </r>
  </si>
  <si>
    <t>Kiểm soát Phiếu công tác, Lệnh công tác, Phiếu thao tác đúng quy định</t>
  </si>
  <si>
    <t>Triển khai thực hiện các chuyên đề, phong trào thi đua trong công tác ATVSLĐ do cấp trên phát động</t>
  </si>
  <si>
    <t>AT1.2</t>
  </si>
  <si>
    <t>Lập, triển khai thực hiện kế hoạch bảo hộ lao động</t>
  </si>
  <si>
    <t xml:space="preserve">Lập kế hoạch bảo hộ lao đông, đăng ký kế hoạch với Công ty </t>
  </si>
  <si>
    <t>AT1.3</t>
  </si>
  <si>
    <t>Lập và thực hiện kế hoạch PCCC</t>
  </si>
  <si>
    <t>AT1.4</t>
  </si>
  <si>
    <t>Lập, triển khai kế hoạch Huấn luyện và kiểm tra QTAT của Công ty và Điện lực</t>
  </si>
  <si>
    <t>AT15</t>
  </si>
  <si>
    <t>Quản lý hành lang bảo vệ an toàn công trình điện</t>
  </si>
  <si>
    <t xml:space="preserve"> Công tác kiểm tra kiểm soát, an toàn, vệ sinh lao động</t>
  </si>
  <si>
    <t>Lập lịch công tác trên lưới điện tuần tới đăng ký với Điện lực</t>
  </si>
  <si>
    <t>Thực hiện giao ban an toàn tuần, duyệt lịch công tác tuần trên lưới điện, phân công cán bộ kiểm tra, kiểm soát an toàn để đăng ký với Công ty theo quy định</t>
  </si>
  <si>
    <t>Tổ chức kiểm tra đột xuất các đơn vị công tác trên hiện trường</t>
  </si>
  <si>
    <t>Kiểm soát hình ảnh thực hiện biện pháp an toàn tại hiện trường để phát hiện và ngăn chặn ngay các vi phạm nếu có</t>
  </si>
  <si>
    <t>Lập và triển khai kế hoạch kiểm tra toàn diện công tác an toàn vệ sinh lao động theo quy định 01lần /Quý</t>
  </si>
  <si>
    <t>Thực hiện khai báo, tham gia điều tra các vụ tai nạn lao động theo phân cấp và quy định của Pháp luật</t>
  </si>
  <si>
    <t>Điều tra các vụ cháy nổ theo phân cấp</t>
  </si>
  <si>
    <t xml:space="preserve">Điều tra các vụ sự cố lưới điện theo phân cấp </t>
  </si>
  <si>
    <t>Quản lý trang thiết bị phòng cháy chữa cháy</t>
  </si>
  <si>
    <t>Quản lý, bảo quản trang thiết bị phòng cháy chữa cháy theo quy định</t>
  </si>
  <si>
    <t>AT32</t>
  </si>
  <si>
    <t>Quản lý trang thiết bị, dụng cụ an toàn, BHLĐ</t>
  </si>
  <si>
    <t>Quản lý, bảo quản, sử dụng trang thiết bị, dụng cụ an toàn, BHLĐ theo quy định</t>
  </si>
  <si>
    <t>AT33</t>
  </si>
  <si>
    <t>Quản lý trang thiết bị, dụng cụ an toàn có yêu cầu nghiêm ngặt về ATLĐ</t>
  </si>
  <si>
    <t>Quản lý, bảo quản, sử dụng trang thiết bị, dụng cụ an toàn có yêu cầu nghiêm ngặt về ATLĐ theo quy định</t>
  </si>
  <si>
    <t>Tổ chức khắc phục sự cố do thiên tai (mưa, bão, lũ..), tổng hợp các thiệt hại báo cáo đúng quy định</t>
  </si>
  <si>
    <t>Báo cáo định kỳ công tác BVMT.</t>
  </si>
  <si>
    <t>Quản lý chất thải theo quy trình 714-01/P4</t>
  </si>
  <si>
    <t>Tham gia phối hợp lập kế hoạch đầu tư tài sản và lưới điện hàng năm.</t>
  </si>
  <si>
    <t>Tham gia giám sát thực hiện dự án</t>
  </si>
  <si>
    <t>Tham gia giải phóng mặt bằng</t>
  </si>
  <si>
    <t>Tham gia nghiệm thu, đóng điện</t>
  </si>
  <si>
    <t>Khảo sát sơ bộ, đăng ký danh mục SCL hàng năm về công ty</t>
  </si>
  <si>
    <t>Khảo sát, lập phương án kỹ thuật các hạng mục SCL của Điện lực</t>
  </si>
  <si>
    <t xml:space="preserve">Tham gia giám sát các hạng mục SCL </t>
  </si>
  <si>
    <t>Tham gia nghiệm thu các hạng mục SCL trên địa bàn Điện lực quản lý</t>
  </si>
  <si>
    <t>Tổ chức, thực hiện các hoạt động SXK</t>
  </si>
  <si>
    <t xml:space="preserve"> Tham gia phối hợp thực hiện các hoạt động sản xuất khác</t>
  </si>
  <si>
    <t xml:space="preserve"> Thực hiện công tác cán bộ theo phân cấp </t>
  </si>
  <si>
    <t>Thực hiện chế độ nâng lương, nâng bậc công nhân theo quy định.</t>
  </si>
  <si>
    <t>Xây dựng ban hành các quy chế thanh toán tiền lương, thưởng vận hành an toàn áp dụng trong nội bộ Điện lực theo phân cấp.</t>
  </si>
  <si>
    <t>Thực hiện thanh toán tiền lương, thưởng cho CBCNV theo quy định.</t>
  </si>
  <si>
    <t>Thực hiện báo cáo theo quy định</t>
  </si>
  <si>
    <t>Thực hiện quản lý và giao nhận công văn đi, đến của Điện lực</t>
  </si>
  <si>
    <t xml:space="preserve"> Thực hiện quản lý và sử dụng con dấu theo quy định.</t>
  </si>
  <si>
    <t>Thực hiện công tác soạn thảo, kiểm soát văn bản theo quy định.</t>
  </si>
  <si>
    <t>Thực hiện công tác lưu trữ các hồ sơ tài liệu của Điện lực.</t>
  </si>
  <si>
    <t>Theo dõi và quản lý công tác vận hành, điều phối và sử dụng xe ô tô của Điện lực  an toàn, hiệu quả.</t>
  </si>
  <si>
    <t>Thực hiện tốt việc bảo quản phương tiện vận chuyển, bảo quản tốt dụng cụ đồ nghề đã được trang bị, không để mất mát, hư hỏng.</t>
  </si>
  <si>
    <t>Thực hiện thanh quyết toán xăng dầu theo quy định.</t>
  </si>
  <si>
    <t xml:space="preserve"> Phối hợp tham gia khắc phục sự cố, sửa chữa hạ tầng mạng viễn thông, công nghệ thông tin.</t>
  </si>
  <si>
    <t>Khai thác hiệu quả các phần mềm dùng chung được trang bị như Eoffice; Microsoft Office; visio</t>
  </si>
  <si>
    <t>Khai thác hiệu quả các phần mềm chuyên môn được trang bị</t>
  </si>
  <si>
    <t xml:space="preserve">Thực hiện công tác phòng chống tham nhũng </t>
  </si>
  <si>
    <t>Giải quyết khiếu nại tố cáo theo phân cấp</t>
  </si>
  <si>
    <t>Thực hiện, duy trì áp dụng và cải tiến hệ thống quản lý chất lượng ISO 9001:2015 của Điện lực, lập báo cáo.</t>
  </si>
  <si>
    <t>Giám sát và đánh giá việc thực hiện công tác ISO của CBCNV trong Điện lực</t>
  </si>
  <si>
    <t>Thực hiện, duy trì áp dụng  5S của Điện lực, lập báo cáo.</t>
  </si>
  <si>
    <t>Giám sát và đánh giá việc thực hiện công tác 5S của CBCNV trong Điện lực</t>
  </si>
  <si>
    <t>Thực hiện VHDN theo quy định</t>
  </si>
  <si>
    <t>Phụ trách công tác kinh doanh điện năng</t>
  </si>
  <si>
    <t>Phụ trách công tác kỹ thuật, vận hành, ATLĐ</t>
  </si>
  <si>
    <t>ĐIỆN LỰC TRẤN YÊN</t>
  </si>
  <si>
    <t>Tăng trưởng Doanh thu</t>
  </si>
  <si>
    <t>đ/kWh</t>
  </si>
  <si>
    <t>Viễn cảnh khách hàng</t>
  </si>
  <si>
    <t>Mã chức danh</t>
  </si>
  <si>
    <t xml:space="preserve">KPI Điện lực </t>
  </si>
  <si>
    <t>Cá nhân tự chấm</t>
  </si>
  <si>
    <t>Tỷ lệ, hệ số, hiệu số</t>
  </si>
  <si>
    <t>Tr.đồng</t>
  </si>
  <si>
    <t>Thực hiện tốt công tác dịch vụ khách hàng. Không vi phạm về quy định giao tiếp khách hàng. minh bạch</t>
  </si>
  <si>
    <t>Số lỗi sai sót</t>
  </si>
  <si>
    <t>Phút</t>
  </si>
  <si>
    <t>Lần</t>
  </si>
  <si>
    <t>Số vụ</t>
  </si>
  <si>
    <t>Chỉ đạo Quản lý, phân bổ chi phí biến động</t>
  </si>
  <si>
    <t>Chỉ đạo triển khai thực hiện công tác kinh doanh điện năng</t>
  </si>
  <si>
    <t>Chỉ đạo Quản lý hệ thống đo đếm điện năng</t>
  </si>
  <si>
    <t>Thámg</t>
  </si>
  <si>
    <t>Chỉ đạo Công tác tuyên truyền, chăm sóc KH và tiết kiệm điện</t>
  </si>
  <si>
    <t>Chỉ đao Công tác QL điện nông thôn</t>
  </si>
  <si>
    <t>Chỉ đạo thực hiện công tác quản lý tài chính. Quản lý sử dụng vốn, kiểm soát dòng tiền, theo dõi tài sản, phân tích hiệu quả tài chính.</t>
  </si>
  <si>
    <t>Thực hiện công tác văn hóa doanh nghiệp</t>
  </si>
  <si>
    <t>Có sáng kiến kỹ thuật được công nhận</t>
  </si>
  <si>
    <t>Có cải tiến, hợp lý hóa sản xuất được công nhận</t>
  </si>
  <si>
    <t>Xếp loại</t>
  </si>
  <si>
    <t>Chỉ đạo Quản lý kho bãi và nhập xuất vật tư cho các bộ phận</t>
  </si>
  <si>
    <t>Chỉ đạo lập các báo cáo kế toán tài chính.</t>
  </si>
  <si>
    <t>Chỉ đạo theo dõi kế hoạch chi phí giá thành của Công ty</t>
  </si>
  <si>
    <t>Thực hiện Công tác lao động, tiền lương</t>
  </si>
  <si>
    <t>Chỉ đạo Công tác lưu trữ</t>
  </si>
  <si>
    <t>Chỉ đạo Quản lý, điều phối và sử dụng xe ô tô</t>
  </si>
  <si>
    <t>Chỉ đạo Quản lý vận hành, khắc phục lỗi các phần mềm được trang bị</t>
  </si>
  <si>
    <t>Chỉ đạo Kiểm tra chống trộm cắp điện</t>
  </si>
  <si>
    <t>Chỉ đạo phối hợp Kiểm tra, giám sát thực hiện HĐMBĐ</t>
  </si>
  <si>
    <t>Thực hiện Công tác phòng chống tham nhũng</t>
  </si>
  <si>
    <t xml:space="preserve">Thực hiện CCHC của Công ty </t>
  </si>
  <si>
    <t xml:space="preserve">Tham gia Quy chế dân chủ của Công ty </t>
  </si>
  <si>
    <t xml:space="preserve">Tham gia thực hiện công tác cán bộ theo phân cấp </t>
  </si>
  <si>
    <t>Thực hiện công tác soạn thảo, kiểm soát văn bản theo quy định</t>
  </si>
  <si>
    <t xml:space="preserve">Bộ phận: Phó Giám đốc </t>
  </si>
  <si>
    <t>PGĐ: 02</t>
  </si>
  <si>
    <t>Triển khai thực hiện lập kế hoạch tổn thất điện năng của Điện lực theo Quí, năm.</t>
  </si>
  <si>
    <t xml:space="preserve">Tham gia thực hiện Quy chế dân chủ của Công ty </t>
  </si>
  <si>
    <t>Tham gia Giải quyết khiếu nại tố cáo theo phân cấp</t>
  </si>
  <si>
    <t>Thực hiện công tác văn hóa doanh nghiệp theo qui định.</t>
  </si>
  <si>
    <t>Lập kế hoạch triển khai duy trì áp dụng và cải tiến công cụ 5S trong toàn Điện lực.</t>
  </si>
  <si>
    <t>Lập kế hoạch và tổ chức triển khai duy trì áp dụng và cải tiến hệ thống quản lý chất lượng ISO 9001:2015 trong toàn Điện lực</t>
  </si>
  <si>
    <t>Triển khai thực hiện SCTX</t>
  </si>
  <si>
    <t>Chỉ đạo công tác đăng ký kế hoạch cắt điện công tác của Điện lực theo tuần, tháng, quý</t>
  </si>
  <si>
    <t xml:space="preserve">Tham gia với Công ty thực hiện tiếp nhận tài sản các công trình điện khách hàng bàn giao trên địa bàn quản lý </t>
  </si>
  <si>
    <t>Triển khai thực hiện Khảo sát, thỏa thuận đấu nối và các yêu cầu kỹ thuật</t>
  </si>
  <si>
    <t>Tham gia thực hiện đánh giá vật tư thu hồi nhập kho.</t>
  </si>
  <si>
    <t>Chỉ đạo lập, thẩm định phương án kỹ thuật SCTX lưới điện; thiết bị điện theo phân cấp.</t>
  </si>
  <si>
    <t>Chỉ đạo lập, cập nhật và quản lý hồ sơ lưới điện trung, hạ áp</t>
  </si>
  <si>
    <t>KT16</t>
  </si>
  <si>
    <t>KT17</t>
  </si>
  <si>
    <t>KT18</t>
  </si>
  <si>
    <t>Chỉ đạo lập và thực hiện công tác thí nghiệm định kỳ, khắc phục các tồn tại sau thí nghiệm</t>
  </si>
  <si>
    <t>Chỉ đạo quản lý lưới điện trung, hạ áp</t>
  </si>
  <si>
    <t>Chỉ đạo và triển khai Chỉ huy vận hành, xử lý sự cố lưới điện.</t>
  </si>
  <si>
    <t>Triển khai công tác Quản lý tổn thất điện năng</t>
  </si>
  <si>
    <t xml:space="preserve">Chỉ đạo lập và triển khai thực hiện kế hoạch công tác ATVSLĐ, </t>
  </si>
  <si>
    <t>AT12</t>
  </si>
  <si>
    <t>AT13</t>
  </si>
  <si>
    <t>AT14</t>
  </si>
  <si>
    <t xml:space="preserve">Chỉ đạo lập kế hoạch bảo hộ lao động và đăng ký kế hoạch với Công ty </t>
  </si>
  <si>
    <t xml:space="preserve">Chỉ đạo lập và triển khai thực hiện kế hoạch PCCC </t>
  </si>
  <si>
    <t>Chỉ đạo lập, triển khai thực hiện kế hoạch huấn luyện và kiểm tra QTAT của Điện lực</t>
  </si>
  <si>
    <t>Chỉ đạo, triển khai, thực hiện công tác kiểm tra, kiểm soát AT-VSLĐ</t>
  </si>
  <si>
    <t>Chỉ đạo thực hiện Quản lý trang thiết bị, dụng cụ an toàn phòng cháy chữa cháy.</t>
  </si>
  <si>
    <t>AT34</t>
  </si>
  <si>
    <t>Chỉ đạo quản lý trang thiết bị  dụng cụ AT-BHLĐ</t>
  </si>
  <si>
    <t>Chỉ đạo, triển khai thực hiện quản lý trang thiết bị, dụng cụ an toàn có yêu cầu nghiêm ngặt về ATLĐ</t>
  </si>
  <si>
    <t>Chỉ đạo, triển khai thực hiện phòng chống và khắc phục thiên tai</t>
  </si>
  <si>
    <t>Chỉ đạo thực hiện Công tác bảo vệ môi trường</t>
  </si>
  <si>
    <t>Thay công tơ định kỳ</t>
  </si>
  <si>
    <t>Cái</t>
  </si>
  <si>
    <t>Tham gia giải phóng mặt bằng, giám sát, nghiệm thu đóng điện</t>
  </si>
  <si>
    <t>LD4.1</t>
  </si>
  <si>
    <t>LD4.1.1</t>
  </si>
  <si>
    <t>LD4.1.2</t>
  </si>
  <si>
    <t>a1</t>
  </si>
  <si>
    <t>a2</t>
  </si>
  <si>
    <t>a3</t>
  </si>
  <si>
    <t>a4</t>
  </si>
  <si>
    <t>G</t>
  </si>
  <si>
    <t>Gqđ=G*a</t>
  </si>
  <si>
    <t xml:space="preserve">Trọng số cấp 2 </t>
  </si>
  <si>
    <t xml:space="preserve">Trọng số cấp 3 </t>
  </si>
  <si>
    <t>a5</t>
  </si>
  <si>
    <t>Sản lượng điện thương phẩm</t>
  </si>
  <si>
    <t>Tr.kWh</t>
  </si>
  <si>
    <t>CN3.1.2</t>
  </si>
  <si>
    <t>CN3.1.1</t>
  </si>
  <si>
    <t>QT1.1.2</t>
  </si>
  <si>
    <t xml:space="preserve">Tai nạn lao động </t>
  </si>
  <si>
    <t>Tham gia lập kế hoạch SCTX</t>
  </si>
  <si>
    <t>Triển khai nghiệm thu SCTX</t>
  </si>
  <si>
    <t xml:space="preserve">Thực hiện kế hoạch CCHC của Công ty </t>
  </si>
  <si>
    <t>Tham gia nghiệm thu vật tư mua sắm theo phân cấp</t>
  </si>
  <si>
    <t xml:space="preserve">Tham gia tiếp nhận tài sản các công trình điện khách hàng bàn giao trên địa bàn quản lý </t>
  </si>
  <si>
    <t>Triển khai thực hiện công tác chỉnh trang lưới điện</t>
  </si>
  <si>
    <t>Triển khai kiểm tra, giám sát hệ thống rơ le bảo vệ và điều khiển từ xa theo phân cấp,  kịp thời phát hiện các hiện tượng bất thường, báo cáo và xử lý theo quy định.</t>
  </si>
  <si>
    <t>Chỉ đạo và triển khai thực hiện quản lý hành lang bảo vệ an toàn công trình điện</t>
  </si>
  <si>
    <t>Tham gia thực hiện công tác điều tra tai nạn lao động, các vụ cháy nổ lớn, sự cố lưới điện theo phân cấp</t>
  </si>
  <si>
    <t>Tham gia lập kế hoạch đầu tư tài sản và lưới điện hàng năm.</t>
  </si>
  <si>
    <t>Tham gia Lập kế hoạch SCL</t>
  </si>
  <si>
    <t xml:space="preserve"> Chỉ đạo  tham gia khắc phục sự cố, sửa chữa hạ tầng mạng viễn thông, công nghệ thông tin.</t>
  </si>
  <si>
    <t>Thực hiện duy trì áp dụng và cải tiến hệ thống quản lý chất lượng ISO 9001:2015 trong toàn Điện lực</t>
  </si>
  <si>
    <t>Thực hiện duy trì áp dụng và cải tiến công cụ 5S trong toàn Điện lực.</t>
  </si>
  <si>
    <t>HỆ THỐNG CHỈ TIÊU CỦA ĐIỆN LỰC TRẤN YÊN</t>
  </si>
  <si>
    <t>Mã KPI 2</t>
  </si>
  <si>
    <t>Mã KPI 3</t>
  </si>
  <si>
    <t>ĐỘI QLVHĐZ&amp;TRẠM</t>
  </si>
  <si>
    <t>F2.1</t>
  </si>
  <si>
    <t>F2.1.1</t>
  </si>
  <si>
    <t>Giá bán điện bình quân</t>
  </si>
  <si>
    <t>F2.2</t>
  </si>
  <si>
    <t>F2.2.1</t>
  </si>
  <si>
    <t>F4.1</t>
  </si>
  <si>
    <t>F4.1.1</t>
  </si>
  <si>
    <t>F4.2</t>
  </si>
  <si>
    <t>F4.2.1</t>
  </si>
  <si>
    <t>C1.1</t>
  </si>
  <si>
    <t>C1.1.1</t>
  </si>
  <si>
    <t>I1.1</t>
  </si>
  <si>
    <t>I1.1.1</t>
  </si>
  <si>
    <t>I1.1.2</t>
  </si>
  <si>
    <t>lần</t>
  </si>
  <si>
    <t>I1.1.3</t>
  </si>
  <si>
    <t>I2.1</t>
  </si>
  <si>
    <t>I2.1.1</t>
  </si>
  <si>
    <t>I2.2</t>
  </si>
  <si>
    <t>I2.2.1</t>
  </si>
  <si>
    <t>I3.1</t>
  </si>
  <si>
    <t>I3.1.1</t>
  </si>
  <si>
    <t>ngày</t>
  </si>
  <si>
    <t>I3.2</t>
  </si>
  <si>
    <t>I3.2.1</t>
  </si>
  <si>
    <t>I4.1</t>
  </si>
  <si>
    <t>I4.1.1</t>
  </si>
  <si>
    <t>I5.1</t>
  </si>
  <si>
    <t>I5.1.1</t>
  </si>
  <si>
    <t>Số vụ tai nạn lao động</t>
  </si>
  <si>
    <t>vụ</t>
  </si>
  <si>
    <t>I5.2</t>
  </si>
  <si>
    <t>I5.2.1</t>
  </si>
  <si>
    <t>Số lần</t>
  </si>
  <si>
    <t>L2.2</t>
  </si>
  <si>
    <t>L2.2.1</t>
  </si>
  <si>
    <t>MA TRẬN CHỨC NĂNG ĐIỆN LỰC TRẤN YÊN</t>
  </si>
  <si>
    <t>Các chức năng của Điện lực</t>
  </si>
  <si>
    <t>Nhiệm vụ của Điện lực</t>
  </si>
  <si>
    <t>Nhiệm vụ của cá nhân</t>
  </si>
  <si>
    <t>P. Tổng Hợp</t>
  </si>
  <si>
    <t>P. KHKT</t>
  </si>
  <si>
    <t>P, Kinh doanh</t>
  </si>
  <si>
    <t>Tổ Trực vận hành</t>
  </si>
  <si>
    <t xml:space="preserve">Đội QLVHĐZ và Trạm </t>
  </si>
  <si>
    <t>KH1.1</t>
  </si>
  <si>
    <t>KH1.1.1</t>
  </si>
  <si>
    <t>KH1.2</t>
  </si>
  <si>
    <t>KH1.2.1</t>
  </si>
  <si>
    <t>KH1.3</t>
  </si>
  <si>
    <t>KH1.3.1</t>
  </si>
  <si>
    <t>KH1.4</t>
  </si>
  <si>
    <t>KH1.4.1</t>
  </si>
  <si>
    <t>KH1.5</t>
  </si>
  <si>
    <t>KH.15.1</t>
  </si>
  <si>
    <t>KH2.1</t>
  </si>
  <si>
    <t>KH2.1.1</t>
  </si>
  <si>
    <t>KH2.2</t>
  </si>
  <si>
    <t>KH2.2.1</t>
  </si>
  <si>
    <t>KH2.3</t>
  </si>
  <si>
    <t>KH2.3.1</t>
  </si>
  <si>
    <t>KH2.4</t>
  </si>
  <si>
    <t>KH2.4.1</t>
  </si>
  <si>
    <t>KH5.1</t>
  </si>
  <si>
    <t>KH5.1.1</t>
  </si>
  <si>
    <t>KH6.1</t>
  </si>
  <si>
    <t>KH6.1.1</t>
  </si>
  <si>
    <t>KH7.1</t>
  </si>
  <si>
    <t>KH7.1.1</t>
  </si>
  <si>
    <t>VT1.1</t>
  </si>
  <si>
    <t>VT1.1.1</t>
  </si>
  <si>
    <t>VT2.1</t>
  </si>
  <si>
    <t>VT2.1.1</t>
  </si>
  <si>
    <t>VT4.1</t>
  </si>
  <si>
    <t>VT4.1.1</t>
  </si>
  <si>
    <t>KD1.1</t>
  </si>
  <si>
    <t>KD1.1.1</t>
  </si>
  <si>
    <t>KD1.1.2</t>
  </si>
  <si>
    <t xml:space="preserve">Quản lý, lưu trữ hồ sơ khách hàng theo quy định. </t>
  </si>
  <si>
    <t>KD1.1.3</t>
  </si>
  <si>
    <t>KD1.1.4</t>
  </si>
  <si>
    <t>KD1.1.5</t>
  </si>
  <si>
    <t>KD1.1.6</t>
  </si>
  <si>
    <t>KD1.1.7</t>
  </si>
  <si>
    <t>KD1.1.8</t>
  </si>
  <si>
    <t>KD1.1.9</t>
  </si>
  <si>
    <t>KD2.1</t>
  </si>
  <si>
    <t>KD2.1.1</t>
  </si>
  <si>
    <t>KD2.1.2</t>
  </si>
  <si>
    <t>KD2.1.3</t>
  </si>
  <si>
    <t>KD2.1.4</t>
  </si>
  <si>
    <t>KD2.1.5</t>
  </si>
  <si>
    <t>KD2.1.6</t>
  </si>
  <si>
    <t>KD2.2</t>
  </si>
  <si>
    <t>KD2.2.1</t>
  </si>
  <si>
    <t>KD3.1</t>
  </si>
  <si>
    <t>KD3.1.1</t>
  </si>
  <si>
    <t>KD3.1.2</t>
  </si>
  <si>
    <t>KD3.1.3</t>
  </si>
  <si>
    <t>KD3.1.4</t>
  </si>
  <si>
    <t>KD3.1.5</t>
  </si>
  <si>
    <t>KD3.1.6</t>
  </si>
  <si>
    <t>KD3.1.7</t>
  </si>
  <si>
    <t>Tham gia nghiệm thu kỹ thuật, đóng điện</t>
  </si>
  <si>
    <t>KD3.1.8</t>
  </si>
  <si>
    <t>KD3.1.9</t>
  </si>
  <si>
    <t>KD4.1</t>
  </si>
  <si>
    <t>KD4.1.1</t>
  </si>
  <si>
    <t>KD4.1.2</t>
  </si>
  <si>
    <t>KD5.1</t>
  </si>
  <si>
    <t>KD5.1.1</t>
  </si>
  <si>
    <t>KD5.1.2</t>
  </si>
  <si>
    <t>TC1.1</t>
  </si>
  <si>
    <t>TC1.1.1</t>
  </si>
  <si>
    <t>TC1.1.2</t>
  </si>
  <si>
    <t>TC1.1.3</t>
  </si>
  <si>
    <t>TC1.1.4</t>
  </si>
  <si>
    <t>TC2.1</t>
  </si>
  <si>
    <t>TC2.1.1</t>
  </si>
  <si>
    <t>TC2.1.2</t>
  </si>
  <si>
    <t>TC2.1.3</t>
  </si>
  <si>
    <t>TC2.1.4</t>
  </si>
  <si>
    <t>TC2.1.5</t>
  </si>
  <si>
    <t>TC3.1</t>
  </si>
  <si>
    <t>TC3.1.1</t>
  </si>
  <si>
    <t>TC3.1.2</t>
  </si>
  <si>
    <t>TC3.1.3</t>
  </si>
  <si>
    <t>TC3.1.4</t>
  </si>
  <si>
    <t>TC3.1.5</t>
  </si>
  <si>
    <t>TC3.1.6</t>
  </si>
  <si>
    <t>TC3.1.7</t>
  </si>
  <si>
    <t>TC3.1.8</t>
  </si>
  <si>
    <t>TC4.1</t>
  </si>
  <si>
    <t>TC4.1.1</t>
  </si>
  <si>
    <t>KT1.1</t>
  </si>
  <si>
    <t>KT1.1.1</t>
  </si>
  <si>
    <t>KT1.2</t>
  </si>
  <si>
    <t>KT1.2.1</t>
  </si>
  <si>
    <t>KT1.2.2</t>
  </si>
  <si>
    <t>KT1.2.3</t>
  </si>
  <si>
    <t>KT1.2.4</t>
  </si>
  <si>
    <t>KT1.2.5</t>
  </si>
  <si>
    <t>KT1.3</t>
  </si>
  <si>
    <t>KT1.3.1</t>
  </si>
  <si>
    <t>KT1.3.2</t>
  </si>
  <si>
    <t>KT1.4</t>
  </si>
  <si>
    <t>KT1.4.1</t>
  </si>
  <si>
    <t>KT1.5</t>
  </si>
  <si>
    <t>KT1.5.1</t>
  </si>
  <si>
    <t>KT1.5.2</t>
  </si>
  <si>
    <t>KT1.5.3</t>
  </si>
  <si>
    <t>KT2.1</t>
  </si>
  <si>
    <t>KT2.1.1</t>
  </si>
  <si>
    <t>KT2.1.2</t>
  </si>
  <si>
    <t>KT2.1.3</t>
  </si>
  <si>
    <t>KT2.1.4</t>
  </si>
  <si>
    <t>KT2.1.5</t>
  </si>
  <si>
    <t>KT2.1.6</t>
  </si>
  <si>
    <t>KT2.1.7</t>
  </si>
  <si>
    <t>KT3.1</t>
  </si>
  <si>
    <t>KT3.1.1</t>
  </si>
  <si>
    <t>KT4.1.1</t>
  </si>
  <si>
    <t>KT4.1.2</t>
  </si>
  <si>
    <t>KT4.1.3</t>
  </si>
  <si>
    <t>KT4.1.4</t>
  </si>
  <si>
    <t>KT4.1.5</t>
  </si>
  <si>
    <t>KT4.1.6</t>
  </si>
  <si>
    <t>AT1.1.1</t>
  </si>
  <si>
    <t>AT1.1.2</t>
  </si>
  <si>
    <t>AT1.1.3</t>
  </si>
  <si>
    <t>AT1.1.4</t>
  </si>
  <si>
    <t>AT1.1.6</t>
  </si>
  <si>
    <t>AT1.1.7</t>
  </si>
  <si>
    <t>AT1.2.1</t>
  </si>
  <si>
    <t>AT1.3.1</t>
  </si>
  <si>
    <t>AT1.4.1</t>
  </si>
  <si>
    <t>AT1.5</t>
  </si>
  <si>
    <t>AT1.5.1</t>
  </si>
  <si>
    <t>AT1.5.4</t>
  </si>
  <si>
    <t>AT1.5.6</t>
  </si>
  <si>
    <t>AT1.6</t>
  </si>
  <si>
    <t>AT1.6.1</t>
  </si>
  <si>
    <t xml:space="preserve">Thực hiện kiểm soát  an toàn đầu giờ hàng ngày tại các  Tổ, Đội </t>
  </si>
  <si>
    <t>AT1.6.2</t>
  </si>
  <si>
    <t>AT1.6.3</t>
  </si>
  <si>
    <t>AT1.6.4</t>
  </si>
  <si>
    <t>AT1.6.5</t>
  </si>
  <si>
    <t>AT1.6.6</t>
  </si>
  <si>
    <t>AT2.1</t>
  </si>
  <si>
    <t>AT2.1.1</t>
  </si>
  <si>
    <t>AT2.1.2</t>
  </si>
  <si>
    <t>AT2.1.3</t>
  </si>
  <si>
    <t>AT3.1</t>
  </si>
  <si>
    <t>AT3.1.1</t>
  </si>
  <si>
    <t>AT3.2</t>
  </si>
  <si>
    <t>AT3.2.1</t>
  </si>
  <si>
    <t>AT3.3</t>
  </si>
  <si>
    <t>AT3.3.1</t>
  </si>
  <si>
    <t>AT4.1</t>
  </si>
  <si>
    <t>AT4.1.1</t>
  </si>
  <si>
    <t>AT4.1.8</t>
  </si>
  <si>
    <t>AT5.1</t>
  </si>
  <si>
    <t>AT5.1.1</t>
  </si>
  <si>
    <t>AT5.1.2</t>
  </si>
  <si>
    <t>XD1.1</t>
  </si>
  <si>
    <t>XD1.1.1</t>
  </si>
  <si>
    <t>XD2.1</t>
  </si>
  <si>
    <t>XD2.1.1</t>
  </si>
  <si>
    <t>XD2.1.2</t>
  </si>
  <si>
    <t>XD2.1.3</t>
  </si>
  <si>
    <t>SC1.1</t>
  </si>
  <si>
    <t>SC1.1.1</t>
  </si>
  <si>
    <t>SC1.1.2</t>
  </si>
  <si>
    <t>SC2.1</t>
  </si>
  <si>
    <t>SC2.1.1</t>
  </si>
  <si>
    <t>SC2.1.2</t>
  </si>
  <si>
    <t>SX1.1</t>
  </si>
  <si>
    <t>SX1.1.1</t>
  </si>
  <si>
    <t>LD2.1</t>
  </si>
  <si>
    <t>LD2.1.1</t>
  </si>
  <si>
    <t>LD4.1.3</t>
  </si>
  <si>
    <t>LD4.1.4</t>
  </si>
  <si>
    <t>HC1.1</t>
  </si>
  <si>
    <t>HC1.1.1</t>
  </si>
  <si>
    <t>HC1.1.2</t>
  </si>
  <si>
    <t>HC1.2</t>
  </si>
  <si>
    <t>HC1.2.1</t>
  </si>
  <si>
    <t>HC2.1</t>
  </si>
  <si>
    <t>HC2.1.1</t>
  </si>
  <si>
    <t>HC7.1</t>
  </si>
  <si>
    <t>HC7.1.1</t>
  </si>
  <si>
    <t>HC7.1.2</t>
  </si>
  <si>
    <t>HC7.1.3</t>
  </si>
  <si>
    <t>CN1.1</t>
  </si>
  <si>
    <t>CN1.1.1</t>
  </si>
  <si>
    <t>CN3.1</t>
  </si>
  <si>
    <t>KS1.1</t>
  </si>
  <si>
    <t>KS1.1.1</t>
  </si>
  <si>
    <t>KS5.1</t>
  </si>
  <si>
    <t>KS5.1.1</t>
  </si>
  <si>
    <t>KS6.1</t>
  </si>
  <si>
    <t>KS6.1.1</t>
  </si>
  <si>
    <t>QT1.1</t>
  </si>
  <si>
    <t>QT1.1.1</t>
  </si>
  <si>
    <t>QT2.1</t>
  </si>
  <si>
    <t>QT2.1.1</t>
  </si>
  <si>
    <t>QT2.1.2</t>
  </si>
  <si>
    <t>VH1.1</t>
  </si>
  <si>
    <t>VH1.1.1</t>
  </si>
  <si>
    <t>TS</t>
  </si>
  <si>
    <t>a=a1*a2*a3*a4*a5</t>
  </si>
  <si>
    <t>KQ</t>
  </si>
  <si>
    <t>TL=TH/KH; TH-KH; Hệ số</t>
  </si>
  <si>
    <t>B.1.1</t>
  </si>
  <si>
    <t>B.2.1</t>
  </si>
  <si>
    <t>B.1.1.1</t>
  </si>
  <si>
    <t>B.2.1.1</t>
  </si>
  <si>
    <t xml:space="preserve">Trọng số cấp 1 </t>
  </si>
  <si>
    <t xml:space="preserve">Trọng số cấp 4 </t>
  </si>
  <si>
    <t>KT4.1</t>
  </si>
  <si>
    <t xml:space="preserve">Trọng số chỉ tiêu  </t>
  </si>
  <si>
    <t>Tr. kWh</t>
  </si>
  <si>
    <t>K1.2</t>
  </si>
  <si>
    <t>K1.3</t>
  </si>
  <si>
    <t>K1.5</t>
  </si>
  <si>
    <t>K1.4</t>
  </si>
  <si>
    <t>C2</t>
  </si>
  <si>
    <t>C2.1</t>
  </si>
  <si>
    <t>C2.1.1</t>
  </si>
  <si>
    <t>C3</t>
  </si>
  <si>
    <t>C3.1</t>
  </si>
  <si>
    <t>C3.1.1</t>
  </si>
  <si>
    <t xml:space="preserve">Chỉ số tiếp cận điện năng của Khách hàng có TBA chuyên dùng </t>
  </si>
  <si>
    <t>Chỉ số tiếp cận điện năng của Khách hàng trên lưới hạ áp khu vực Thàng phố, Thị xã, Thị Trấn</t>
  </si>
  <si>
    <t>I3.2.2</t>
  </si>
  <si>
    <t>Chỉ số tiếp cận điện năng của Khách hàng trên lưới hạ áp khu vực nông thôn</t>
  </si>
  <si>
    <t>Kiểm tra, giám sát MBĐ</t>
  </si>
  <si>
    <t>Thực hiện kiểm tra, giám sát MBĐ</t>
  </si>
  <si>
    <t>Nguyễn Đăng Thuỷ</t>
  </si>
  <si>
    <t>NHÓM CÁC CHỈ TIÊU CHUNG (KPI CHUNG)</t>
  </si>
  <si>
    <t>A.3</t>
  </si>
  <si>
    <t>HC4</t>
  </si>
  <si>
    <t>Công tác Quan hệ cộng đồng</t>
  </si>
  <si>
    <t>HC4.1</t>
  </si>
  <si>
    <t>Thực hiện viết bài cho trang website của Công ty theo quy định</t>
  </si>
  <si>
    <t>HC4.1.1</t>
  </si>
  <si>
    <t>Số lượng</t>
  </si>
  <si>
    <t>Số lượng công trình</t>
  </si>
  <si>
    <t>Số lần kiểm tra</t>
  </si>
  <si>
    <t xml:space="preserve"> Sản lượng điện thương phẩm</t>
  </si>
  <si>
    <t>Ngày 12 tháng 06 năm 2018</t>
  </si>
  <si>
    <t>Điểm</t>
  </si>
  <si>
    <t>Lập và thực hiện kế hoạch PCCC theo qui định</t>
  </si>
  <si>
    <t>Lập, triển khai thực hiện kế hoạch huấn luyện và kiểm tra QTAT của Công ty, Điện lực</t>
  </si>
  <si>
    <t>Tổng hợp các điểm vi phạm và nguy cơ gây mất an toàn HLBVAT công trình điện, lưu trữ hồ sơ, báo cáo theo quy định</t>
  </si>
  <si>
    <t xml:space="preserve">Triển khai công tác quản lý HLBVATCTĐ </t>
  </si>
  <si>
    <t>Thực hiện công tác PCTT&amp;TKCN theo quy định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</si>
</sst>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1" formatCode="_(* #,##0_);_(* \(#,##0\);_(* &quot;-&quot;_);_(@_)"/>
    <numFmt numFmtId="44" formatCode="_(&quot;$&quot;* #,##0.00_);_(&quot;$&quot;* \(#,##0.00\);_(&quot;$&quot;* &quot;-&quot;??_);_(@_)"/>
    <numFmt numFmtId="43" formatCode="_(* #,##0.00_);_(* \(#,##0.00\);_(* &quot;-&quot;??_);_(@_)"/>
    <numFmt numFmtId="164" formatCode="_-* #,##0.00_-;\-* #,##0.00_-;_-* &quot;-&quot;??_-;_-@_-"/>
    <numFmt numFmtId="165" formatCode="_-* #,##0.00\ _₫_-;\-* #,##0.00\ _₫_-;_-* &quot;-&quot;??\ _₫_-;_-@_-"/>
    <numFmt numFmtId="166" formatCode="&quot;\&quot;#,##0.00;[Red]&quot;\&quot;&quot;\&quot;&quot;\&quot;&quot;\&quot;&quot;\&quot;&quot;\&quot;\-#,##0.00"/>
    <numFmt numFmtId="167" formatCode="&quot;\&quot;#,##0;[Red]&quot;\&quot;&quot;\&quot;\-#,##0"/>
    <numFmt numFmtId="168" formatCode="0.0%"/>
    <numFmt numFmtId="169" formatCode="_-* #,##0.0_-;\-* #,##0.0_-;_-* &quot;-&quot;??_-;_-@_-"/>
    <numFmt numFmtId="170" formatCode="\$#,##0\ ;\(\$#,##0\)"/>
    <numFmt numFmtId="171" formatCode="_(* #,##0.00_);_(* \(#,##0.00\);_(* \-??_);_(@_)"/>
    <numFmt numFmtId="172" formatCode="_-* #,##0.00_-;\-* #,##0.00_-;_-* \-??_-;_-@_-"/>
    <numFmt numFmtId="173" formatCode="_(* #,##0_);_(* \(#,##0\);_(* &quot;-&quot;??_);_(@_)"/>
    <numFmt numFmtId="174" formatCode="_(* #,##0.0_);_(* \(#,##0.0\);_(* &quot;-&quot;??_);_(@_)"/>
    <numFmt numFmtId="175" formatCode="_(* #,##0.0_);_(* \(#,##0.0\);_(* &quot;-&quot;?_);_(@_)"/>
    <numFmt numFmtId="176" formatCode="0.0"/>
    <numFmt numFmtId="177" formatCode="0.0000%"/>
  </numFmts>
  <fonts count="62">
    <font>
      <sz val="12"/>
      <color theme="1"/>
      <name val="Calibri"/>
      <family val="2"/>
      <scheme val="minor"/>
    </font>
    <font>
      <sz val="11"/>
      <color theme="1"/>
      <name val="Calibri"/>
      <family val="2"/>
      <scheme val="minor"/>
    </font>
    <font>
      <sz val="11"/>
      <color indexed="8"/>
      <name val="Calibri"/>
      <family val="2"/>
    </font>
    <font>
      <sz val="12"/>
      <color indexed="8"/>
      <name val="Calibri"/>
      <family val="2"/>
    </font>
    <font>
      <b/>
      <sz val="12"/>
      <name val="Arial"/>
      <family val="2"/>
    </font>
    <font>
      <sz val="10"/>
      <name val="Arial"/>
      <family val="2"/>
    </font>
    <font>
      <sz val="14"/>
      <name val="??"/>
      <family val="3"/>
    </font>
    <font>
      <sz val="10"/>
      <name val="???"/>
      <family val="3"/>
    </font>
    <font>
      <sz val="10"/>
      <name val=".VnTime"/>
      <family val="2"/>
    </font>
    <font>
      <sz val="11"/>
      <color indexed="8"/>
      <name val="Calibri"/>
      <family val="2"/>
    </font>
    <font>
      <sz val="10"/>
      <color indexed="8"/>
      <name val="Arial"/>
      <family val="2"/>
    </font>
    <font>
      <sz val="9"/>
      <color indexed="8"/>
      <name val="Arial"/>
      <family val="2"/>
    </font>
    <font>
      <sz val="11"/>
      <color indexed="8"/>
      <name val="Arial"/>
      <family val="2"/>
    </font>
    <font>
      <sz val="14"/>
      <name val="Times New Roman"/>
      <family val="1"/>
    </font>
    <font>
      <sz val="11"/>
      <name val="ＭＳ Ｐゴシック"/>
      <family val="3"/>
      <charset val="128"/>
    </font>
    <font>
      <sz val="10"/>
      <name val="Arial"/>
      <family val="2"/>
    </font>
    <font>
      <sz val="12"/>
      <name val="Arial"/>
      <family val="2"/>
    </font>
    <font>
      <sz val="14"/>
      <name val="Times New Roman"/>
      <family val="1"/>
    </font>
    <font>
      <sz val="11"/>
      <color indexed="8"/>
      <name val="Calibri"/>
      <family val="2"/>
    </font>
    <font>
      <b/>
      <sz val="12"/>
      <name val="Times New Roman"/>
      <family val="1"/>
    </font>
    <font>
      <sz val="12"/>
      <name val="Times New Roman"/>
      <family val="1"/>
    </font>
    <font>
      <b/>
      <i/>
      <sz val="12"/>
      <name val="Times New Roman"/>
      <family val="1"/>
    </font>
    <font>
      <b/>
      <i/>
      <u/>
      <sz val="12"/>
      <name val="Times New Roman"/>
      <family val="1"/>
    </font>
    <font>
      <i/>
      <sz val="12"/>
      <name val="Times New Roman"/>
      <family val="1"/>
    </font>
    <font>
      <sz val="12"/>
      <color indexed="10"/>
      <name val="Times New Roman"/>
      <family val="1"/>
    </font>
    <font>
      <sz val="12"/>
      <color indexed="8"/>
      <name val="Times New Roman"/>
      <family val="1"/>
    </font>
    <font>
      <b/>
      <sz val="11"/>
      <name val="Times New Roman"/>
      <family val="1"/>
    </font>
    <font>
      <sz val="11"/>
      <name val="Times New Roman"/>
      <family val="1"/>
      <charset val="163"/>
    </font>
    <font>
      <sz val="11"/>
      <color indexed="8"/>
      <name val="Times New Roman"/>
      <family val="1"/>
    </font>
    <font>
      <i/>
      <sz val="12"/>
      <color indexed="8"/>
      <name val="Times New Roman"/>
      <family val="1"/>
    </font>
    <font>
      <b/>
      <sz val="12"/>
      <color indexed="8"/>
      <name val="Times New Roman"/>
      <family val="1"/>
    </font>
    <font>
      <i/>
      <sz val="11.5"/>
      <color indexed="8"/>
      <name val="Times New Roman"/>
      <family val="1"/>
    </font>
    <font>
      <sz val="11"/>
      <name val="Arial"/>
      <family val="2"/>
    </font>
    <font>
      <b/>
      <i/>
      <sz val="12"/>
      <color indexed="8"/>
      <name val="Times New Roman"/>
      <family val="1"/>
    </font>
    <font>
      <b/>
      <sz val="14"/>
      <name val="Times New Roman"/>
      <family val="1"/>
    </font>
    <font>
      <sz val="10"/>
      <name val="Arial"/>
      <family val="2"/>
      <charset val="163"/>
    </font>
    <font>
      <sz val="14"/>
      <name val="Times New Roman"/>
      <family val="1"/>
      <charset val="1"/>
    </font>
    <font>
      <sz val="11"/>
      <color indexed="8"/>
      <name val="Calibri"/>
      <family val="2"/>
      <charset val="1"/>
    </font>
    <font>
      <sz val="11"/>
      <name val="Times New Roman"/>
      <family val="1"/>
    </font>
    <font>
      <sz val="12"/>
      <color indexed="15"/>
      <name val="Times New Roman"/>
      <family val="1"/>
    </font>
    <font>
      <sz val="12"/>
      <color indexed="15"/>
      <name val="Tahoma"/>
      <family val="2"/>
    </font>
    <font>
      <sz val="11"/>
      <color indexed="15"/>
      <name val="Times New Roman"/>
      <family val="1"/>
    </font>
    <font>
      <b/>
      <sz val="11"/>
      <color indexed="15"/>
      <name val="Times New Roman"/>
      <family val="1"/>
    </font>
    <font>
      <sz val="12"/>
      <color theme="1"/>
      <name val="Calibri"/>
      <family val="2"/>
      <scheme val="minor"/>
    </font>
    <font>
      <sz val="11"/>
      <color theme="1"/>
      <name val="Calibri"/>
      <family val="2"/>
      <scheme val="minor"/>
    </font>
    <font>
      <u/>
      <sz val="12"/>
      <color theme="10"/>
      <name val="Calibri"/>
      <family val="2"/>
      <scheme val="minor"/>
    </font>
    <font>
      <sz val="11"/>
      <color theme="1"/>
      <name val="Arial"/>
      <family val="2"/>
    </font>
    <font>
      <sz val="10"/>
      <color rgb="FF000000"/>
      <name val="Arial"/>
      <family val="2"/>
    </font>
    <font>
      <sz val="9"/>
      <color theme="1"/>
      <name val="Arial"/>
      <family val="2"/>
    </font>
    <font>
      <sz val="12"/>
      <color theme="1"/>
      <name val="Times New Roman"/>
      <family val="1"/>
    </font>
    <font>
      <b/>
      <sz val="12"/>
      <color rgb="FFC00000"/>
      <name val="Times New Roman"/>
      <family val="1"/>
    </font>
    <font>
      <b/>
      <i/>
      <sz val="12"/>
      <color rgb="FFC00000"/>
      <name val="Times New Roman"/>
      <family val="1"/>
    </font>
    <font>
      <sz val="12"/>
      <color rgb="FFC00000"/>
      <name val="Times New Roman"/>
      <family val="1"/>
    </font>
    <font>
      <sz val="11"/>
      <color theme="1"/>
      <name val="Times New Roman"/>
      <family val="1"/>
    </font>
    <font>
      <b/>
      <i/>
      <sz val="12"/>
      <color theme="1"/>
      <name val="Times New Roman"/>
      <family val="1"/>
    </font>
    <font>
      <sz val="12"/>
      <color rgb="FFFF0000"/>
      <name val="Times New Roman"/>
      <family val="1"/>
    </font>
    <font>
      <sz val="11"/>
      <color rgb="FFFF0000"/>
      <name val="Times New Roman"/>
      <family val="1"/>
      <charset val="163"/>
    </font>
    <font>
      <b/>
      <sz val="12"/>
      <color rgb="FFFF0000"/>
      <name val="Times New Roman"/>
      <family val="1"/>
    </font>
    <font>
      <sz val="11"/>
      <color rgb="FFFF0000"/>
      <name val="Times New Roman"/>
      <family val="1"/>
    </font>
    <font>
      <sz val="12"/>
      <name val="Times New Roman"/>
      <family val="1"/>
      <charset val="163"/>
    </font>
    <font>
      <i/>
      <sz val="12"/>
      <name val="Times New Roman"/>
      <family val="1"/>
      <charset val="163"/>
    </font>
    <font>
      <i/>
      <sz val="12"/>
      <color rgb="FFFF0000"/>
      <name val="Times New Roman"/>
      <family val="1"/>
    </font>
  </fonts>
  <fills count="21">
    <fill>
      <patternFill patternType="none"/>
    </fill>
    <fill>
      <patternFill patternType="gray125"/>
    </fill>
    <fill>
      <patternFill patternType="solid">
        <fgColor indexed="26"/>
        <bgColor indexed="64"/>
      </patternFill>
    </fill>
    <fill>
      <patternFill patternType="solid">
        <fgColor indexed="53"/>
        <bgColor indexed="64"/>
      </patternFill>
    </fill>
    <fill>
      <patternFill patternType="solid">
        <fgColor indexed="9"/>
        <bgColor indexed="64"/>
      </patternFill>
    </fill>
    <fill>
      <patternFill patternType="solid">
        <fgColor indexed="13"/>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21"/>
        <bgColor indexed="64"/>
      </patternFill>
    </fill>
    <fill>
      <patternFill patternType="solid">
        <fgColor indexed="27"/>
        <bgColor indexed="64"/>
      </patternFill>
    </fill>
    <fill>
      <patternFill patternType="solid">
        <fgColor indexed="43"/>
        <bgColor indexed="64"/>
      </patternFill>
    </fill>
    <fill>
      <patternFill patternType="solid">
        <fgColor rgb="FFFFFF00"/>
        <bgColor indexed="64"/>
      </patternFill>
    </fill>
    <fill>
      <patternFill patternType="solid">
        <fgColor rgb="FFC00000"/>
        <bgColor indexed="64"/>
      </patternFill>
    </fill>
    <fill>
      <patternFill patternType="solid">
        <fgColor rgb="FF00B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indexed="22"/>
        <bgColor indexed="64"/>
      </patternFill>
    </fill>
    <fill>
      <patternFill patternType="solid">
        <fgColor rgb="FF00B0F0"/>
        <bgColor indexed="64"/>
      </patternFill>
    </fill>
  </fills>
  <borders count="18">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diagonal/>
    </border>
    <border>
      <left/>
      <right style="thin">
        <color indexed="64"/>
      </right>
      <top/>
      <bottom/>
      <diagonal/>
    </border>
    <border>
      <left/>
      <right style="thin">
        <color indexed="64"/>
      </right>
      <top/>
      <bottom style="thin">
        <color indexed="64"/>
      </bottom>
      <diagonal/>
    </border>
  </borders>
  <cellStyleXfs count="241">
    <xf numFmtId="0" fontId="0" fillId="0" borderId="0"/>
    <xf numFmtId="166" fontId="5" fillId="0" borderId="0" applyFont="0" applyFill="0" applyBorder="0" applyAlignment="0" applyProtection="0"/>
    <xf numFmtId="0" fontId="6" fillId="0" borderId="0" applyFont="0" applyFill="0" applyBorder="0" applyAlignment="0" applyProtection="0"/>
    <xf numFmtId="167" fontId="5" fillId="0" borderId="0" applyFont="0" applyFill="0" applyBorder="0" applyAlignment="0" applyProtection="0"/>
    <xf numFmtId="40" fontId="6" fillId="0" borderId="0" applyFont="0" applyFill="0" applyBorder="0" applyAlignment="0" applyProtection="0"/>
    <xf numFmtId="38" fontId="6" fillId="0" borderId="0" applyFont="0" applyFill="0" applyBorder="0" applyAlignment="0" applyProtection="0"/>
    <xf numFmtId="10" fontId="5" fillId="0" borderId="0" applyFont="0" applyFill="0" applyBorder="0" applyAlignment="0" applyProtection="0"/>
    <xf numFmtId="0" fontId="7" fillId="0" borderId="0"/>
    <xf numFmtId="43" fontId="3" fillId="0" borderId="0" applyFont="0" applyFill="0" applyBorder="0" applyAlignment="0" applyProtection="0"/>
    <xf numFmtId="41"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43" fillId="0" borderId="0" applyFont="0" applyFill="0" applyBorder="0" applyAlignment="0" applyProtection="0"/>
    <xf numFmtId="164" fontId="43"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10" fillId="0" borderId="0" applyFont="0" applyFill="0" applyBorder="0" applyAlignment="0" applyProtection="0"/>
    <xf numFmtId="43" fontId="11" fillId="0" borderId="0" applyFont="0" applyFill="0" applyBorder="0" applyAlignment="0" applyProtection="0"/>
    <xf numFmtId="165"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5"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12" fillId="0" borderId="0" applyFont="0" applyFill="0" applyBorder="0" applyAlignment="0" applyProtection="0"/>
    <xf numFmtId="169" fontId="12" fillId="0" borderId="0" applyFont="0" applyFill="0" applyBorder="0" applyAlignment="0" applyProtection="0"/>
    <xf numFmtId="164" fontId="3" fillId="0" borderId="0" applyFont="0" applyFill="0" applyBorder="0" applyAlignment="0" applyProtection="0"/>
    <xf numFmtId="3" fontId="5"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0" fontId="5" fillId="0" borderId="0" applyFont="0" applyFill="0" applyBorder="0" applyAlignment="0" applyProtection="0"/>
    <xf numFmtId="0" fontId="5" fillId="0" borderId="0" applyFont="0" applyFill="0" applyBorder="0" applyAlignment="0" applyProtection="0"/>
    <xf numFmtId="171" fontId="9" fillId="0" borderId="0" applyBorder="0" applyProtection="0"/>
    <xf numFmtId="171" fontId="18" fillId="0" borderId="0" applyBorder="0" applyProtection="0"/>
    <xf numFmtId="171" fontId="37" fillId="0" borderId="0" applyBorder="0" applyProtection="0"/>
    <xf numFmtId="171" fontId="2" fillId="0" borderId="0" applyBorder="0" applyProtection="0"/>
    <xf numFmtId="171" fontId="2" fillId="0" borderId="0" applyBorder="0" applyProtection="0"/>
    <xf numFmtId="171" fontId="2" fillId="0" borderId="0" applyBorder="0" applyProtection="0"/>
    <xf numFmtId="171" fontId="2" fillId="0" borderId="0" applyBorder="0" applyProtection="0"/>
    <xf numFmtId="172" fontId="9" fillId="0" borderId="0" applyBorder="0" applyProtection="0"/>
    <xf numFmtId="172" fontId="9" fillId="0" borderId="0" applyBorder="0" applyProtection="0"/>
    <xf numFmtId="172" fontId="2" fillId="0" borderId="0" applyBorder="0" applyProtection="0"/>
    <xf numFmtId="172" fontId="18" fillId="0" borderId="0" applyBorder="0" applyProtection="0"/>
    <xf numFmtId="172" fontId="37" fillId="0" borderId="0" applyBorder="0" applyProtection="0"/>
    <xf numFmtId="172"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0" fontId="17" fillId="0" borderId="0"/>
    <xf numFmtId="0" fontId="13" fillId="0" borderId="0"/>
    <xf numFmtId="0" fontId="36" fillId="0" borderId="0"/>
    <xf numFmtId="0" fontId="14" fillId="0" borderId="0">
      <alignment vertical="center"/>
    </xf>
    <xf numFmtId="9" fontId="9" fillId="0" borderId="0" applyBorder="0" applyProtection="0"/>
    <xf numFmtId="9" fontId="18" fillId="0" borderId="0" applyBorder="0" applyProtection="0"/>
    <xf numFmtId="9" fontId="9" fillId="0" borderId="0" applyBorder="0" applyProtection="0"/>
    <xf numFmtId="9" fontId="2" fillId="0" borderId="0" applyBorder="0" applyProtection="0"/>
    <xf numFmtId="9" fontId="37"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2" fillId="0" borderId="0" applyBorder="0" applyProtection="0"/>
    <xf numFmtId="9" fontId="9" fillId="0" borderId="0" applyBorder="0" applyProtection="0"/>
    <xf numFmtId="9" fontId="18" fillId="0" borderId="0" applyBorder="0" applyProtection="0"/>
    <xf numFmtId="9" fontId="37"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15" fillId="0" borderId="0">
      <alignment vertical="center"/>
    </xf>
    <xf numFmtId="0" fontId="5" fillId="0" borderId="0">
      <alignment vertical="center"/>
    </xf>
    <xf numFmtId="0" fontId="35" fillId="0" borderId="0">
      <alignment vertical="center"/>
    </xf>
    <xf numFmtId="2" fontId="5" fillId="0" borderId="0" applyFont="0" applyFill="0" applyBorder="0" applyAlignment="0" applyProtection="0"/>
    <xf numFmtId="0" fontId="4" fillId="0" borderId="1" applyNumberFormat="0" applyAlignment="0" applyProtection="0">
      <alignment horizontal="left" vertical="center"/>
    </xf>
    <xf numFmtId="0" fontId="4" fillId="0" borderId="2">
      <alignment horizontal="left" vertical="center"/>
    </xf>
    <xf numFmtId="0" fontId="45" fillId="0" borderId="0" applyNumberFormat="0" applyFill="0" applyBorder="0" applyAlignment="0" applyProtection="0"/>
    <xf numFmtId="0" fontId="5" fillId="0" borderId="0"/>
    <xf numFmtId="0" fontId="5" fillId="0" borderId="0"/>
    <xf numFmtId="0" fontId="5" fillId="0" borderId="0"/>
    <xf numFmtId="0" fontId="46" fillId="0" borderId="0"/>
    <xf numFmtId="0" fontId="47" fillId="0" borderId="0"/>
    <xf numFmtId="0" fontId="44" fillId="0" borderId="0"/>
    <xf numFmtId="0" fontId="44" fillId="0" borderId="0"/>
    <xf numFmtId="0" fontId="44" fillId="0" borderId="0"/>
    <xf numFmtId="0" fontId="8" fillId="0" borderId="0"/>
    <xf numFmtId="0" fontId="5" fillId="0" borderId="0"/>
    <xf numFmtId="0" fontId="48" fillId="0" borderId="0"/>
    <xf numFmtId="0" fontId="14" fillId="0" borderId="0">
      <alignment vertical="center"/>
    </xf>
    <xf numFmtId="0" fontId="5"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5" fillId="0" borderId="0"/>
    <xf numFmtId="0" fontId="5" fillId="0" borderId="0"/>
    <xf numFmtId="0" fontId="5" fillId="0" borderId="0"/>
    <xf numFmtId="0" fontId="5" fillId="0" borderId="0"/>
    <xf numFmtId="0" fontId="8" fillId="0" borderId="0"/>
    <xf numFmtId="0" fontId="5" fillId="0" borderId="0"/>
    <xf numFmtId="0" fontId="48"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3" fillId="0" borderId="0"/>
    <xf numFmtId="0" fontId="5" fillId="0" borderId="0"/>
    <xf numFmtId="0" fontId="5" fillId="0" borderId="0"/>
    <xf numFmtId="0" fontId="5" fillId="0" borderId="0"/>
    <xf numFmtId="9" fontId="3" fillId="0" borderId="0" applyFont="0" applyFill="0" applyBorder="0" applyAlignment="0" applyProtection="0"/>
    <xf numFmtId="9" fontId="11" fillId="0" borderId="0" applyFont="0" applyFill="0" applyBorder="0" applyAlignment="0" applyProtection="0"/>
    <xf numFmtId="9" fontId="14" fillId="0" borderId="0" applyFont="0" applyFill="0" applyBorder="0" applyAlignment="0" applyProtection="0">
      <alignment vertical="center"/>
    </xf>
    <xf numFmtId="9" fontId="5"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3" fillId="0" borderId="0" applyFont="0" applyFill="0" applyBorder="0" applyAlignment="0" applyProtection="0"/>
    <xf numFmtId="9" fontId="5" fillId="0" borderId="0" applyFont="0" applyFill="0" applyBorder="0" applyAlignment="0" applyProtection="0"/>
    <xf numFmtId="9" fontId="1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71" fontId="2" fillId="0" borderId="0" applyBorder="0" applyProtection="0"/>
    <xf numFmtId="171" fontId="2" fillId="0" borderId="0" applyBorder="0" applyProtection="0"/>
    <xf numFmtId="172" fontId="2" fillId="0" borderId="0" applyBorder="0" applyProtection="0"/>
    <xf numFmtId="172" fontId="2" fillId="0" borderId="0" applyBorder="0" applyProtection="0"/>
    <xf numFmtId="172" fontId="2" fillId="0" borderId="0" applyBorder="0" applyProtection="0"/>
    <xf numFmtId="0" fontId="13" fillId="0" borderId="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9" fontId="2" fillId="0" borderId="0" applyBorder="0" applyProtection="0"/>
    <xf numFmtId="0" fontId="5"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92">
    <xf numFmtId="0" fontId="0" fillId="0" borderId="0" xfId="0"/>
    <xf numFmtId="2" fontId="16" fillId="0" borderId="3" xfId="133" applyNumberFormat="1" applyFont="1" applyFill="1" applyBorder="1" applyAlignment="1">
      <alignment horizontal="center" vertical="center" wrapText="1"/>
    </xf>
    <xf numFmtId="0" fontId="19" fillId="0" borderId="0" xfId="0" applyFont="1" applyBorder="1" applyAlignment="1">
      <alignment horizontal="center" vertical="center" wrapText="1"/>
    </xf>
    <xf numFmtId="0" fontId="20" fillId="0" borderId="0" xfId="0" applyFont="1" applyAlignment="1">
      <alignment horizontal="justify" vertical="center"/>
    </xf>
    <xf numFmtId="0" fontId="20" fillId="0" borderId="0" xfId="0" applyFont="1" applyBorder="1" applyAlignment="1">
      <alignment horizontal="justify" vertical="center" wrapText="1"/>
    </xf>
    <xf numFmtId="0" fontId="20" fillId="0" borderId="0" xfId="0" applyFont="1" applyFill="1" applyAlignment="1">
      <alignment horizontal="center" vertical="center"/>
    </xf>
    <xf numFmtId="0" fontId="19" fillId="2" borderId="3" xfId="0" applyNumberFormat="1" applyFont="1" applyFill="1" applyBorder="1" applyAlignment="1">
      <alignment horizontal="center" vertical="center" wrapText="1"/>
    </xf>
    <xf numFmtId="0" fontId="20" fillId="2" borderId="3" xfId="0" applyFont="1" applyFill="1" applyBorder="1" applyAlignment="1">
      <alignment horizontal="center" vertical="center" wrapText="1"/>
    </xf>
    <xf numFmtId="0" fontId="20" fillId="0" borderId="3" xfId="0" applyFont="1" applyFill="1" applyBorder="1" applyAlignment="1">
      <alignment horizontal="center" vertical="center" wrapText="1"/>
    </xf>
    <xf numFmtId="0" fontId="20" fillId="0" borderId="0" xfId="0" applyFont="1" applyFill="1" applyAlignment="1">
      <alignment horizontal="justify" vertical="center"/>
    </xf>
    <xf numFmtId="0" fontId="20" fillId="0" borderId="3" xfId="0" applyFont="1" applyBorder="1" applyAlignment="1">
      <alignment horizontal="center" vertical="center"/>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xf>
    <xf numFmtId="0" fontId="20" fillId="0" borderId="3" xfId="0" applyFont="1" applyBorder="1" applyAlignment="1">
      <alignment horizontal="center" vertical="center" wrapText="1"/>
    </xf>
    <xf numFmtId="0" fontId="20" fillId="0" borderId="3" xfId="0" applyNumberFormat="1" applyFont="1" applyFill="1" applyBorder="1" applyAlignment="1">
      <alignment vertical="center" wrapText="1"/>
    </xf>
    <xf numFmtId="0" fontId="20" fillId="0" borderId="0" xfId="0" applyFont="1" applyAlignment="1">
      <alignment horizontal="center" vertical="center"/>
    </xf>
    <xf numFmtId="0" fontId="20" fillId="4" borderId="3" xfId="0" applyNumberFormat="1" applyFont="1" applyFill="1" applyBorder="1" applyAlignment="1">
      <alignment horizontal="center" vertical="center" wrapText="1"/>
    </xf>
    <xf numFmtId="0" fontId="20" fillId="0" borderId="3" xfId="0" applyFont="1" applyBorder="1" applyAlignment="1">
      <alignment horizontal="justify" vertical="center"/>
    </xf>
    <xf numFmtId="0" fontId="25" fillId="0" borderId="3" xfId="0" applyFont="1" applyBorder="1" applyAlignment="1">
      <alignment horizontal="center" vertical="center" wrapText="1"/>
    </xf>
    <xf numFmtId="0" fontId="25" fillId="0" borderId="3" xfId="0" applyFont="1" applyBorder="1" applyAlignment="1">
      <alignment horizontal="center" wrapText="1"/>
    </xf>
    <xf numFmtId="0" fontId="20" fillId="0" borderId="3" xfId="0" applyFont="1" applyFill="1" applyBorder="1" applyAlignment="1">
      <alignment wrapText="1"/>
    </xf>
    <xf numFmtId="0" fontId="20" fillId="0" borderId="3" xfId="0" applyFont="1" applyBorder="1" applyAlignment="1">
      <alignment vertical="center" wrapText="1"/>
    </xf>
    <xf numFmtId="0" fontId="20" fillId="0" borderId="3" xfId="0" applyFont="1" applyBorder="1" applyAlignment="1">
      <alignment wrapText="1"/>
    </xf>
    <xf numFmtId="0" fontId="20" fillId="0" borderId="3" xfId="0" applyFont="1" applyBorder="1" applyAlignment="1">
      <alignment horizontal="left" vertical="center" wrapText="1"/>
    </xf>
    <xf numFmtId="0" fontId="20" fillId="0" borderId="4" xfId="112" applyFont="1" applyFill="1" applyBorder="1" applyAlignment="1">
      <alignment horizontal="justify" vertical="center" wrapText="1"/>
    </xf>
    <xf numFmtId="0" fontId="27" fillId="0" borderId="0" xfId="0" applyFont="1"/>
    <xf numFmtId="0" fontId="27" fillId="4" borderId="3" xfId="128" applyFont="1" applyFill="1" applyBorder="1" applyAlignment="1">
      <alignment horizontal="center" vertical="center" wrapText="1"/>
    </xf>
    <xf numFmtId="0" fontId="27" fillId="4" borderId="0" xfId="128" applyFont="1" applyFill="1" applyBorder="1" applyAlignment="1">
      <alignment horizontal="center" vertical="center" wrapText="1"/>
    </xf>
    <xf numFmtId="0" fontId="20" fillId="0" borderId="3" xfId="0" applyFont="1" applyFill="1" applyBorder="1" applyAlignment="1">
      <alignment horizontal="center" vertical="center"/>
    </xf>
    <xf numFmtId="0" fontId="19" fillId="0" borderId="4"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3" xfId="0" applyFont="1" applyFill="1" applyBorder="1" applyAlignment="1">
      <alignment horizontal="left" vertical="center" wrapText="1"/>
    </xf>
    <xf numFmtId="9" fontId="19" fillId="12" borderId="6" xfId="129" applyFont="1" applyFill="1" applyBorder="1" applyAlignment="1">
      <alignment horizontal="center" vertical="center" wrapText="1"/>
    </xf>
    <xf numFmtId="0" fontId="20" fillId="0" borderId="3" xfId="0" applyFont="1" applyFill="1" applyBorder="1" applyAlignment="1">
      <alignment horizontal="left" vertical="center" wrapText="1"/>
    </xf>
    <xf numFmtId="0" fontId="20" fillId="0" borderId="0" xfId="0" applyFont="1" applyFill="1"/>
    <xf numFmtId="0" fontId="20" fillId="4" borderId="3" xfId="89" applyFont="1" applyFill="1" applyBorder="1" applyAlignment="1">
      <alignment vertical="center" wrapText="1"/>
    </xf>
    <xf numFmtId="9" fontId="20" fillId="0" borderId="3" xfId="133" applyFont="1" applyFill="1" applyBorder="1" applyAlignment="1">
      <alignment horizontal="center" vertical="center" wrapText="1"/>
    </xf>
    <xf numFmtId="174" fontId="23" fillId="0" borderId="3" xfId="10" applyNumberFormat="1" applyFont="1" applyFill="1" applyBorder="1" applyAlignment="1" applyProtection="1">
      <alignment horizontal="center" vertical="center" wrapText="1"/>
    </xf>
    <xf numFmtId="9" fontId="23" fillId="0" borderId="3" xfId="140" applyFont="1" applyFill="1" applyBorder="1" applyAlignment="1" applyProtection="1">
      <alignment horizontal="center" vertical="center" wrapText="1"/>
    </xf>
    <xf numFmtId="0" fontId="20" fillId="4" borderId="3" xfId="128" applyFont="1" applyFill="1" applyBorder="1" applyAlignment="1">
      <alignment horizontal="center" vertical="center" wrapText="1"/>
    </xf>
    <xf numFmtId="0" fontId="20" fillId="0" borderId="3" xfId="128" applyFont="1" applyFill="1" applyBorder="1" applyAlignment="1">
      <alignment horizontal="center" vertical="center" wrapText="1"/>
    </xf>
    <xf numFmtId="9" fontId="29" fillId="0" borderId="3" xfId="140" applyFont="1" applyFill="1" applyBorder="1" applyAlignment="1" applyProtection="1">
      <alignment horizontal="center" vertical="center" wrapText="1"/>
    </xf>
    <xf numFmtId="174" fontId="19" fillId="0" borderId="3" xfId="0" applyNumberFormat="1" applyFont="1" applyFill="1" applyBorder="1"/>
    <xf numFmtId="174" fontId="29" fillId="0" borderId="3" xfId="10" applyNumberFormat="1" applyFont="1" applyFill="1" applyBorder="1" applyAlignment="1" applyProtection="1">
      <alignment horizontal="center" vertical="center" wrapText="1"/>
    </xf>
    <xf numFmtId="0" fontId="25" fillId="0" borderId="3" xfId="0" applyFont="1" applyFill="1" applyBorder="1" applyAlignment="1">
      <alignment horizontal="center" vertical="center" wrapText="1"/>
    </xf>
    <xf numFmtId="0" fontId="20" fillId="0" borderId="3" xfId="0" applyFont="1" applyFill="1" applyBorder="1" applyAlignment="1">
      <alignment vertical="center" wrapText="1"/>
    </xf>
    <xf numFmtId="0" fontId="30" fillId="0" borderId="3" xfId="0" applyFont="1" applyFill="1" applyBorder="1" applyAlignment="1">
      <alignment horizontal="center" vertical="center" wrapText="1"/>
    </xf>
    <xf numFmtId="0" fontId="30" fillId="0" borderId="2" xfId="0" applyFont="1" applyFill="1" applyBorder="1" applyAlignment="1">
      <alignment vertical="center" wrapText="1"/>
    </xf>
    <xf numFmtId="0" fontId="19" fillId="13" borderId="3" xfId="0" applyFont="1" applyFill="1" applyBorder="1" applyAlignment="1">
      <alignment horizontal="center" vertical="center" wrapText="1"/>
    </xf>
    <xf numFmtId="174" fontId="31" fillId="0" borderId="3" xfId="10" applyNumberFormat="1" applyFont="1" applyFill="1" applyBorder="1" applyAlignment="1" applyProtection="1">
      <alignment horizontal="center" vertical="center" wrapText="1"/>
    </xf>
    <xf numFmtId="0" fontId="19" fillId="0" borderId="0" xfId="0" applyNumberFormat="1" applyFont="1" applyAlignment="1">
      <alignment horizontal="center"/>
    </xf>
    <xf numFmtId="0" fontId="26" fillId="0" borderId="3" xfId="0" applyFont="1" applyFill="1" applyBorder="1" applyAlignment="1">
      <alignment horizontal="center" vertical="center" wrapText="1"/>
    </xf>
    <xf numFmtId="9" fontId="19" fillId="13" borderId="7" xfId="0" applyNumberFormat="1" applyFont="1" applyFill="1" applyBorder="1" applyAlignment="1">
      <alignment horizontal="center" vertical="center" wrapText="1"/>
    </xf>
    <xf numFmtId="0" fontId="26" fillId="0" borderId="3" xfId="0" applyFont="1" applyFill="1" applyBorder="1" applyAlignment="1">
      <alignment vertical="center"/>
    </xf>
    <xf numFmtId="9" fontId="32" fillId="0" borderId="3" xfId="133" applyFont="1" applyFill="1" applyBorder="1" applyAlignment="1">
      <alignment horizontal="center" vertical="center" wrapText="1"/>
    </xf>
    <xf numFmtId="9" fontId="19" fillId="12" borderId="3" xfId="0" applyNumberFormat="1" applyFont="1" applyFill="1" applyBorder="1" applyAlignment="1">
      <alignment horizontal="center" vertical="center"/>
    </xf>
    <xf numFmtId="0" fontId="26" fillId="4" borderId="3" xfId="0" applyNumberFormat="1" applyFont="1" applyFill="1" applyBorder="1" applyAlignment="1">
      <alignment vertical="center" wrapText="1"/>
    </xf>
    <xf numFmtId="9" fontId="33" fillId="0" borderId="3" xfId="140" applyFont="1" applyFill="1" applyBorder="1" applyAlignment="1" applyProtection="1">
      <alignment horizontal="center" vertical="center" wrapText="1"/>
    </xf>
    <xf numFmtId="174" fontId="33" fillId="0" borderId="3" xfId="10" applyNumberFormat="1" applyFont="1" applyFill="1" applyBorder="1" applyAlignment="1" applyProtection="1">
      <alignment horizontal="center" vertical="center" wrapText="1"/>
    </xf>
    <xf numFmtId="0" fontId="19" fillId="0" borderId="0" xfId="0" applyFont="1" applyFill="1"/>
    <xf numFmtId="0" fontId="28" fillId="0" borderId="3"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6" fillId="0" borderId="0" xfId="0" applyFont="1" applyFill="1" applyBorder="1" applyAlignment="1">
      <alignment vertical="center"/>
    </xf>
    <xf numFmtId="0" fontId="28" fillId="4" borderId="0" xfId="0" applyFont="1" applyFill="1" applyBorder="1" applyAlignment="1">
      <alignment horizontal="center" vertical="center" wrapText="1"/>
    </xf>
    <xf numFmtId="0" fontId="26" fillId="0" borderId="0" xfId="0" applyNumberFormat="1" applyFont="1" applyAlignment="1"/>
    <xf numFmtId="0" fontId="19" fillId="0" borderId="0" xfId="0" applyFont="1"/>
    <xf numFmtId="0" fontId="19" fillId="0" borderId="0" xfId="112" applyFont="1" applyFill="1" applyBorder="1" applyAlignment="1">
      <alignment vertical="center"/>
    </xf>
    <xf numFmtId="0" fontId="19" fillId="0" borderId="0" xfId="112" applyFont="1" applyFill="1" applyBorder="1" applyAlignment="1">
      <alignment horizontal="right" vertical="center"/>
    </xf>
    <xf numFmtId="168" fontId="19" fillId="0" borderId="0" xfId="133" applyNumberFormat="1" applyFont="1" applyFill="1" applyBorder="1" applyAlignment="1">
      <alignment horizontal="right" vertical="center"/>
    </xf>
    <xf numFmtId="0" fontId="20" fillId="0" borderId="0" xfId="112" applyFont="1" applyFill="1" applyAlignment="1">
      <alignment vertical="center"/>
    </xf>
    <xf numFmtId="0" fontId="19" fillId="7" borderId="3" xfId="83" applyFont="1" applyFill="1" applyBorder="1" applyAlignment="1">
      <alignment vertical="center"/>
    </xf>
    <xf numFmtId="0" fontId="19" fillId="7" borderId="3" xfId="83" applyFont="1" applyFill="1" applyBorder="1" applyAlignment="1">
      <alignment horizontal="left" vertical="center"/>
    </xf>
    <xf numFmtId="0" fontId="19" fillId="7" borderId="3" xfId="83" applyFont="1" applyFill="1" applyBorder="1" applyAlignment="1">
      <alignment horizontal="right" vertical="center"/>
    </xf>
    <xf numFmtId="0" fontId="19" fillId="7" borderId="3" xfId="83" applyFont="1" applyFill="1" applyBorder="1" applyAlignment="1">
      <alignment horizontal="left" vertical="center" wrapText="1"/>
    </xf>
    <xf numFmtId="168" fontId="19" fillId="7" borderId="3" xfId="133" applyNumberFormat="1" applyFont="1" applyFill="1" applyBorder="1" applyAlignment="1">
      <alignment horizontal="right" vertical="center"/>
    </xf>
    <xf numFmtId="0" fontId="19" fillId="0" borderId="3" xfId="112" applyFont="1" applyFill="1" applyBorder="1" applyAlignment="1">
      <alignment horizontal="center" vertical="center"/>
    </xf>
    <xf numFmtId="0" fontId="19" fillId="0" borderId="3" xfId="112" applyFont="1" applyFill="1" applyBorder="1" applyAlignment="1">
      <alignment horizontal="left" vertical="center"/>
    </xf>
    <xf numFmtId="0" fontId="19" fillId="0" borderId="3" xfId="112" applyFont="1" applyFill="1" applyBorder="1" applyAlignment="1">
      <alignment horizontal="right" vertical="center"/>
    </xf>
    <xf numFmtId="9" fontId="19" fillId="0" borderId="3" xfId="112" applyNumberFormat="1" applyFont="1" applyFill="1" applyBorder="1" applyAlignment="1">
      <alignment horizontal="center" vertical="center" textRotation="90"/>
    </xf>
    <xf numFmtId="0" fontId="20" fillId="0" borderId="3" xfId="112" applyFont="1" applyFill="1" applyBorder="1" applyAlignment="1">
      <alignment horizontal="justify" vertical="center" wrapText="1"/>
    </xf>
    <xf numFmtId="9" fontId="20" fillId="0" borderId="3" xfId="112" applyNumberFormat="1" applyFont="1" applyFill="1" applyBorder="1" applyAlignment="1">
      <alignment horizontal="center" vertical="center" wrapText="1"/>
    </xf>
    <xf numFmtId="168" fontId="20" fillId="0" borderId="3" xfId="133" applyNumberFormat="1" applyFont="1" applyFill="1" applyBorder="1" applyAlignment="1">
      <alignment horizontal="center" vertical="center" wrapText="1"/>
    </xf>
    <xf numFmtId="2" fontId="20" fillId="0" borderId="3" xfId="133" applyNumberFormat="1" applyFont="1" applyFill="1" applyBorder="1" applyAlignment="1">
      <alignment horizontal="center" vertical="center" wrapText="1"/>
    </xf>
    <xf numFmtId="0" fontId="20" fillId="0" borderId="3" xfId="22" applyNumberFormat="1" applyFont="1" applyFill="1" applyBorder="1" applyAlignment="1">
      <alignment horizontal="center" vertical="center" wrapText="1"/>
    </xf>
    <xf numFmtId="0" fontId="20" fillId="0" borderId="3" xfId="112" applyFont="1" applyFill="1" applyBorder="1" applyAlignment="1">
      <alignment vertical="center" wrapText="1"/>
    </xf>
    <xf numFmtId="9" fontId="20" fillId="0" borderId="4" xfId="112" applyNumberFormat="1" applyFont="1" applyFill="1" applyBorder="1" applyAlignment="1">
      <alignment horizontal="center" vertical="center" wrapText="1"/>
    </xf>
    <xf numFmtId="9" fontId="20" fillId="0" borderId="3" xfId="22" quotePrefix="1" applyNumberFormat="1" applyFont="1" applyFill="1" applyBorder="1" applyAlignment="1">
      <alignment horizontal="center" vertical="center" wrapText="1"/>
    </xf>
    <xf numFmtId="173" fontId="20" fillId="0" borderId="3" xfId="10" applyNumberFormat="1" applyFont="1" applyFill="1" applyBorder="1" applyAlignment="1">
      <alignment horizontal="center" vertical="center" wrapText="1"/>
    </xf>
    <xf numFmtId="0" fontId="21" fillId="8" borderId="3" xfId="112" applyFont="1" applyFill="1" applyBorder="1" applyAlignment="1">
      <alignment vertical="center" wrapText="1"/>
    </xf>
    <xf numFmtId="0" fontId="23" fillId="8" borderId="3" xfId="112" applyFont="1" applyFill="1" applyBorder="1" applyAlignment="1">
      <alignment horizontal="left" vertical="center" wrapText="1"/>
    </xf>
    <xf numFmtId="9" fontId="21" fillId="8" borderId="3" xfId="112" applyNumberFormat="1" applyFont="1" applyFill="1" applyBorder="1" applyAlignment="1">
      <alignment horizontal="center" vertical="center" wrapText="1"/>
    </xf>
    <xf numFmtId="0" fontId="21" fillId="8" borderId="3" xfId="112" applyFont="1" applyFill="1" applyBorder="1" applyAlignment="1">
      <alignment horizontal="left" vertical="center" wrapText="1"/>
    </xf>
    <xf numFmtId="168" fontId="21" fillId="8" borderId="3" xfId="112" applyNumberFormat="1" applyFont="1" applyFill="1" applyBorder="1" applyAlignment="1">
      <alignment horizontal="center" vertical="center" wrapText="1"/>
    </xf>
    <xf numFmtId="0" fontId="21" fillId="0" borderId="0" xfId="112" applyFont="1" applyFill="1" applyAlignment="1">
      <alignment vertical="center"/>
    </xf>
    <xf numFmtId="9" fontId="19" fillId="0" borderId="4" xfId="112" applyNumberFormat="1" applyFont="1" applyFill="1" applyBorder="1" applyAlignment="1">
      <alignment horizontal="center" vertical="center" textRotation="90"/>
    </xf>
    <xf numFmtId="9" fontId="21" fillId="8" borderId="3" xfId="133" applyFont="1" applyFill="1" applyBorder="1" applyAlignment="1">
      <alignment horizontal="center" vertical="center" wrapText="1"/>
    </xf>
    <xf numFmtId="0" fontId="21" fillId="0" borderId="0" xfId="112" applyFont="1" applyFill="1" applyAlignment="1">
      <alignment horizontal="center" vertical="center"/>
    </xf>
    <xf numFmtId="0" fontId="20" fillId="8" borderId="3" xfId="112" applyFont="1" applyFill="1" applyBorder="1" applyAlignment="1">
      <alignment horizontal="center" vertical="center" wrapText="1"/>
    </xf>
    <xf numFmtId="9" fontId="21" fillId="8" borderId="3" xfId="112" applyNumberFormat="1" applyFont="1" applyFill="1" applyBorder="1" applyAlignment="1">
      <alignment horizontal="center" vertical="center"/>
    </xf>
    <xf numFmtId="0" fontId="19" fillId="0" borderId="0" xfId="112" applyFont="1" applyFill="1" applyAlignment="1">
      <alignment vertical="center"/>
    </xf>
    <xf numFmtId="0" fontId="19" fillId="0" borderId="0" xfId="112" applyFont="1" applyFill="1" applyAlignment="1">
      <alignment horizontal="left" vertical="center"/>
    </xf>
    <xf numFmtId="0" fontId="20" fillId="0" borderId="0" xfId="112" applyFont="1" applyFill="1" applyAlignment="1">
      <alignment horizontal="right" vertical="center"/>
    </xf>
    <xf numFmtId="0" fontId="20" fillId="0" borderId="0" xfId="112" applyFont="1" applyFill="1" applyAlignment="1">
      <alignment horizontal="left" vertical="center" wrapText="1"/>
    </xf>
    <xf numFmtId="168" fontId="20" fillId="0" borderId="0" xfId="133" applyNumberFormat="1" applyFont="1" applyFill="1" applyAlignment="1">
      <alignment horizontal="right" vertical="center"/>
    </xf>
    <xf numFmtId="0" fontId="20" fillId="0" borderId="9" xfId="0" applyFont="1" applyFill="1" applyBorder="1" applyAlignment="1">
      <alignment horizontal="center" vertical="center" wrapText="1"/>
    </xf>
    <xf numFmtId="0" fontId="19" fillId="0" borderId="0" xfId="0" applyFont="1" applyFill="1" applyAlignment="1">
      <alignment horizontal="center"/>
    </xf>
    <xf numFmtId="0" fontId="19" fillId="0" borderId="0" xfId="0" applyFont="1" applyAlignment="1">
      <alignment horizontal="center"/>
    </xf>
    <xf numFmtId="0" fontId="27" fillId="0" borderId="3" xfId="0" applyFont="1" applyFill="1" applyBorder="1" applyAlignment="1">
      <alignment vertical="center"/>
    </xf>
    <xf numFmtId="0" fontId="27" fillId="0" borderId="3" xfId="0" applyFont="1" applyFill="1" applyBorder="1" applyAlignment="1">
      <alignment vertical="center" wrapText="1"/>
    </xf>
    <xf numFmtId="0" fontId="20" fillId="0" borderId="4" xfId="112" applyFont="1" applyFill="1" applyBorder="1" applyAlignment="1">
      <alignment horizontal="center" vertical="center" wrapText="1"/>
    </xf>
    <xf numFmtId="0" fontId="26" fillId="0" borderId="10" xfId="0" applyNumberFormat="1" applyFont="1" applyFill="1" applyBorder="1" applyAlignment="1">
      <alignment vertical="center" wrapText="1"/>
    </xf>
    <xf numFmtId="0" fontId="26" fillId="0" borderId="2" xfId="0" applyFont="1" applyFill="1" applyBorder="1" applyAlignment="1">
      <alignment vertical="center"/>
    </xf>
    <xf numFmtId="0" fontId="19" fillId="0" borderId="4" xfId="0" applyFont="1" applyFill="1" applyBorder="1" applyAlignment="1">
      <alignment horizontal="left" vertical="center" wrapText="1"/>
    </xf>
    <xf numFmtId="0" fontId="38" fillId="0" borderId="3" xfId="0" applyFont="1" applyFill="1" applyBorder="1" applyAlignment="1">
      <alignment horizontal="left" vertical="center" wrapText="1"/>
    </xf>
    <xf numFmtId="9" fontId="19" fillId="12" borderId="3" xfId="0" applyNumberFormat="1" applyFont="1" applyFill="1" applyBorder="1" applyAlignment="1">
      <alignment horizontal="center" vertical="center" textRotation="90"/>
    </xf>
    <xf numFmtId="0" fontId="27" fillId="0" borderId="3" xfId="0" applyFont="1" applyFill="1" applyBorder="1" applyAlignment="1">
      <alignment horizontal="center" vertical="center"/>
    </xf>
    <xf numFmtId="0" fontId="20" fillId="15" borderId="3" xfId="0" applyNumberFormat="1" applyFont="1" applyFill="1" applyBorder="1" applyAlignment="1">
      <alignment horizontal="center" vertical="center" wrapText="1"/>
    </xf>
    <xf numFmtId="0" fontId="20" fillId="15" borderId="3" xfId="0" applyNumberFormat="1" applyFont="1" applyFill="1" applyBorder="1" applyAlignment="1">
      <alignment vertical="center" wrapText="1"/>
    </xf>
    <xf numFmtId="9" fontId="19" fillId="16" borderId="3" xfId="0" applyNumberFormat="1" applyFont="1" applyFill="1" applyBorder="1" applyAlignment="1">
      <alignment horizontal="center" vertical="center" textRotation="90"/>
    </xf>
    <xf numFmtId="0" fontId="26" fillId="12" borderId="3" xfId="0" applyFont="1" applyFill="1" applyBorder="1" applyAlignment="1">
      <alignment vertical="center" wrapText="1"/>
    </xf>
    <xf numFmtId="0" fontId="20" fillId="0" borderId="4"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20" fillId="0" borderId="4" xfId="0" applyFont="1" applyFill="1" applyBorder="1" applyAlignment="1">
      <alignment horizontal="center" vertical="center" wrapText="1"/>
    </xf>
    <xf numFmtId="0" fontId="20" fillId="0" borderId="3" xfId="0" applyFont="1" applyFill="1" applyBorder="1"/>
    <xf numFmtId="0" fontId="25" fillId="0" borderId="3" xfId="0" applyFont="1" applyFill="1" applyBorder="1" applyAlignment="1">
      <alignment horizontal="left" vertical="center" wrapText="1"/>
    </xf>
    <xf numFmtId="0" fontId="20" fillId="0" borderId="0" xfId="0" applyFont="1"/>
    <xf numFmtId="0" fontId="20" fillId="0" borderId="3" xfId="112" applyFont="1" applyFill="1" applyBorder="1" applyAlignment="1">
      <alignment horizontal="center" vertical="center" wrapText="1"/>
    </xf>
    <xf numFmtId="9" fontId="20" fillId="0" borderId="4" xfId="112" quotePrefix="1" applyNumberFormat="1" applyFont="1" applyFill="1" applyBorder="1" applyAlignment="1">
      <alignment horizontal="center" vertical="center" wrapText="1"/>
    </xf>
    <xf numFmtId="9" fontId="20" fillId="10" borderId="11" xfId="112" applyNumberFormat="1" applyFont="1" applyFill="1" applyBorder="1" applyAlignment="1">
      <alignment horizontal="center" vertical="center" textRotation="90"/>
    </xf>
    <xf numFmtId="9" fontId="20" fillId="16" borderId="3" xfId="112" applyNumberFormat="1" applyFont="1" applyFill="1" applyBorder="1" applyAlignment="1">
      <alignment horizontal="center" vertical="center" wrapText="1"/>
    </xf>
    <xf numFmtId="0" fontId="20" fillId="16" borderId="3" xfId="112" applyFont="1" applyFill="1" applyBorder="1" applyAlignment="1">
      <alignment horizontal="justify" vertical="center" wrapText="1"/>
    </xf>
    <xf numFmtId="9" fontId="20" fillId="16" borderId="3" xfId="133" applyFont="1" applyFill="1" applyBorder="1" applyAlignment="1">
      <alignment horizontal="center" vertical="center" wrapText="1"/>
    </xf>
    <xf numFmtId="168" fontId="20" fillId="16" borderId="3" xfId="133" applyNumberFormat="1" applyFont="1" applyFill="1" applyBorder="1" applyAlignment="1">
      <alignment horizontal="center" vertical="center" wrapText="1"/>
    </xf>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0" fontId="20" fillId="0" borderId="0" xfId="0" applyFont="1" applyFill="1" applyAlignment="1">
      <alignment horizontal="center"/>
    </xf>
    <xf numFmtId="0" fontId="20" fillId="0" borderId="0" xfId="0" applyFont="1" applyFill="1" applyAlignment="1">
      <alignment horizontal="left"/>
    </xf>
    <xf numFmtId="0" fontId="25" fillId="4" borderId="0" xfId="0" applyFont="1" applyFill="1" applyBorder="1" applyAlignment="1">
      <alignment horizontal="left" vertical="center" wrapText="1"/>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xf>
    <xf numFmtId="0" fontId="27" fillId="0" borderId="11" xfId="0" applyFont="1" applyFill="1" applyBorder="1" applyAlignment="1">
      <alignment horizontal="center" vertical="center"/>
    </xf>
    <xf numFmtId="0" fontId="26" fillId="0" borderId="4" xfId="0" applyFont="1" applyFill="1" applyBorder="1" applyAlignment="1">
      <alignment horizontal="center" vertical="center"/>
    </xf>
    <xf numFmtId="0" fontId="26" fillId="0" borderId="11" xfId="0" applyFont="1" applyFill="1" applyBorder="1" applyAlignment="1">
      <alignment horizontal="center" vertical="center"/>
    </xf>
    <xf numFmtId="0" fontId="27" fillId="0" borderId="4" xfId="0" applyFont="1" applyFill="1" applyBorder="1" applyAlignment="1">
      <alignment horizontal="center" vertical="center"/>
    </xf>
    <xf numFmtId="173" fontId="19" fillId="0" borderId="12" xfId="10" applyNumberFormat="1" applyFont="1" applyFill="1" applyBorder="1" applyAlignment="1">
      <alignment horizontal="center" vertical="center"/>
    </xf>
    <xf numFmtId="0" fontId="19" fillId="10" borderId="11" xfId="83" applyFont="1" applyFill="1" applyBorder="1" applyAlignment="1">
      <alignment horizontal="left" vertical="center"/>
    </xf>
    <xf numFmtId="0" fontId="19" fillId="10" borderId="11" xfId="83" applyFont="1" applyFill="1" applyBorder="1" applyAlignment="1">
      <alignment horizontal="center" vertical="center"/>
    </xf>
    <xf numFmtId="0" fontId="19" fillId="10" borderId="12" xfId="112" applyFont="1" applyFill="1" applyBorder="1" applyAlignment="1">
      <alignment horizontal="center" vertical="center" textRotation="90"/>
    </xf>
    <xf numFmtId="9" fontId="19" fillId="16" borderId="13" xfId="112" applyNumberFormat="1" applyFont="1" applyFill="1" applyBorder="1" applyAlignment="1">
      <alignment horizontal="center" vertical="center" textRotation="90" wrapText="1"/>
    </xf>
    <xf numFmtId="0" fontId="20" fillId="16" borderId="4" xfId="112" applyFont="1" applyFill="1" applyBorder="1" applyAlignment="1">
      <alignment horizontal="justify" vertical="center" wrapText="1"/>
    </xf>
    <xf numFmtId="0" fontId="20" fillId="16" borderId="3" xfId="22" applyNumberFormat="1" applyFont="1" applyFill="1" applyBorder="1" applyAlignment="1">
      <alignment horizontal="center" vertical="center" wrapText="1"/>
    </xf>
    <xf numFmtId="0" fontId="20" fillId="16" borderId="3" xfId="112" applyFont="1" applyFill="1" applyBorder="1" applyAlignment="1">
      <alignment vertical="center" wrapText="1"/>
    </xf>
    <xf numFmtId="0" fontId="21" fillId="16" borderId="3" xfId="112" applyFont="1" applyFill="1" applyBorder="1" applyAlignment="1">
      <alignment horizontal="left" vertical="center" wrapText="1"/>
    </xf>
    <xf numFmtId="0" fontId="49" fillId="0" borderId="0" xfId="0" applyFont="1"/>
    <xf numFmtId="9" fontId="24" fillId="5" borderId="0" xfId="112" applyNumberFormat="1" applyFont="1" applyFill="1" applyAlignment="1">
      <alignment vertical="center"/>
    </xf>
    <xf numFmtId="9" fontId="20" fillId="0" borderId="0" xfId="133" applyFont="1" applyFill="1" applyAlignment="1">
      <alignment vertical="center"/>
    </xf>
    <xf numFmtId="0" fontId="50" fillId="0" borderId="0" xfId="0" applyFont="1" applyBorder="1" applyAlignment="1">
      <alignment horizontal="center" vertical="center" wrapText="1"/>
    </xf>
    <xf numFmtId="0" fontId="20" fillId="0" borderId="0" xfId="0" applyFont="1" applyBorder="1" applyAlignment="1">
      <alignment horizontal="justify" vertical="center"/>
    </xf>
    <xf numFmtId="0" fontId="51" fillId="0" borderId="0" xfId="0" applyFont="1" applyBorder="1" applyAlignment="1">
      <alignment horizontal="left" vertical="center" wrapText="1"/>
    </xf>
    <xf numFmtId="0" fontId="20" fillId="0" borderId="0" xfId="0" applyFont="1" applyFill="1" applyBorder="1" applyAlignment="1">
      <alignment horizontal="justify" vertical="center" wrapText="1"/>
    </xf>
    <xf numFmtId="0" fontId="19" fillId="14" borderId="3" xfId="0" applyNumberFormat="1" applyFont="1" applyFill="1" applyBorder="1" applyAlignment="1">
      <alignment horizontal="center" vertical="center" wrapText="1"/>
    </xf>
    <xf numFmtId="0" fontId="19" fillId="14" borderId="3" xfId="0" applyNumberFormat="1" applyFont="1" applyFill="1" applyBorder="1" applyAlignment="1">
      <alignment horizontal="center" vertical="center"/>
    </xf>
    <xf numFmtId="0" fontId="19" fillId="0" borderId="0" xfId="0" applyFont="1" applyFill="1" applyAlignment="1">
      <alignment horizontal="center" vertical="center"/>
    </xf>
    <xf numFmtId="0" fontId="20" fillId="2" borderId="3" xfId="0" applyNumberFormat="1" applyFont="1" applyFill="1" applyBorder="1" applyAlignment="1">
      <alignment horizontal="left" vertical="center" wrapText="1"/>
    </xf>
    <xf numFmtId="0" fontId="20" fillId="15" borderId="3" xfId="0" quotePrefix="1" applyNumberFormat="1" applyFont="1" applyFill="1" applyBorder="1" applyAlignment="1">
      <alignment horizontal="left" vertical="center" wrapText="1"/>
    </xf>
    <xf numFmtId="0" fontId="52" fillId="15" borderId="3" xfId="0" applyNumberFormat="1" applyFont="1" applyFill="1" applyBorder="1" applyAlignment="1">
      <alignment horizontal="center" vertical="center" wrapText="1"/>
    </xf>
    <xf numFmtId="0" fontId="20" fillId="0" borderId="3" xfId="0" quotePrefix="1" applyNumberFormat="1" applyFont="1" applyFill="1" applyBorder="1" applyAlignment="1">
      <alignment horizontal="justify" vertical="center" wrapText="1"/>
    </xf>
    <xf numFmtId="0" fontId="52" fillId="0" borderId="3" xfId="0" applyNumberFormat="1" applyFont="1" applyFill="1" applyBorder="1" applyAlignment="1">
      <alignment horizontal="center" vertical="center" wrapText="1"/>
    </xf>
    <xf numFmtId="0" fontId="20" fillId="0" borderId="3" xfId="0" quotePrefix="1" applyFont="1" applyBorder="1" applyAlignment="1">
      <alignment horizontal="left" vertical="center" wrapText="1"/>
    </xf>
    <xf numFmtId="0" fontId="20" fillId="0" borderId="5" xfId="0" quotePrefix="1" applyFont="1" applyBorder="1" applyAlignment="1">
      <alignment horizontal="left" vertical="center" wrapText="1"/>
    </xf>
    <xf numFmtId="0" fontId="20" fillId="0" borderId="3" xfId="0" applyFont="1" applyBorder="1" applyAlignment="1">
      <alignment horizontal="justify" vertical="center" wrapText="1"/>
    </xf>
    <xf numFmtId="0" fontId="20" fillId="0" borderId="5" xfId="0" applyFont="1" applyBorder="1" applyAlignment="1">
      <alignment horizontal="left" vertical="center" wrapText="1"/>
    </xf>
    <xf numFmtId="0" fontId="20" fillId="15" borderId="3" xfId="0" applyNumberFormat="1" applyFont="1" applyFill="1" applyBorder="1" applyAlignment="1">
      <alignment horizontal="left" vertical="center" wrapText="1"/>
    </xf>
    <xf numFmtId="0" fontId="20" fillId="0" borderId="9" xfId="0" applyFont="1" applyBorder="1" applyAlignment="1">
      <alignment vertical="center" wrapText="1"/>
    </xf>
    <xf numFmtId="0" fontId="20" fillId="0" borderId="3" xfId="0" quotePrefix="1" applyFont="1" applyBorder="1" applyAlignment="1">
      <alignment horizontal="left" vertical="top" wrapText="1"/>
    </xf>
    <xf numFmtId="0" fontId="49" fillId="15" borderId="3" xfId="0" applyFont="1" applyFill="1" applyBorder="1" applyAlignment="1">
      <alignment horizontal="center" vertical="center"/>
    </xf>
    <xf numFmtId="0" fontId="49" fillId="15" borderId="3" xfId="0" applyFont="1" applyFill="1" applyBorder="1" applyAlignment="1">
      <alignment vertical="center" wrapText="1"/>
    </xf>
    <xf numFmtId="0" fontId="49" fillId="15" borderId="3" xfId="0" quotePrefix="1" applyNumberFormat="1" applyFont="1" applyFill="1" applyBorder="1" applyAlignment="1">
      <alignment horizontal="left" vertical="center" wrapText="1"/>
    </xf>
    <xf numFmtId="0" fontId="49" fillId="15" borderId="3" xfId="0" applyNumberFormat="1" applyFont="1" applyFill="1" applyBorder="1" applyAlignment="1">
      <alignment horizontal="center" vertical="center"/>
    </xf>
    <xf numFmtId="0" fontId="49" fillId="15" borderId="3" xfId="0" applyFont="1" applyFill="1" applyBorder="1" applyAlignment="1">
      <alignment horizontal="justify" vertical="center"/>
    </xf>
    <xf numFmtId="0" fontId="49" fillId="15" borderId="3" xfId="0" applyNumberFormat="1" applyFont="1" applyFill="1" applyBorder="1" applyAlignment="1">
      <alignment vertical="center" wrapText="1"/>
    </xf>
    <xf numFmtId="0" fontId="49" fillId="15" borderId="3" xfId="0" quotePrefix="1" applyFont="1" applyFill="1" applyBorder="1" applyAlignment="1">
      <alignment horizontal="left" vertical="center" wrapText="1"/>
    </xf>
    <xf numFmtId="0" fontId="49" fillId="15" borderId="3" xfId="0" applyFont="1" applyFill="1" applyBorder="1" applyAlignment="1">
      <alignment horizontal="left" vertical="center" wrapText="1"/>
    </xf>
    <xf numFmtId="0" fontId="20" fillId="4" borderId="3" xfId="0" applyFont="1" applyFill="1" applyBorder="1" applyAlignment="1">
      <alignment horizontal="justify" vertical="center"/>
    </xf>
    <xf numFmtId="0" fontId="52" fillId="0" borderId="0" xfId="0" applyFont="1" applyFill="1" applyAlignment="1">
      <alignment horizontal="justify" vertical="center" wrapText="1"/>
    </xf>
    <xf numFmtId="0" fontId="20" fillId="0" borderId="8" xfId="0" applyFont="1" applyBorder="1" applyAlignment="1">
      <alignment horizontal="center" vertical="center"/>
    </xf>
    <xf numFmtId="0" fontId="26" fillId="0" borderId="11" xfId="0" applyNumberFormat="1" applyFont="1" applyFill="1" applyBorder="1" applyAlignment="1">
      <alignment horizontal="center" vertical="center" wrapText="1"/>
    </xf>
    <xf numFmtId="0" fontId="20" fillId="0" borderId="0" xfId="0" applyFont="1" applyAlignment="1">
      <alignment horizontal="center"/>
    </xf>
    <xf numFmtId="0" fontId="26" fillId="0" borderId="10" xfId="0" applyNumberFormat="1" applyFont="1" applyFill="1" applyBorder="1" applyAlignment="1">
      <alignment horizontal="center" vertical="center" wrapText="1"/>
    </xf>
    <xf numFmtId="0" fontId="26" fillId="6" borderId="3" xfId="0" applyNumberFormat="1" applyFont="1" applyFill="1" applyBorder="1" applyAlignment="1">
      <alignment horizontal="center" vertical="center" wrapText="1"/>
    </xf>
    <xf numFmtId="0" fontId="19" fillId="13" borderId="3" xfId="0" applyFont="1" applyFill="1" applyBorder="1" applyAlignment="1">
      <alignment horizontal="left" vertical="center" wrapText="1"/>
    </xf>
    <xf numFmtId="0" fontId="20" fillId="8" borderId="0" xfId="0" applyFont="1" applyFill="1"/>
    <xf numFmtId="0" fontId="26" fillId="8" borderId="10" xfId="0" applyNumberFormat="1" applyFont="1" applyFill="1" applyBorder="1" applyAlignment="1">
      <alignment horizontal="center" vertical="center"/>
    </xf>
    <xf numFmtId="0" fontId="19" fillId="12" borderId="3" xfId="0" applyFont="1" applyFill="1" applyBorder="1" applyAlignment="1">
      <alignment horizontal="center" vertical="center" wrapText="1"/>
    </xf>
    <xf numFmtId="0" fontId="19" fillId="12" borderId="3" xfId="0" applyFont="1" applyFill="1" applyBorder="1" applyAlignment="1">
      <alignment horizontal="left" vertical="center" wrapText="1"/>
    </xf>
    <xf numFmtId="0" fontId="20" fillId="5" borderId="3" xfId="0" applyFont="1" applyFill="1" applyBorder="1"/>
    <xf numFmtId="0" fontId="26" fillId="5" borderId="5" xfId="0" applyFont="1" applyFill="1" applyBorder="1" applyAlignment="1">
      <alignment horizontal="center" vertical="center"/>
    </xf>
    <xf numFmtId="0" fontId="20" fillId="5" borderId="0" xfId="0" applyFont="1" applyFill="1"/>
    <xf numFmtId="0" fontId="27" fillId="0" borderId="4" xfId="0" applyFont="1" applyFill="1" applyBorder="1" applyAlignment="1">
      <alignment vertical="center" wrapText="1"/>
    </xf>
    <xf numFmtId="9" fontId="38" fillId="0" borderId="3" xfId="129" applyFont="1" applyFill="1" applyBorder="1" applyAlignment="1">
      <alignment horizontal="center" vertical="center" wrapText="1"/>
    </xf>
    <xf numFmtId="9" fontId="38" fillId="0" borderId="3" xfId="0" applyNumberFormat="1" applyFont="1" applyFill="1" applyBorder="1" applyAlignment="1">
      <alignment horizontal="center" vertical="center" wrapText="1"/>
    </xf>
    <xf numFmtId="0" fontId="38" fillId="0" borderId="3" xfId="0" applyNumberFormat="1" applyFont="1" applyFill="1" applyBorder="1" applyAlignment="1">
      <alignment horizontal="center" vertical="center" wrapText="1"/>
    </xf>
    <xf numFmtId="2" fontId="20" fillId="0" borderId="3" xfId="0" applyNumberFormat="1" applyFont="1" applyFill="1" applyBorder="1" applyAlignment="1">
      <alignment horizontal="center" vertical="center" wrapText="1"/>
    </xf>
    <xf numFmtId="9" fontId="38" fillId="0" borderId="4" xfId="129" applyFont="1" applyFill="1" applyBorder="1" applyAlignment="1">
      <alignment horizontal="center" vertical="center" wrapText="1"/>
    </xf>
    <xf numFmtId="9" fontId="19" fillId="9" borderId="11" xfId="0" applyNumberFormat="1" applyFont="1" applyFill="1" applyBorder="1" applyAlignment="1">
      <alignment horizontal="center" vertical="center" textRotation="90"/>
    </xf>
    <xf numFmtId="0" fontId="26" fillId="0" borderId="3" xfId="0" applyFont="1" applyFill="1" applyBorder="1" applyAlignment="1">
      <alignment horizontal="center" vertical="center"/>
    </xf>
    <xf numFmtId="0" fontId="20" fillId="5" borderId="4" xfId="0" applyFont="1" applyFill="1" applyBorder="1"/>
    <xf numFmtId="10" fontId="20" fillId="12" borderId="3" xfId="0" applyNumberFormat="1" applyFont="1" applyFill="1" applyBorder="1"/>
    <xf numFmtId="9" fontId="19" fillId="5" borderId="11" xfId="0" applyNumberFormat="1" applyFont="1" applyFill="1" applyBorder="1" applyAlignment="1">
      <alignment horizontal="center" vertical="center" textRotation="90"/>
    </xf>
    <xf numFmtId="0" fontId="26" fillId="4" borderId="3" xfId="0" applyNumberFormat="1" applyFont="1" applyFill="1" applyBorder="1" applyAlignment="1">
      <alignment horizontal="center" vertical="center" wrapText="1"/>
    </xf>
    <xf numFmtId="0" fontId="27" fillId="4" borderId="3" xfId="0" applyNumberFormat="1" applyFont="1" applyFill="1" applyBorder="1" applyAlignment="1">
      <alignment horizontal="center" vertical="center" wrapText="1"/>
    </xf>
    <xf numFmtId="0" fontId="27" fillId="4" borderId="3" xfId="0" applyFont="1" applyFill="1" applyBorder="1" applyAlignment="1">
      <alignment horizontal="center" vertical="center" wrapText="1"/>
    </xf>
    <xf numFmtId="9" fontId="38" fillId="0" borderId="3" xfId="133" applyFont="1" applyFill="1" applyBorder="1" applyAlignment="1">
      <alignment horizontal="center" vertical="center" wrapText="1"/>
    </xf>
    <xf numFmtId="0" fontId="39" fillId="4" borderId="0" xfId="0" applyFont="1" applyFill="1"/>
    <xf numFmtId="0" fontId="20" fillId="5" borderId="5" xfId="0" applyFont="1" applyFill="1" applyBorder="1"/>
    <xf numFmtId="0" fontId="26" fillId="5" borderId="3" xfId="0" applyFont="1" applyFill="1" applyBorder="1" applyAlignment="1">
      <alignment horizontal="center" vertical="center"/>
    </xf>
    <xf numFmtId="0" fontId="26" fillId="5" borderId="13" xfId="0" applyFont="1" applyFill="1" applyBorder="1" applyAlignment="1">
      <alignment vertical="center"/>
    </xf>
    <xf numFmtId="0" fontId="19" fillId="12" borderId="4" xfId="0" applyFont="1" applyFill="1" applyBorder="1" applyAlignment="1">
      <alignment horizontal="center" vertical="center" wrapText="1"/>
    </xf>
    <xf numFmtId="9" fontId="23" fillId="12" borderId="4" xfId="140" applyFont="1" applyFill="1" applyBorder="1" applyAlignment="1" applyProtection="1">
      <alignment horizontal="center" vertical="center" wrapText="1"/>
    </xf>
    <xf numFmtId="174" fontId="23" fillId="12" borderId="4" xfId="10" applyNumberFormat="1" applyFont="1" applyFill="1" applyBorder="1" applyAlignment="1" applyProtection="1">
      <alignment horizontal="center" vertical="center" wrapText="1"/>
    </xf>
    <xf numFmtId="9" fontId="26" fillId="12" borderId="6" xfId="129" applyFont="1" applyFill="1" applyBorder="1" applyAlignment="1">
      <alignment horizontal="center" vertical="center" wrapText="1"/>
    </xf>
    <xf numFmtId="9" fontId="23" fillId="12" borderId="3" xfId="140" applyFont="1" applyFill="1" applyBorder="1" applyAlignment="1" applyProtection="1">
      <alignment horizontal="center" vertical="center" wrapText="1"/>
    </xf>
    <xf numFmtId="174" fontId="23" fillId="12" borderId="3" xfId="10" applyNumberFormat="1" applyFont="1" applyFill="1" applyBorder="1" applyAlignment="1" applyProtection="1">
      <alignment horizontal="center" vertical="center" wrapText="1"/>
    </xf>
    <xf numFmtId="9" fontId="38" fillId="0" borderId="6" xfId="129" applyFont="1" applyFill="1" applyBorder="1" applyAlignment="1">
      <alignment horizontal="center" vertical="center" wrapText="1"/>
    </xf>
    <xf numFmtId="0" fontId="40" fillId="0" borderId="0" xfId="0" applyFont="1"/>
    <xf numFmtId="0" fontId="39" fillId="4" borderId="3" xfId="0" applyNumberFormat="1" applyFont="1" applyFill="1" applyBorder="1" applyAlignment="1">
      <alignment vertical="center" wrapText="1"/>
    </xf>
    <xf numFmtId="0" fontId="41" fillId="4" borderId="8" xfId="0" applyNumberFormat="1" applyFont="1" applyFill="1" applyBorder="1" applyAlignment="1">
      <alignment vertical="center" wrapText="1"/>
    </xf>
    <xf numFmtId="9" fontId="42" fillId="0" borderId="6" xfId="129" applyFont="1" applyFill="1" applyBorder="1" applyAlignment="1">
      <alignment horizontal="center" vertical="center" wrapText="1"/>
    </xf>
    <xf numFmtId="0" fontId="39" fillId="0" borderId="3" xfId="128" applyFont="1" applyFill="1" applyBorder="1" applyAlignment="1">
      <alignment horizontal="center" vertical="center" wrapText="1"/>
    </xf>
    <xf numFmtId="0" fontId="26" fillId="8" borderId="5" xfId="0" applyFont="1" applyFill="1" applyBorder="1" applyAlignment="1">
      <alignment horizontal="center" vertical="center" wrapText="1"/>
    </xf>
    <xf numFmtId="9" fontId="26" fillId="12" borderId="3" xfId="0" applyNumberFormat="1" applyFont="1" applyFill="1" applyBorder="1" applyAlignment="1">
      <alignment horizontal="center" vertical="center" wrapText="1"/>
    </xf>
    <xf numFmtId="0" fontId="20" fillId="12" borderId="3" xfId="0" applyFont="1" applyFill="1" applyBorder="1" applyAlignment="1">
      <alignment horizontal="center" vertical="center" wrapText="1"/>
    </xf>
    <xf numFmtId="9" fontId="29" fillId="12" borderId="3" xfId="140" applyFont="1" applyFill="1" applyBorder="1" applyAlignment="1" applyProtection="1">
      <alignment horizontal="center" vertical="center" wrapText="1"/>
    </xf>
    <xf numFmtId="174" fontId="29" fillId="12" borderId="3" xfId="10" applyNumberFormat="1" applyFont="1" applyFill="1" applyBorder="1" applyAlignment="1" applyProtection="1">
      <alignment horizontal="center" vertical="center" wrapText="1"/>
    </xf>
    <xf numFmtId="9" fontId="26" fillId="12" borderId="6" xfId="0" applyNumberFormat="1" applyFont="1" applyFill="1" applyBorder="1" applyAlignment="1">
      <alignment horizontal="center" vertical="center" wrapText="1"/>
    </xf>
    <xf numFmtId="0" fontId="26" fillId="5" borderId="4" xfId="0" applyFont="1" applyFill="1" applyBorder="1" applyAlignment="1">
      <alignment horizontal="center" vertical="center"/>
    </xf>
    <xf numFmtId="9" fontId="38" fillId="12" borderId="3" xfId="0" applyNumberFormat="1" applyFont="1" applyFill="1" applyBorder="1" applyAlignment="1">
      <alignment horizontal="center" vertical="center" wrapText="1"/>
    </xf>
    <xf numFmtId="0" fontId="27" fillId="12" borderId="3" xfId="0" applyFont="1" applyFill="1" applyBorder="1" applyAlignment="1">
      <alignment vertical="center" wrapText="1"/>
    </xf>
    <xf numFmtId="0" fontId="38" fillId="12" borderId="3" xfId="0" applyNumberFormat="1" applyFont="1" applyFill="1" applyBorder="1" applyAlignment="1">
      <alignment horizontal="center" vertical="center" wrapText="1"/>
    </xf>
    <xf numFmtId="2" fontId="20" fillId="12" borderId="3" xfId="0" applyNumberFormat="1" applyFont="1" applyFill="1" applyBorder="1" applyAlignment="1">
      <alignment horizontal="center" vertical="center" wrapText="1"/>
    </xf>
    <xf numFmtId="0" fontId="25" fillId="12" borderId="3" xfId="0" applyFont="1" applyFill="1" applyBorder="1" applyAlignment="1">
      <alignment horizontal="center" vertical="center" wrapText="1"/>
    </xf>
    <xf numFmtId="0" fontId="27" fillId="0" borderId="3" xfId="0" applyFont="1" applyFill="1" applyBorder="1" applyAlignment="1">
      <alignment horizontal="center" vertical="center" wrapText="1"/>
    </xf>
    <xf numFmtId="0" fontId="19" fillId="5" borderId="0" xfId="0" applyFont="1" applyFill="1"/>
    <xf numFmtId="0" fontId="30" fillId="12" borderId="3" xfId="0" applyFont="1" applyFill="1" applyBorder="1" applyAlignment="1">
      <alignment horizontal="center" vertical="center" wrapText="1"/>
    </xf>
    <xf numFmtId="9" fontId="33" fillId="12" borderId="3" xfId="140" applyFont="1" applyFill="1" applyBorder="1" applyAlignment="1" applyProtection="1">
      <alignment horizontal="center" vertical="center" wrapText="1"/>
    </xf>
    <xf numFmtId="174" fontId="33" fillId="12" borderId="3" xfId="10" applyNumberFormat="1" applyFont="1" applyFill="1" applyBorder="1" applyAlignment="1" applyProtection="1">
      <alignment horizontal="center" vertical="center" wrapText="1"/>
    </xf>
    <xf numFmtId="0" fontId="27" fillId="0" borderId="3" xfId="0" applyFont="1" applyFill="1" applyBorder="1" applyAlignment="1">
      <alignment horizontal="left" vertical="center" wrapText="1"/>
    </xf>
    <xf numFmtId="0" fontId="20" fillId="12" borderId="3" xfId="128" applyFont="1" applyFill="1" applyBorder="1" applyAlignment="1">
      <alignment horizontal="center" vertical="center" wrapText="1"/>
    </xf>
    <xf numFmtId="0" fontId="38" fillId="0" borderId="3" xfId="0" applyFont="1" applyFill="1" applyBorder="1" applyAlignment="1">
      <alignment horizontal="center" vertical="center"/>
    </xf>
    <xf numFmtId="9" fontId="42" fillId="12" borderId="6" xfId="129" applyNumberFormat="1" applyFont="1" applyFill="1" applyBorder="1" applyAlignment="1">
      <alignment horizontal="center" vertical="center" wrapText="1"/>
    </xf>
    <xf numFmtId="0" fontId="27" fillId="0" borderId="3" xfId="128" applyFont="1" applyFill="1" applyBorder="1" applyAlignment="1">
      <alignment horizontal="center" vertical="center" wrapText="1"/>
    </xf>
    <xf numFmtId="0" fontId="26" fillId="0" borderId="2" xfId="0" applyFont="1" applyFill="1" applyBorder="1" applyAlignment="1">
      <alignment horizontal="center" vertical="center"/>
    </xf>
    <xf numFmtId="0" fontId="27" fillId="0" borderId="2" xfId="128" applyFont="1" applyFill="1" applyBorder="1" applyAlignment="1">
      <alignment horizontal="center" vertical="center" wrapText="1"/>
    </xf>
    <xf numFmtId="10" fontId="42" fillId="0" borderId="6" xfId="129" applyNumberFormat="1" applyFont="1" applyFill="1" applyBorder="1" applyAlignment="1">
      <alignment horizontal="center" vertical="center" wrapText="1"/>
    </xf>
    <xf numFmtId="0" fontId="26" fillId="6" borderId="3" xfId="0" applyFont="1" applyFill="1" applyBorder="1" applyAlignment="1">
      <alignment horizontal="center" vertical="center" wrapText="1"/>
    </xf>
    <xf numFmtId="9" fontId="26" fillId="13" borderId="3" xfId="0" applyNumberFormat="1" applyFont="1" applyFill="1" applyBorder="1" applyAlignment="1">
      <alignment horizontal="center" vertical="center" wrapText="1"/>
    </xf>
    <xf numFmtId="0" fontId="25" fillId="13" borderId="3" xfId="0" applyFont="1" applyFill="1" applyBorder="1" applyAlignment="1">
      <alignment horizontal="center" vertical="center" wrapText="1"/>
    </xf>
    <xf numFmtId="174" fontId="19" fillId="13" borderId="3" xfId="0" applyNumberFormat="1" applyFont="1" applyFill="1" applyBorder="1"/>
    <xf numFmtId="9" fontId="29" fillId="13" borderId="3" xfId="140" applyFont="1" applyFill="1" applyBorder="1" applyAlignment="1" applyProtection="1">
      <alignment horizontal="center" vertical="center" wrapText="1"/>
    </xf>
    <xf numFmtId="0" fontId="26" fillId="6" borderId="9" xfId="0" applyFont="1" applyFill="1" applyBorder="1" applyAlignment="1">
      <alignment horizontal="center" vertical="center"/>
    </xf>
    <xf numFmtId="174" fontId="29" fillId="13" borderId="3" xfId="10" applyNumberFormat="1" applyFont="1" applyFill="1" applyBorder="1" applyAlignment="1" applyProtection="1">
      <alignment horizontal="center" vertical="center" wrapText="1"/>
    </xf>
    <xf numFmtId="0" fontId="25" fillId="4" borderId="5" xfId="0" applyFont="1" applyFill="1" applyBorder="1" applyAlignment="1">
      <alignment horizontal="left" vertical="center" wrapText="1"/>
    </xf>
    <xf numFmtId="0" fontId="30" fillId="0" borderId="0" xfId="0" applyFont="1" applyFill="1"/>
    <xf numFmtId="0" fontId="30" fillId="0" borderId="3" xfId="0" applyFont="1" applyFill="1" applyBorder="1" applyAlignment="1">
      <alignment horizontal="center" vertical="center"/>
    </xf>
    <xf numFmtId="0" fontId="30" fillId="0" borderId="3" xfId="0" applyFont="1" applyFill="1" applyBorder="1" applyAlignment="1">
      <alignment horizontal="left" vertical="center"/>
    </xf>
    <xf numFmtId="43" fontId="30" fillId="0" borderId="3" xfId="0" applyNumberFormat="1" applyFont="1" applyFill="1" applyBorder="1"/>
    <xf numFmtId="0" fontId="26" fillId="0" borderId="0" xfId="0" applyFont="1" applyFill="1" applyBorder="1" applyAlignment="1">
      <alignment horizontal="center" vertical="center"/>
    </xf>
    <xf numFmtId="9" fontId="19" fillId="0" borderId="0" xfId="0" applyNumberFormat="1" applyFont="1" applyFill="1" applyBorder="1" applyAlignment="1">
      <alignment horizontal="center" vertical="center" wrapText="1"/>
    </xf>
    <xf numFmtId="0" fontId="26" fillId="0" borderId="0" xfId="0" applyNumberFormat="1" applyFont="1" applyAlignment="1">
      <alignment horizontal="center"/>
    </xf>
    <xf numFmtId="0" fontId="20" fillId="0" borderId="0" xfId="0" applyFont="1" applyAlignment="1">
      <alignment horizontal="left"/>
    </xf>
    <xf numFmtId="0" fontId="19" fillId="5" borderId="9" xfId="0" applyFont="1" applyFill="1" applyBorder="1" applyAlignment="1">
      <alignment horizontal="center" vertical="center" textRotation="90"/>
    </xf>
    <xf numFmtId="1" fontId="38" fillId="0" borderId="3" xfId="129" applyNumberFormat="1" applyFont="1" applyFill="1" applyBorder="1" applyAlignment="1">
      <alignment horizontal="center" vertical="center" wrapText="1"/>
    </xf>
    <xf numFmtId="176" fontId="38" fillId="0" borderId="3" xfId="0" applyNumberFormat="1" applyFont="1" applyFill="1" applyBorder="1" applyAlignment="1">
      <alignment horizontal="center" vertical="center" wrapText="1"/>
    </xf>
    <xf numFmtId="1" fontId="38" fillId="0" borderId="3" xfId="0" applyNumberFormat="1" applyFont="1" applyFill="1" applyBorder="1" applyAlignment="1">
      <alignment horizontal="center" vertical="center" wrapText="1"/>
    </xf>
    <xf numFmtId="10" fontId="23" fillId="0" borderId="15" xfId="140" applyNumberFormat="1" applyFont="1" applyFill="1" applyBorder="1" applyAlignment="1" applyProtection="1">
      <alignment horizontal="center" vertical="center" wrapText="1"/>
    </xf>
    <xf numFmtId="0" fontId="19" fillId="12" borderId="14" xfId="0" applyFont="1" applyFill="1" applyBorder="1" applyAlignment="1">
      <alignment horizontal="left" vertical="center"/>
    </xf>
    <xf numFmtId="1" fontId="20" fillId="0" borderId="3" xfId="0" applyNumberFormat="1" applyFont="1" applyFill="1" applyBorder="1" applyAlignment="1">
      <alignment horizontal="center" vertical="center" wrapText="1"/>
    </xf>
    <xf numFmtId="177" fontId="23" fillId="0" borderId="3" xfId="140" applyNumberFormat="1" applyFont="1" applyFill="1" applyBorder="1" applyAlignment="1" applyProtection="1">
      <alignment horizontal="center" vertical="center" wrapText="1"/>
    </xf>
    <xf numFmtId="0" fontId="20" fillId="0" borderId="4" xfId="0" applyNumberFormat="1" applyFont="1" applyFill="1" applyBorder="1" applyAlignment="1">
      <alignment vertical="center" wrapText="1"/>
    </xf>
    <xf numFmtId="0" fontId="27" fillId="0" borderId="4" xfId="0" applyFont="1" applyFill="1" applyBorder="1" applyAlignment="1">
      <alignment vertical="center"/>
    </xf>
    <xf numFmtId="0" fontId="27" fillId="0" borderId="5" xfId="0" applyFont="1" applyFill="1" applyBorder="1" applyAlignment="1">
      <alignment vertical="center" wrapText="1"/>
    </xf>
    <xf numFmtId="0" fontId="27" fillId="0" borderId="2" xfId="0" applyFont="1" applyFill="1" applyBorder="1" applyAlignment="1">
      <alignment vertical="center" wrapText="1"/>
    </xf>
    <xf numFmtId="9" fontId="19" fillId="9" borderId="3" xfId="0" applyNumberFormat="1" applyFont="1" applyFill="1" applyBorder="1" applyAlignment="1">
      <alignment vertical="center" textRotation="90"/>
    </xf>
    <xf numFmtId="174" fontId="30" fillId="0" borderId="3" xfId="8" applyNumberFormat="1" applyFont="1" applyFill="1" applyBorder="1" applyAlignment="1">
      <alignment horizontal="center" vertical="center"/>
    </xf>
    <xf numFmtId="0" fontId="20" fillId="0" borderId="8" xfId="0" applyFont="1" applyFill="1" applyBorder="1"/>
    <xf numFmtId="0" fontId="20" fillId="0" borderId="0" xfId="0" applyFont="1" applyFill="1" applyBorder="1"/>
    <xf numFmtId="9" fontId="26" fillId="16" borderId="3" xfId="0" applyNumberFormat="1" applyFont="1" applyFill="1" applyBorder="1" applyAlignment="1">
      <alignment horizontal="center" vertical="center" wrapText="1"/>
    </xf>
    <xf numFmtId="0" fontId="20" fillId="16" borderId="3" xfId="0" applyFont="1" applyFill="1" applyBorder="1" applyAlignment="1">
      <alignment horizontal="center" vertical="center" wrapText="1"/>
    </xf>
    <xf numFmtId="0" fontId="20" fillId="16" borderId="3" xfId="0" applyFont="1" applyFill="1" applyBorder="1" applyAlignment="1">
      <alignment horizontal="left" vertical="center" wrapText="1"/>
    </xf>
    <xf numFmtId="2" fontId="21" fillId="16" borderId="3" xfId="0" applyNumberFormat="1" applyFont="1" applyFill="1" applyBorder="1" applyAlignment="1">
      <alignment horizontal="center" vertical="center" wrapText="1"/>
    </xf>
    <xf numFmtId="9" fontId="29" fillId="16" borderId="3" xfId="140" applyFont="1" applyFill="1" applyBorder="1" applyAlignment="1" applyProtection="1">
      <alignment horizontal="center" vertical="center" wrapText="1"/>
    </xf>
    <xf numFmtId="174" fontId="29" fillId="16" borderId="3" xfId="10" applyNumberFormat="1" applyFont="1" applyFill="1" applyBorder="1" applyAlignment="1" applyProtection="1">
      <alignment horizontal="center" vertical="center" wrapText="1"/>
    </xf>
    <xf numFmtId="9" fontId="19" fillId="16" borderId="6" xfId="129" applyFont="1" applyFill="1" applyBorder="1" applyAlignment="1">
      <alignment horizontal="center" vertical="center" wrapText="1"/>
    </xf>
    <xf numFmtId="0" fontId="19" fillId="16" borderId="3" xfId="0" applyFont="1" applyFill="1" applyBorder="1" applyAlignment="1">
      <alignment horizontal="center" vertical="center" wrapText="1"/>
    </xf>
    <xf numFmtId="0" fontId="19" fillId="16" borderId="3" xfId="0" applyFont="1" applyFill="1" applyBorder="1" applyAlignment="1">
      <alignment horizontal="left" vertical="center" wrapText="1"/>
    </xf>
    <xf numFmtId="175" fontId="30" fillId="18" borderId="3" xfId="0" applyNumberFormat="1" applyFont="1" applyFill="1" applyBorder="1" applyAlignment="1">
      <alignment horizontal="center" vertical="center"/>
    </xf>
    <xf numFmtId="0" fontId="20" fillId="18" borderId="3" xfId="0" applyFont="1" applyFill="1" applyBorder="1"/>
    <xf numFmtId="0" fontId="30" fillId="0" borderId="2" xfId="0" applyFont="1" applyFill="1" applyBorder="1" applyAlignment="1">
      <alignment horizontal="center" vertical="center" wrapText="1"/>
    </xf>
    <xf numFmtId="0" fontId="27" fillId="0" borderId="11" xfId="0" applyFont="1" applyFill="1" applyBorder="1" applyAlignment="1">
      <alignment horizontal="center" vertical="center" wrapText="1"/>
    </xf>
    <xf numFmtId="9" fontId="19" fillId="14" borderId="3" xfId="0" applyNumberFormat="1" applyFont="1" applyFill="1" applyBorder="1" applyAlignment="1">
      <alignment horizontal="center" vertical="center" textRotation="90"/>
    </xf>
    <xf numFmtId="0" fontId="27" fillId="0" borderId="9" xfId="0" applyFont="1" applyFill="1" applyBorder="1" applyAlignment="1">
      <alignment vertical="center"/>
    </xf>
    <xf numFmtId="0" fontId="27" fillId="0" borderId="9" xfId="0" applyFont="1" applyFill="1" applyBorder="1" applyAlignment="1">
      <alignment vertical="center" wrapText="1"/>
    </xf>
    <xf numFmtId="0" fontId="19" fillId="12" borderId="14" xfId="0" applyFont="1" applyFill="1" applyBorder="1" applyAlignment="1">
      <alignment horizontal="center" vertical="center"/>
    </xf>
    <xf numFmtId="0" fontId="26" fillId="5" borderId="14" xfId="0" applyFont="1" applyFill="1" applyBorder="1" applyAlignment="1">
      <alignment horizontal="center" vertical="center"/>
    </xf>
    <xf numFmtId="0" fontId="39" fillId="4" borderId="3" xfId="0" applyNumberFormat="1" applyFont="1" applyFill="1" applyBorder="1" applyAlignment="1">
      <alignment horizontal="center" vertical="center" wrapText="1"/>
    </xf>
    <xf numFmtId="0" fontId="41" fillId="4" borderId="3" xfId="0" applyNumberFormat="1" applyFont="1" applyFill="1" applyBorder="1" applyAlignment="1">
      <alignment horizontal="center" vertical="center" wrapText="1"/>
    </xf>
    <xf numFmtId="0" fontId="20" fillId="0" borderId="3" xfId="0" quotePrefix="1" applyFont="1" applyBorder="1" applyAlignment="1">
      <alignment horizontal="center" vertical="center" wrapText="1"/>
    </xf>
    <xf numFmtId="9" fontId="19" fillId="9" borderId="9" xfId="0" applyNumberFormat="1" applyFont="1" applyFill="1" applyBorder="1" applyAlignment="1">
      <alignment vertical="center" textRotation="90"/>
    </xf>
    <xf numFmtId="0" fontId="38" fillId="0" borderId="9" xfId="0" applyFont="1" applyFill="1" applyBorder="1" applyAlignment="1">
      <alignment vertical="center" wrapText="1"/>
    </xf>
    <xf numFmtId="0" fontId="38" fillId="0" borderId="3" xfId="0" applyFont="1" applyFill="1" applyBorder="1" applyAlignment="1">
      <alignment vertical="center" wrapText="1"/>
    </xf>
    <xf numFmtId="0" fontId="25" fillId="4" borderId="5" xfId="0" applyFont="1" applyFill="1" applyBorder="1" applyAlignment="1">
      <alignment horizontal="center" vertical="center" wrapText="1"/>
    </xf>
    <xf numFmtId="0" fontId="25" fillId="4" borderId="0" xfId="0" applyFont="1" applyFill="1" applyBorder="1" applyAlignment="1">
      <alignment horizontal="center" vertical="center" wrapText="1"/>
    </xf>
    <xf numFmtId="0" fontId="19" fillId="0" borderId="0" xfId="0" applyFont="1" applyAlignment="1">
      <alignment horizontal="center" vertical="center"/>
    </xf>
    <xf numFmtId="0" fontId="27" fillId="0" borderId="0" xfId="0" applyFont="1" applyAlignment="1">
      <alignment horizontal="center" vertical="center"/>
    </xf>
    <xf numFmtId="0" fontId="19" fillId="4" borderId="2"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27" fillId="0" borderId="4" xfId="0" applyFont="1" applyFill="1" applyBorder="1" applyAlignment="1">
      <alignment horizontal="left" vertical="center" wrapText="1"/>
    </xf>
    <xf numFmtId="9" fontId="38" fillId="0" borderId="6" xfId="0" applyNumberFormat="1" applyFont="1" applyFill="1" applyBorder="1" applyAlignment="1">
      <alignment horizontal="center" vertical="center" wrapText="1"/>
    </xf>
    <xf numFmtId="0" fontId="26" fillId="0" borderId="12" xfId="0" applyNumberFormat="1" applyFont="1" applyFill="1" applyBorder="1" applyAlignment="1">
      <alignment horizontal="center" vertical="center" wrapText="1"/>
    </xf>
    <xf numFmtId="0" fontId="53" fillId="0" borderId="3" xfId="112" applyFont="1" applyFill="1" applyBorder="1" applyAlignment="1">
      <alignment horizontal="left" vertical="center" wrapText="1"/>
    </xf>
    <xf numFmtId="0" fontId="20" fillId="0" borderId="3" xfId="0" applyFont="1" applyBorder="1" applyAlignment="1">
      <alignment horizontal="left" vertical="center"/>
    </xf>
    <xf numFmtId="0" fontId="27" fillId="0" borderId="3" xfId="0" quotePrefix="1" applyFont="1" applyFill="1" applyBorder="1" applyAlignment="1">
      <alignment horizontal="left" vertical="center" wrapText="1"/>
    </xf>
    <xf numFmtId="0" fontId="38" fillId="0" borderId="2" xfId="0" applyFont="1" applyFill="1" applyBorder="1" applyAlignment="1">
      <alignment horizontal="center" vertical="center"/>
    </xf>
    <xf numFmtId="0" fontId="20" fillId="18" borderId="3" xfId="112" applyFont="1" applyFill="1" applyBorder="1" applyAlignment="1">
      <alignment horizontal="justify" vertical="center" wrapText="1"/>
    </xf>
    <xf numFmtId="2" fontId="16" fillId="18" borderId="3" xfId="133" applyNumberFormat="1" applyFont="1" applyFill="1" applyBorder="1" applyAlignment="1">
      <alignment horizontal="center" vertical="center" wrapText="1"/>
    </xf>
    <xf numFmtId="0" fontId="20" fillId="15" borderId="3" xfId="112" applyFont="1" applyFill="1" applyBorder="1" applyAlignment="1">
      <alignment horizontal="center" vertical="center" wrapText="1"/>
    </xf>
    <xf numFmtId="0" fontId="20" fillId="12" borderId="3" xfId="0" applyNumberFormat="1" applyFont="1" applyFill="1" applyBorder="1" applyAlignment="1">
      <alignment horizontal="center" vertical="center" wrapText="1"/>
    </xf>
    <xf numFmtId="0" fontId="20" fillId="0" borderId="5" xfId="0" quotePrefix="1" applyFont="1" applyBorder="1" applyAlignment="1">
      <alignment vertical="center" wrapText="1"/>
    </xf>
    <xf numFmtId="0" fontId="49" fillId="15" borderId="3" xfId="0" applyNumberFormat="1" applyFont="1" applyFill="1" applyBorder="1" applyAlignment="1">
      <alignment horizontal="left" vertical="center" wrapText="1"/>
    </xf>
    <xf numFmtId="9" fontId="19" fillId="14" borderId="3" xfId="0" applyNumberFormat="1" applyFont="1" applyFill="1" applyBorder="1" applyAlignment="1">
      <alignment horizontal="center" vertical="center" textRotation="90"/>
    </xf>
    <xf numFmtId="168" fontId="38" fillId="0" borderId="3" xfId="129" applyNumberFormat="1" applyFont="1" applyFill="1" applyBorder="1" applyAlignment="1">
      <alignment horizontal="center" vertical="center" wrapText="1"/>
    </xf>
    <xf numFmtId="168" fontId="38" fillId="12" borderId="3" xfId="129" applyNumberFormat="1" applyFont="1" applyFill="1" applyBorder="1" applyAlignment="1">
      <alignment horizontal="center" vertical="center" wrapText="1"/>
    </xf>
    <xf numFmtId="168" fontId="20" fillId="0" borderId="3" xfId="0" applyNumberFormat="1" applyFont="1" applyFill="1" applyBorder="1" applyAlignment="1">
      <alignment horizontal="center" vertical="center" wrapText="1"/>
    </xf>
    <xf numFmtId="168" fontId="20" fillId="12" borderId="3" xfId="0" applyNumberFormat="1" applyFont="1" applyFill="1" applyBorder="1" applyAlignment="1">
      <alignment horizontal="center" vertical="center" wrapText="1"/>
    </xf>
    <xf numFmtId="0" fontId="26" fillId="0" borderId="3" xfId="0" applyFont="1" applyFill="1" applyBorder="1" applyAlignment="1">
      <alignment vertical="center" wrapText="1"/>
    </xf>
    <xf numFmtId="0" fontId="19" fillId="0" borderId="3" xfId="0" applyFont="1" applyFill="1" applyBorder="1" applyAlignment="1">
      <alignment vertical="center" wrapText="1"/>
    </xf>
    <xf numFmtId="0" fontId="38" fillId="0" borderId="8" xfId="0" applyFont="1" applyFill="1" applyBorder="1" applyAlignment="1">
      <alignment horizontal="center" vertical="center"/>
    </xf>
    <xf numFmtId="168" fontId="26" fillId="16" borderId="3" xfId="0" applyNumberFormat="1" applyFont="1" applyFill="1" applyBorder="1" applyAlignment="1">
      <alignment horizontal="center" vertical="center" wrapText="1"/>
    </xf>
    <xf numFmtId="168" fontId="38" fillId="0" borderId="3" xfId="0" applyNumberFormat="1" applyFont="1" applyFill="1" applyBorder="1" applyAlignment="1">
      <alignment horizontal="center" vertical="center" wrapText="1"/>
    </xf>
    <xf numFmtId="168" fontId="38" fillId="12" borderId="3" xfId="0" applyNumberFormat="1" applyFont="1" applyFill="1" applyBorder="1" applyAlignment="1">
      <alignment horizontal="center" vertical="center" wrapText="1"/>
    </xf>
    <xf numFmtId="168" fontId="26" fillId="12" borderId="3" xfId="0" applyNumberFormat="1" applyFont="1" applyFill="1" applyBorder="1" applyAlignment="1">
      <alignment horizontal="center" vertical="center" wrapText="1"/>
    </xf>
    <xf numFmtId="168" fontId="42" fillId="0" borderId="6" xfId="129" applyNumberFormat="1" applyFont="1" applyFill="1" applyBorder="1" applyAlignment="1">
      <alignment horizontal="center" vertical="center" wrapText="1"/>
    </xf>
    <xf numFmtId="168" fontId="26" fillId="13" borderId="3" xfId="0" applyNumberFormat="1" applyFont="1" applyFill="1" applyBorder="1" applyAlignment="1">
      <alignment horizontal="center" vertical="center" wrapText="1"/>
    </xf>
    <xf numFmtId="0" fontId="20" fillId="0" borderId="9" xfId="112" applyFont="1" applyFill="1" applyBorder="1" applyAlignment="1">
      <alignment horizontal="justify" vertical="center" wrapText="1"/>
    </xf>
    <xf numFmtId="0" fontId="19" fillId="5" borderId="11" xfId="0" applyFont="1" applyFill="1" applyBorder="1" applyAlignment="1">
      <alignment horizontal="center" vertical="center" textRotation="90"/>
    </xf>
    <xf numFmtId="9" fontId="19" fillId="14" borderId="4" xfId="0" applyNumberFormat="1" applyFont="1" applyFill="1" applyBorder="1" applyAlignment="1">
      <alignment horizontal="center" vertical="center" textRotation="90"/>
    </xf>
    <xf numFmtId="9" fontId="19" fillId="14" borderId="9" xfId="0" applyNumberFormat="1" applyFont="1" applyFill="1" applyBorder="1" applyAlignment="1">
      <alignment horizontal="center" vertical="center" textRotation="90"/>
    </xf>
    <xf numFmtId="0" fontId="27" fillId="0" borderId="6" xfId="0" applyFont="1" applyFill="1" applyBorder="1" applyAlignment="1">
      <alignment horizontal="center" vertical="center" wrapText="1"/>
    </xf>
    <xf numFmtId="9" fontId="19" fillId="14" borderId="3" xfId="0" applyNumberFormat="1" applyFont="1" applyFill="1" applyBorder="1" applyAlignment="1">
      <alignment horizontal="center" vertical="center" textRotation="90"/>
    </xf>
    <xf numFmtId="0" fontId="27" fillId="0" borderId="2" xfId="0" applyFont="1" applyFill="1" applyBorder="1" applyAlignment="1">
      <alignment horizontal="center" vertical="center" wrapText="1"/>
    </xf>
    <xf numFmtId="168" fontId="20" fillId="0" borderId="6" xfId="0" applyNumberFormat="1" applyFont="1" applyFill="1" applyBorder="1" applyAlignment="1">
      <alignment horizontal="center" vertical="center" wrapText="1"/>
    </xf>
    <xf numFmtId="9" fontId="38" fillId="16" borderId="6" xfId="0" applyNumberFormat="1" applyFont="1" applyFill="1" applyBorder="1" applyAlignment="1">
      <alignment horizontal="center" vertical="center" wrapText="1"/>
    </xf>
    <xf numFmtId="168" fontId="20" fillId="16" borderId="6" xfId="0" applyNumberFormat="1" applyFont="1" applyFill="1" applyBorder="1" applyAlignment="1">
      <alignment horizontal="center" vertical="center" wrapText="1"/>
    </xf>
    <xf numFmtId="0" fontId="27" fillId="16" borderId="3" xfId="0" applyFont="1" applyFill="1" applyBorder="1" applyAlignment="1">
      <alignment horizontal="center" vertical="center" wrapText="1"/>
    </xf>
    <xf numFmtId="0" fontId="38" fillId="16" borderId="3" xfId="0" applyNumberFormat="1" applyFont="1" applyFill="1" applyBorder="1" applyAlignment="1">
      <alignment horizontal="center" vertical="center" wrapText="1"/>
    </xf>
    <xf numFmtId="0" fontId="25" fillId="16" borderId="3" xfId="0" applyFont="1" applyFill="1" applyBorder="1" applyAlignment="1">
      <alignment horizontal="center" vertical="center" wrapText="1"/>
    </xf>
    <xf numFmtId="0" fontId="19" fillId="16" borderId="3" xfId="0" applyFont="1" applyFill="1" applyBorder="1" applyAlignment="1">
      <alignment horizontal="center" vertical="center" textRotation="90"/>
    </xf>
    <xf numFmtId="0" fontId="49" fillId="13" borderId="3" xfId="0" applyFont="1" applyFill="1" applyBorder="1" applyAlignment="1">
      <alignment horizontal="left" vertical="center" wrapText="1"/>
    </xf>
    <xf numFmtId="2" fontId="54" fillId="13" borderId="3" xfId="0" applyNumberFormat="1" applyFont="1" applyFill="1" applyBorder="1" applyAlignment="1">
      <alignment horizontal="center" vertical="center" wrapText="1"/>
    </xf>
    <xf numFmtId="0" fontId="49" fillId="13" borderId="3" xfId="0" applyFont="1" applyFill="1" applyBorder="1" applyAlignment="1">
      <alignment horizontal="center" vertical="center" wrapText="1"/>
    </xf>
    <xf numFmtId="2" fontId="19" fillId="16" borderId="3" xfId="0" applyNumberFormat="1" applyFont="1" applyFill="1" applyBorder="1" applyAlignment="1">
      <alignment horizontal="center" vertical="center" wrapText="1"/>
    </xf>
    <xf numFmtId="9" fontId="19" fillId="0" borderId="0" xfId="0" applyNumberFormat="1" applyFont="1" applyFill="1" applyBorder="1" applyAlignment="1">
      <alignment horizontal="center" vertical="center" textRotation="90"/>
    </xf>
    <xf numFmtId="0" fontId="19" fillId="0" borderId="0" xfId="0" applyFont="1" applyFill="1" applyBorder="1" applyAlignment="1">
      <alignment horizontal="center" vertical="center" textRotation="90"/>
    </xf>
    <xf numFmtId="0" fontId="19" fillId="5" borderId="3" xfId="0" applyFont="1" applyFill="1" applyBorder="1" applyAlignment="1">
      <alignment vertical="center" textRotation="90"/>
    </xf>
    <xf numFmtId="9" fontId="19" fillId="8" borderId="3" xfId="0" applyNumberFormat="1" applyFont="1" applyFill="1" applyBorder="1" applyAlignment="1">
      <alignment vertical="center" textRotation="90"/>
    </xf>
    <xf numFmtId="9" fontId="19" fillId="5" borderId="3" xfId="0" applyNumberFormat="1" applyFont="1" applyFill="1" applyBorder="1" applyAlignment="1">
      <alignment vertical="center" textRotation="90"/>
    </xf>
    <xf numFmtId="0" fontId="49" fillId="15" borderId="3" xfId="0" applyNumberFormat="1" applyFont="1" applyFill="1" applyBorder="1" applyAlignment="1">
      <alignment horizontal="center" vertical="center" wrapText="1"/>
    </xf>
    <xf numFmtId="0" fontId="27" fillId="0" borderId="3" xfId="128" applyFont="1" applyFill="1" applyBorder="1" applyAlignment="1">
      <alignment horizontal="center" vertical="center" wrapText="1"/>
    </xf>
    <xf numFmtId="0" fontId="55" fillId="19" borderId="3" xfId="0" applyNumberFormat="1" applyFont="1" applyFill="1" applyBorder="1" applyAlignment="1">
      <alignment horizontal="center" vertical="center" wrapText="1"/>
    </xf>
    <xf numFmtId="0" fontId="55" fillId="19" borderId="3" xfId="0" applyNumberFormat="1" applyFont="1" applyFill="1" applyBorder="1" applyAlignment="1">
      <alignment vertical="center" wrapText="1"/>
    </xf>
    <xf numFmtId="0" fontId="55" fillId="4" borderId="3" xfId="0" applyNumberFormat="1" applyFont="1" applyFill="1" applyBorder="1" applyAlignment="1">
      <alignment horizontal="center" vertical="center" wrapText="1"/>
    </xf>
    <xf numFmtId="0" fontId="55" fillId="4" borderId="3" xfId="0" applyFont="1" applyFill="1" applyBorder="1" applyAlignment="1">
      <alignment horizontal="justify" vertical="center"/>
    </xf>
    <xf numFmtId="0" fontId="19" fillId="0" borderId="3" xfId="0" applyFont="1" applyFill="1" applyBorder="1" applyAlignment="1">
      <alignment horizontal="center" vertical="center" wrapText="1"/>
    </xf>
    <xf numFmtId="0" fontId="27" fillId="0" borderId="9" xfId="0" applyFont="1" applyFill="1" applyBorder="1" applyAlignment="1">
      <alignment horizontal="center" vertical="center"/>
    </xf>
    <xf numFmtId="0" fontId="56" fillId="0" borderId="3" xfId="0" applyFont="1" applyFill="1" applyBorder="1" applyAlignment="1">
      <alignment horizontal="center" vertical="center" wrapText="1"/>
    </xf>
    <xf numFmtId="0" fontId="27" fillId="12" borderId="4" xfId="0" applyFont="1" applyFill="1" applyBorder="1" applyAlignment="1">
      <alignment horizontal="center" vertical="center" wrapText="1"/>
    </xf>
    <xf numFmtId="0" fontId="20" fillId="12" borderId="3" xfId="89" applyFont="1" applyFill="1" applyBorder="1" applyAlignment="1">
      <alignment horizontal="center" vertical="center" wrapText="1"/>
    </xf>
    <xf numFmtId="0" fontId="20" fillId="12" borderId="3" xfId="94" applyFont="1" applyFill="1" applyBorder="1" applyAlignment="1">
      <alignment horizontal="center" vertical="center" wrapText="1"/>
    </xf>
    <xf numFmtId="0" fontId="39" fillId="12" borderId="3" xfId="128" applyFont="1" applyFill="1" applyBorder="1" applyAlignment="1">
      <alignment horizontal="center" vertical="center" wrapText="1"/>
    </xf>
    <xf numFmtId="0" fontId="19" fillId="20" borderId="3" xfId="0" applyFont="1" applyFill="1" applyBorder="1" applyAlignment="1">
      <alignment horizontal="center" vertical="center" wrapText="1"/>
    </xf>
    <xf numFmtId="0" fontId="27" fillId="20" borderId="4" xfId="0" applyFont="1" applyFill="1" applyBorder="1" applyAlignment="1">
      <alignment horizontal="center" vertical="center" wrapText="1"/>
    </xf>
    <xf numFmtId="0" fontId="20" fillId="20" borderId="3" xfId="0" applyFont="1" applyFill="1" applyBorder="1" applyAlignment="1">
      <alignment horizontal="center" vertical="center"/>
    </xf>
    <xf numFmtId="0" fontId="20" fillId="20" borderId="3" xfId="94" applyFont="1" applyFill="1" applyBorder="1" applyAlignment="1">
      <alignment horizontal="center" vertical="center" wrapText="1"/>
    </xf>
    <xf numFmtId="0" fontId="20" fillId="20" borderId="3" xfId="0" applyFont="1" applyFill="1" applyBorder="1" applyAlignment="1">
      <alignment horizontal="center" vertical="center" wrapText="1"/>
    </xf>
    <xf numFmtId="0" fontId="19" fillId="20" borderId="14" xfId="0" applyFont="1" applyFill="1" applyBorder="1" applyAlignment="1">
      <alignment vertical="center"/>
    </xf>
    <xf numFmtId="0" fontId="20" fillId="20" borderId="3" xfId="128" applyFont="1" applyFill="1" applyBorder="1" applyAlignment="1">
      <alignment horizontal="center" vertical="center" wrapText="1"/>
    </xf>
    <xf numFmtId="0" fontId="39" fillId="20" borderId="3" xfId="0" applyNumberFormat="1" applyFont="1" applyFill="1" applyBorder="1" applyAlignment="1">
      <alignment vertical="center" wrapText="1"/>
    </xf>
    <xf numFmtId="0" fontId="20" fillId="20" borderId="2" xfId="128" applyFont="1" applyFill="1" applyBorder="1" applyAlignment="1">
      <alignment horizontal="center" vertical="center" wrapText="1"/>
    </xf>
    <xf numFmtId="0" fontId="20" fillId="20" borderId="0" xfId="0" applyFont="1" applyFill="1"/>
    <xf numFmtId="0" fontId="20" fillId="0" borderId="0" xfId="128" applyFont="1" applyFill="1" applyBorder="1" applyAlignment="1">
      <alignment horizontal="center" vertical="center" wrapText="1"/>
    </xf>
    <xf numFmtId="4" fontId="20" fillId="20" borderId="3" xfId="8" applyNumberFormat="1" applyFont="1" applyFill="1" applyBorder="1" applyAlignment="1">
      <alignment horizontal="center" vertical="center" wrapText="1"/>
    </xf>
    <xf numFmtId="0" fontId="56" fillId="0" borderId="3" xfId="128" applyFont="1" applyFill="1" applyBorder="1" applyAlignment="1">
      <alignment horizontal="center" vertical="center" wrapText="1"/>
    </xf>
    <xf numFmtId="0" fontId="27" fillId="0" borderId="4" xfId="0" applyFont="1" applyFill="1" applyBorder="1" applyAlignment="1">
      <alignment horizontal="center" vertical="center"/>
    </xf>
    <xf numFmtId="0" fontId="27" fillId="0" borderId="3" xfId="0" applyFont="1" applyFill="1" applyBorder="1" applyAlignment="1">
      <alignment horizontal="center" vertical="center" wrapText="1"/>
    </xf>
    <xf numFmtId="0" fontId="27" fillId="0" borderId="11" xfId="0" applyFont="1" applyFill="1" applyBorder="1" applyAlignment="1">
      <alignment horizontal="center" vertical="center"/>
    </xf>
    <xf numFmtId="0" fontId="19" fillId="3" borderId="3" xfId="0" applyFont="1" applyFill="1" applyBorder="1" applyAlignment="1">
      <alignment horizontal="center" vertical="center" wrapText="1"/>
    </xf>
    <xf numFmtId="0" fontId="19" fillId="3" borderId="3" xfId="0" applyNumberFormat="1" applyFont="1" applyFill="1" applyBorder="1" applyAlignment="1">
      <alignment horizontal="center" vertical="center" wrapText="1"/>
    </xf>
    <xf numFmtId="0" fontId="19" fillId="3" borderId="4" xfId="0" applyFont="1" applyFill="1" applyBorder="1" applyAlignment="1">
      <alignment horizontal="center" vertical="center" wrapText="1"/>
    </xf>
    <xf numFmtId="0" fontId="49" fillId="15" borderId="3" xfId="0"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20" fillId="0" borderId="4" xfId="0" applyFont="1" applyBorder="1" applyAlignment="1">
      <alignment horizontal="left" vertical="center" wrapText="1"/>
    </xf>
    <xf numFmtId="0" fontId="20" fillId="0" borderId="4" xfId="0" applyNumberFormat="1" applyFont="1" applyFill="1" applyBorder="1" applyAlignment="1">
      <alignment horizontal="left" vertical="center" wrapText="1"/>
    </xf>
    <xf numFmtId="0" fontId="20" fillId="15" borderId="4" xfId="0" applyNumberFormat="1" applyFont="1" applyFill="1" applyBorder="1" applyAlignment="1">
      <alignment horizontal="center" vertical="center" wrapText="1"/>
    </xf>
    <xf numFmtId="0" fontId="20" fillId="15" borderId="11"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15" borderId="4" xfId="0" applyNumberFormat="1" applyFont="1" applyFill="1" applyBorder="1" applyAlignment="1">
      <alignment horizontal="left" vertical="center" wrapText="1"/>
    </xf>
    <xf numFmtId="0" fontId="20" fillId="15" borderId="11" xfId="0" applyNumberFormat="1" applyFont="1" applyFill="1" applyBorder="1" applyAlignment="1">
      <alignment horizontal="left" vertical="center" wrapText="1"/>
    </xf>
    <xf numFmtId="0" fontId="21" fillId="0" borderId="0" xfId="0" applyFont="1" applyBorder="1" applyAlignment="1">
      <alignment horizontal="left" vertical="center" wrapText="1"/>
    </xf>
    <xf numFmtId="0" fontId="20" fillId="0" borderId="5" xfId="0" applyFont="1" applyBorder="1" applyAlignment="1">
      <alignment horizontal="center" vertical="center"/>
    </xf>
    <xf numFmtId="9" fontId="57" fillId="9" borderId="4" xfId="0" applyNumberFormat="1" applyFont="1" applyFill="1" applyBorder="1" applyAlignment="1">
      <alignment horizontal="center" vertical="center" textRotation="90"/>
    </xf>
    <xf numFmtId="0" fontId="58" fillId="0" borderId="3" xfId="0" applyFont="1" applyFill="1" applyBorder="1" applyAlignment="1">
      <alignment horizontal="center" vertical="center"/>
    </xf>
    <xf numFmtId="0" fontId="58" fillId="0" borderId="4" xfId="0" applyFont="1" applyFill="1" applyBorder="1" applyAlignment="1">
      <alignment horizontal="center" vertical="center" wrapText="1"/>
    </xf>
    <xf numFmtId="0" fontId="58" fillId="0" borderId="4" xfId="0" applyFont="1" applyFill="1" applyBorder="1" applyAlignment="1">
      <alignment horizontal="center" vertical="center"/>
    </xf>
    <xf numFmtId="0" fontId="58" fillId="0" borderId="4" xfId="0" applyFont="1" applyFill="1" applyBorder="1" applyAlignment="1">
      <alignment horizontal="left" vertical="center" wrapText="1"/>
    </xf>
    <xf numFmtId="0" fontId="58" fillId="0" borderId="3" xfId="0" applyFont="1" applyFill="1" applyBorder="1" applyAlignment="1">
      <alignment horizontal="center" vertical="center" wrapText="1"/>
    </xf>
    <xf numFmtId="0" fontId="55" fillId="20" borderId="3" xfId="128" applyFont="1" applyFill="1" applyBorder="1" applyAlignment="1">
      <alignment horizontal="center" vertical="center" wrapText="1"/>
    </xf>
    <xf numFmtId="9" fontId="58" fillId="0" borderId="3" xfId="0" applyNumberFormat="1" applyFont="1" applyFill="1" applyBorder="1" applyAlignment="1">
      <alignment horizontal="center" vertical="center" wrapText="1"/>
    </xf>
    <xf numFmtId="168" fontId="55" fillId="0" borderId="3" xfId="0" applyNumberFormat="1" applyFont="1" applyFill="1" applyBorder="1" applyAlignment="1">
      <alignment horizontal="center" vertical="center" wrapText="1"/>
    </xf>
    <xf numFmtId="0" fontId="55" fillId="12" borderId="3" xfId="128" applyFont="1" applyFill="1" applyBorder="1" applyAlignment="1">
      <alignment horizontal="center" vertical="center" wrapText="1"/>
    </xf>
    <xf numFmtId="0" fontId="58" fillId="0" borderId="3" xfId="0" applyNumberFormat="1" applyFont="1" applyFill="1" applyBorder="1" applyAlignment="1">
      <alignment horizontal="center" vertical="center" wrapText="1"/>
    </xf>
    <xf numFmtId="2" fontId="55" fillId="0" borderId="3" xfId="0" applyNumberFormat="1" applyFont="1" applyFill="1" applyBorder="1" applyAlignment="1">
      <alignment horizontal="center" vertical="center" wrapText="1"/>
    </xf>
    <xf numFmtId="0" fontId="59" fillId="0" borderId="3" xfId="0" applyNumberFormat="1" applyFont="1" applyFill="1" applyBorder="1" applyAlignment="1">
      <alignment horizontal="center" vertical="center" wrapText="1"/>
    </xf>
    <xf numFmtId="0" fontId="59" fillId="20" borderId="3" xfId="128" applyFont="1" applyFill="1" applyBorder="1" applyAlignment="1">
      <alignment horizontal="center" vertical="center" wrapText="1"/>
    </xf>
    <xf numFmtId="9" fontId="27" fillId="0" borderId="3" xfId="0" applyNumberFormat="1" applyFont="1" applyFill="1" applyBorder="1" applyAlignment="1">
      <alignment horizontal="center" vertical="center" wrapText="1"/>
    </xf>
    <xf numFmtId="168" fontId="59" fillId="0" borderId="3" xfId="0" applyNumberFormat="1" applyFont="1" applyFill="1" applyBorder="1" applyAlignment="1">
      <alignment horizontal="center" vertical="center" wrapText="1"/>
    </xf>
    <xf numFmtId="0" fontId="59" fillId="12" borderId="3" xfId="128" applyFont="1" applyFill="1" applyBorder="1" applyAlignment="1">
      <alignment horizontal="center" vertical="center" wrapText="1"/>
    </xf>
    <xf numFmtId="0" fontId="27" fillId="0" borderId="3" xfId="0" applyNumberFormat="1" applyFont="1" applyFill="1" applyBorder="1" applyAlignment="1">
      <alignment horizontal="center" vertical="center" wrapText="1"/>
    </xf>
    <xf numFmtId="2" fontId="59" fillId="0" borderId="3" xfId="0" applyNumberFormat="1" applyFont="1" applyFill="1" applyBorder="1" applyAlignment="1">
      <alignment horizontal="center" vertical="center" wrapText="1"/>
    </xf>
    <xf numFmtId="0" fontId="59" fillId="0" borderId="3" xfId="0" applyFont="1" applyFill="1" applyBorder="1" applyAlignment="1">
      <alignment horizontal="center" vertical="center" wrapText="1"/>
    </xf>
    <xf numFmtId="9" fontId="60" fillId="0" borderId="3" xfId="140" applyFont="1" applyFill="1" applyBorder="1" applyAlignment="1" applyProtection="1">
      <alignment horizontal="center" vertical="center" wrapText="1"/>
    </xf>
    <xf numFmtId="174" fontId="60" fillId="0" borderId="3" xfId="10" applyNumberFormat="1" applyFont="1" applyFill="1" applyBorder="1" applyAlignment="1" applyProtection="1">
      <alignment horizontal="center" vertical="center" wrapText="1"/>
    </xf>
    <xf numFmtId="9" fontId="57" fillId="14" borderId="3" xfId="0" applyNumberFormat="1" applyFont="1" applyFill="1" applyBorder="1" applyAlignment="1">
      <alignment horizontal="center" vertical="center" textRotation="90"/>
    </xf>
    <xf numFmtId="0" fontId="58" fillId="14" borderId="3" xfId="0" applyFont="1" applyFill="1" applyBorder="1" applyAlignment="1">
      <alignment horizontal="center" vertical="center"/>
    </xf>
    <xf numFmtId="0" fontId="58" fillId="14" borderId="3" xfId="0" applyFont="1" applyFill="1" applyBorder="1" applyAlignment="1">
      <alignment horizontal="center" vertical="center" wrapText="1"/>
    </xf>
    <xf numFmtId="0" fontId="55" fillId="14" borderId="3" xfId="0" quotePrefix="1" applyNumberFormat="1" applyFont="1" applyFill="1" applyBorder="1" applyAlignment="1">
      <alignment horizontal="left" vertical="center" wrapText="1"/>
    </xf>
    <xf numFmtId="0" fontId="55" fillId="14" borderId="3" xfId="128" applyFont="1" applyFill="1" applyBorder="1" applyAlignment="1">
      <alignment horizontal="center" vertical="center" wrapText="1"/>
    </xf>
    <xf numFmtId="9" fontId="58" fillId="14" borderId="3" xfId="0" applyNumberFormat="1" applyFont="1" applyFill="1" applyBorder="1" applyAlignment="1">
      <alignment horizontal="center" vertical="center" wrapText="1"/>
    </xf>
    <xf numFmtId="168" fontId="55" fillId="14" borderId="3" xfId="0" applyNumberFormat="1" applyFont="1" applyFill="1" applyBorder="1" applyAlignment="1">
      <alignment horizontal="center" vertical="center" wrapText="1"/>
    </xf>
    <xf numFmtId="0" fontId="58" fillId="14" borderId="3" xfId="0" applyNumberFormat="1" applyFont="1" applyFill="1" applyBorder="1" applyAlignment="1">
      <alignment horizontal="center" vertical="center" wrapText="1"/>
    </xf>
    <xf numFmtId="2" fontId="55" fillId="14" borderId="3" xfId="0" applyNumberFormat="1" applyFont="1" applyFill="1" applyBorder="1" applyAlignment="1">
      <alignment horizontal="center" vertical="center" wrapText="1"/>
    </xf>
    <xf numFmtId="0" fontId="55" fillId="14" borderId="3" xfId="0" applyFont="1" applyFill="1" applyBorder="1" applyAlignment="1">
      <alignment horizontal="center" vertical="center" wrapText="1"/>
    </xf>
    <xf numFmtId="9" fontId="61" fillId="14" borderId="3" xfId="140" applyFont="1" applyFill="1" applyBorder="1" applyAlignment="1" applyProtection="1">
      <alignment horizontal="center" vertical="center" wrapText="1"/>
    </xf>
    <xf numFmtId="174" fontId="61" fillId="14" borderId="3" xfId="10" applyNumberFormat="1" applyFont="1" applyFill="1" applyBorder="1" applyAlignment="1" applyProtection="1">
      <alignment horizontal="center" vertical="center" wrapText="1"/>
    </xf>
    <xf numFmtId="0" fontId="55" fillId="0" borderId="3" xfId="0" applyNumberFormat="1" applyFont="1" applyFill="1" applyBorder="1" applyAlignment="1">
      <alignment vertical="center" wrapText="1"/>
    </xf>
    <xf numFmtId="0" fontId="55" fillId="15" borderId="3" xfId="0" applyNumberFormat="1" applyFont="1" applyFill="1" applyBorder="1" applyAlignment="1">
      <alignment horizontal="center" vertical="center" wrapText="1"/>
    </xf>
    <xf numFmtId="0" fontId="55" fillId="15" borderId="3" xfId="0" applyFont="1" applyFill="1" applyBorder="1" applyAlignment="1">
      <alignment horizontal="center" vertical="center"/>
    </xf>
    <xf numFmtId="0" fontId="55" fillId="0" borderId="11" xfId="0" applyNumberFormat="1" applyFont="1" applyFill="1" applyBorder="1" applyAlignment="1">
      <alignment horizontal="center" vertical="center" wrapText="1"/>
    </xf>
    <xf numFmtId="0" fontId="55" fillId="0" borderId="3" xfId="0" applyNumberFormat="1" applyFont="1" applyFill="1" applyBorder="1" applyAlignment="1">
      <alignment horizontal="center" vertical="center" wrapText="1"/>
    </xf>
    <xf numFmtId="0" fontId="55" fillId="0" borderId="3" xfId="0" applyFont="1" applyBorder="1" applyAlignment="1">
      <alignment horizontal="justify" vertical="center" wrapText="1"/>
    </xf>
    <xf numFmtId="0" fontId="55" fillId="0" borderId="3" xfId="0" applyFont="1" applyBorder="1" applyAlignment="1">
      <alignment vertical="center" wrapText="1"/>
    </xf>
    <xf numFmtId="0" fontId="55" fillId="0" borderId="3" xfId="0" applyFont="1" applyFill="1" applyBorder="1" applyAlignment="1">
      <alignment vertical="center" wrapText="1"/>
    </xf>
    <xf numFmtId="0" fontId="34" fillId="0" borderId="12" xfId="112" applyFont="1" applyFill="1" applyBorder="1" applyAlignment="1">
      <alignment horizontal="left" vertical="center"/>
    </xf>
    <xf numFmtId="0" fontId="19" fillId="11" borderId="3" xfId="112" applyFont="1" applyFill="1" applyBorder="1" applyAlignment="1">
      <alignment horizontal="center" vertical="center"/>
    </xf>
    <xf numFmtId="0" fontId="19" fillId="11" borderId="3" xfId="112" applyFont="1" applyFill="1" applyBorder="1" applyAlignment="1">
      <alignment horizontal="center" vertical="center" wrapText="1"/>
    </xf>
    <xf numFmtId="0" fontId="19" fillId="11" borderId="4" xfId="112" applyFont="1" applyFill="1" applyBorder="1" applyAlignment="1">
      <alignment horizontal="center" vertical="center" wrapText="1"/>
    </xf>
    <xf numFmtId="0" fontId="19" fillId="11" borderId="11" xfId="112" applyFont="1" applyFill="1" applyBorder="1" applyAlignment="1">
      <alignment horizontal="center" vertical="center" wrapText="1"/>
    </xf>
    <xf numFmtId="0" fontId="26" fillId="7" borderId="4" xfId="110" applyFont="1" applyFill="1" applyBorder="1" applyAlignment="1">
      <alignment horizontal="center" vertical="center" wrapText="1"/>
    </xf>
    <xf numFmtId="0" fontId="26" fillId="7" borderId="11" xfId="110" quotePrefix="1" applyFont="1" applyFill="1" applyBorder="1" applyAlignment="1">
      <alignment horizontal="center" vertical="center" wrapText="1"/>
    </xf>
    <xf numFmtId="168" fontId="19" fillId="11" borderId="3" xfId="133" applyNumberFormat="1" applyFont="1" applyFill="1" applyBorder="1" applyAlignment="1">
      <alignment horizontal="center" vertical="center" wrapText="1"/>
    </xf>
    <xf numFmtId="49" fontId="19" fillId="11" borderId="4" xfId="22" applyNumberFormat="1" applyFont="1" applyFill="1" applyBorder="1" applyAlignment="1">
      <alignment horizontal="center" vertical="center"/>
    </xf>
    <xf numFmtId="49" fontId="19" fillId="11" borderId="11" xfId="22" applyNumberFormat="1" applyFont="1" applyFill="1" applyBorder="1" applyAlignment="1">
      <alignment horizontal="center" vertical="center"/>
    </xf>
    <xf numFmtId="0" fontId="19" fillId="11" borderId="3" xfId="112" applyNumberFormat="1" applyFont="1" applyFill="1" applyBorder="1" applyAlignment="1">
      <alignment horizontal="center" vertical="center" wrapText="1"/>
    </xf>
    <xf numFmtId="0" fontId="26" fillId="10" borderId="4" xfId="110" quotePrefix="1" applyFont="1" applyFill="1" applyBorder="1" applyAlignment="1">
      <alignment horizontal="center" vertical="center" wrapText="1"/>
    </xf>
    <xf numFmtId="0" fontId="26" fillId="10" borderId="11" xfId="110" quotePrefix="1" applyFont="1" applyFill="1" applyBorder="1" applyAlignment="1">
      <alignment horizontal="center" vertical="center" wrapText="1"/>
    </xf>
    <xf numFmtId="0" fontId="26" fillId="10" borderId="4" xfId="110" applyFont="1" applyFill="1" applyBorder="1" applyAlignment="1">
      <alignment horizontal="center" vertical="center" wrapText="1"/>
    </xf>
    <xf numFmtId="0" fontId="19" fillId="10" borderId="3" xfId="112" applyFont="1" applyFill="1" applyBorder="1" applyAlignment="1">
      <alignment horizontal="center" vertical="center" textRotation="90"/>
    </xf>
    <xf numFmtId="0" fontId="19" fillId="10" borderId="4" xfId="112" applyFont="1" applyFill="1" applyBorder="1" applyAlignment="1">
      <alignment horizontal="center" vertical="center" textRotation="90"/>
    </xf>
    <xf numFmtId="9" fontId="20" fillId="10" borderId="3" xfId="112" applyNumberFormat="1" applyFont="1" applyFill="1" applyBorder="1" applyAlignment="1">
      <alignment horizontal="center" vertical="center" textRotation="90"/>
    </xf>
    <xf numFmtId="9" fontId="20" fillId="10" borderId="4" xfId="112" applyNumberFormat="1" applyFont="1" applyFill="1" applyBorder="1" applyAlignment="1">
      <alignment horizontal="center" vertical="center" textRotation="90"/>
    </xf>
    <xf numFmtId="9" fontId="19" fillId="0" borderId="4" xfId="112" applyNumberFormat="1" applyFont="1" applyFill="1" applyBorder="1" applyAlignment="1">
      <alignment horizontal="center" vertical="center" textRotation="90" wrapText="1"/>
    </xf>
    <xf numFmtId="9" fontId="19" fillId="0" borderId="11" xfId="112" applyNumberFormat="1" applyFont="1" applyFill="1" applyBorder="1" applyAlignment="1">
      <alignment horizontal="center" vertical="center" textRotation="90" wrapText="1"/>
    </xf>
    <xf numFmtId="0" fontId="20" fillId="0" borderId="4" xfId="112" applyFont="1" applyFill="1" applyBorder="1" applyAlignment="1">
      <alignment horizontal="justify" vertical="center" wrapText="1"/>
    </xf>
    <xf numFmtId="0" fontId="20" fillId="0" borderId="9" xfId="112" applyFont="1" applyFill="1" applyBorder="1" applyAlignment="1">
      <alignment horizontal="justify" vertical="center" wrapText="1"/>
    </xf>
    <xf numFmtId="9" fontId="20" fillId="0" borderId="4" xfId="112" applyNumberFormat="1" applyFont="1" applyFill="1" applyBorder="1" applyAlignment="1">
      <alignment horizontal="center" vertical="center" wrapText="1"/>
    </xf>
    <xf numFmtId="9" fontId="20" fillId="0" borderId="9" xfId="112" applyNumberFormat="1" applyFont="1" applyFill="1" applyBorder="1" applyAlignment="1">
      <alignment horizontal="center" vertical="center" wrapText="1"/>
    </xf>
    <xf numFmtId="9" fontId="19" fillId="0" borderId="3" xfId="112" applyNumberFormat="1" applyFont="1" applyFill="1" applyBorder="1" applyAlignment="1">
      <alignment horizontal="center" vertical="center" textRotation="90" wrapText="1"/>
    </xf>
    <xf numFmtId="0" fontId="20" fillId="0" borderId="3" xfId="112" applyFont="1" applyFill="1" applyBorder="1" applyAlignment="1">
      <alignment horizontal="justify" vertical="center" wrapText="1"/>
    </xf>
    <xf numFmtId="9" fontId="20" fillId="0" borderId="3" xfId="112" applyNumberFormat="1" applyFont="1" applyFill="1" applyBorder="1" applyAlignment="1">
      <alignment horizontal="center" vertical="center" wrapText="1"/>
    </xf>
    <xf numFmtId="0" fontId="19" fillId="10" borderId="11" xfId="112" applyFont="1" applyFill="1" applyBorder="1" applyAlignment="1">
      <alignment horizontal="center" vertical="center" textRotation="90"/>
    </xf>
    <xf numFmtId="9" fontId="20" fillId="10" borderId="11" xfId="112" applyNumberFormat="1" applyFont="1" applyFill="1" applyBorder="1" applyAlignment="1">
      <alignment horizontal="center" vertical="center" textRotation="90"/>
    </xf>
    <xf numFmtId="0" fontId="19" fillId="10" borderId="9" xfId="112" applyFont="1" applyFill="1" applyBorder="1" applyAlignment="1">
      <alignment horizontal="center" vertical="center" textRotation="90"/>
    </xf>
    <xf numFmtId="9" fontId="20" fillId="10" borderId="9" xfId="112" applyNumberFormat="1" applyFont="1" applyFill="1" applyBorder="1" applyAlignment="1">
      <alignment horizontal="center" vertical="center" textRotation="90"/>
    </xf>
    <xf numFmtId="0" fontId="19" fillId="0" borderId="4" xfId="112" applyFont="1" applyFill="1" applyBorder="1" applyAlignment="1">
      <alignment horizontal="center" vertical="center" textRotation="90" wrapText="1"/>
    </xf>
    <xf numFmtId="0" fontId="19" fillId="0" borderId="9" xfId="112" applyFont="1" applyFill="1" applyBorder="1" applyAlignment="1">
      <alignment horizontal="center" vertical="center" textRotation="90" wrapText="1"/>
    </xf>
    <xf numFmtId="9" fontId="19" fillId="0" borderId="4" xfId="112" applyNumberFormat="1" applyFont="1" applyFill="1" applyBorder="1" applyAlignment="1">
      <alignment horizontal="center" vertical="center" textRotation="90"/>
    </xf>
    <xf numFmtId="9" fontId="19" fillId="0" borderId="11" xfId="112" applyNumberFormat="1" applyFont="1" applyFill="1" applyBorder="1" applyAlignment="1">
      <alignment horizontal="center" vertical="center" textRotation="90"/>
    </xf>
    <xf numFmtId="0" fontId="20" fillId="0" borderId="4" xfId="112" applyFont="1" applyFill="1" applyBorder="1" applyAlignment="1">
      <alignment horizontal="left" vertical="center" wrapText="1"/>
    </xf>
    <xf numFmtId="0" fontId="20" fillId="0" borderId="11" xfId="112" applyFont="1" applyFill="1" applyBorder="1" applyAlignment="1">
      <alignment horizontal="left" vertical="center" wrapText="1"/>
    </xf>
    <xf numFmtId="9" fontId="20" fillId="0" borderId="11" xfId="112" applyNumberFormat="1" applyFont="1" applyFill="1" applyBorder="1" applyAlignment="1">
      <alignment horizontal="center" vertical="center" wrapText="1"/>
    </xf>
    <xf numFmtId="9" fontId="19" fillId="0" borderId="9" xfId="112" applyNumberFormat="1" applyFont="1" applyFill="1" applyBorder="1" applyAlignment="1">
      <alignment horizontal="center" vertical="center" textRotation="90"/>
    </xf>
    <xf numFmtId="0" fontId="20" fillId="4" borderId="4" xfId="112" applyFont="1" applyFill="1" applyBorder="1" applyAlignment="1">
      <alignment horizontal="justify" vertical="center" wrapText="1"/>
    </xf>
    <xf numFmtId="0" fontId="20" fillId="4" borderId="9" xfId="112" applyFont="1" applyFill="1" applyBorder="1" applyAlignment="1">
      <alignment horizontal="justify" vertical="center" wrapText="1"/>
    </xf>
    <xf numFmtId="0" fontId="20" fillId="0" borderId="4" xfId="112" applyFont="1" applyFill="1" applyBorder="1" applyAlignment="1">
      <alignment horizontal="center" vertical="center" wrapText="1"/>
    </xf>
    <xf numFmtId="0" fontId="20" fillId="0" borderId="11" xfId="112" applyFont="1" applyFill="1" applyBorder="1" applyAlignment="1">
      <alignment horizontal="center" vertical="center" wrapText="1"/>
    </xf>
    <xf numFmtId="0" fontId="20" fillId="0" borderId="11" xfId="112" applyFont="1" applyFill="1" applyBorder="1" applyAlignment="1">
      <alignment horizontal="justify" vertical="center" wrapText="1"/>
    </xf>
    <xf numFmtId="0" fontId="19" fillId="0" borderId="0" xfId="0" applyFont="1" applyBorder="1" applyAlignment="1">
      <alignment horizontal="left" vertical="center" wrapText="1"/>
    </xf>
    <xf numFmtId="0" fontId="21" fillId="0" borderId="0" xfId="0" applyFont="1" applyBorder="1" applyAlignment="1">
      <alignment horizontal="left" vertical="center" wrapText="1"/>
    </xf>
    <xf numFmtId="0" fontId="20" fillId="0" borderId="12" xfId="0" applyFont="1" applyBorder="1" applyAlignment="1">
      <alignment horizontal="center" vertical="center" wrapText="1"/>
    </xf>
    <xf numFmtId="0" fontId="19" fillId="3" borderId="3" xfId="0" applyNumberFormat="1" applyFont="1" applyFill="1" applyBorder="1" applyAlignment="1">
      <alignment horizontal="center" vertical="center" wrapText="1"/>
    </xf>
    <xf numFmtId="0" fontId="20" fillId="0" borderId="4" xfId="0" applyNumberFormat="1" applyFont="1" applyFill="1" applyBorder="1" applyAlignment="1">
      <alignment horizontal="center" vertical="center" wrapText="1"/>
    </xf>
    <xf numFmtId="0" fontId="20" fillId="0" borderId="9" xfId="0" applyNumberFormat="1" applyFont="1" applyFill="1" applyBorder="1" applyAlignment="1">
      <alignment horizontal="center" vertical="center" wrapText="1"/>
    </xf>
    <xf numFmtId="0" fontId="20" fillId="0" borderId="4" xfId="0" applyNumberFormat="1" applyFont="1" applyFill="1" applyBorder="1" applyAlignment="1">
      <alignment horizontal="left" vertical="center" wrapText="1"/>
    </xf>
    <xf numFmtId="0" fontId="20" fillId="0" borderId="9" xfId="0" applyNumberFormat="1" applyFont="1" applyFill="1" applyBorder="1" applyAlignment="1">
      <alignment horizontal="left" vertical="center" wrapText="1"/>
    </xf>
    <xf numFmtId="0" fontId="20" fillId="0" borderId="11" xfId="0" applyNumberFormat="1" applyFont="1" applyFill="1" applyBorder="1" applyAlignment="1">
      <alignment horizontal="left" vertical="center" wrapText="1"/>
    </xf>
    <xf numFmtId="0" fontId="19" fillId="3" borderId="9" xfId="0" applyNumberFormat="1" applyFont="1" applyFill="1" applyBorder="1" applyAlignment="1">
      <alignment horizontal="center" vertical="center" wrapText="1"/>
    </xf>
    <xf numFmtId="0" fontId="19" fillId="3" borderId="4" xfId="0" applyFont="1" applyFill="1" applyBorder="1" applyAlignment="1">
      <alignment horizontal="center" vertical="center" wrapText="1"/>
    </xf>
    <xf numFmtId="0" fontId="19" fillId="3" borderId="9" xfId="0" applyFont="1" applyFill="1" applyBorder="1" applyAlignment="1">
      <alignment horizontal="center" vertical="center" wrapText="1"/>
    </xf>
    <xf numFmtId="0" fontId="19" fillId="3" borderId="4" xfId="0" applyNumberFormat="1" applyFont="1" applyFill="1" applyBorder="1" applyAlignment="1">
      <alignment horizontal="center" vertical="center" wrapText="1"/>
    </xf>
    <xf numFmtId="0" fontId="20" fillId="0" borderId="4" xfId="0" applyFont="1" applyBorder="1" applyAlignment="1">
      <alignment horizontal="center" vertical="center" wrapText="1"/>
    </xf>
    <xf numFmtId="0" fontId="20" fillId="0" borderId="9" xfId="0" applyFont="1" applyBorder="1" applyAlignment="1">
      <alignment horizontal="center" vertical="center" wrapText="1"/>
    </xf>
    <xf numFmtId="0" fontId="20" fillId="0" borderId="4" xfId="0" applyFont="1" applyBorder="1" applyAlignment="1">
      <alignment horizontal="left" vertical="center" wrapText="1"/>
    </xf>
    <xf numFmtId="0" fontId="20" fillId="0" borderId="9" xfId="0" applyFont="1" applyBorder="1" applyAlignment="1">
      <alignment horizontal="left" vertical="center" wrapText="1"/>
    </xf>
    <xf numFmtId="0" fontId="20" fillId="0" borderId="11" xfId="0" applyFont="1" applyBorder="1" applyAlignment="1">
      <alignment horizontal="center" vertical="center" wrapText="1"/>
    </xf>
    <xf numFmtId="0" fontId="20" fillId="0" borderId="4" xfId="0" applyNumberFormat="1" applyFont="1" applyBorder="1" applyAlignment="1">
      <alignment horizontal="left" vertical="center" wrapText="1"/>
    </xf>
    <xf numFmtId="0" fontId="20" fillId="0" borderId="9" xfId="0" applyNumberFormat="1" applyFont="1" applyBorder="1" applyAlignment="1">
      <alignment horizontal="left" vertical="center" wrapText="1"/>
    </xf>
    <xf numFmtId="0" fontId="20" fillId="0" borderId="11" xfId="0" applyNumberFormat="1" applyFont="1" applyBorder="1" applyAlignment="1">
      <alignment horizontal="left" vertical="center" wrapText="1"/>
    </xf>
    <xf numFmtId="0" fontId="20" fillId="0" borderId="4" xfId="0" applyFont="1" applyBorder="1" applyAlignment="1">
      <alignment horizontal="center" vertical="center"/>
    </xf>
    <xf numFmtId="0" fontId="20" fillId="0" borderId="9" xfId="0" applyFont="1" applyBorder="1" applyAlignment="1">
      <alignment horizontal="center" vertical="center"/>
    </xf>
    <xf numFmtId="0" fontId="20" fillId="0" borderId="11" xfId="0" applyFont="1" applyBorder="1" applyAlignment="1">
      <alignment horizontal="center" vertical="center"/>
    </xf>
    <xf numFmtId="0" fontId="20" fillId="0" borderId="11" xfId="0" applyFont="1" applyBorder="1" applyAlignment="1">
      <alignment horizontal="left" vertical="center" wrapText="1"/>
    </xf>
    <xf numFmtId="0" fontId="20" fillId="0" borderId="4" xfId="0" quotePrefix="1" applyFont="1" applyBorder="1" applyAlignment="1">
      <alignment horizontal="left" vertical="center" wrapText="1"/>
    </xf>
    <xf numFmtId="0" fontId="20" fillId="0" borderId="9" xfId="0" quotePrefix="1" applyFont="1" applyBorder="1" applyAlignment="1">
      <alignment horizontal="left" vertical="center" wrapText="1"/>
    </xf>
    <xf numFmtId="0" fontId="20" fillId="0" borderId="11" xfId="0" quotePrefix="1" applyFont="1" applyBorder="1" applyAlignment="1">
      <alignment horizontal="left" vertical="center" wrapText="1"/>
    </xf>
    <xf numFmtId="0" fontId="20" fillId="15" borderId="4" xfId="0" applyNumberFormat="1" applyFont="1" applyFill="1" applyBorder="1" applyAlignment="1">
      <alignment horizontal="center" vertical="center" wrapText="1"/>
    </xf>
    <xf numFmtId="0" fontId="20" fillId="15" borderId="9" xfId="0" applyNumberFormat="1" applyFont="1" applyFill="1" applyBorder="1" applyAlignment="1">
      <alignment horizontal="center" vertical="center" wrapText="1"/>
    </xf>
    <xf numFmtId="0" fontId="20" fillId="15" borderId="11" xfId="0" applyNumberFormat="1" applyFont="1" applyFill="1" applyBorder="1" applyAlignment="1">
      <alignment horizontal="center" vertical="center" wrapText="1"/>
    </xf>
    <xf numFmtId="0" fontId="20" fillId="0" borderId="11" xfId="0" applyNumberFormat="1" applyFont="1" applyFill="1" applyBorder="1" applyAlignment="1">
      <alignment horizontal="center" vertical="center" wrapText="1"/>
    </xf>
    <xf numFmtId="0" fontId="19" fillId="3" borderId="11" xfId="0" applyFont="1" applyFill="1" applyBorder="1" applyAlignment="1">
      <alignment horizontal="center" vertical="center" wrapText="1"/>
    </xf>
    <xf numFmtId="0" fontId="19" fillId="3" borderId="11" xfId="0" applyNumberFormat="1" applyFont="1" applyFill="1" applyBorder="1" applyAlignment="1">
      <alignment horizontal="center" vertical="center" wrapText="1"/>
    </xf>
    <xf numFmtId="0" fontId="20" fillId="0" borderId="3" xfId="0" applyNumberFormat="1" applyFont="1" applyFill="1" applyBorder="1" applyAlignment="1">
      <alignment horizontal="center" vertical="center" wrapText="1"/>
    </xf>
    <xf numFmtId="0" fontId="20" fillId="0" borderId="3" xfId="0" applyNumberFormat="1" applyFont="1" applyFill="1" applyBorder="1" applyAlignment="1">
      <alignment horizontal="left" vertical="center" wrapText="1"/>
    </xf>
    <xf numFmtId="0" fontId="20" fillId="15" borderId="4" xfId="0" applyNumberFormat="1" applyFont="1" applyFill="1" applyBorder="1" applyAlignment="1">
      <alignment horizontal="left" vertical="center" wrapText="1"/>
    </xf>
    <xf numFmtId="0" fontId="20" fillId="15" borderId="9" xfId="0" applyNumberFormat="1" applyFont="1" applyFill="1" applyBorder="1" applyAlignment="1">
      <alignment horizontal="left" vertical="center" wrapText="1"/>
    </xf>
    <xf numFmtId="0" fontId="20" fillId="15" borderId="11" xfId="0" applyNumberFormat="1" applyFont="1" applyFill="1" applyBorder="1" applyAlignment="1">
      <alignment horizontal="left" vertical="center" wrapText="1"/>
    </xf>
    <xf numFmtId="0" fontId="20" fillId="0" borderId="4" xfId="0" applyFont="1" applyFill="1" applyBorder="1" applyAlignment="1">
      <alignment horizontal="left" vertical="center" wrapText="1"/>
    </xf>
    <xf numFmtId="0" fontId="20" fillId="0" borderId="9" xfId="0" applyFont="1" applyFill="1" applyBorder="1" applyAlignment="1">
      <alignment horizontal="left" vertical="center" wrapText="1"/>
    </xf>
    <xf numFmtId="0" fontId="20" fillId="0" borderId="11" xfId="0" applyFont="1" applyFill="1" applyBorder="1" applyAlignment="1">
      <alignment horizontal="left" vertical="center" wrapText="1"/>
    </xf>
    <xf numFmtId="0" fontId="49" fillId="15" borderId="4" xfId="0" applyNumberFormat="1" applyFont="1" applyFill="1" applyBorder="1" applyAlignment="1">
      <alignment horizontal="center" vertical="center" wrapText="1"/>
    </xf>
    <xf numFmtId="0" fontId="49" fillId="15" borderId="9" xfId="0" applyNumberFormat="1" applyFont="1" applyFill="1" applyBorder="1" applyAlignment="1">
      <alignment horizontal="center" vertical="center" wrapText="1"/>
    </xf>
    <xf numFmtId="0" fontId="49" fillId="15" borderId="4" xfId="0" applyNumberFormat="1" applyFont="1" applyFill="1" applyBorder="1" applyAlignment="1">
      <alignment horizontal="left" vertical="center" wrapText="1"/>
    </xf>
    <xf numFmtId="0" fontId="49" fillId="15" borderId="9" xfId="0" applyNumberFormat="1" applyFont="1" applyFill="1" applyBorder="1" applyAlignment="1">
      <alignment horizontal="left" vertical="center" wrapText="1"/>
    </xf>
    <xf numFmtId="0" fontId="49" fillId="15" borderId="11" xfId="0" applyNumberFormat="1" applyFont="1" applyFill="1" applyBorder="1" applyAlignment="1">
      <alignment horizontal="left" vertical="center" wrapText="1"/>
    </xf>
    <xf numFmtId="0" fontId="49" fillId="15" borderId="3" xfId="0" applyFont="1" applyFill="1" applyBorder="1" applyAlignment="1">
      <alignment horizontal="center" vertical="center" wrapText="1"/>
    </xf>
    <xf numFmtId="0" fontId="49" fillId="15" borderId="4" xfId="0" applyFont="1" applyFill="1" applyBorder="1" applyAlignment="1">
      <alignment horizontal="left" vertical="center" wrapText="1"/>
    </xf>
    <xf numFmtId="0" fontId="49" fillId="15" borderId="9" xfId="0" applyFont="1" applyFill="1" applyBorder="1" applyAlignment="1">
      <alignment horizontal="left" vertical="center" wrapText="1"/>
    </xf>
    <xf numFmtId="0" fontId="49" fillId="15" borderId="11" xfId="0" applyFont="1" applyFill="1" applyBorder="1" applyAlignment="1">
      <alignment horizontal="left" vertical="center" wrapText="1"/>
    </xf>
    <xf numFmtId="0" fontId="49" fillId="15" borderId="11" xfId="0" applyNumberFormat="1" applyFont="1" applyFill="1" applyBorder="1" applyAlignment="1">
      <alignment horizontal="center" vertical="center" wrapText="1"/>
    </xf>
    <xf numFmtId="0" fontId="49" fillId="15" borderId="4" xfId="0" applyNumberFormat="1" applyFont="1" applyFill="1" applyBorder="1" applyAlignment="1">
      <alignment vertical="center" wrapText="1"/>
    </xf>
    <xf numFmtId="0" fontId="49" fillId="15" borderId="9" xfId="0" applyNumberFormat="1" applyFont="1" applyFill="1" applyBorder="1" applyAlignment="1">
      <alignment vertical="center" wrapText="1"/>
    </xf>
    <xf numFmtId="0" fontId="49" fillId="15" borderId="11" xfId="0" applyNumberFormat="1" applyFont="1" applyFill="1" applyBorder="1" applyAlignment="1">
      <alignment vertical="center" wrapText="1"/>
    </xf>
    <xf numFmtId="0" fontId="19" fillId="3" borderId="3" xfId="0" applyFont="1" applyFill="1" applyBorder="1" applyAlignment="1">
      <alignment horizontal="center" vertical="center" wrapText="1"/>
    </xf>
    <xf numFmtId="0" fontId="49" fillId="15" borderId="4" xfId="0" quotePrefix="1" applyNumberFormat="1" applyFont="1" applyFill="1" applyBorder="1" applyAlignment="1">
      <alignment horizontal="left" vertical="center" wrapText="1"/>
    </xf>
    <xf numFmtId="0" fontId="49" fillId="15" borderId="11" xfId="0" quotePrefix="1" applyNumberFormat="1" applyFont="1" applyFill="1" applyBorder="1" applyAlignment="1">
      <alignment horizontal="left" vertical="center" wrapText="1"/>
    </xf>
    <xf numFmtId="0" fontId="19" fillId="4" borderId="5"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20" fillId="0" borderId="5" xfId="0" applyFont="1" applyBorder="1" applyAlignment="1">
      <alignment horizontal="center" vertical="center"/>
    </xf>
    <xf numFmtId="0" fontId="20" fillId="0" borderId="2" xfId="0" applyFont="1" applyBorder="1" applyAlignment="1">
      <alignment horizontal="center" vertical="center"/>
    </xf>
    <xf numFmtId="0" fontId="20" fillId="0" borderId="8" xfId="0" applyFont="1" applyBorder="1" applyAlignment="1">
      <alignment horizontal="center" vertical="center"/>
    </xf>
    <xf numFmtId="0" fontId="19" fillId="4" borderId="5" xfId="82" applyFont="1" applyFill="1" applyBorder="1" applyAlignment="1" applyProtection="1">
      <alignment horizontal="left" vertical="center" wrapText="1"/>
    </xf>
    <xf numFmtId="0" fontId="19" fillId="4" borderId="8" xfId="82" applyFont="1" applyFill="1" applyBorder="1" applyAlignment="1" applyProtection="1">
      <alignment horizontal="left" vertical="center" wrapText="1"/>
    </xf>
    <xf numFmtId="0" fontId="19" fillId="0" borderId="5" xfId="0" applyFont="1" applyBorder="1" applyAlignment="1">
      <alignment horizontal="center" vertical="center"/>
    </xf>
    <xf numFmtId="0" fontId="19" fillId="0" borderId="2" xfId="0" applyFont="1" applyBorder="1" applyAlignment="1">
      <alignment horizontal="center" vertical="center"/>
    </xf>
    <xf numFmtId="0" fontId="19" fillId="0" borderId="8" xfId="0" applyFont="1" applyBorder="1" applyAlignment="1">
      <alignment horizontal="center" vertical="center"/>
    </xf>
    <xf numFmtId="0" fontId="19" fillId="0" borderId="4" xfId="0" applyFont="1" applyFill="1" applyBorder="1" applyAlignment="1">
      <alignment horizontal="center" vertical="center" wrapText="1"/>
    </xf>
    <xf numFmtId="0" fontId="19" fillId="0" borderId="9" xfId="0" applyFont="1" applyFill="1" applyBorder="1" applyAlignment="1">
      <alignment horizontal="center" vertical="center" wrapText="1"/>
    </xf>
    <xf numFmtId="0" fontId="19" fillId="0" borderId="11" xfId="0" applyFont="1" applyFill="1" applyBorder="1" applyAlignment="1">
      <alignment horizontal="center" vertical="center" wrapText="1"/>
    </xf>
    <xf numFmtId="0" fontId="26" fillId="0" borderId="4" xfId="0" applyNumberFormat="1" applyFont="1" applyFill="1" applyBorder="1" applyAlignment="1">
      <alignment horizontal="center" vertical="center" wrapText="1"/>
    </xf>
    <xf numFmtId="0" fontId="26" fillId="0" borderId="9" xfId="0" applyNumberFormat="1" applyFont="1" applyFill="1" applyBorder="1" applyAlignment="1">
      <alignment horizontal="center" vertical="center" wrapText="1"/>
    </xf>
    <xf numFmtId="0" fontId="26" fillId="0" borderId="11" xfId="0" applyNumberFormat="1" applyFont="1" applyFill="1" applyBorder="1" applyAlignment="1">
      <alignment horizontal="center" vertical="center" wrapText="1"/>
    </xf>
    <xf numFmtId="0" fontId="19" fillId="4" borderId="6" xfId="82" applyFont="1" applyFill="1" applyBorder="1" applyAlignment="1" applyProtection="1">
      <alignment horizontal="center" vertical="center" wrapText="1"/>
    </xf>
    <xf numFmtId="0" fontId="19" fillId="4" borderId="14" xfId="82" applyFont="1" applyFill="1" applyBorder="1" applyAlignment="1" applyProtection="1">
      <alignment horizontal="center" vertical="center" wrapText="1"/>
    </xf>
    <xf numFmtId="0" fontId="19" fillId="4" borderId="13" xfId="82" applyFont="1" applyFill="1" applyBorder="1" applyAlignment="1" applyProtection="1">
      <alignment horizontal="center" vertical="center" wrapText="1"/>
    </xf>
    <xf numFmtId="0" fontId="19" fillId="4" borderId="10" xfId="82" applyFont="1" applyFill="1" applyBorder="1" applyAlignment="1" applyProtection="1">
      <alignment horizontal="center" vertical="center" wrapText="1"/>
    </xf>
    <xf numFmtId="0" fontId="19" fillId="4" borderId="12" xfId="82" applyFont="1" applyFill="1" applyBorder="1" applyAlignment="1" applyProtection="1">
      <alignment horizontal="center" vertical="center" wrapText="1"/>
    </xf>
    <xf numFmtId="0" fontId="19" fillId="4" borderId="17" xfId="82" applyFont="1" applyFill="1" applyBorder="1" applyAlignment="1" applyProtection="1">
      <alignment horizontal="center" vertical="center" wrapText="1"/>
    </xf>
    <xf numFmtId="0" fontId="27" fillId="0" borderId="4" xfId="0" applyFont="1" applyFill="1" applyBorder="1" applyAlignment="1">
      <alignment horizontal="left" vertical="center"/>
    </xf>
    <xf numFmtId="0" fontId="27" fillId="0" borderId="11" xfId="0" applyFont="1" applyFill="1" applyBorder="1" applyAlignment="1">
      <alignment horizontal="left" vertical="center"/>
    </xf>
    <xf numFmtId="9" fontId="19" fillId="5" borderId="4" xfId="129" applyFont="1" applyFill="1" applyBorder="1" applyAlignment="1">
      <alignment horizontal="center" vertical="center" textRotation="90" wrapText="1"/>
    </xf>
    <xf numFmtId="9" fontId="19" fillId="5" borderId="9" xfId="129" applyFont="1" applyFill="1" applyBorder="1" applyAlignment="1">
      <alignment horizontal="center" vertical="center" textRotation="90" wrapText="1"/>
    </xf>
    <xf numFmtId="0" fontId="19" fillId="0" borderId="13"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19" fillId="0" borderId="17"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2" xfId="0" applyFont="1" applyFill="1" applyBorder="1" applyAlignment="1">
      <alignment horizontal="center" vertical="center" wrapText="1"/>
    </xf>
    <xf numFmtId="0" fontId="26" fillId="0" borderId="4" xfId="0" applyFont="1" applyFill="1" applyBorder="1" applyAlignment="1">
      <alignment horizontal="center" vertical="center" wrapText="1"/>
    </xf>
    <xf numFmtId="0" fontId="26" fillId="0" borderId="9" xfId="0" applyFont="1" applyFill="1" applyBorder="1" applyAlignment="1">
      <alignment horizontal="center" vertical="center" wrapText="1"/>
    </xf>
    <xf numFmtId="0" fontId="26" fillId="0" borderId="11" xfId="0" applyFont="1" applyFill="1" applyBorder="1" applyAlignment="1">
      <alignment horizontal="center" vertical="center" wrapText="1"/>
    </xf>
    <xf numFmtId="0" fontId="19" fillId="0" borderId="3" xfId="0" applyFont="1" applyFill="1" applyBorder="1" applyAlignment="1">
      <alignment horizontal="center" vertical="center" wrapText="1"/>
    </xf>
    <xf numFmtId="0" fontId="19" fillId="0" borderId="5" xfId="0" applyFont="1" applyFill="1" applyBorder="1" applyAlignment="1">
      <alignment horizontal="center" vertical="center" wrapText="1"/>
    </xf>
    <xf numFmtId="0" fontId="19" fillId="0" borderId="2" xfId="0" applyFont="1" applyFill="1" applyBorder="1" applyAlignment="1">
      <alignment horizontal="center" vertical="center" wrapText="1"/>
    </xf>
    <xf numFmtId="0" fontId="19" fillId="0" borderId="8" xfId="0" applyFont="1" applyFill="1" applyBorder="1" applyAlignment="1">
      <alignment horizontal="center" vertical="center" wrapText="1"/>
    </xf>
    <xf numFmtId="0" fontId="26" fillId="0" borderId="13" xfId="0" applyFont="1" applyFill="1" applyBorder="1" applyAlignment="1">
      <alignment horizontal="center" vertical="center" wrapText="1"/>
    </xf>
    <xf numFmtId="0" fontId="26" fillId="0" borderId="16" xfId="0" applyFont="1" applyFill="1" applyBorder="1" applyAlignment="1">
      <alignment horizontal="center" vertical="center" wrapText="1"/>
    </xf>
    <xf numFmtId="0" fontId="26" fillId="0" borderId="17" xfId="0" applyFont="1" applyFill="1" applyBorder="1" applyAlignment="1">
      <alignment horizontal="center" vertical="center" wrapText="1"/>
    </xf>
    <xf numFmtId="9" fontId="19" fillId="5" borderId="11" xfId="129" applyFont="1" applyFill="1" applyBorder="1" applyAlignment="1">
      <alignment horizontal="center" vertical="center" textRotation="90" wrapText="1"/>
    </xf>
    <xf numFmtId="0" fontId="19" fillId="12" borderId="5" xfId="0" applyFont="1" applyFill="1" applyBorder="1" applyAlignment="1">
      <alignment horizontal="left" vertical="center"/>
    </xf>
    <xf numFmtId="0" fontId="19" fillId="12" borderId="2" xfId="0" applyFont="1" applyFill="1" applyBorder="1" applyAlignment="1">
      <alignment horizontal="left" vertical="center"/>
    </xf>
    <xf numFmtId="0" fontId="19" fillId="12" borderId="8" xfId="0" applyFont="1" applyFill="1" applyBorder="1" applyAlignment="1">
      <alignment horizontal="left" vertical="center"/>
    </xf>
    <xf numFmtId="9" fontId="19" fillId="14" borderId="9" xfId="0" applyNumberFormat="1" applyFont="1" applyFill="1" applyBorder="1" applyAlignment="1">
      <alignment horizontal="center" vertical="center" textRotation="90"/>
    </xf>
    <xf numFmtId="0" fontId="19" fillId="9" borderId="11" xfId="0" applyFont="1" applyFill="1" applyBorder="1" applyAlignment="1">
      <alignment horizontal="center" vertical="center" textRotation="90"/>
    </xf>
    <xf numFmtId="0" fontId="26" fillId="0" borderId="9" xfId="0" applyFont="1" applyFill="1" applyBorder="1" applyAlignment="1">
      <alignment horizontal="center" vertical="center"/>
    </xf>
    <xf numFmtId="0" fontId="26" fillId="0" borderId="11" xfId="0" applyFont="1" applyFill="1" applyBorder="1" applyAlignment="1">
      <alignment horizontal="center" vertical="center"/>
    </xf>
    <xf numFmtId="0" fontId="26" fillId="0" borderId="3" xfId="0" applyFont="1" applyFill="1" applyBorder="1" applyAlignment="1">
      <alignment horizontal="center" vertical="center"/>
    </xf>
    <xf numFmtId="0" fontId="38" fillId="0" borderId="3" xfId="0" applyFont="1" applyFill="1" applyBorder="1" applyAlignment="1">
      <alignment horizontal="center" vertical="center" wrapText="1"/>
    </xf>
    <xf numFmtId="0" fontId="38" fillId="0" borderId="4" xfId="0" applyFont="1" applyFill="1" applyBorder="1" applyAlignment="1">
      <alignment horizontal="center" vertical="center" wrapText="1"/>
    </xf>
    <xf numFmtId="0" fontId="38" fillId="0" borderId="11" xfId="0" applyFont="1" applyFill="1" applyBorder="1" applyAlignment="1">
      <alignment horizontal="center" vertical="center" wrapText="1"/>
    </xf>
    <xf numFmtId="9" fontId="19" fillId="14" borderId="3" xfId="0" applyNumberFormat="1" applyFont="1" applyFill="1" applyBorder="1" applyAlignment="1">
      <alignment horizontal="center" vertical="center" textRotation="90"/>
    </xf>
    <xf numFmtId="9" fontId="19" fillId="14" borderId="4" xfId="0" applyNumberFormat="1" applyFont="1" applyFill="1" applyBorder="1" applyAlignment="1">
      <alignment horizontal="center" vertical="center" textRotation="90"/>
    </xf>
    <xf numFmtId="0" fontId="26" fillId="0" borderId="16" xfId="0" applyFont="1" applyFill="1" applyBorder="1" applyAlignment="1">
      <alignment horizontal="center" vertical="center"/>
    </xf>
    <xf numFmtId="0" fontId="26" fillId="0" borderId="17" xfId="0" applyFont="1" applyFill="1" applyBorder="1" applyAlignment="1">
      <alignment horizontal="center" vertical="center"/>
    </xf>
    <xf numFmtId="0" fontId="38" fillId="4" borderId="4" xfId="0" applyNumberFormat="1" applyFont="1" applyFill="1" applyBorder="1" applyAlignment="1">
      <alignment horizontal="left" vertical="center" wrapText="1"/>
    </xf>
    <xf numFmtId="0" fontId="38" fillId="4" borderId="11" xfId="0" applyNumberFormat="1" applyFont="1" applyFill="1" applyBorder="1" applyAlignment="1">
      <alignment horizontal="left" vertical="center" wrapText="1"/>
    </xf>
    <xf numFmtId="0" fontId="26" fillId="0" borderId="3" xfId="0" applyFont="1" applyFill="1" applyBorder="1" applyAlignment="1">
      <alignment horizontal="center" vertical="center" wrapText="1"/>
    </xf>
    <xf numFmtId="0" fontId="26" fillId="6" borderId="5" xfId="0" applyNumberFormat="1" applyFont="1" applyFill="1" applyBorder="1" applyAlignment="1">
      <alignment horizontal="center" vertical="center" wrapText="1"/>
    </xf>
    <xf numFmtId="0" fontId="26" fillId="6" borderId="2" xfId="0" applyNumberFormat="1" applyFont="1" applyFill="1" applyBorder="1" applyAlignment="1">
      <alignment horizontal="center" vertical="center" wrapText="1"/>
    </xf>
    <xf numFmtId="0" fontId="26" fillId="6" borderId="8" xfId="0" applyNumberFormat="1" applyFont="1" applyFill="1" applyBorder="1" applyAlignment="1">
      <alignment horizontal="center" vertical="center" wrapText="1"/>
    </xf>
    <xf numFmtId="0" fontId="19" fillId="6" borderId="5" xfId="0" applyFont="1" applyFill="1" applyBorder="1" applyAlignment="1">
      <alignment horizontal="left" vertical="center" wrapText="1"/>
    </xf>
    <xf numFmtId="0" fontId="19" fillId="13" borderId="2" xfId="0" applyFont="1" applyFill="1" applyBorder="1" applyAlignment="1">
      <alignment horizontal="left" vertical="center" wrapText="1"/>
    </xf>
    <xf numFmtId="0" fontId="19" fillId="13" borderId="8" xfId="0" applyFont="1" applyFill="1" applyBorder="1" applyAlignment="1">
      <alignment horizontal="left" vertical="center" wrapText="1"/>
    </xf>
    <xf numFmtId="9" fontId="19" fillId="8" borderId="4" xfId="0" applyNumberFormat="1" applyFont="1" applyFill="1" applyBorder="1" applyAlignment="1">
      <alignment horizontal="center" vertical="center" textRotation="90"/>
    </xf>
    <xf numFmtId="9" fontId="19" fillId="8" borderId="9" xfId="0" applyNumberFormat="1" applyFont="1" applyFill="1" applyBorder="1" applyAlignment="1">
      <alignment horizontal="center" vertical="center" textRotation="90"/>
    </xf>
    <xf numFmtId="9" fontId="19" fillId="8" borderId="11" xfId="0" applyNumberFormat="1" applyFont="1" applyFill="1" applyBorder="1" applyAlignment="1">
      <alignment horizontal="center" vertical="center" textRotation="90"/>
    </xf>
    <xf numFmtId="0" fontId="19" fillId="16" borderId="5" xfId="0" applyNumberFormat="1" applyFont="1" applyFill="1" applyBorder="1" applyAlignment="1">
      <alignment horizontal="left" vertical="center"/>
    </xf>
    <xf numFmtId="0" fontId="19" fillId="16" borderId="2" xfId="0" applyNumberFormat="1" applyFont="1" applyFill="1" applyBorder="1" applyAlignment="1">
      <alignment horizontal="left" vertical="center"/>
    </xf>
    <xf numFmtId="0" fontId="19" fillId="16" borderId="8" xfId="0" applyNumberFormat="1" applyFont="1" applyFill="1" applyBorder="1" applyAlignment="1">
      <alignment horizontal="left" vertical="center"/>
    </xf>
    <xf numFmtId="9" fontId="19" fillId="14" borderId="11" xfId="0" applyNumberFormat="1" applyFont="1" applyFill="1" applyBorder="1" applyAlignment="1">
      <alignment horizontal="center" vertical="center" textRotation="90"/>
    </xf>
    <xf numFmtId="0" fontId="38" fillId="0" borderId="4" xfId="0" applyFont="1" applyFill="1" applyBorder="1" applyAlignment="1">
      <alignment horizontal="left" vertical="center"/>
    </xf>
    <xf numFmtId="0" fontId="38" fillId="0" borderId="11" xfId="0" applyFont="1" applyFill="1" applyBorder="1" applyAlignment="1">
      <alignment horizontal="left" vertical="center"/>
    </xf>
    <xf numFmtId="0" fontId="27" fillId="0" borderId="3" xfId="0" applyFont="1" applyFill="1" applyBorder="1" applyAlignment="1">
      <alignment horizontal="center" vertical="center"/>
    </xf>
    <xf numFmtId="0" fontId="27" fillId="0" borderId="3" xfId="0" applyFont="1" applyFill="1" applyBorder="1" applyAlignment="1">
      <alignment horizontal="center" vertical="center" wrapText="1"/>
    </xf>
    <xf numFmtId="0" fontId="38" fillId="0" borderId="4" xfId="0" applyFont="1" applyFill="1" applyBorder="1" applyAlignment="1">
      <alignment horizontal="left" vertical="center" wrapText="1"/>
    </xf>
    <xf numFmtId="0" fontId="38" fillId="0" borderId="9" xfId="0" applyFont="1" applyFill="1" applyBorder="1" applyAlignment="1">
      <alignment horizontal="left" vertical="center" wrapText="1"/>
    </xf>
    <xf numFmtId="0" fontId="38" fillId="0" borderId="11" xfId="0" applyFont="1" applyFill="1" applyBorder="1" applyAlignment="1">
      <alignment horizontal="left" vertical="center" wrapText="1"/>
    </xf>
    <xf numFmtId="0" fontId="27" fillId="0" borderId="4" xfId="0" applyFont="1" applyFill="1" applyBorder="1" applyAlignment="1">
      <alignment horizontal="center" vertical="center"/>
    </xf>
    <xf numFmtId="0" fontId="27" fillId="0" borderId="9" xfId="0" applyFont="1" applyFill="1" applyBorder="1" applyAlignment="1">
      <alignment horizontal="center" vertical="center"/>
    </xf>
    <xf numFmtId="0" fontId="27" fillId="0" borderId="11" xfId="0" applyFont="1" applyFill="1" applyBorder="1" applyAlignment="1">
      <alignment horizontal="center" vertical="center"/>
    </xf>
    <xf numFmtId="0" fontId="27" fillId="0" borderId="4" xfId="0" applyFont="1" applyFill="1" applyBorder="1" applyAlignment="1">
      <alignment horizontal="center" vertical="center" wrapText="1"/>
    </xf>
    <xf numFmtId="0" fontId="27" fillId="0" borderId="9" xfId="0" applyFont="1" applyFill="1" applyBorder="1" applyAlignment="1">
      <alignment horizontal="center" vertical="center" wrapText="1"/>
    </xf>
    <xf numFmtId="0" fontId="27" fillId="0" borderId="11" xfId="0" applyFont="1" applyFill="1" applyBorder="1" applyAlignment="1">
      <alignment horizontal="center" vertical="center" wrapText="1"/>
    </xf>
    <xf numFmtId="0" fontId="27" fillId="0" borderId="4" xfId="0" applyFont="1" applyFill="1" applyBorder="1" applyAlignment="1">
      <alignment horizontal="left" vertical="center" wrapText="1"/>
    </xf>
    <xf numFmtId="0" fontId="27" fillId="0" borderId="9" xfId="0" applyFont="1" applyFill="1" applyBorder="1" applyAlignment="1">
      <alignment horizontal="left" vertical="center" wrapText="1"/>
    </xf>
    <xf numFmtId="0" fontId="27" fillId="0" borderId="11" xfId="0" applyFont="1" applyFill="1" applyBorder="1" applyAlignment="1">
      <alignment horizontal="left" vertical="center" wrapText="1"/>
    </xf>
    <xf numFmtId="9" fontId="19" fillId="12" borderId="4" xfId="0" applyNumberFormat="1" applyFont="1" applyFill="1" applyBorder="1" applyAlignment="1">
      <alignment horizontal="center" vertical="center" textRotation="90"/>
    </xf>
    <xf numFmtId="0" fontId="19" fillId="5" borderId="9" xfId="0" applyFont="1" applyFill="1" applyBorder="1" applyAlignment="1">
      <alignment horizontal="center" vertical="center" textRotation="90"/>
    </xf>
    <xf numFmtId="0" fontId="19" fillId="5" borderId="11" xfId="0" applyFont="1" applyFill="1" applyBorder="1" applyAlignment="1">
      <alignment horizontal="center" vertical="center" textRotation="90"/>
    </xf>
    <xf numFmtId="0" fontId="26" fillId="12" borderId="5" xfId="0" applyFont="1" applyFill="1" applyBorder="1" applyAlignment="1">
      <alignment horizontal="left" vertical="center" wrapText="1"/>
    </xf>
    <xf numFmtId="0" fontId="26" fillId="12" borderId="2" xfId="0" applyFont="1" applyFill="1" applyBorder="1" applyAlignment="1">
      <alignment horizontal="left" vertical="center" wrapText="1"/>
    </xf>
    <xf numFmtId="0" fontId="26" fillId="12" borderId="8" xfId="0" applyFont="1" applyFill="1" applyBorder="1" applyAlignment="1">
      <alignment horizontal="left" vertical="center" wrapText="1"/>
    </xf>
    <xf numFmtId="9" fontId="19" fillId="5" borderId="9" xfId="0" applyNumberFormat="1" applyFont="1" applyFill="1" applyBorder="1" applyAlignment="1">
      <alignment horizontal="center" vertical="center" textRotation="90"/>
    </xf>
    <xf numFmtId="0" fontId="19" fillId="12" borderId="5" xfId="0" applyNumberFormat="1" applyFont="1" applyFill="1" applyBorder="1" applyAlignment="1">
      <alignment horizontal="left" vertical="center" wrapText="1"/>
    </xf>
    <xf numFmtId="0" fontId="19" fillId="12" borderId="2" xfId="0" applyNumberFormat="1" applyFont="1" applyFill="1" applyBorder="1" applyAlignment="1">
      <alignment horizontal="left" vertical="center" wrapText="1"/>
    </xf>
    <xf numFmtId="0" fontId="19" fillId="12" borderId="8" xfId="0" applyNumberFormat="1" applyFont="1" applyFill="1" applyBorder="1" applyAlignment="1">
      <alignment horizontal="left" vertical="center" wrapText="1"/>
    </xf>
    <xf numFmtId="0" fontId="38" fillId="0" borderId="9" xfId="0" applyFont="1" applyFill="1" applyBorder="1" applyAlignment="1">
      <alignment horizontal="center" vertical="center" wrapText="1"/>
    </xf>
    <xf numFmtId="0" fontId="27" fillId="0" borderId="6" xfId="0" applyFont="1" applyFill="1" applyBorder="1" applyAlignment="1">
      <alignment horizontal="center" vertical="center" wrapText="1"/>
    </xf>
    <xf numFmtId="0" fontId="27" fillId="0" borderId="10" xfId="0" applyFont="1" applyFill="1" applyBorder="1" applyAlignment="1">
      <alignment horizontal="center" vertical="center" wrapText="1"/>
    </xf>
    <xf numFmtId="0" fontId="19" fillId="0" borderId="0" xfId="0" applyFont="1" applyFill="1" applyAlignment="1">
      <alignment horizontal="center"/>
    </xf>
    <xf numFmtId="0" fontId="30" fillId="0" borderId="5" xfId="0" applyFont="1" applyFill="1" applyBorder="1" applyAlignment="1">
      <alignment horizontal="center" vertical="center" wrapText="1"/>
    </xf>
    <xf numFmtId="0" fontId="30" fillId="0" borderId="2" xfId="0" applyFont="1" applyFill="1" applyBorder="1" applyAlignment="1">
      <alignment horizontal="center" vertical="center" wrapText="1"/>
    </xf>
    <xf numFmtId="0" fontId="30" fillId="0" borderId="8" xfId="0" applyFont="1" applyFill="1" applyBorder="1" applyAlignment="1">
      <alignment horizontal="center" vertical="center" wrapText="1"/>
    </xf>
    <xf numFmtId="0" fontId="26" fillId="18" borderId="5" xfId="0" applyFont="1" applyFill="1" applyBorder="1" applyAlignment="1">
      <alignment horizontal="center" vertical="center"/>
    </xf>
    <xf numFmtId="0" fontId="26" fillId="18" borderId="2" xfId="0" applyFont="1" applyFill="1" applyBorder="1" applyAlignment="1">
      <alignment horizontal="center" vertical="center"/>
    </xf>
    <xf numFmtId="0" fontId="26" fillId="18" borderId="8" xfId="0" applyFont="1" applyFill="1" applyBorder="1" applyAlignment="1">
      <alignment horizontal="center" vertical="center"/>
    </xf>
    <xf numFmtId="0" fontId="30" fillId="5" borderId="5" xfId="0" applyFont="1" applyFill="1" applyBorder="1" applyAlignment="1">
      <alignment horizontal="left" vertical="center" wrapText="1"/>
    </xf>
    <xf numFmtId="0" fontId="30" fillId="5" borderId="2" xfId="0" applyFont="1" applyFill="1" applyBorder="1" applyAlignment="1">
      <alignment horizontal="left" vertical="center" wrapText="1"/>
    </xf>
    <xf numFmtId="0" fontId="30" fillId="5" borderId="8" xfId="0" applyFont="1" applyFill="1" applyBorder="1" applyAlignment="1">
      <alignment horizontal="left" vertical="center" wrapText="1"/>
    </xf>
    <xf numFmtId="0" fontId="20" fillId="6" borderId="0" xfId="0" applyFont="1" applyFill="1" applyAlignment="1">
      <alignment horizontal="center"/>
    </xf>
    <xf numFmtId="0" fontId="20" fillId="6" borderId="16" xfId="0" applyFont="1" applyFill="1" applyBorder="1" applyAlignment="1">
      <alignment horizontal="center"/>
    </xf>
    <xf numFmtId="9" fontId="19" fillId="13" borderId="0" xfId="0" applyNumberFormat="1" applyFont="1" applyFill="1" applyAlignment="1">
      <alignment horizontal="center" vertical="center" textRotation="90"/>
    </xf>
    <xf numFmtId="0" fontId="19" fillId="6" borderId="0" xfId="0" applyFont="1" applyFill="1" applyAlignment="1">
      <alignment horizontal="center" vertical="center" textRotation="90"/>
    </xf>
    <xf numFmtId="0" fontId="30" fillId="13" borderId="5" xfId="0" applyFont="1" applyFill="1" applyBorder="1" applyAlignment="1">
      <alignment horizontal="left" vertical="center" wrapText="1"/>
    </xf>
    <xf numFmtId="0" fontId="30" fillId="13" borderId="2" xfId="0" applyFont="1" applyFill="1" applyBorder="1" applyAlignment="1">
      <alignment horizontal="left" vertical="center" wrapText="1"/>
    </xf>
    <xf numFmtId="0" fontId="30" fillId="13" borderId="8" xfId="0" applyFont="1" applyFill="1" applyBorder="1" applyAlignment="1">
      <alignment horizontal="left" vertical="center" wrapText="1"/>
    </xf>
    <xf numFmtId="0" fontId="38" fillId="0" borderId="4" xfId="0" applyFont="1" applyFill="1" applyBorder="1" applyAlignment="1">
      <alignment horizontal="center" vertical="center"/>
    </xf>
    <xf numFmtId="0" fontId="38" fillId="0" borderId="11" xfId="0" applyFont="1" applyFill="1" applyBorder="1" applyAlignment="1">
      <alignment horizontal="center" vertical="center"/>
    </xf>
    <xf numFmtId="0" fontId="38" fillId="0" borderId="3" xfId="0" applyFont="1" applyFill="1" applyBorder="1" applyAlignment="1">
      <alignment horizontal="center" vertical="center"/>
    </xf>
    <xf numFmtId="9" fontId="19" fillId="17" borderId="14" xfId="0" applyNumberFormat="1" applyFont="1" applyFill="1" applyBorder="1" applyAlignment="1">
      <alignment horizontal="center" vertical="center" textRotation="90"/>
    </xf>
    <xf numFmtId="9" fontId="19" fillId="17" borderId="0" xfId="0" applyNumberFormat="1" applyFont="1" applyFill="1" applyBorder="1" applyAlignment="1">
      <alignment horizontal="center" vertical="center" textRotation="90"/>
    </xf>
    <xf numFmtId="0" fontId="30" fillId="16" borderId="5" xfId="0" applyFont="1" applyFill="1" applyBorder="1" applyAlignment="1">
      <alignment horizontal="left" vertical="center" wrapText="1"/>
    </xf>
    <xf numFmtId="0" fontId="30" fillId="16" borderId="2" xfId="0" applyFont="1" applyFill="1" applyBorder="1" applyAlignment="1">
      <alignment horizontal="left" vertical="center" wrapText="1"/>
    </xf>
    <xf numFmtId="0" fontId="30" fillId="16" borderId="8" xfId="0" applyFont="1" applyFill="1" applyBorder="1" applyAlignment="1">
      <alignment horizontal="left" vertical="center" wrapText="1"/>
    </xf>
    <xf numFmtId="9" fontId="19" fillId="12" borderId="11" xfId="0" applyNumberFormat="1" applyFont="1" applyFill="1" applyBorder="1" applyAlignment="1">
      <alignment horizontal="center" vertical="center" textRotation="90"/>
    </xf>
    <xf numFmtId="0" fontId="19" fillId="16" borderId="5" xfId="0" applyFont="1" applyFill="1" applyBorder="1" applyAlignment="1">
      <alignment horizontal="left" vertical="center" wrapText="1"/>
    </xf>
    <xf numFmtId="0" fontId="19" fillId="16" borderId="2" xfId="0" applyFont="1" applyFill="1" applyBorder="1" applyAlignment="1">
      <alignment horizontal="left" vertical="center" wrapText="1"/>
    </xf>
    <xf numFmtId="0" fontId="19" fillId="16" borderId="8" xfId="0" applyFont="1" applyFill="1" applyBorder="1" applyAlignment="1">
      <alignment horizontal="left" vertical="center" wrapText="1"/>
    </xf>
    <xf numFmtId="0" fontId="19" fillId="5" borderId="5" xfId="0" applyFont="1" applyFill="1" applyBorder="1" applyAlignment="1">
      <alignment horizontal="left" vertical="center" wrapText="1"/>
    </xf>
    <xf numFmtId="0" fontId="19" fillId="5" borderId="2" xfId="0" applyFont="1" applyFill="1" applyBorder="1" applyAlignment="1">
      <alignment horizontal="left" vertical="center" wrapText="1"/>
    </xf>
    <xf numFmtId="0" fontId="19" fillId="5" borderId="8" xfId="0" applyFont="1" applyFill="1" applyBorder="1" applyAlignment="1">
      <alignment horizontal="left" vertical="center" wrapText="1"/>
    </xf>
  </cellXfs>
  <cellStyles count="241">
    <cellStyle name="??" xfId="1" xr:uid="{00000000-0005-0000-0000-000000000000}"/>
    <cellStyle name="?? [0.00]_PRODUCT DETAIL Q1" xfId="2" xr:uid="{00000000-0005-0000-0000-000001000000}"/>
    <cellStyle name="?? [0]" xfId="3" xr:uid="{00000000-0005-0000-0000-000002000000}"/>
    <cellStyle name="???? [0.00]_PRODUCT DETAIL Q1" xfId="4" xr:uid="{00000000-0005-0000-0000-000003000000}"/>
    <cellStyle name="????_PRODUCT DETAIL Q1" xfId="5" xr:uid="{00000000-0005-0000-0000-000004000000}"/>
    <cellStyle name="???_HOBONG" xfId="6" xr:uid="{00000000-0005-0000-0000-000005000000}"/>
    <cellStyle name="??_(????)??????" xfId="7" xr:uid="{00000000-0005-0000-0000-000006000000}"/>
    <cellStyle name="Comma" xfId="8" builtinId="3"/>
    <cellStyle name="Comma [0] 2" xfId="9" xr:uid="{00000000-0005-0000-0000-000008000000}"/>
    <cellStyle name="Comma 10" xfId="10" xr:uid="{00000000-0005-0000-0000-000009000000}"/>
    <cellStyle name="Comma 10 2" xfId="11" xr:uid="{00000000-0005-0000-0000-00000A000000}"/>
    <cellStyle name="Comma 11" xfId="12" xr:uid="{00000000-0005-0000-0000-00000B000000}"/>
    <cellStyle name="Comma 12" xfId="13" xr:uid="{00000000-0005-0000-0000-00000C000000}"/>
    <cellStyle name="Comma 2" xfId="14" xr:uid="{00000000-0005-0000-0000-00000D000000}"/>
    <cellStyle name="Comma 2 2" xfId="15" xr:uid="{00000000-0005-0000-0000-00000E000000}"/>
    <cellStyle name="Comma 3" xfId="16" xr:uid="{00000000-0005-0000-0000-00000F000000}"/>
    <cellStyle name="Comma 3 2" xfId="17" xr:uid="{00000000-0005-0000-0000-000010000000}"/>
    <cellStyle name="Comma 3 2 2" xfId="18" xr:uid="{00000000-0005-0000-0000-000011000000}"/>
    <cellStyle name="Comma 3 3" xfId="19" xr:uid="{00000000-0005-0000-0000-000012000000}"/>
    <cellStyle name="Comma 4" xfId="20" xr:uid="{00000000-0005-0000-0000-000013000000}"/>
    <cellStyle name="Comma 5" xfId="21" xr:uid="{00000000-0005-0000-0000-000014000000}"/>
    <cellStyle name="Comma 6" xfId="22" xr:uid="{00000000-0005-0000-0000-000015000000}"/>
    <cellStyle name="Comma 6 2" xfId="23" xr:uid="{00000000-0005-0000-0000-000016000000}"/>
    <cellStyle name="Comma 6 2 2" xfId="24" xr:uid="{00000000-0005-0000-0000-000017000000}"/>
    <cellStyle name="Comma 6 3" xfId="25" xr:uid="{00000000-0005-0000-0000-000018000000}"/>
    <cellStyle name="Comma 7" xfId="26" xr:uid="{00000000-0005-0000-0000-000019000000}"/>
    <cellStyle name="Comma 7 2" xfId="27" xr:uid="{00000000-0005-0000-0000-00001A000000}"/>
    <cellStyle name="Comma 8" xfId="28" xr:uid="{00000000-0005-0000-0000-00001B000000}"/>
    <cellStyle name="Comma 8 2" xfId="29" xr:uid="{00000000-0005-0000-0000-00001C000000}"/>
    <cellStyle name="Comma 9" xfId="30" xr:uid="{00000000-0005-0000-0000-00001D000000}"/>
    <cellStyle name="Comma0" xfId="31" xr:uid="{00000000-0005-0000-0000-00001E000000}"/>
    <cellStyle name="Currency 2" xfId="32" xr:uid="{00000000-0005-0000-0000-00001F000000}"/>
    <cellStyle name="Currency 2 2" xfId="33" xr:uid="{00000000-0005-0000-0000-000020000000}"/>
    <cellStyle name="Currency 2 2 2" xfId="34" xr:uid="{00000000-0005-0000-0000-000021000000}"/>
    <cellStyle name="Currency 2 3" xfId="35" xr:uid="{00000000-0005-0000-0000-000022000000}"/>
    <cellStyle name="Currency 3" xfId="163" xr:uid="{00000000-0005-0000-0000-000023000000}"/>
    <cellStyle name="Currency0" xfId="36" xr:uid="{00000000-0005-0000-0000-000024000000}"/>
    <cellStyle name="Date" xfId="37" xr:uid="{00000000-0005-0000-0000-000025000000}"/>
    <cellStyle name="Excel Built-in Excel Built-in Excel Built-in Comma 7 2" xfId="38" xr:uid="{00000000-0005-0000-0000-000026000000}"/>
    <cellStyle name="Excel Built-in Excel Built-in Excel Built-in Comma 7 2 2" xfId="39" xr:uid="{00000000-0005-0000-0000-000027000000}"/>
    <cellStyle name="Excel Built-in Excel Built-in Excel Built-in Comma 7 2 2 2" xfId="40" xr:uid="{00000000-0005-0000-0000-000028000000}"/>
    <cellStyle name="Excel Built-in Excel Built-in Excel Built-in Comma 7 2 2 3" xfId="41" xr:uid="{00000000-0005-0000-0000-000029000000}"/>
    <cellStyle name="Excel Built-in Excel Built-in Excel Built-in Comma 7 2 2 4" xfId="42" xr:uid="{00000000-0005-0000-0000-00002A000000}"/>
    <cellStyle name="Excel Built-in Excel Built-in Excel Built-in Comma 7 2 2 5" xfId="43" xr:uid="{00000000-0005-0000-0000-00002B000000}"/>
    <cellStyle name="Excel Built-in Excel Built-in Excel Built-in Comma 7 2 2_BSC-KPI P. KHKT - DL TRAN YEN 19-5-18" xfId="142" xr:uid="{00000000-0005-0000-0000-00002C000000}"/>
    <cellStyle name="Excel Built-in Excel Built-in Excel Built-in Comma 7 2 3" xfId="44" xr:uid="{00000000-0005-0000-0000-00002D000000}"/>
    <cellStyle name="Excel Built-in Excel Built-in Excel Built-in Comma 7 2_BSC-KPI P. KHKT - DL TRAN YEN 19-5-18" xfId="143" xr:uid="{00000000-0005-0000-0000-00002E000000}"/>
    <cellStyle name="Excel Built-in Excel Built-in Excel Built-in Comma 8" xfId="45" xr:uid="{00000000-0005-0000-0000-00002F000000}"/>
    <cellStyle name="Excel Built-in Excel Built-in Excel Built-in Comma 8 2" xfId="46" xr:uid="{00000000-0005-0000-0000-000030000000}"/>
    <cellStyle name="Excel Built-in Excel Built-in Excel Built-in Comma 8 2 2" xfId="47" xr:uid="{00000000-0005-0000-0000-000031000000}"/>
    <cellStyle name="Excel Built-in Excel Built-in Excel Built-in Comma 8 2_BSC-KPI P. KHKT - DL TRAN YEN 19-5-18" xfId="144" xr:uid="{00000000-0005-0000-0000-000032000000}"/>
    <cellStyle name="Excel Built-in Excel Built-in Excel Built-in Comma 8 3" xfId="48" xr:uid="{00000000-0005-0000-0000-000033000000}"/>
    <cellStyle name="Excel Built-in Excel Built-in Excel Built-in Comma 8 3 2" xfId="49" xr:uid="{00000000-0005-0000-0000-000034000000}"/>
    <cellStyle name="Excel Built-in Excel Built-in Excel Built-in Comma 8 3 3" xfId="50" xr:uid="{00000000-0005-0000-0000-000035000000}"/>
    <cellStyle name="Excel Built-in Excel Built-in Excel Built-in Comma 8 3 4" xfId="51" xr:uid="{00000000-0005-0000-0000-000036000000}"/>
    <cellStyle name="Excel Built-in Excel Built-in Excel Built-in Comma 8 3 5" xfId="52" xr:uid="{00000000-0005-0000-0000-000037000000}"/>
    <cellStyle name="Excel Built-in Excel Built-in Excel Built-in Comma 8 3_BSC-KPI P. KHKT - DL TRAN YEN 19-5-18" xfId="145" xr:uid="{00000000-0005-0000-0000-000038000000}"/>
    <cellStyle name="Excel Built-in Excel Built-in Excel Built-in Comma 8 4" xfId="53" xr:uid="{00000000-0005-0000-0000-000039000000}"/>
    <cellStyle name="Excel Built-in Excel Built-in Excel Built-in Comma 8_BSC-KPI P. KHKT - DL TRAN YEN 19-5-18" xfId="146" xr:uid="{00000000-0005-0000-0000-00003A000000}"/>
    <cellStyle name="Excel Built-in Excel Built-in Excel Built-in Normal 8" xfId="54" xr:uid="{00000000-0005-0000-0000-00003B000000}"/>
    <cellStyle name="Excel Built-in Excel Built-in Excel Built-in Normal 8 2" xfId="55" xr:uid="{00000000-0005-0000-0000-00003C000000}"/>
    <cellStyle name="Excel Built-in Excel Built-in Excel Built-in Normal 8 2 2" xfId="56" xr:uid="{00000000-0005-0000-0000-00003D000000}"/>
    <cellStyle name="Excel Built-in Excel Built-in Excel Built-in Normal 8 2 3" xfId="57" xr:uid="{00000000-0005-0000-0000-00003E000000}"/>
    <cellStyle name="Excel Built-in Excel Built-in Excel Built-in Normal 8 2_BSC-KPI P. KHKT - DL TRAN YEN 19-5-18" xfId="147" xr:uid="{00000000-0005-0000-0000-00003F000000}"/>
    <cellStyle name="Excel Built-in Excel Built-in Excel Built-in Normal_Sheet1" xfId="58" xr:uid="{00000000-0005-0000-0000-000040000000}"/>
    <cellStyle name="Excel Built-in Excel Built-in Excel Built-in Percent 3 2" xfId="59" xr:uid="{00000000-0005-0000-0000-000041000000}"/>
    <cellStyle name="Excel Built-in Excel Built-in Excel Built-in Percent 3 2 2" xfId="60" xr:uid="{00000000-0005-0000-0000-000042000000}"/>
    <cellStyle name="Excel Built-in Excel Built-in Excel Built-in Percent 3 2 2 2" xfId="61" xr:uid="{00000000-0005-0000-0000-000043000000}"/>
    <cellStyle name="Excel Built-in Excel Built-in Excel Built-in Percent 3 2 2 2 2" xfId="62" xr:uid="{00000000-0005-0000-0000-000044000000}"/>
    <cellStyle name="Excel Built-in Excel Built-in Excel Built-in Percent 3 2 2 2_BSC-KPI P. KHKT - DL TRAN YEN 19-5-18" xfId="148" xr:uid="{00000000-0005-0000-0000-000045000000}"/>
    <cellStyle name="Excel Built-in Excel Built-in Excel Built-in Percent 3 2 2 3" xfId="63" xr:uid="{00000000-0005-0000-0000-000046000000}"/>
    <cellStyle name="Excel Built-in Excel Built-in Excel Built-in Percent 3 2 2_BSC-KPI P. KHKT - DL TRAN YEN 19-5-18" xfId="149" xr:uid="{00000000-0005-0000-0000-000047000000}"/>
    <cellStyle name="Excel Built-in Excel Built-in Excel Built-in Percent 3 2 3" xfId="64" xr:uid="{00000000-0005-0000-0000-000048000000}"/>
    <cellStyle name="Excel Built-in Excel Built-in Excel Built-in Percent 3 2_BSC-KPI P. KHKT - DL TRAN YEN 19-5-18" xfId="150" xr:uid="{00000000-0005-0000-0000-000049000000}"/>
    <cellStyle name="Excel Built-in Excel Built-in Excel Built-in Percent 5 2" xfId="65" xr:uid="{00000000-0005-0000-0000-00004A000000}"/>
    <cellStyle name="Excel Built-in Excel Built-in Excel Built-in Percent 5 2 2" xfId="66" xr:uid="{00000000-0005-0000-0000-00004B000000}"/>
    <cellStyle name="Excel Built-in Excel Built-in Excel Built-in Percent 5 2_BSC-KPI P. KHKT - DL TRAN YEN 19-5-18" xfId="151" xr:uid="{00000000-0005-0000-0000-00004C000000}"/>
    <cellStyle name="Excel Built-in Excel Built-in Excel Built-in Percent 5 3" xfId="67" xr:uid="{00000000-0005-0000-0000-00004D000000}"/>
    <cellStyle name="Excel Built-in Excel Built-in Excel Built-in Percent 5 3 2" xfId="68" xr:uid="{00000000-0005-0000-0000-00004E000000}"/>
    <cellStyle name="Excel Built-in Excel Built-in Excel Built-in Percent 5 3_BSC-KPI P. KHKT - DL TRAN YEN 19-5-18" xfId="152" xr:uid="{00000000-0005-0000-0000-00004F000000}"/>
    <cellStyle name="Excel Built-in Excel Built-in Excel Built-in Percent 6" xfId="69" xr:uid="{00000000-0005-0000-0000-000050000000}"/>
    <cellStyle name="Excel Built-in Excel Built-in Excel Built-in Percent 6 2" xfId="70" xr:uid="{00000000-0005-0000-0000-000051000000}"/>
    <cellStyle name="Excel Built-in Excel Built-in Excel Built-in Percent 6 2 2" xfId="71" xr:uid="{00000000-0005-0000-0000-000052000000}"/>
    <cellStyle name="Excel Built-in Excel Built-in Excel Built-in Percent 6 2 3" xfId="72" xr:uid="{00000000-0005-0000-0000-000053000000}"/>
    <cellStyle name="Excel Built-in Excel Built-in Excel Built-in Percent 6 2 4" xfId="73" xr:uid="{00000000-0005-0000-0000-000054000000}"/>
    <cellStyle name="Excel Built-in Excel Built-in Excel Built-in Percent 6 2 5" xfId="74" xr:uid="{00000000-0005-0000-0000-000055000000}"/>
    <cellStyle name="Excel Built-in Excel Built-in Excel Built-in Percent 6 2_BSC-KPI P. KHKT - DL TRAN YEN 19-5-18" xfId="153" xr:uid="{00000000-0005-0000-0000-000056000000}"/>
    <cellStyle name="Excel Built-in Excel Built-in Excel Built-in Percent 6 3" xfId="75" xr:uid="{00000000-0005-0000-0000-000057000000}"/>
    <cellStyle name="Excel Built-in Excel Built-in Excel Built-in Percent 6_BSC-KPI P. KHKT - DL TRAN YEN 19-5-18" xfId="154" xr:uid="{00000000-0005-0000-0000-000058000000}"/>
    <cellStyle name="Excel Built-in Normal" xfId="76" xr:uid="{00000000-0005-0000-0000-000059000000}"/>
    <cellStyle name="Excel Built-in Normal 2" xfId="77" xr:uid="{00000000-0005-0000-0000-00005A000000}"/>
    <cellStyle name="Excel Built-in Normal 3" xfId="78" xr:uid="{00000000-0005-0000-0000-00005B000000}"/>
    <cellStyle name="Excel Built-in Normal_BSC-KPI P. KHKT - DL TRAN YEN 19-5-18" xfId="155" xr:uid="{00000000-0005-0000-0000-00005C000000}"/>
    <cellStyle name="Fixed" xfId="79" xr:uid="{00000000-0005-0000-0000-00005D000000}"/>
    <cellStyle name="Header1" xfId="80" xr:uid="{00000000-0005-0000-0000-00005E000000}"/>
    <cellStyle name="Header2" xfId="81" xr:uid="{00000000-0005-0000-0000-00005F000000}"/>
    <cellStyle name="Hyperlink" xfId="82" builtinId="8"/>
    <cellStyle name="Normal" xfId="0" builtinId="0"/>
    <cellStyle name="Normal - Style1" xfId="83" xr:uid="{00000000-0005-0000-0000-000062000000}"/>
    <cellStyle name="Normal 10" xfId="84" xr:uid="{00000000-0005-0000-0000-000063000000}"/>
    <cellStyle name="Normal 10 2" xfId="85" xr:uid="{00000000-0005-0000-0000-000064000000}"/>
    <cellStyle name="Normal 11" xfId="86" xr:uid="{00000000-0005-0000-0000-000065000000}"/>
    <cellStyle name="Normal 12" xfId="87" xr:uid="{00000000-0005-0000-0000-000066000000}"/>
    <cellStyle name="Normal 13" xfId="88" xr:uid="{00000000-0005-0000-0000-000067000000}"/>
    <cellStyle name="Normal 13 2" xfId="164" xr:uid="{00000000-0005-0000-0000-000068000000}"/>
    <cellStyle name="Normal 13 3" xfId="165" xr:uid="{00000000-0005-0000-0000-000069000000}"/>
    <cellStyle name="Normal 13 4" xfId="166" xr:uid="{00000000-0005-0000-0000-00006A000000}"/>
    <cellStyle name="Normal 2" xfId="89" xr:uid="{00000000-0005-0000-0000-00006B000000}"/>
    <cellStyle name="Normal 2 10" xfId="167" xr:uid="{00000000-0005-0000-0000-00006C000000}"/>
    <cellStyle name="Normal 2 11" xfId="168" xr:uid="{00000000-0005-0000-0000-00006D000000}"/>
    <cellStyle name="Normal 2 11 2 2" xfId="90" xr:uid="{00000000-0005-0000-0000-00006E000000}"/>
    <cellStyle name="Normal 2 11 2 2 2" xfId="169" xr:uid="{00000000-0005-0000-0000-00006F000000}"/>
    <cellStyle name="Normal 2 11 2 2 3" xfId="170" xr:uid="{00000000-0005-0000-0000-000070000000}"/>
    <cellStyle name="Normal 2 11 2 2 4" xfId="171" xr:uid="{00000000-0005-0000-0000-000071000000}"/>
    <cellStyle name="Normal 2 12" xfId="172" xr:uid="{00000000-0005-0000-0000-000072000000}"/>
    <cellStyle name="Normal 2 13" xfId="173" xr:uid="{00000000-0005-0000-0000-000073000000}"/>
    <cellStyle name="Normal 2 14" xfId="174" xr:uid="{00000000-0005-0000-0000-000074000000}"/>
    <cellStyle name="Normal 2 2" xfId="91" xr:uid="{00000000-0005-0000-0000-000075000000}"/>
    <cellStyle name="Normal 2 2 2" xfId="92" xr:uid="{00000000-0005-0000-0000-000076000000}"/>
    <cellStyle name="Normal 2 2 3" xfId="93" xr:uid="{00000000-0005-0000-0000-000077000000}"/>
    <cellStyle name="Normal 2 3" xfId="94" xr:uid="{00000000-0005-0000-0000-000078000000}"/>
    <cellStyle name="Normal 2 4" xfId="95" xr:uid="{00000000-0005-0000-0000-000079000000}"/>
    <cellStyle name="Normal 2 5" xfId="96" xr:uid="{00000000-0005-0000-0000-00007A000000}"/>
    <cellStyle name="Normal 2 5 2" xfId="97" xr:uid="{00000000-0005-0000-0000-00007B000000}"/>
    <cellStyle name="Normal 2 5 2 2" xfId="175" xr:uid="{00000000-0005-0000-0000-00007C000000}"/>
    <cellStyle name="Normal 2 5 2 3" xfId="176" xr:uid="{00000000-0005-0000-0000-00007D000000}"/>
    <cellStyle name="Normal 2 5 2 4" xfId="177" xr:uid="{00000000-0005-0000-0000-00007E000000}"/>
    <cellStyle name="Normal 2 5 3" xfId="98" xr:uid="{00000000-0005-0000-0000-00007F000000}"/>
    <cellStyle name="Normal 2 5 3 2" xfId="178" xr:uid="{00000000-0005-0000-0000-000080000000}"/>
    <cellStyle name="Normal 2 5 3 3" xfId="179" xr:uid="{00000000-0005-0000-0000-000081000000}"/>
    <cellStyle name="Normal 2 5 3 4" xfId="180" xr:uid="{00000000-0005-0000-0000-000082000000}"/>
    <cellStyle name="Normal 2 5 4" xfId="181" xr:uid="{00000000-0005-0000-0000-000083000000}"/>
    <cellStyle name="Normal 2 5 5" xfId="182" xr:uid="{00000000-0005-0000-0000-000084000000}"/>
    <cellStyle name="Normal 2 5 5 2" xfId="99" xr:uid="{00000000-0005-0000-0000-000085000000}"/>
    <cellStyle name="Normal 2 5 5 2 2" xfId="183" xr:uid="{00000000-0005-0000-0000-000086000000}"/>
    <cellStyle name="Normal 2 5 5 2 3" xfId="184" xr:uid="{00000000-0005-0000-0000-000087000000}"/>
    <cellStyle name="Normal 2 5 5 2 4" xfId="185" xr:uid="{00000000-0005-0000-0000-000088000000}"/>
    <cellStyle name="Normal 2 5 6" xfId="186" xr:uid="{00000000-0005-0000-0000-000089000000}"/>
    <cellStyle name="Normal 2 5_BSC-KPI P. KHKT - DL TRAN YEN 19-5-18" xfId="156" xr:uid="{00000000-0005-0000-0000-00008A000000}"/>
    <cellStyle name="Normal 2 6" xfId="100" xr:uid="{00000000-0005-0000-0000-00008B000000}"/>
    <cellStyle name="Normal 2 6 2" xfId="101" xr:uid="{00000000-0005-0000-0000-00008C000000}"/>
    <cellStyle name="Normal 2 6 2 2" xfId="187" xr:uid="{00000000-0005-0000-0000-00008D000000}"/>
    <cellStyle name="Normal 2 6 2 3" xfId="188" xr:uid="{00000000-0005-0000-0000-00008E000000}"/>
    <cellStyle name="Normal 2 6 2 4" xfId="189" xr:uid="{00000000-0005-0000-0000-00008F000000}"/>
    <cellStyle name="Normal 2 6 3" xfId="190" xr:uid="{00000000-0005-0000-0000-000090000000}"/>
    <cellStyle name="Normal 2 6 4" xfId="191" xr:uid="{00000000-0005-0000-0000-000091000000}"/>
    <cellStyle name="Normal 2 6 5" xfId="192" xr:uid="{00000000-0005-0000-0000-000092000000}"/>
    <cellStyle name="Normal 2 6_BSC-KPI P. KHKT - DL TRAN YEN 19-5-18" xfId="157" xr:uid="{00000000-0005-0000-0000-000093000000}"/>
    <cellStyle name="Normal 2 7" xfId="102" xr:uid="{00000000-0005-0000-0000-000094000000}"/>
    <cellStyle name="Normal 2 7 2" xfId="103" xr:uid="{00000000-0005-0000-0000-000095000000}"/>
    <cellStyle name="Normal 2 7 2 2" xfId="193" xr:uid="{00000000-0005-0000-0000-000096000000}"/>
    <cellStyle name="Normal 2 7 2 3" xfId="194" xr:uid="{00000000-0005-0000-0000-000097000000}"/>
    <cellStyle name="Normal 2 7 2 4" xfId="195" xr:uid="{00000000-0005-0000-0000-000098000000}"/>
    <cellStyle name="Normal 2 7 3" xfId="196" xr:uid="{00000000-0005-0000-0000-000099000000}"/>
    <cellStyle name="Normal 2 7 4" xfId="197" xr:uid="{00000000-0005-0000-0000-00009A000000}"/>
    <cellStyle name="Normal 2 7 5" xfId="198" xr:uid="{00000000-0005-0000-0000-00009B000000}"/>
    <cellStyle name="Normal 2 7_BSC-KPI P. KHKT - DL TRAN YEN 19-5-18" xfId="158" xr:uid="{00000000-0005-0000-0000-00009C000000}"/>
    <cellStyle name="Normal 2 8" xfId="104" xr:uid="{00000000-0005-0000-0000-00009D000000}"/>
    <cellStyle name="Normal 2 8 2" xfId="199" xr:uid="{00000000-0005-0000-0000-00009E000000}"/>
    <cellStyle name="Normal 2 9" xfId="200" xr:uid="{00000000-0005-0000-0000-00009F000000}"/>
    <cellStyle name="Normal 2_2_Template for BSC-KPI planning_PayNet 11.12.09 KTTC" xfId="105" xr:uid="{00000000-0005-0000-0000-0000A0000000}"/>
    <cellStyle name="Normal 3" xfId="106" xr:uid="{00000000-0005-0000-0000-0000A1000000}"/>
    <cellStyle name="Normal 3 2" xfId="107" xr:uid="{00000000-0005-0000-0000-0000A2000000}"/>
    <cellStyle name="Normal 4" xfId="108" xr:uid="{00000000-0005-0000-0000-0000A3000000}"/>
    <cellStyle name="Normal 5" xfId="109" xr:uid="{00000000-0005-0000-0000-0000A4000000}"/>
    <cellStyle name="Normal 5 4" xfId="110" xr:uid="{00000000-0005-0000-0000-0000A5000000}"/>
    <cellStyle name="Normal 6" xfId="111" xr:uid="{00000000-0005-0000-0000-0000A6000000}"/>
    <cellStyle name="Normal 7" xfId="112" xr:uid="{00000000-0005-0000-0000-0000A7000000}"/>
    <cellStyle name="Normal 7 10" xfId="201" xr:uid="{00000000-0005-0000-0000-0000A8000000}"/>
    <cellStyle name="Normal 7 11" xfId="202" xr:uid="{00000000-0005-0000-0000-0000A9000000}"/>
    <cellStyle name="Normal 7 12" xfId="203" xr:uid="{00000000-0005-0000-0000-0000AA000000}"/>
    <cellStyle name="Normal 7 13" xfId="204" xr:uid="{00000000-0005-0000-0000-0000AB000000}"/>
    <cellStyle name="Normal 7 14" xfId="205" xr:uid="{00000000-0005-0000-0000-0000AC000000}"/>
    <cellStyle name="Normal 7 2" xfId="113" xr:uid="{00000000-0005-0000-0000-0000AD000000}"/>
    <cellStyle name="Normal 7 2 2" xfId="114" xr:uid="{00000000-0005-0000-0000-0000AE000000}"/>
    <cellStyle name="Normal 7 2 2 2" xfId="206" xr:uid="{00000000-0005-0000-0000-0000AF000000}"/>
    <cellStyle name="Normal 7 2 2 3" xfId="207" xr:uid="{00000000-0005-0000-0000-0000B0000000}"/>
    <cellStyle name="Normal 7 2 2 4" xfId="208" xr:uid="{00000000-0005-0000-0000-0000B1000000}"/>
    <cellStyle name="Normal 7 2 3" xfId="209" xr:uid="{00000000-0005-0000-0000-0000B2000000}"/>
    <cellStyle name="Normal 7 2 4" xfId="210" xr:uid="{00000000-0005-0000-0000-0000B3000000}"/>
    <cellStyle name="Normal 7 2 5" xfId="211" xr:uid="{00000000-0005-0000-0000-0000B4000000}"/>
    <cellStyle name="Normal 7 2_BSC-KPI P. KHKT - DL TRAN YEN 19-5-18" xfId="159" xr:uid="{00000000-0005-0000-0000-0000B5000000}"/>
    <cellStyle name="Normal 7 3" xfId="115" xr:uid="{00000000-0005-0000-0000-0000B6000000}"/>
    <cellStyle name="Normal 7 3 2" xfId="116" xr:uid="{00000000-0005-0000-0000-0000B7000000}"/>
    <cellStyle name="Normal 7 3 2 2" xfId="212" xr:uid="{00000000-0005-0000-0000-0000B8000000}"/>
    <cellStyle name="Normal 7 3 2 3" xfId="213" xr:uid="{00000000-0005-0000-0000-0000B9000000}"/>
    <cellStyle name="Normal 7 3 2 4" xfId="214" xr:uid="{00000000-0005-0000-0000-0000BA000000}"/>
    <cellStyle name="Normal 7 3 3" xfId="117" xr:uid="{00000000-0005-0000-0000-0000BB000000}"/>
    <cellStyle name="Normal 7 3 3 2" xfId="215" xr:uid="{00000000-0005-0000-0000-0000BC000000}"/>
    <cellStyle name="Normal 7 3 3 3" xfId="216" xr:uid="{00000000-0005-0000-0000-0000BD000000}"/>
    <cellStyle name="Normal 7 3 3 4" xfId="217" xr:uid="{00000000-0005-0000-0000-0000BE000000}"/>
    <cellStyle name="Normal 7 3 4" xfId="118" xr:uid="{00000000-0005-0000-0000-0000BF000000}"/>
    <cellStyle name="Normal 7 3 4 2" xfId="218" xr:uid="{00000000-0005-0000-0000-0000C0000000}"/>
    <cellStyle name="Normal 7 3 4 3" xfId="219" xr:uid="{00000000-0005-0000-0000-0000C1000000}"/>
    <cellStyle name="Normal 7 3 4 4" xfId="220" xr:uid="{00000000-0005-0000-0000-0000C2000000}"/>
    <cellStyle name="Normal 7 3 5" xfId="221" xr:uid="{00000000-0005-0000-0000-0000C3000000}"/>
    <cellStyle name="Normal 7 3 6" xfId="222" xr:uid="{00000000-0005-0000-0000-0000C4000000}"/>
    <cellStyle name="Normal 7 3 7" xfId="223" xr:uid="{00000000-0005-0000-0000-0000C5000000}"/>
    <cellStyle name="Normal 7 3_BSC-KPI P. KHKT - DL TRAN YEN 19-5-18" xfId="160" xr:uid="{00000000-0005-0000-0000-0000C6000000}"/>
    <cellStyle name="Normal 7 4" xfId="119" xr:uid="{00000000-0005-0000-0000-0000C7000000}"/>
    <cellStyle name="Normal 7 4 2" xfId="224" xr:uid="{00000000-0005-0000-0000-0000C8000000}"/>
    <cellStyle name="Normal 7 4 3" xfId="225" xr:uid="{00000000-0005-0000-0000-0000C9000000}"/>
    <cellStyle name="Normal 7 4 4" xfId="226" xr:uid="{00000000-0005-0000-0000-0000CA000000}"/>
    <cellStyle name="Normal 7 5" xfId="120" xr:uid="{00000000-0005-0000-0000-0000CB000000}"/>
    <cellStyle name="Normal 7 5 2" xfId="121" xr:uid="{00000000-0005-0000-0000-0000CC000000}"/>
    <cellStyle name="Normal 7 5 2 2" xfId="227" xr:uid="{00000000-0005-0000-0000-0000CD000000}"/>
    <cellStyle name="Normal 7 5 2 3" xfId="228" xr:uid="{00000000-0005-0000-0000-0000CE000000}"/>
    <cellStyle name="Normal 7 5 2 4" xfId="229" xr:uid="{00000000-0005-0000-0000-0000CF000000}"/>
    <cellStyle name="Normal 7 5 3" xfId="230" xr:uid="{00000000-0005-0000-0000-0000D0000000}"/>
    <cellStyle name="Normal 7 5 4" xfId="231" xr:uid="{00000000-0005-0000-0000-0000D1000000}"/>
    <cellStyle name="Normal 7 5 5" xfId="232" xr:uid="{00000000-0005-0000-0000-0000D2000000}"/>
    <cellStyle name="Normal 7 5_BSC-KPI P. KHKT - DL TRAN YEN 19-5-18" xfId="161" xr:uid="{00000000-0005-0000-0000-0000D3000000}"/>
    <cellStyle name="Normal 7 6" xfId="122" xr:uid="{00000000-0005-0000-0000-0000D4000000}"/>
    <cellStyle name="Normal 7 6 2" xfId="233" xr:uid="{00000000-0005-0000-0000-0000D5000000}"/>
    <cellStyle name="Normal 7 6 3" xfId="234" xr:uid="{00000000-0005-0000-0000-0000D6000000}"/>
    <cellStyle name="Normal 7 6 4" xfId="235" xr:uid="{00000000-0005-0000-0000-0000D7000000}"/>
    <cellStyle name="Normal 7 7" xfId="123" xr:uid="{00000000-0005-0000-0000-0000D8000000}"/>
    <cellStyle name="Normal 7 7 2" xfId="236" xr:uid="{00000000-0005-0000-0000-0000D9000000}"/>
    <cellStyle name="Normal 7 7 3" xfId="237" xr:uid="{00000000-0005-0000-0000-0000DA000000}"/>
    <cellStyle name="Normal 7 7 4" xfId="238" xr:uid="{00000000-0005-0000-0000-0000DB000000}"/>
    <cellStyle name="Normal 7 8" xfId="124" xr:uid="{00000000-0005-0000-0000-0000DC000000}"/>
    <cellStyle name="Normal 7 8 2" xfId="239" xr:uid="{00000000-0005-0000-0000-0000DD000000}"/>
    <cellStyle name="Normal 7 9" xfId="240" xr:uid="{00000000-0005-0000-0000-0000DE000000}"/>
    <cellStyle name="Normal 7_BSC-KPI P. KHKT - DL TRAN YEN 19-5-18" xfId="162" xr:uid="{00000000-0005-0000-0000-0000DF000000}"/>
    <cellStyle name="Normal 8" xfId="125" xr:uid="{00000000-0005-0000-0000-0000E0000000}"/>
    <cellStyle name="Normal 9" xfId="126" xr:uid="{00000000-0005-0000-0000-0000E1000000}"/>
    <cellStyle name="Normal 9 2" xfId="127" xr:uid="{00000000-0005-0000-0000-0000E2000000}"/>
    <cellStyle name="Normal_VTU" xfId="128" xr:uid="{00000000-0005-0000-0000-0000E3000000}"/>
    <cellStyle name="Percent" xfId="129" builtinId="5"/>
    <cellStyle name="Percent 2" xfId="130" xr:uid="{00000000-0005-0000-0000-0000E5000000}"/>
    <cellStyle name="Percent 2 2" xfId="131" xr:uid="{00000000-0005-0000-0000-0000E6000000}"/>
    <cellStyle name="Percent 2 3" xfId="132" xr:uid="{00000000-0005-0000-0000-0000E7000000}"/>
    <cellStyle name="Percent 3" xfId="133" xr:uid="{00000000-0005-0000-0000-0000E8000000}"/>
    <cellStyle name="Percent 3 2" xfId="134" xr:uid="{00000000-0005-0000-0000-0000E9000000}"/>
    <cellStyle name="Percent 4" xfId="135" xr:uid="{00000000-0005-0000-0000-0000EA000000}"/>
    <cellStyle name="Percent 5" xfId="136" xr:uid="{00000000-0005-0000-0000-0000EB000000}"/>
    <cellStyle name="Percent 5 2" xfId="137" xr:uid="{00000000-0005-0000-0000-0000EC000000}"/>
    <cellStyle name="Percent 5 3" xfId="138" xr:uid="{00000000-0005-0000-0000-0000ED000000}"/>
    <cellStyle name="Percent 6" xfId="139" xr:uid="{00000000-0005-0000-0000-0000EE000000}"/>
    <cellStyle name="Percent 7" xfId="140" xr:uid="{00000000-0005-0000-0000-0000EF000000}"/>
    <cellStyle name="Percent 7 2" xfId="141" xr:uid="{00000000-0005-0000-0000-0000F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7"/>
  <sheetViews>
    <sheetView zoomScale="85" zoomScaleNormal="85" workbookViewId="0">
      <selection activeCell="A13" sqref="A13:A24"/>
    </sheetView>
  </sheetViews>
  <sheetFormatPr defaultRowHeight="15.75"/>
  <cols>
    <col min="1" max="1" width="5.5" style="70" customWidth="1"/>
    <col min="2" max="2" width="6.375" style="70" customWidth="1"/>
    <col min="3" max="3" width="4" style="100" customWidth="1"/>
    <col min="4" max="4" width="20.625" style="101" customWidth="1"/>
    <col min="5" max="5" width="7.5" style="102" customWidth="1"/>
    <col min="6" max="6" width="7.375" style="102" customWidth="1"/>
    <col min="7" max="7" width="24.875" style="103" customWidth="1"/>
    <col min="8" max="8" width="6.5" style="103" bestFit="1" customWidth="1"/>
    <col min="9" max="9" width="24.875" style="103" customWidth="1"/>
    <col min="10" max="10" width="8.125" style="102" customWidth="1"/>
    <col min="11" max="11" width="9.25" style="104" customWidth="1"/>
    <col min="12" max="13" width="8.125" style="70" customWidth="1"/>
    <col min="14" max="14" width="7.625" style="156" customWidth="1"/>
    <col min="15" max="16" width="8.5" style="156" customWidth="1"/>
    <col min="17" max="17" width="10.5" style="156" customWidth="1"/>
    <col min="18" max="18" width="10.375" style="156" customWidth="1"/>
    <col min="19" max="19" width="11" style="156" customWidth="1"/>
    <col min="20" max="21" width="8.5" style="156" customWidth="1"/>
    <col min="22" max="16384" width="9" style="70"/>
  </cols>
  <sheetData>
    <row r="1" spans="1:21" ht="43.7" customHeight="1">
      <c r="A1" s="453" t="s">
        <v>554</v>
      </c>
      <c r="B1" s="453"/>
      <c r="C1" s="453"/>
      <c r="D1" s="453"/>
      <c r="E1" s="453"/>
      <c r="F1" s="453"/>
      <c r="G1" s="453"/>
      <c r="H1" s="453"/>
      <c r="I1" s="453"/>
      <c r="J1" s="68"/>
      <c r="K1" s="69"/>
      <c r="L1" s="67"/>
      <c r="M1" s="67"/>
      <c r="N1" s="145"/>
      <c r="O1" s="145"/>
      <c r="P1" s="145"/>
      <c r="Q1" s="145"/>
      <c r="R1" s="145"/>
      <c r="S1" s="145"/>
      <c r="T1" s="145"/>
      <c r="U1" s="145"/>
    </row>
    <row r="2" spans="1:21" ht="19.7" customHeight="1">
      <c r="A2" s="71"/>
      <c r="B2" s="71"/>
      <c r="C2" s="71"/>
      <c r="D2" s="72" t="s">
        <v>54</v>
      </c>
      <c r="E2" s="73"/>
      <c r="F2" s="73"/>
      <c r="G2" s="74"/>
      <c r="H2" s="74"/>
      <c r="I2" s="74"/>
      <c r="J2" s="73"/>
      <c r="K2" s="75"/>
      <c r="L2" s="71"/>
      <c r="M2" s="71"/>
      <c r="N2" s="146" t="s">
        <v>258</v>
      </c>
      <c r="O2" s="146"/>
      <c r="P2" s="147"/>
      <c r="Q2" s="147"/>
      <c r="R2" s="147"/>
      <c r="S2" s="146"/>
      <c r="T2" s="146"/>
      <c r="U2" s="147"/>
    </row>
    <row r="3" spans="1:21">
      <c r="A3" s="76"/>
      <c r="B3" s="76"/>
      <c r="C3" s="76"/>
      <c r="D3" s="77"/>
      <c r="E3" s="78"/>
      <c r="F3" s="78">
        <v>1</v>
      </c>
      <c r="G3" s="78">
        <v>2</v>
      </c>
      <c r="H3" s="78"/>
      <c r="I3" s="78"/>
      <c r="J3" s="78">
        <v>3</v>
      </c>
      <c r="K3" s="78">
        <v>4</v>
      </c>
      <c r="L3" s="78">
        <v>7</v>
      </c>
      <c r="M3" s="78">
        <v>8</v>
      </c>
      <c r="N3" s="78">
        <v>10</v>
      </c>
      <c r="O3" s="78">
        <v>11</v>
      </c>
      <c r="P3" s="78">
        <v>12</v>
      </c>
      <c r="Q3" s="78">
        <v>13</v>
      </c>
      <c r="R3" s="78">
        <v>14</v>
      </c>
      <c r="S3" s="78">
        <v>15</v>
      </c>
      <c r="T3" s="78">
        <v>16</v>
      </c>
      <c r="U3" s="78">
        <v>18</v>
      </c>
    </row>
    <row r="4" spans="1:21" ht="36.950000000000003" customHeight="1">
      <c r="A4" s="454" t="s">
        <v>55</v>
      </c>
      <c r="B4" s="454"/>
      <c r="C4" s="454"/>
      <c r="D4" s="454"/>
      <c r="E4" s="455" t="s">
        <v>28</v>
      </c>
      <c r="F4" s="455" t="s">
        <v>555</v>
      </c>
      <c r="G4" s="456" t="s">
        <v>29</v>
      </c>
      <c r="H4" s="455" t="s">
        <v>556</v>
      </c>
      <c r="I4" s="456" t="s">
        <v>29</v>
      </c>
      <c r="J4" s="455" t="s">
        <v>30</v>
      </c>
      <c r="K4" s="460" t="s">
        <v>31</v>
      </c>
      <c r="L4" s="461" t="s">
        <v>33</v>
      </c>
      <c r="M4" s="463" t="s">
        <v>32</v>
      </c>
      <c r="N4" s="464" t="s">
        <v>269</v>
      </c>
      <c r="O4" s="464" t="s">
        <v>111</v>
      </c>
      <c r="P4" s="464" t="s">
        <v>112</v>
      </c>
      <c r="Q4" s="466" t="s">
        <v>230</v>
      </c>
      <c r="R4" s="466" t="s">
        <v>270</v>
      </c>
      <c r="S4" s="458" t="s">
        <v>271</v>
      </c>
      <c r="T4" s="458" t="s">
        <v>557</v>
      </c>
      <c r="U4" s="458" t="s">
        <v>272</v>
      </c>
    </row>
    <row r="5" spans="1:21" ht="57.6" customHeight="1">
      <c r="A5" s="454"/>
      <c r="B5" s="454"/>
      <c r="C5" s="454"/>
      <c r="D5" s="454"/>
      <c r="E5" s="455"/>
      <c r="F5" s="455"/>
      <c r="G5" s="457"/>
      <c r="H5" s="455"/>
      <c r="I5" s="457"/>
      <c r="J5" s="455"/>
      <c r="K5" s="460"/>
      <c r="L5" s="462"/>
      <c r="M5" s="463"/>
      <c r="N5" s="465"/>
      <c r="O5" s="465"/>
      <c r="P5" s="465"/>
      <c r="Q5" s="465"/>
      <c r="R5" s="465"/>
      <c r="S5" s="459"/>
      <c r="T5" s="459"/>
      <c r="U5" s="459"/>
    </row>
    <row r="6" spans="1:21" ht="66.75" customHeight="1">
      <c r="A6" s="467" t="s">
        <v>34</v>
      </c>
      <c r="B6" s="469">
        <v>0.25</v>
      </c>
      <c r="C6" s="471" t="s">
        <v>15</v>
      </c>
      <c r="D6" s="473" t="s">
        <v>1</v>
      </c>
      <c r="E6" s="475">
        <v>0.5</v>
      </c>
      <c r="F6" s="81" t="s">
        <v>558</v>
      </c>
      <c r="G6" s="80" t="s">
        <v>53</v>
      </c>
      <c r="H6" s="81" t="s">
        <v>559</v>
      </c>
      <c r="I6" s="80" t="s">
        <v>560</v>
      </c>
      <c r="J6" s="37">
        <v>0.7</v>
      </c>
      <c r="K6" s="82">
        <f>J6*$E$6*$B$6</f>
        <v>8.7499999999999994E-2</v>
      </c>
      <c r="L6" s="37" t="s">
        <v>42</v>
      </c>
      <c r="M6" s="84" t="s">
        <v>37</v>
      </c>
      <c r="N6" s="127" t="s">
        <v>73</v>
      </c>
      <c r="O6" s="127" t="s">
        <v>261</v>
      </c>
      <c r="P6" s="85"/>
      <c r="Q6" s="85"/>
      <c r="R6" s="127" t="s">
        <v>260</v>
      </c>
      <c r="S6" s="85"/>
      <c r="T6" s="127" t="s">
        <v>260</v>
      </c>
      <c r="U6" s="85"/>
    </row>
    <row r="7" spans="1:21" ht="66.75" customHeight="1">
      <c r="A7" s="467"/>
      <c r="B7" s="469"/>
      <c r="C7" s="472"/>
      <c r="D7" s="474"/>
      <c r="E7" s="476"/>
      <c r="F7" s="81" t="s">
        <v>561</v>
      </c>
      <c r="G7" s="80" t="s">
        <v>232</v>
      </c>
      <c r="H7" s="81" t="s">
        <v>562</v>
      </c>
      <c r="I7" s="80" t="s">
        <v>534</v>
      </c>
      <c r="J7" s="37">
        <v>0.3</v>
      </c>
      <c r="K7" s="82">
        <f>J7*$E$6*$B$6</f>
        <v>3.7499999999999999E-2</v>
      </c>
      <c r="L7" s="37" t="s">
        <v>535</v>
      </c>
      <c r="M7" s="84" t="s">
        <v>37</v>
      </c>
      <c r="N7" s="127" t="s">
        <v>73</v>
      </c>
      <c r="O7" s="127" t="s">
        <v>261</v>
      </c>
      <c r="P7" s="127" t="s">
        <v>75</v>
      </c>
      <c r="Q7" s="127"/>
      <c r="R7" s="127" t="s">
        <v>260</v>
      </c>
      <c r="S7" s="127"/>
      <c r="T7" s="127"/>
      <c r="U7" s="127" t="s">
        <v>260</v>
      </c>
    </row>
    <row r="8" spans="1:21" ht="61.5" customHeight="1">
      <c r="A8" s="467"/>
      <c r="B8" s="469"/>
      <c r="C8" s="477" t="s">
        <v>18</v>
      </c>
      <c r="D8" s="478" t="s">
        <v>52</v>
      </c>
      <c r="E8" s="479">
        <v>0.5</v>
      </c>
      <c r="F8" s="81" t="s">
        <v>563</v>
      </c>
      <c r="G8" s="80" t="s">
        <v>50</v>
      </c>
      <c r="H8" s="81" t="s">
        <v>564</v>
      </c>
      <c r="I8" s="80" t="s">
        <v>50</v>
      </c>
      <c r="J8" s="37">
        <v>0.5</v>
      </c>
      <c r="K8" s="82">
        <f>J8*$E$8*$B$6</f>
        <v>6.25E-2</v>
      </c>
      <c r="L8" s="37" t="s">
        <v>35</v>
      </c>
      <c r="M8" s="84" t="s">
        <v>41</v>
      </c>
      <c r="N8" s="127" t="s">
        <v>73</v>
      </c>
      <c r="O8" s="127" t="s">
        <v>261</v>
      </c>
      <c r="P8" s="127"/>
      <c r="Q8" s="127"/>
      <c r="R8" s="127" t="s">
        <v>260</v>
      </c>
      <c r="S8" s="127"/>
      <c r="T8" s="127"/>
      <c r="U8" s="85"/>
    </row>
    <row r="9" spans="1:21" ht="57" customHeight="1">
      <c r="A9" s="468"/>
      <c r="B9" s="470"/>
      <c r="C9" s="471"/>
      <c r="D9" s="473" t="e">
        <v>#N/A</v>
      </c>
      <c r="E9" s="479"/>
      <c r="F9" s="81" t="s">
        <v>565</v>
      </c>
      <c r="G9" s="80" t="s">
        <v>66</v>
      </c>
      <c r="H9" s="81" t="s">
        <v>566</v>
      </c>
      <c r="I9" s="80" t="s">
        <v>66</v>
      </c>
      <c r="J9" s="37">
        <v>0.5</v>
      </c>
      <c r="K9" s="82">
        <f>J9*$E$8*$B$6</f>
        <v>6.25E-2</v>
      </c>
      <c r="L9" s="37" t="s">
        <v>452</v>
      </c>
      <c r="M9" s="84" t="s">
        <v>41</v>
      </c>
      <c r="N9" s="127" t="s">
        <v>73</v>
      </c>
      <c r="O9" s="127"/>
      <c r="P9" s="127"/>
      <c r="Q9" s="127" t="s">
        <v>260</v>
      </c>
      <c r="R9" s="127"/>
      <c r="S9" s="127"/>
      <c r="T9" s="85"/>
      <c r="U9" s="85"/>
    </row>
    <row r="10" spans="1:21" ht="25.5" customHeight="1">
      <c r="A10" s="148"/>
      <c r="B10" s="129"/>
      <c r="C10" s="149"/>
      <c r="D10" s="150"/>
      <c r="E10" s="130">
        <f>SUM(E6:E9)</f>
        <v>1</v>
      </c>
      <c r="F10" s="130"/>
      <c r="G10" s="131"/>
      <c r="H10" s="131"/>
      <c r="I10" s="131"/>
      <c r="J10" s="132"/>
      <c r="K10" s="133"/>
      <c r="L10" s="132"/>
      <c r="M10" s="151"/>
      <c r="N10" s="152"/>
      <c r="O10" s="152"/>
      <c r="P10" s="152"/>
      <c r="Q10" s="152"/>
      <c r="R10" s="152"/>
      <c r="S10" s="152"/>
      <c r="T10" s="152"/>
      <c r="U10" s="152"/>
    </row>
    <row r="11" spans="1:21" ht="118.5" customHeight="1">
      <c r="A11" s="480" t="s">
        <v>38</v>
      </c>
      <c r="B11" s="481">
        <v>0.15</v>
      </c>
      <c r="C11" s="79" t="s">
        <v>19</v>
      </c>
      <c r="D11" s="80" t="s">
        <v>56</v>
      </c>
      <c r="E11" s="87">
        <v>1</v>
      </c>
      <c r="F11" s="87" t="s">
        <v>567</v>
      </c>
      <c r="G11" s="80" t="s">
        <v>57</v>
      </c>
      <c r="H11" s="87" t="s">
        <v>568</v>
      </c>
      <c r="I11" s="80" t="s">
        <v>57</v>
      </c>
      <c r="J11" s="37">
        <v>1</v>
      </c>
      <c r="K11" s="82">
        <f>J11*$E$11*$B$11</f>
        <v>0.15</v>
      </c>
      <c r="L11" s="88" t="s">
        <v>39</v>
      </c>
      <c r="M11" s="84" t="s">
        <v>36</v>
      </c>
      <c r="N11" s="127" t="s">
        <v>73</v>
      </c>
      <c r="O11" s="127" t="s">
        <v>261</v>
      </c>
      <c r="P11" s="127" t="s">
        <v>260</v>
      </c>
      <c r="Q11" s="127" t="s">
        <v>260</v>
      </c>
      <c r="R11" s="127" t="s">
        <v>260</v>
      </c>
      <c r="S11" s="127" t="s">
        <v>260</v>
      </c>
      <c r="T11" s="127" t="s">
        <v>260</v>
      </c>
      <c r="U11" s="127" t="s">
        <v>260</v>
      </c>
    </row>
    <row r="12" spans="1:21" s="94" customFormat="1" ht="33.75" customHeight="1">
      <c r="A12" s="467"/>
      <c r="B12" s="469"/>
      <c r="C12" s="89"/>
      <c r="D12" s="90"/>
      <c r="E12" s="91">
        <f>E11</f>
        <v>1</v>
      </c>
      <c r="F12" s="91"/>
      <c r="G12" s="92"/>
      <c r="H12" s="153"/>
      <c r="I12" s="153"/>
      <c r="J12" s="92"/>
      <c r="K12" s="93"/>
      <c r="L12" s="92"/>
      <c r="M12" s="92"/>
      <c r="N12" s="153"/>
      <c r="O12" s="153"/>
      <c r="P12" s="153"/>
      <c r="Q12" s="153"/>
      <c r="R12" s="153"/>
      <c r="S12" s="153"/>
      <c r="T12" s="153"/>
      <c r="U12" s="153"/>
    </row>
    <row r="13" spans="1:21" s="94" customFormat="1" ht="78" customHeight="1">
      <c r="A13" s="468" t="s">
        <v>40</v>
      </c>
      <c r="B13" s="470">
        <v>0.45</v>
      </c>
      <c r="C13" s="484" t="s">
        <v>2</v>
      </c>
      <c r="D13" s="492" t="s">
        <v>3</v>
      </c>
      <c r="E13" s="475">
        <v>0.25</v>
      </c>
      <c r="F13" s="81" t="s">
        <v>569</v>
      </c>
      <c r="G13" s="80" t="s">
        <v>10</v>
      </c>
      <c r="H13" s="81" t="s">
        <v>570</v>
      </c>
      <c r="I13" s="80" t="s">
        <v>10</v>
      </c>
      <c r="J13" s="37">
        <v>1</v>
      </c>
      <c r="K13" s="82">
        <f>J13*$E$13*$B$13</f>
        <v>0.1125</v>
      </c>
      <c r="L13" s="1" t="s">
        <v>455</v>
      </c>
      <c r="M13" s="84" t="s">
        <v>37</v>
      </c>
      <c r="N13" s="127" t="s">
        <v>73</v>
      </c>
      <c r="O13" s="127"/>
      <c r="P13" s="127" t="s">
        <v>261</v>
      </c>
      <c r="Q13" s="127" t="s">
        <v>260</v>
      </c>
      <c r="R13" s="127"/>
      <c r="S13" s="127"/>
      <c r="T13" s="127" t="s">
        <v>260</v>
      </c>
      <c r="U13" s="127" t="s">
        <v>260</v>
      </c>
    </row>
    <row r="14" spans="1:21" s="94" customFormat="1" ht="66.75" hidden="1" customHeight="1">
      <c r="A14" s="482"/>
      <c r="B14" s="483"/>
      <c r="C14" s="485"/>
      <c r="D14" s="493" t="e">
        <v>#N/A</v>
      </c>
      <c r="E14" s="476"/>
      <c r="F14" s="81" t="s">
        <v>23</v>
      </c>
      <c r="G14" s="80" t="s">
        <v>11</v>
      </c>
      <c r="H14" s="81" t="s">
        <v>571</v>
      </c>
      <c r="I14" s="324" t="s">
        <v>11</v>
      </c>
      <c r="J14" s="37">
        <v>0</v>
      </c>
      <c r="K14" s="82">
        <f>J14*$E$13*$B$13</f>
        <v>0</v>
      </c>
      <c r="L14" s="325" t="s">
        <v>572</v>
      </c>
      <c r="M14" s="84" t="s">
        <v>37</v>
      </c>
      <c r="N14" s="127" t="s">
        <v>73</v>
      </c>
      <c r="O14" s="127"/>
      <c r="P14" s="127" t="s">
        <v>261</v>
      </c>
      <c r="Q14" s="127" t="s">
        <v>260</v>
      </c>
      <c r="R14" s="127"/>
      <c r="S14" s="127"/>
      <c r="T14" s="127" t="s">
        <v>260</v>
      </c>
      <c r="U14" s="127" t="s">
        <v>260</v>
      </c>
    </row>
    <row r="15" spans="1:21" s="94" customFormat="1" ht="88.5" hidden="1" customHeight="1">
      <c r="A15" s="482"/>
      <c r="B15" s="483"/>
      <c r="C15" s="485"/>
      <c r="D15" s="493" t="e">
        <v>#N/A</v>
      </c>
      <c r="E15" s="476"/>
      <c r="F15" s="81" t="s">
        <v>24</v>
      </c>
      <c r="G15" s="80" t="s">
        <v>12</v>
      </c>
      <c r="H15" s="81" t="s">
        <v>573</v>
      </c>
      <c r="I15" s="324" t="s">
        <v>12</v>
      </c>
      <c r="J15" s="37">
        <v>0</v>
      </c>
      <c r="K15" s="82">
        <f>J15*$E$13*$B$13</f>
        <v>0</v>
      </c>
      <c r="L15" s="325" t="s">
        <v>572</v>
      </c>
      <c r="M15" s="84" t="s">
        <v>37</v>
      </c>
      <c r="N15" s="127" t="s">
        <v>73</v>
      </c>
      <c r="O15" s="127"/>
      <c r="P15" s="127" t="s">
        <v>261</v>
      </c>
      <c r="Q15" s="127" t="s">
        <v>260</v>
      </c>
      <c r="R15" s="127"/>
      <c r="S15" s="127"/>
      <c r="T15" s="127" t="s">
        <v>260</v>
      </c>
      <c r="U15" s="127" t="s">
        <v>260</v>
      </c>
    </row>
    <row r="16" spans="1:21" ht="64.5" customHeight="1">
      <c r="A16" s="482"/>
      <c r="B16" s="483"/>
      <c r="C16" s="486" t="s">
        <v>4</v>
      </c>
      <c r="D16" s="488" t="s">
        <v>5</v>
      </c>
      <c r="E16" s="475">
        <v>0.25</v>
      </c>
      <c r="F16" s="81" t="s">
        <v>574</v>
      </c>
      <c r="G16" s="80" t="s">
        <v>62</v>
      </c>
      <c r="H16" s="81" t="s">
        <v>575</v>
      </c>
      <c r="I16" s="80" t="s">
        <v>62</v>
      </c>
      <c r="J16" s="37">
        <v>0.7</v>
      </c>
      <c r="K16" s="82">
        <f>J16*$E$16*$B$13</f>
        <v>7.8750000000000001E-2</v>
      </c>
      <c r="L16" s="116" t="s">
        <v>35</v>
      </c>
      <c r="M16" s="84" t="s">
        <v>37</v>
      </c>
      <c r="N16" s="127" t="s">
        <v>73</v>
      </c>
      <c r="O16" s="127" t="s">
        <v>75</v>
      </c>
      <c r="P16" s="127" t="s">
        <v>261</v>
      </c>
      <c r="Q16" s="127" t="s">
        <v>260</v>
      </c>
      <c r="R16" s="127" t="s">
        <v>75</v>
      </c>
      <c r="S16" s="127"/>
      <c r="T16" s="127" t="s">
        <v>260</v>
      </c>
      <c r="U16" s="85"/>
    </row>
    <row r="17" spans="1:21" ht="60.75" customHeight="1">
      <c r="A17" s="482"/>
      <c r="B17" s="483"/>
      <c r="C17" s="487"/>
      <c r="D17" s="489"/>
      <c r="E17" s="490"/>
      <c r="F17" s="81" t="s">
        <v>576</v>
      </c>
      <c r="G17" s="80" t="s">
        <v>65</v>
      </c>
      <c r="H17" s="81" t="s">
        <v>577</v>
      </c>
      <c r="I17" s="109" t="s">
        <v>519</v>
      </c>
      <c r="J17" s="37">
        <v>0.3</v>
      </c>
      <c r="K17" s="82">
        <f>J17*$E$16*$B$13</f>
        <v>3.3750000000000002E-2</v>
      </c>
      <c r="L17" s="116" t="s">
        <v>520</v>
      </c>
      <c r="M17" s="84" t="s">
        <v>37</v>
      </c>
      <c r="N17" s="127" t="s">
        <v>73</v>
      </c>
      <c r="O17" s="127" t="s">
        <v>261</v>
      </c>
      <c r="P17" s="127"/>
      <c r="Q17" s="127"/>
      <c r="R17" s="127" t="s">
        <v>260</v>
      </c>
      <c r="S17" s="127"/>
      <c r="T17" s="127"/>
      <c r="U17" s="85"/>
    </row>
    <row r="18" spans="1:21" ht="113.25" customHeight="1">
      <c r="A18" s="482"/>
      <c r="B18" s="483"/>
      <c r="C18" s="486" t="s">
        <v>13</v>
      </c>
      <c r="D18" s="473" t="s">
        <v>7</v>
      </c>
      <c r="E18" s="475">
        <v>0.2</v>
      </c>
      <c r="F18" s="81" t="s">
        <v>578</v>
      </c>
      <c r="G18" s="80" t="s">
        <v>43</v>
      </c>
      <c r="H18" s="81" t="s">
        <v>579</v>
      </c>
      <c r="I18" s="109" t="s">
        <v>830</v>
      </c>
      <c r="J18" s="37">
        <v>0.5</v>
      </c>
      <c r="K18" s="82">
        <f>J18*$E$18*$B$13</f>
        <v>4.5000000000000005E-2</v>
      </c>
      <c r="L18" s="116" t="s">
        <v>580</v>
      </c>
      <c r="M18" s="84" t="s">
        <v>37</v>
      </c>
      <c r="N18" s="127" t="s">
        <v>73</v>
      </c>
      <c r="O18" s="127" t="s">
        <v>261</v>
      </c>
      <c r="P18" s="127" t="s">
        <v>75</v>
      </c>
      <c r="Q18" s="127" t="s">
        <v>260</v>
      </c>
      <c r="R18" s="127" t="s">
        <v>260</v>
      </c>
      <c r="S18" s="127"/>
      <c r="T18" s="127"/>
      <c r="U18" s="85"/>
    </row>
    <row r="19" spans="1:21" ht="91.5" customHeight="1">
      <c r="A19" s="482"/>
      <c r="B19" s="483"/>
      <c r="C19" s="491"/>
      <c r="D19" s="474"/>
      <c r="E19" s="476"/>
      <c r="F19" s="475" t="s">
        <v>581</v>
      </c>
      <c r="G19" s="494" t="s">
        <v>63</v>
      </c>
      <c r="H19" s="81" t="s">
        <v>582</v>
      </c>
      <c r="I19" s="109" t="s">
        <v>831</v>
      </c>
      <c r="J19" s="37">
        <v>0.25</v>
      </c>
      <c r="K19" s="82">
        <f>J19*$E$18*$B$13</f>
        <v>2.2500000000000003E-2</v>
      </c>
      <c r="L19" s="116" t="s">
        <v>580</v>
      </c>
      <c r="M19" s="84" t="s">
        <v>37</v>
      </c>
      <c r="N19" s="127" t="s">
        <v>73</v>
      </c>
      <c r="O19" s="127" t="s">
        <v>261</v>
      </c>
      <c r="P19" s="127"/>
      <c r="Q19" s="127"/>
      <c r="R19" s="127" t="s">
        <v>260</v>
      </c>
      <c r="S19" s="127"/>
      <c r="T19" s="326" t="s">
        <v>260</v>
      </c>
      <c r="U19" s="85"/>
    </row>
    <row r="20" spans="1:21" ht="54" customHeight="1">
      <c r="A20" s="482"/>
      <c r="B20" s="483"/>
      <c r="C20" s="487"/>
      <c r="D20" s="344"/>
      <c r="E20" s="490"/>
      <c r="F20" s="490"/>
      <c r="G20" s="495"/>
      <c r="H20" s="81" t="s">
        <v>832</v>
      </c>
      <c r="I20" s="109" t="s">
        <v>833</v>
      </c>
      <c r="J20" s="37">
        <v>0.25</v>
      </c>
      <c r="K20" s="82">
        <f>J20*$E$18*$B$13</f>
        <v>2.2500000000000003E-2</v>
      </c>
      <c r="L20" s="116" t="s">
        <v>580</v>
      </c>
      <c r="M20" s="84" t="s">
        <v>37</v>
      </c>
      <c r="N20" s="127" t="s">
        <v>73</v>
      </c>
      <c r="O20" s="127" t="s">
        <v>261</v>
      </c>
      <c r="P20" s="127"/>
      <c r="Q20" s="127"/>
      <c r="R20" s="127" t="s">
        <v>260</v>
      </c>
      <c r="S20" s="127"/>
      <c r="T20" s="326" t="s">
        <v>260</v>
      </c>
      <c r="U20" s="85"/>
    </row>
    <row r="21" spans="1:21" ht="78.75" customHeight="1">
      <c r="A21" s="482"/>
      <c r="B21" s="483"/>
      <c r="C21" s="95" t="s">
        <v>6</v>
      </c>
      <c r="D21" s="24" t="s">
        <v>9</v>
      </c>
      <c r="E21" s="86">
        <v>0.1</v>
      </c>
      <c r="F21" s="81" t="s">
        <v>583</v>
      </c>
      <c r="G21" s="80" t="s">
        <v>231</v>
      </c>
      <c r="H21" s="116" t="s">
        <v>584</v>
      </c>
      <c r="I21" s="109" t="s">
        <v>231</v>
      </c>
      <c r="J21" s="37">
        <v>1</v>
      </c>
      <c r="K21" s="82">
        <f>J21*$E$21*$B$13</f>
        <v>4.5000000000000005E-2</v>
      </c>
      <c r="L21" s="242" t="s">
        <v>188</v>
      </c>
      <c r="M21" s="84" t="s">
        <v>37</v>
      </c>
      <c r="N21" s="127" t="s">
        <v>261</v>
      </c>
      <c r="O21" s="127" t="s">
        <v>260</v>
      </c>
      <c r="P21" s="127" t="s">
        <v>260</v>
      </c>
      <c r="Q21" s="127" t="s">
        <v>260</v>
      </c>
      <c r="R21" s="127" t="s">
        <v>260</v>
      </c>
      <c r="S21" s="127" t="s">
        <v>260</v>
      </c>
      <c r="T21" s="127" t="s">
        <v>260</v>
      </c>
      <c r="U21" s="127" t="s">
        <v>260</v>
      </c>
    </row>
    <row r="22" spans="1:21" ht="57.75" customHeight="1">
      <c r="A22" s="482"/>
      <c r="B22" s="483"/>
      <c r="C22" s="486" t="s">
        <v>8</v>
      </c>
      <c r="D22" s="473" t="s">
        <v>46</v>
      </c>
      <c r="E22" s="475">
        <v>0.2</v>
      </c>
      <c r="F22" s="81" t="s">
        <v>585</v>
      </c>
      <c r="G22" s="80" t="s">
        <v>48</v>
      </c>
      <c r="H22" s="81" t="s">
        <v>586</v>
      </c>
      <c r="I22" s="80" t="s">
        <v>587</v>
      </c>
      <c r="J22" s="37">
        <v>0.5</v>
      </c>
      <c r="K22" s="82">
        <f>J22*$E$22*$B$13</f>
        <v>4.5000000000000005E-2</v>
      </c>
      <c r="L22" s="116" t="s">
        <v>588</v>
      </c>
      <c r="M22" s="84" t="s">
        <v>37</v>
      </c>
      <c r="N22" s="127" t="s">
        <v>73</v>
      </c>
      <c r="O22" s="127"/>
      <c r="P22" s="127" t="s">
        <v>261</v>
      </c>
      <c r="Q22" s="127" t="s">
        <v>260</v>
      </c>
      <c r="R22" s="127"/>
      <c r="S22" s="127"/>
      <c r="T22" s="127" t="s">
        <v>260</v>
      </c>
      <c r="U22" s="127" t="s">
        <v>260</v>
      </c>
    </row>
    <row r="23" spans="1:21" ht="81.75" customHeight="1">
      <c r="A23" s="482"/>
      <c r="B23" s="483"/>
      <c r="C23" s="487"/>
      <c r="D23" s="496"/>
      <c r="E23" s="490"/>
      <c r="F23" s="81" t="s">
        <v>589</v>
      </c>
      <c r="G23" s="80" t="s">
        <v>60</v>
      </c>
      <c r="H23" s="81" t="s">
        <v>590</v>
      </c>
      <c r="I23" s="80" t="s">
        <v>60</v>
      </c>
      <c r="J23" s="37">
        <v>0.5</v>
      </c>
      <c r="K23" s="82">
        <f>J23*$E$22*$B$13</f>
        <v>4.5000000000000005E-2</v>
      </c>
      <c r="L23" s="242" t="s">
        <v>591</v>
      </c>
      <c r="M23" s="84" t="s">
        <v>37</v>
      </c>
      <c r="N23" s="127" t="s">
        <v>73</v>
      </c>
      <c r="O23" s="85"/>
      <c r="P23" s="127" t="s">
        <v>261</v>
      </c>
      <c r="Q23" s="127" t="s">
        <v>260</v>
      </c>
      <c r="R23" s="127"/>
      <c r="S23" s="127"/>
      <c r="T23" s="127" t="s">
        <v>260</v>
      </c>
      <c r="U23" s="85"/>
    </row>
    <row r="24" spans="1:21" s="97" customFormat="1" ht="21.95" customHeight="1">
      <c r="A24" s="480"/>
      <c r="B24" s="481"/>
      <c r="C24" s="89"/>
      <c r="D24" s="90"/>
      <c r="E24" s="96">
        <f>SUM(E13:E23)</f>
        <v>1</v>
      </c>
      <c r="F24" s="96"/>
      <c r="G24" s="92"/>
      <c r="H24" s="153"/>
      <c r="I24" s="153"/>
      <c r="J24" s="92"/>
      <c r="K24" s="93"/>
      <c r="L24" s="92"/>
      <c r="M24" s="92"/>
      <c r="N24" s="153"/>
      <c r="O24" s="153"/>
      <c r="P24" s="153"/>
      <c r="Q24" s="153"/>
      <c r="R24" s="153"/>
      <c r="S24" s="153"/>
      <c r="T24" s="153"/>
      <c r="U24" s="153"/>
    </row>
    <row r="25" spans="1:21" ht="89.25" customHeight="1">
      <c r="A25" s="467" t="s">
        <v>61</v>
      </c>
      <c r="B25" s="469">
        <v>0.15</v>
      </c>
      <c r="C25" s="95" t="s">
        <v>25</v>
      </c>
      <c r="D25" s="110" t="s">
        <v>59</v>
      </c>
      <c r="E25" s="128">
        <v>1</v>
      </c>
      <c r="F25" s="81" t="s">
        <v>592</v>
      </c>
      <c r="G25" s="80" t="s">
        <v>44</v>
      </c>
      <c r="H25" s="81" t="s">
        <v>593</v>
      </c>
      <c r="I25" s="80" t="s">
        <v>44</v>
      </c>
      <c r="J25" s="37">
        <v>1</v>
      </c>
      <c r="K25" s="82">
        <f>J25*$E$25*$B$25</f>
        <v>0.15</v>
      </c>
      <c r="L25" s="83" t="s">
        <v>259</v>
      </c>
      <c r="M25" s="84" t="s">
        <v>37</v>
      </c>
      <c r="N25" s="127" t="s">
        <v>73</v>
      </c>
      <c r="O25" s="127"/>
      <c r="P25" s="127" t="s">
        <v>261</v>
      </c>
      <c r="Q25" s="127"/>
      <c r="R25" s="127"/>
      <c r="S25" s="127"/>
      <c r="T25" s="127" t="s">
        <v>260</v>
      </c>
      <c r="U25" s="85"/>
    </row>
    <row r="26" spans="1:21" ht="45" customHeight="1">
      <c r="A26" s="467"/>
      <c r="B26" s="469"/>
      <c r="C26" s="89"/>
      <c r="D26" s="98">
        <v>13</v>
      </c>
      <c r="E26" s="99">
        <f>E25</f>
        <v>1</v>
      </c>
      <c r="F26" s="99"/>
      <c r="G26" s="98">
        <v>19</v>
      </c>
      <c r="H26" s="98"/>
      <c r="I26" s="98"/>
      <c r="J26" s="98"/>
      <c r="K26" s="130">
        <f>SUM(K6:K25)</f>
        <v>1</v>
      </c>
      <c r="L26" s="98"/>
      <c r="M26" s="98"/>
      <c r="N26" s="98">
        <v>12</v>
      </c>
      <c r="O26" s="98">
        <v>10</v>
      </c>
      <c r="P26" s="98">
        <v>11</v>
      </c>
      <c r="Q26" s="98">
        <v>5</v>
      </c>
      <c r="R26" s="98">
        <v>4</v>
      </c>
      <c r="S26" s="98">
        <v>7</v>
      </c>
      <c r="T26" s="98">
        <v>10</v>
      </c>
      <c r="U26" s="98">
        <v>6</v>
      </c>
    </row>
    <row r="27" spans="1:21" ht="39" customHeight="1">
      <c r="A27" s="154"/>
      <c r="B27" s="155">
        <f>SUM(B6:B26)</f>
        <v>1</v>
      </c>
      <c r="C27" s="154"/>
      <c r="D27" s="154"/>
      <c r="E27" s="154"/>
      <c r="F27" s="154"/>
      <c r="G27" s="154"/>
      <c r="H27" s="154"/>
      <c r="I27" s="154"/>
      <c r="J27" s="154"/>
      <c r="K27" s="154"/>
      <c r="L27" s="154"/>
      <c r="M27" s="154"/>
      <c r="N27" s="154"/>
      <c r="O27" s="154"/>
      <c r="P27" s="154"/>
      <c r="Q27" s="154"/>
      <c r="R27" s="154"/>
      <c r="S27" s="154"/>
      <c r="T27" s="154"/>
      <c r="U27" s="154"/>
    </row>
  </sheetData>
  <mergeCells count="47">
    <mergeCell ref="F19:F20"/>
    <mergeCell ref="G19:G20"/>
    <mergeCell ref="C22:C23"/>
    <mergeCell ref="D22:D23"/>
    <mergeCell ref="E22:E23"/>
    <mergeCell ref="A25:A26"/>
    <mergeCell ref="B25:B26"/>
    <mergeCell ref="E13:E15"/>
    <mergeCell ref="C16:C17"/>
    <mergeCell ref="D16:D17"/>
    <mergeCell ref="E16:E17"/>
    <mergeCell ref="C18:C20"/>
    <mergeCell ref="D18:D19"/>
    <mergeCell ref="E18:E20"/>
    <mergeCell ref="D13:D15"/>
    <mergeCell ref="A11:A12"/>
    <mergeCell ref="B11:B12"/>
    <mergeCell ref="A13:A24"/>
    <mergeCell ref="B13:B24"/>
    <mergeCell ref="C13:C15"/>
    <mergeCell ref="A6:A9"/>
    <mergeCell ref="B6:B9"/>
    <mergeCell ref="C6:C7"/>
    <mergeCell ref="D6:D7"/>
    <mergeCell ref="E6:E7"/>
    <mergeCell ref="C8:C9"/>
    <mergeCell ref="D8:D9"/>
    <mergeCell ref="E8:E9"/>
    <mergeCell ref="U4:U5"/>
    <mergeCell ref="J4:J5"/>
    <mergeCell ref="K4:K5"/>
    <mergeCell ref="L4:L5"/>
    <mergeCell ref="M4:M5"/>
    <mergeCell ref="N4:N5"/>
    <mergeCell ref="O4:O5"/>
    <mergeCell ref="P4:P5"/>
    <mergeCell ref="Q4:Q5"/>
    <mergeCell ref="R4:R5"/>
    <mergeCell ref="S4:S5"/>
    <mergeCell ref="T4:T5"/>
    <mergeCell ref="A1:I1"/>
    <mergeCell ref="A4:D5"/>
    <mergeCell ref="E4:E5"/>
    <mergeCell ref="F4:F5"/>
    <mergeCell ref="G4:G5"/>
    <mergeCell ref="H4:H5"/>
    <mergeCell ref="I4: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P153"/>
  <sheetViews>
    <sheetView topLeftCell="B124" zoomScale="85" zoomScaleNormal="85" workbookViewId="0">
      <selection activeCell="E166" sqref="E166"/>
    </sheetView>
  </sheetViews>
  <sheetFormatPr defaultRowHeight="15.75"/>
  <cols>
    <col min="1" max="1" width="6" style="15" customWidth="1"/>
    <col min="2" max="3" width="9.375" style="5" customWidth="1"/>
    <col min="4" max="4" width="18.625" style="9" customWidth="1"/>
    <col min="5" max="5" width="8.375" style="3" customWidth="1"/>
    <col min="6" max="6" width="43.875" style="3" customWidth="1"/>
    <col min="7" max="7" width="9" style="3" customWidth="1"/>
    <col min="8" max="8" width="43.25" style="3" customWidth="1"/>
    <col min="9" max="11" width="10.625" style="9" customWidth="1"/>
    <col min="12" max="12" width="10.625" style="185" customWidth="1"/>
    <col min="13" max="13" width="10.625" style="3" customWidth="1"/>
    <col min="14" max="14" width="10.625" style="9" customWidth="1"/>
    <col min="15" max="16" width="10.625" style="3" customWidth="1"/>
    <col min="17" max="256" width="9" style="3"/>
    <col min="257" max="257" width="6" style="3" customWidth="1"/>
    <col min="258" max="259" width="9.375" style="3" customWidth="1"/>
    <col min="260" max="260" width="18.625" style="3" customWidth="1"/>
    <col min="261" max="261" width="8.375" style="3" customWidth="1"/>
    <col min="262" max="262" width="43.875" style="3" customWidth="1"/>
    <col min="263" max="263" width="9" style="3" customWidth="1"/>
    <col min="264" max="264" width="43.25" style="3" customWidth="1"/>
    <col min="265" max="272" width="10.625" style="3" customWidth="1"/>
    <col min="273" max="512" width="9" style="3"/>
    <col min="513" max="513" width="6" style="3" customWidth="1"/>
    <col min="514" max="515" width="9.375" style="3" customWidth="1"/>
    <col min="516" max="516" width="18.625" style="3" customWidth="1"/>
    <col min="517" max="517" width="8.375" style="3" customWidth="1"/>
    <col min="518" max="518" width="43.875" style="3" customWidth="1"/>
    <col min="519" max="519" width="9" style="3" customWidth="1"/>
    <col min="520" max="520" width="43.25" style="3" customWidth="1"/>
    <col min="521" max="528" width="10.625" style="3" customWidth="1"/>
    <col min="529" max="768" width="9" style="3"/>
    <col min="769" max="769" width="6" style="3" customWidth="1"/>
    <col min="770" max="771" width="9.375" style="3" customWidth="1"/>
    <col min="772" max="772" width="18.625" style="3" customWidth="1"/>
    <col min="773" max="773" width="8.375" style="3" customWidth="1"/>
    <col min="774" max="774" width="43.875" style="3" customWidth="1"/>
    <col min="775" max="775" width="9" style="3" customWidth="1"/>
    <col min="776" max="776" width="43.25" style="3" customWidth="1"/>
    <col min="777" max="784" width="10.625" style="3" customWidth="1"/>
    <col min="785" max="1024" width="9" style="3"/>
    <col min="1025" max="1025" width="6" style="3" customWidth="1"/>
    <col min="1026" max="1027" width="9.375" style="3" customWidth="1"/>
    <col min="1028" max="1028" width="18.625" style="3" customWidth="1"/>
    <col min="1029" max="1029" width="8.375" style="3" customWidth="1"/>
    <col min="1030" max="1030" width="43.875" style="3" customWidth="1"/>
    <col min="1031" max="1031" width="9" style="3" customWidth="1"/>
    <col min="1032" max="1032" width="43.25" style="3" customWidth="1"/>
    <col min="1033" max="1040" width="10.625" style="3" customWidth="1"/>
    <col min="1041" max="1280" width="9" style="3"/>
    <col min="1281" max="1281" width="6" style="3" customWidth="1"/>
    <col min="1282" max="1283" width="9.375" style="3" customWidth="1"/>
    <col min="1284" max="1284" width="18.625" style="3" customWidth="1"/>
    <col min="1285" max="1285" width="8.375" style="3" customWidth="1"/>
    <col min="1286" max="1286" width="43.875" style="3" customWidth="1"/>
    <col min="1287" max="1287" width="9" style="3" customWidth="1"/>
    <col min="1288" max="1288" width="43.25" style="3" customWidth="1"/>
    <col min="1289" max="1296" width="10.625" style="3" customWidth="1"/>
    <col min="1297" max="1536" width="9" style="3"/>
    <col min="1537" max="1537" width="6" style="3" customWidth="1"/>
    <col min="1538" max="1539" width="9.375" style="3" customWidth="1"/>
    <col min="1540" max="1540" width="18.625" style="3" customWidth="1"/>
    <col min="1541" max="1541" width="8.375" style="3" customWidth="1"/>
    <col min="1542" max="1542" width="43.875" style="3" customWidth="1"/>
    <col min="1543" max="1543" width="9" style="3" customWidth="1"/>
    <col min="1544" max="1544" width="43.25" style="3" customWidth="1"/>
    <col min="1545" max="1552" width="10.625" style="3" customWidth="1"/>
    <col min="1553" max="1792" width="9" style="3"/>
    <col min="1793" max="1793" width="6" style="3" customWidth="1"/>
    <col min="1794" max="1795" width="9.375" style="3" customWidth="1"/>
    <col min="1796" max="1796" width="18.625" style="3" customWidth="1"/>
    <col min="1797" max="1797" width="8.375" style="3" customWidth="1"/>
    <col min="1798" max="1798" width="43.875" style="3" customWidth="1"/>
    <col min="1799" max="1799" width="9" style="3" customWidth="1"/>
    <col min="1800" max="1800" width="43.25" style="3" customWidth="1"/>
    <col min="1801" max="1808" width="10.625" style="3" customWidth="1"/>
    <col min="1809" max="2048" width="9" style="3"/>
    <col min="2049" max="2049" width="6" style="3" customWidth="1"/>
    <col min="2050" max="2051" width="9.375" style="3" customWidth="1"/>
    <col min="2052" max="2052" width="18.625" style="3" customWidth="1"/>
    <col min="2053" max="2053" width="8.375" style="3" customWidth="1"/>
    <col min="2054" max="2054" width="43.875" style="3" customWidth="1"/>
    <col min="2055" max="2055" width="9" style="3" customWidth="1"/>
    <col min="2056" max="2056" width="43.25" style="3" customWidth="1"/>
    <col min="2057" max="2064" width="10.625" style="3" customWidth="1"/>
    <col min="2065" max="2304" width="9" style="3"/>
    <col min="2305" max="2305" width="6" style="3" customWidth="1"/>
    <col min="2306" max="2307" width="9.375" style="3" customWidth="1"/>
    <col min="2308" max="2308" width="18.625" style="3" customWidth="1"/>
    <col min="2309" max="2309" width="8.375" style="3" customWidth="1"/>
    <col min="2310" max="2310" width="43.875" style="3" customWidth="1"/>
    <col min="2311" max="2311" width="9" style="3" customWidth="1"/>
    <col min="2312" max="2312" width="43.25" style="3" customWidth="1"/>
    <col min="2313" max="2320" width="10.625" style="3" customWidth="1"/>
    <col min="2321" max="2560" width="9" style="3"/>
    <col min="2561" max="2561" width="6" style="3" customWidth="1"/>
    <col min="2562" max="2563" width="9.375" style="3" customWidth="1"/>
    <col min="2564" max="2564" width="18.625" style="3" customWidth="1"/>
    <col min="2565" max="2565" width="8.375" style="3" customWidth="1"/>
    <col min="2566" max="2566" width="43.875" style="3" customWidth="1"/>
    <col min="2567" max="2567" width="9" style="3" customWidth="1"/>
    <col min="2568" max="2568" width="43.25" style="3" customWidth="1"/>
    <col min="2569" max="2576" width="10.625" style="3" customWidth="1"/>
    <col min="2577" max="2816" width="9" style="3"/>
    <col min="2817" max="2817" width="6" style="3" customWidth="1"/>
    <col min="2818" max="2819" width="9.375" style="3" customWidth="1"/>
    <col min="2820" max="2820" width="18.625" style="3" customWidth="1"/>
    <col min="2821" max="2821" width="8.375" style="3" customWidth="1"/>
    <col min="2822" max="2822" width="43.875" style="3" customWidth="1"/>
    <col min="2823" max="2823" width="9" style="3" customWidth="1"/>
    <col min="2824" max="2824" width="43.25" style="3" customWidth="1"/>
    <col min="2825" max="2832" width="10.625" style="3" customWidth="1"/>
    <col min="2833" max="3072" width="9" style="3"/>
    <col min="3073" max="3073" width="6" style="3" customWidth="1"/>
    <col min="3074" max="3075" width="9.375" style="3" customWidth="1"/>
    <col min="3076" max="3076" width="18.625" style="3" customWidth="1"/>
    <col min="3077" max="3077" width="8.375" style="3" customWidth="1"/>
    <col min="3078" max="3078" width="43.875" style="3" customWidth="1"/>
    <col min="3079" max="3079" width="9" style="3" customWidth="1"/>
    <col min="3080" max="3080" width="43.25" style="3" customWidth="1"/>
    <col min="3081" max="3088" width="10.625" style="3" customWidth="1"/>
    <col min="3089" max="3328" width="9" style="3"/>
    <col min="3329" max="3329" width="6" style="3" customWidth="1"/>
    <col min="3330" max="3331" width="9.375" style="3" customWidth="1"/>
    <col min="3332" max="3332" width="18.625" style="3" customWidth="1"/>
    <col min="3333" max="3333" width="8.375" style="3" customWidth="1"/>
    <col min="3334" max="3334" width="43.875" style="3" customWidth="1"/>
    <col min="3335" max="3335" width="9" style="3" customWidth="1"/>
    <col min="3336" max="3336" width="43.25" style="3" customWidth="1"/>
    <col min="3337" max="3344" width="10.625" style="3" customWidth="1"/>
    <col min="3345" max="3584" width="9" style="3"/>
    <col min="3585" max="3585" width="6" style="3" customWidth="1"/>
    <col min="3586" max="3587" width="9.375" style="3" customWidth="1"/>
    <col min="3588" max="3588" width="18.625" style="3" customWidth="1"/>
    <col min="3589" max="3589" width="8.375" style="3" customWidth="1"/>
    <col min="3590" max="3590" width="43.875" style="3" customWidth="1"/>
    <col min="3591" max="3591" width="9" style="3" customWidth="1"/>
    <col min="3592" max="3592" width="43.25" style="3" customWidth="1"/>
    <col min="3593" max="3600" width="10.625" style="3" customWidth="1"/>
    <col min="3601" max="3840" width="9" style="3"/>
    <col min="3841" max="3841" width="6" style="3" customWidth="1"/>
    <col min="3842" max="3843" width="9.375" style="3" customWidth="1"/>
    <col min="3844" max="3844" width="18.625" style="3" customWidth="1"/>
    <col min="3845" max="3845" width="8.375" style="3" customWidth="1"/>
    <col min="3846" max="3846" width="43.875" style="3" customWidth="1"/>
    <col min="3847" max="3847" width="9" style="3" customWidth="1"/>
    <col min="3848" max="3848" width="43.25" style="3" customWidth="1"/>
    <col min="3849" max="3856" width="10.625" style="3" customWidth="1"/>
    <col min="3857" max="4096" width="9" style="3"/>
    <col min="4097" max="4097" width="6" style="3" customWidth="1"/>
    <col min="4098" max="4099" width="9.375" style="3" customWidth="1"/>
    <col min="4100" max="4100" width="18.625" style="3" customWidth="1"/>
    <col min="4101" max="4101" width="8.375" style="3" customWidth="1"/>
    <col min="4102" max="4102" width="43.875" style="3" customWidth="1"/>
    <col min="4103" max="4103" width="9" style="3" customWidth="1"/>
    <col min="4104" max="4104" width="43.25" style="3" customWidth="1"/>
    <col min="4105" max="4112" width="10.625" style="3" customWidth="1"/>
    <col min="4113" max="4352" width="9" style="3"/>
    <col min="4353" max="4353" width="6" style="3" customWidth="1"/>
    <col min="4354" max="4355" width="9.375" style="3" customWidth="1"/>
    <col min="4356" max="4356" width="18.625" style="3" customWidth="1"/>
    <col min="4357" max="4357" width="8.375" style="3" customWidth="1"/>
    <col min="4358" max="4358" width="43.875" style="3" customWidth="1"/>
    <col min="4359" max="4359" width="9" style="3" customWidth="1"/>
    <col min="4360" max="4360" width="43.25" style="3" customWidth="1"/>
    <col min="4361" max="4368" width="10.625" style="3" customWidth="1"/>
    <col min="4369" max="4608" width="9" style="3"/>
    <col min="4609" max="4609" width="6" style="3" customWidth="1"/>
    <col min="4610" max="4611" width="9.375" style="3" customWidth="1"/>
    <col min="4612" max="4612" width="18.625" style="3" customWidth="1"/>
    <col min="4613" max="4613" width="8.375" style="3" customWidth="1"/>
    <col min="4614" max="4614" width="43.875" style="3" customWidth="1"/>
    <col min="4615" max="4615" width="9" style="3" customWidth="1"/>
    <col min="4616" max="4616" width="43.25" style="3" customWidth="1"/>
    <col min="4617" max="4624" width="10.625" style="3" customWidth="1"/>
    <col min="4625" max="4864" width="9" style="3"/>
    <col min="4865" max="4865" width="6" style="3" customWidth="1"/>
    <col min="4866" max="4867" width="9.375" style="3" customWidth="1"/>
    <col min="4868" max="4868" width="18.625" style="3" customWidth="1"/>
    <col min="4869" max="4869" width="8.375" style="3" customWidth="1"/>
    <col min="4870" max="4870" width="43.875" style="3" customWidth="1"/>
    <col min="4871" max="4871" width="9" style="3" customWidth="1"/>
    <col min="4872" max="4872" width="43.25" style="3" customWidth="1"/>
    <col min="4873" max="4880" width="10.625" style="3" customWidth="1"/>
    <col min="4881" max="5120" width="9" style="3"/>
    <col min="5121" max="5121" width="6" style="3" customWidth="1"/>
    <col min="5122" max="5123" width="9.375" style="3" customWidth="1"/>
    <col min="5124" max="5124" width="18.625" style="3" customWidth="1"/>
    <col min="5125" max="5125" width="8.375" style="3" customWidth="1"/>
    <col min="5126" max="5126" width="43.875" style="3" customWidth="1"/>
    <col min="5127" max="5127" width="9" style="3" customWidth="1"/>
    <col min="5128" max="5128" width="43.25" style="3" customWidth="1"/>
    <col min="5129" max="5136" width="10.625" style="3" customWidth="1"/>
    <col min="5137" max="5376" width="9" style="3"/>
    <col min="5377" max="5377" width="6" style="3" customWidth="1"/>
    <col min="5378" max="5379" width="9.375" style="3" customWidth="1"/>
    <col min="5380" max="5380" width="18.625" style="3" customWidth="1"/>
    <col min="5381" max="5381" width="8.375" style="3" customWidth="1"/>
    <col min="5382" max="5382" width="43.875" style="3" customWidth="1"/>
    <col min="5383" max="5383" width="9" style="3" customWidth="1"/>
    <col min="5384" max="5384" width="43.25" style="3" customWidth="1"/>
    <col min="5385" max="5392" width="10.625" style="3" customWidth="1"/>
    <col min="5393" max="5632" width="9" style="3"/>
    <col min="5633" max="5633" width="6" style="3" customWidth="1"/>
    <col min="5634" max="5635" width="9.375" style="3" customWidth="1"/>
    <col min="5636" max="5636" width="18.625" style="3" customWidth="1"/>
    <col min="5637" max="5637" width="8.375" style="3" customWidth="1"/>
    <col min="5638" max="5638" width="43.875" style="3" customWidth="1"/>
    <col min="5639" max="5639" width="9" style="3" customWidth="1"/>
    <col min="5640" max="5640" width="43.25" style="3" customWidth="1"/>
    <col min="5641" max="5648" width="10.625" style="3" customWidth="1"/>
    <col min="5649" max="5888" width="9" style="3"/>
    <col min="5889" max="5889" width="6" style="3" customWidth="1"/>
    <col min="5890" max="5891" width="9.375" style="3" customWidth="1"/>
    <col min="5892" max="5892" width="18.625" style="3" customWidth="1"/>
    <col min="5893" max="5893" width="8.375" style="3" customWidth="1"/>
    <col min="5894" max="5894" width="43.875" style="3" customWidth="1"/>
    <col min="5895" max="5895" width="9" style="3" customWidth="1"/>
    <col min="5896" max="5896" width="43.25" style="3" customWidth="1"/>
    <col min="5897" max="5904" width="10.625" style="3" customWidth="1"/>
    <col min="5905" max="6144" width="9" style="3"/>
    <col min="6145" max="6145" width="6" style="3" customWidth="1"/>
    <col min="6146" max="6147" width="9.375" style="3" customWidth="1"/>
    <col min="6148" max="6148" width="18.625" style="3" customWidth="1"/>
    <col min="6149" max="6149" width="8.375" style="3" customWidth="1"/>
    <col min="6150" max="6150" width="43.875" style="3" customWidth="1"/>
    <col min="6151" max="6151" width="9" style="3" customWidth="1"/>
    <col min="6152" max="6152" width="43.25" style="3" customWidth="1"/>
    <col min="6153" max="6160" width="10.625" style="3" customWidth="1"/>
    <col min="6161" max="6400" width="9" style="3"/>
    <col min="6401" max="6401" width="6" style="3" customWidth="1"/>
    <col min="6402" max="6403" width="9.375" style="3" customWidth="1"/>
    <col min="6404" max="6404" width="18.625" style="3" customWidth="1"/>
    <col min="6405" max="6405" width="8.375" style="3" customWidth="1"/>
    <col min="6406" max="6406" width="43.875" style="3" customWidth="1"/>
    <col min="6407" max="6407" width="9" style="3" customWidth="1"/>
    <col min="6408" max="6408" width="43.25" style="3" customWidth="1"/>
    <col min="6409" max="6416" width="10.625" style="3" customWidth="1"/>
    <col min="6417" max="6656" width="9" style="3"/>
    <col min="6657" max="6657" width="6" style="3" customWidth="1"/>
    <col min="6658" max="6659" width="9.375" style="3" customWidth="1"/>
    <col min="6660" max="6660" width="18.625" style="3" customWidth="1"/>
    <col min="6661" max="6661" width="8.375" style="3" customWidth="1"/>
    <col min="6662" max="6662" width="43.875" style="3" customWidth="1"/>
    <col min="6663" max="6663" width="9" style="3" customWidth="1"/>
    <col min="6664" max="6664" width="43.25" style="3" customWidth="1"/>
    <col min="6665" max="6672" width="10.625" style="3" customWidth="1"/>
    <col min="6673" max="6912" width="9" style="3"/>
    <col min="6913" max="6913" width="6" style="3" customWidth="1"/>
    <col min="6914" max="6915" width="9.375" style="3" customWidth="1"/>
    <col min="6916" max="6916" width="18.625" style="3" customWidth="1"/>
    <col min="6917" max="6917" width="8.375" style="3" customWidth="1"/>
    <col min="6918" max="6918" width="43.875" style="3" customWidth="1"/>
    <col min="6919" max="6919" width="9" style="3" customWidth="1"/>
    <col min="6920" max="6920" width="43.25" style="3" customWidth="1"/>
    <col min="6921" max="6928" width="10.625" style="3" customWidth="1"/>
    <col min="6929" max="7168" width="9" style="3"/>
    <col min="7169" max="7169" width="6" style="3" customWidth="1"/>
    <col min="7170" max="7171" width="9.375" style="3" customWidth="1"/>
    <col min="7172" max="7172" width="18.625" style="3" customWidth="1"/>
    <col min="7173" max="7173" width="8.375" style="3" customWidth="1"/>
    <col min="7174" max="7174" width="43.875" style="3" customWidth="1"/>
    <col min="7175" max="7175" width="9" style="3" customWidth="1"/>
    <col min="7176" max="7176" width="43.25" style="3" customWidth="1"/>
    <col min="7177" max="7184" width="10.625" style="3" customWidth="1"/>
    <col min="7185" max="7424" width="9" style="3"/>
    <col min="7425" max="7425" width="6" style="3" customWidth="1"/>
    <col min="7426" max="7427" width="9.375" style="3" customWidth="1"/>
    <col min="7428" max="7428" width="18.625" style="3" customWidth="1"/>
    <col min="7429" max="7429" width="8.375" style="3" customWidth="1"/>
    <col min="7430" max="7430" width="43.875" style="3" customWidth="1"/>
    <col min="7431" max="7431" width="9" style="3" customWidth="1"/>
    <col min="7432" max="7432" width="43.25" style="3" customWidth="1"/>
    <col min="7433" max="7440" width="10.625" style="3" customWidth="1"/>
    <col min="7441" max="7680" width="9" style="3"/>
    <col min="7681" max="7681" width="6" style="3" customWidth="1"/>
    <col min="7682" max="7683" width="9.375" style="3" customWidth="1"/>
    <col min="7684" max="7684" width="18.625" style="3" customWidth="1"/>
    <col min="7685" max="7685" width="8.375" style="3" customWidth="1"/>
    <col min="7686" max="7686" width="43.875" style="3" customWidth="1"/>
    <col min="7687" max="7687" width="9" style="3" customWidth="1"/>
    <col min="7688" max="7688" width="43.25" style="3" customWidth="1"/>
    <col min="7689" max="7696" width="10.625" style="3" customWidth="1"/>
    <col min="7697" max="7936" width="9" style="3"/>
    <col min="7937" max="7937" width="6" style="3" customWidth="1"/>
    <col min="7938" max="7939" width="9.375" style="3" customWidth="1"/>
    <col min="7940" max="7940" width="18.625" style="3" customWidth="1"/>
    <col min="7941" max="7941" width="8.375" style="3" customWidth="1"/>
    <col min="7942" max="7942" width="43.875" style="3" customWidth="1"/>
    <col min="7943" max="7943" width="9" style="3" customWidth="1"/>
    <col min="7944" max="7944" width="43.25" style="3" customWidth="1"/>
    <col min="7945" max="7952" width="10.625" style="3" customWidth="1"/>
    <col min="7953" max="8192" width="9" style="3"/>
    <col min="8193" max="8193" width="6" style="3" customWidth="1"/>
    <col min="8194" max="8195" width="9.375" style="3" customWidth="1"/>
    <col min="8196" max="8196" width="18.625" style="3" customWidth="1"/>
    <col min="8197" max="8197" width="8.375" style="3" customWidth="1"/>
    <col min="8198" max="8198" width="43.875" style="3" customWidth="1"/>
    <col min="8199" max="8199" width="9" style="3" customWidth="1"/>
    <col min="8200" max="8200" width="43.25" style="3" customWidth="1"/>
    <col min="8201" max="8208" width="10.625" style="3" customWidth="1"/>
    <col min="8209" max="8448" width="9" style="3"/>
    <col min="8449" max="8449" width="6" style="3" customWidth="1"/>
    <col min="8450" max="8451" width="9.375" style="3" customWidth="1"/>
    <col min="8452" max="8452" width="18.625" style="3" customWidth="1"/>
    <col min="8453" max="8453" width="8.375" style="3" customWidth="1"/>
    <col min="8454" max="8454" width="43.875" style="3" customWidth="1"/>
    <col min="8455" max="8455" width="9" style="3" customWidth="1"/>
    <col min="8456" max="8456" width="43.25" style="3" customWidth="1"/>
    <col min="8457" max="8464" width="10.625" style="3" customWidth="1"/>
    <col min="8465" max="8704" width="9" style="3"/>
    <col min="8705" max="8705" width="6" style="3" customWidth="1"/>
    <col min="8706" max="8707" width="9.375" style="3" customWidth="1"/>
    <col min="8708" max="8708" width="18.625" style="3" customWidth="1"/>
    <col min="8709" max="8709" width="8.375" style="3" customWidth="1"/>
    <col min="8710" max="8710" width="43.875" style="3" customWidth="1"/>
    <col min="8711" max="8711" width="9" style="3" customWidth="1"/>
    <col min="8712" max="8712" width="43.25" style="3" customWidth="1"/>
    <col min="8713" max="8720" width="10.625" style="3" customWidth="1"/>
    <col min="8721" max="8960" width="9" style="3"/>
    <col min="8961" max="8961" width="6" style="3" customWidth="1"/>
    <col min="8962" max="8963" width="9.375" style="3" customWidth="1"/>
    <col min="8964" max="8964" width="18.625" style="3" customWidth="1"/>
    <col min="8965" max="8965" width="8.375" style="3" customWidth="1"/>
    <col min="8966" max="8966" width="43.875" style="3" customWidth="1"/>
    <col min="8967" max="8967" width="9" style="3" customWidth="1"/>
    <col min="8968" max="8968" width="43.25" style="3" customWidth="1"/>
    <col min="8969" max="8976" width="10.625" style="3" customWidth="1"/>
    <col min="8977" max="9216" width="9" style="3"/>
    <col min="9217" max="9217" width="6" style="3" customWidth="1"/>
    <col min="9218" max="9219" width="9.375" style="3" customWidth="1"/>
    <col min="9220" max="9220" width="18.625" style="3" customWidth="1"/>
    <col min="9221" max="9221" width="8.375" style="3" customWidth="1"/>
    <col min="9222" max="9222" width="43.875" style="3" customWidth="1"/>
    <col min="9223" max="9223" width="9" style="3" customWidth="1"/>
    <col min="9224" max="9224" width="43.25" style="3" customWidth="1"/>
    <col min="9225" max="9232" width="10.625" style="3" customWidth="1"/>
    <col min="9233" max="9472" width="9" style="3"/>
    <col min="9473" max="9473" width="6" style="3" customWidth="1"/>
    <col min="9474" max="9475" width="9.375" style="3" customWidth="1"/>
    <col min="9476" max="9476" width="18.625" style="3" customWidth="1"/>
    <col min="9477" max="9477" width="8.375" style="3" customWidth="1"/>
    <col min="9478" max="9478" width="43.875" style="3" customWidth="1"/>
    <col min="9479" max="9479" width="9" style="3" customWidth="1"/>
    <col min="9480" max="9480" width="43.25" style="3" customWidth="1"/>
    <col min="9481" max="9488" width="10.625" style="3" customWidth="1"/>
    <col min="9489" max="9728" width="9" style="3"/>
    <col min="9729" max="9729" width="6" style="3" customWidth="1"/>
    <col min="9730" max="9731" width="9.375" style="3" customWidth="1"/>
    <col min="9732" max="9732" width="18.625" style="3" customWidth="1"/>
    <col min="9733" max="9733" width="8.375" style="3" customWidth="1"/>
    <col min="9734" max="9734" width="43.875" style="3" customWidth="1"/>
    <col min="9735" max="9735" width="9" style="3" customWidth="1"/>
    <col min="9736" max="9736" width="43.25" style="3" customWidth="1"/>
    <col min="9737" max="9744" width="10.625" style="3" customWidth="1"/>
    <col min="9745" max="9984" width="9" style="3"/>
    <col min="9985" max="9985" width="6" style="3" customWidth="1"/>
    <col min="9986" max="9987" width="9.375" style="3" customWidth="1"/>
    <col min="9988" max="9988" width="18.625" style="3" customWidth="1"/>
    <col min="9989" max="9989" width="8.375" style="3" customWidth="1"/>
    <col min="9990" max="9990" width="43.875" style="3" customWidth="1"/>
    <col min="9991" max="9991" width="9" style="3" customWidth="1"/>
    <col min="9992" max="9992" width="43.25" style="3" customWidth="1"/>
    <col min="9993" max="10000" width="10.625" style="3" customWidth="1"/>
    <col min="10001" max="10240" width="9" style="3"/>
    <col min="10241" max="10241" width="6" style="3" customWidth="1"/>
    <col min="10242" max="10243" width="9.375" style="3" customWidth="1"/>
    <col min="10244" max="10244" width="18.625" style="3" customWidth="1"/>
    <col min="10245" max="10245" width="8.375" style="3" customWidth="1"/>
    <col min="10246" max="10246" width="43.875" style="3" customWidth="1"/>
    <col min="10247" max="10247" width="9" style="3" customWidth="1"/>
    <col min="10248" max="10248" width="43.25" style="3" customWidth="1"/>
    <col min="10249" max="10256" width="10.625" style="3" customWidth="1"/>
    <col min="10257" max="10496" width="9" style="3"/>
    <col min="10497" max="10497" width="6" style="3" customWidth="1"/>
    <col min="10498" max="10499" width="9.375" style="3" customWidth="1"/>
    <col min="10500" max="10500" width="18.625" style="3" customWidth="1"/>
    <col min="10501" max="10501" width="8.375" style="3" customWidth="1"/>
    <col min="10502" max="10502" width="43.875" style="3" customWidth="1"/>
    <col min="10503" max="10503" width="9" style="3" customWidth="1"/>
    <col min="10504" max="10504" width="43.25" style="3" customWidth="1"/>
    <col min="10505" max="10512" width="10.625" style="3" customWidth="1"/>
    <col min="10513" max="10752" width="9" style="3"/>
    <col min="10753" max="10753" width="6" style="3" customWidth="1"/>
    <col min="10754" max="10755" width="9.375" style="3" customWidth="1"/>
    <col min="10756" max="10756" width="18.625" style="3" customWidth="1"/>
    <col min="10757" max="10757" width="8.375" style="3" customWidth="1"/>
    <col min="10758" max="10758" width="43.875" style="3" customWidth="1"/>
    <col min="10759" max="10759" width="9" style="3" customWidth="1"/>
    <col min="10760" max="10760" width="43.25" style="3" customWidth="1"/>
    <col min="10761" max="10768" width="10.625" style="3" customWidth="1"/>
    <col min="10769" max="11008" width="9" style="3"/>
    <col min="11009" max="11009" width="6" style="3" customWidth="1"/>
    <col min="11010" max="11011" width="9.375" style="3" customWidth="1"/>
    <col min="11012" max="11012" width="18.625" style="3" customWidth="1"/>
    <col min="11013" max="11013" width="8.375" style="3" customWidth="1"/>
    <col min="11014" max="11014" width="43.875" style="3" customWidth="1"/>
    <col min="11015" max="11015" width="9" style="3" customWidth="1"/>
    <col min="11016" max="11016" width="43.25" style="3" customWidth="1"/>
    <col min="11017" max="11024" width="10.625" style="3" customWidth="1"/>
    <col min="11025" max="11264" width="9" style="3"/>
    <col min="11265" max="11265" width="6" style="3" customWidth="1"/>
    <col min="11266" max="11267" width="9.375" style="3" customWidth="1"/>
    <col min="11268" max="11268" width="18.625" style="3" customWidth="1"/>
    <col min="11269" max="11269" width="8.375" style="3" customWidth="1"/>
    <col min="11270" max="11270" width="43.875" style="3" customWidth="1"/>
    <col min="11271" max="11271" width="9" style="3" customWidth="1"/>
    <col min="11272" max="11272" width="43.25" style="3" customWidth="1"/>
    <col min="11273" max="11280" width="10.625" style="3" customWidth="1"/>
    <col min="11281" max="11520" width="9" style="3"/>
    <col min="11521" max="11521" width="6" style="3" customWidth="1"/>
    <col min="11522" max="11523" width="9.375" style="3" customWidth="1"/>
    <col min="11524" max="11524" width="18.625" style="3" customWidth="1"/>
    <col min="11525" max="11525" width="8.375" style="3" customWidth="1"/>
    <col min="11526" max="11526" width="43.875" style="3" customWidth="1"/>
    <col min="11527" max="11527" width="9" style="3" customWidth="1"/>
    <col min="11528" max="11528" width="43.25" style="3" customWidth="1"/>
    <col min="11529" max="11536" width="10.625" style="3" customWidth="1"/>
    <col min="11537" max="11776" width="9" style="3"/>
    <col min="11777" max="11777" width="6" style="3" customWidth="1"/>
    <col min="11778" max="11779" width="9.375" style="3" customWidth="1"/>
    <col min="11780" max="11780" width="18.625" style="3" customWidth="1"/>
    <col min="11781" max="11781" width="8.375" style="3" customWidth="1"/>
    <col min="11782" max="11782" width="43.875" style="3" customWidth="1"/>
    <col min="11783" max="11783" width="9" style="3" customWidth="1"/>
    <col min="11784" max="11784" width="43.25" style="3" customWidth="1"/>
    <col min="11785" max="11792" width="10.625" style="3" customWidth="1"/>
    <col min="11793" max="12032" width="9" style="3"/>
    <col min="12033" max="12033" width="6" style="3" customWidth="1"/>
    <col min="12034" max="12035" width="9.375" style="3" customWidth="1"/>
    <col min="12036" max="12036" width="18.625" style="3" customWidth="1"/>
    <col min="12037" max="12037" width="8.375" style="3" customWidth="1"/>
    <col min="12038" max="12038" width="43.875" style="3" customWidth="1"/>
    <col min="12039" max="12039" width="9" style="3" customWidth="1"/>
    <col min="12040" max="12040" width="43.25" style="3" customWidth="1"/>
    <col min="12041" max="12048" width="10.625" style="3" customWidth="1"/>
    <col min="12049" max="12288" width="9" style="3"/>
    <col min="12289" max="12289" width="6" style="3" customWidth="1"/>
    <col min="12290" max="12291" width="9.375" style="3" customWidth="1"/>
    <col min="12292" max="12292" width="18.625" style="3" customWidth="1"/>
    <col min="12293" max="12293" width="8.375" style="3" customWidth="1"/>
    <col min="12294" max="12294" width="43.875" style="3" customWidth="1"/>
    <col min="12295" max="12295" width="9" style="3" customWidth="1"/>
    <col min="12296" max="12296" width="43.25" style="3" customWidth="1"/>
    <col min="12297" max="12304" width="10.625" style="3" customWidth="1"/>
    <col min="12305" max="12544" width="9" style="3"/>
    <col min="12545" max="12545" width="6" style="3" customWidth="1"/>
    <col min="12546" max="12547" width="9.375" style="3" customWidth="1"/>
    <col min="12548" max="12548" width="18.625" style="3" customWidth="1"/>
    <col min="12549" max="12549" width="8.375" style="3" customWidth="1"/>
    <col min="12550" max="12550" width="43.875" style="3" customWidth="1"/>
    <col min="12551" max="12551" width="9" style="3" customWidth="1"/>
    <col min="12552" max="12552" width="43.25" style="3" customWidth="1"/>
    <col min="12553" max="12560" width="10.625" style="3" customWidth="1"/>
    <col min="12561" max="12800" width="9" style="3"/>
    <col min="12801" max="12801" width="6" style="3" customWidth="1"/>
    <col min="12802" max="12803" width="9.375" style="3" customWidth="1"/>
    <col min="12804" max="12804" width="18.625" style="3" customWidth="1"/>
    <col min="12805" max="12805" width="8.375" style="3" customWidth="1"/>
    <col min="12806" max="12806" width="43.875" style="3" customWidth="1"/>
    <col min="12807" max="12807" width="9" style="3" customWidth="1"/>
    <col min="12808" max="12808" width="43.25" style="3" customWidth="1"/>
    <col min="12809" max="12816" width="10.625" style="3" customWidth="1"/>
    <col min="12817" max="13056" width="9" style="3"/>
    <col min="13057" max="13057" width="6" style="3" customWidth="1"/>
    <col min="13058" max="13059" width="9.375" style="3" customWidth="1"/>
    <col min="13060" max="13060" width="18.625" style="3" customWidth="1"/>
    <col min="13061" max="13061" width="8.375" style="3" customWidth="1"/>
    <col min="13062" max="13062" width="43.875" style="3" customWidth="1"/>
    <col min="13063" max="13063" width="9" style="3" customWidth="1"/>
    <col min="13064" max="13064" width="43.25" style="3" customWidth="1"/>
    <col min="13065" max="13072" width="10.625" style="3" customWidth="1"/>
    <col min="13073" max="13312" width="9" style="3"/>
    <col min="13313" max="13313" width="6" style="3" customWidth="1"/>
    <col min="13314" max="13315" width="9.375" style="3" customWidth="1"/>
    <col min="13316" max="13316" width="18.625" style="3" customWidth="1"/>
    <col min="13317" max="13317" width="8.375" style="3" customWidth="1"/>
    <col min="13318" max="13318" width="43.875" style="3" customWidth="1"/>
    <col min="13319" max="13319" width="9" style="3" customWidth="1"/>
    <col min="13320" max="13320" width="43.25" style="3" customWidth="1"/>
    <col min="13321" max="13328" width="10.625" style="3" customWidth="1"/>
    <col min="13329" max="13568" width="9" style="3"/>
    <col min="13569" max="13569" width="6" style="3" customWidth="1"/>
    <col min="13570" max="13571" width="9.375" style="3" customWidth="1"/>
    <col min="13572" max="13572" width="18.625" style="3" customWidth="1"/>
    <col min="13573" max="13573" width="8.375" style="3" customWidth="1"/>
    <col min="13574" max="13574" width="43.875" style="3" customWidth="1"/>
    <col min="13575" max="13575" width="9" style="3" customWidth="1"/>
    <col min="13576" max="13576" width="43.25" style="3" customWidth="1"/>
    <col min="13577" max="13584" width="10.625" style="3" customWidth="1"/>
    <col min="13585" max="13824" width="9" style="3"/>
    <col min="13825" max="13825" width="6" style="3" customWidth="1"/>
    <col min="13826" max="13827" width="9.375" style="3" customWidth="1"/>
    <col min="13828" max="13828" width="18.625" style="3" customWidth="1"/>
    <col min="13829" max="13829" width="8.375" style="3" customWidth="1"/>
    <col min="13830" max="13830" width="43.875" style="3" customWidth="1"/>
    <col min="13831" max="13831" width="9" style="3" customWidth="1"/>
    <col min="13832" max="13832" width="43.25" style="3" customWidth="1"/>
    <col min="13833" max="13840" width="10.625" style="3" customWidth="1"/>
    <col min="13841" max="14080" width="9" style="3"/>
    <col min="14081" max="14081" width="6" style="3" customWidth="1"/>
    <col min="14082" max="14083" width="9.375" style="3" customWidth="1"/>
    <col min="14084" max="14084" width="18.625" style="3" customWidth="1"/>
    <col min="14085" max="14085" width="8.375" style="3" customWidth="1"/>
    <col min="14086" max="14086" width="43.875" style="3" customWidth="1"/>
    <col min="14087" max="14087" width="9" style="3" customWidth="1"/>
    <col min="14088" max="14088" width="43.25" style="3" customWidth="1"/>
    <col min="14089" max="14096" width="10.625" style="3" customWidth="1"/>
    <col min="14097" max="14336" width="9" style="3"/>
    <col min="14337" max="14337" width="6" style="3" customWidth="1"/>
    <col min="14338" max="14339" width="9.375" style="3" customWidth="1"/>
    <col min="14340" max="14340" width="18.625" style="3" customWidth="1"/>
    <col min="14341" max="14341" width="8.375" style="3" customWidth="1"/>
    <col min="14342" max="14342" width="43.875" style="3" customWidth="1"/>
    <col min="14343" max="14343" width="9" style="3" customWidth="1"/>
    <col min="14344" max="14344" width="43.25" style="3" customWidth="1"/>
    <col min="14345" max="14352" width="10.625" style="3" customWidth="1"/>
    <col min="14353" max="14592" width="9" style="3"/>
    <col min="14593" max="14593" width="6" style="3" customWidth="1"/>
    <col min="14594" max="14595" width="9.375" style="3" customWidth="1"/>
    <col min="14596" max="14596" width="18.625" style="3" customWidth="1"/>
    <col min="14597" max="14597" width="8.375" style="3" customWidth="1"/>
    <col min="14598" max="14598" width="43.875" style="3" customWidth="1"/>
    <col min="14599" max="14599" width="9" style="3" customWidth="1"/>
    <col min="14600" max="14600" width="43.25" style="3" customWidth="1"/>
    <col min="14601" max="14608" width="10.625" style="3" customWidth="1"/>
    <col min="14609" max="14848" width="9" style="3"/>
    <col min="14849" max="14849" width="6" style="3" customWidth="1"/>
    <col min="14850" max="14851" width="9.375" style="3" customWidth="1"/>
    <col min="14852" max="14852" width="18.625" style="3" customWidth="1"/>
    <col min="14853" max="14853" width="8.375" style="3" customWidth="1"/>
    <col min="14854" max="14854" width="43.875" style="3" customWidth="1"/>
    <col min="14855" max="14855" width="9" style="3" customWidth="1"/>
    <col min="14856" max="14856" width="43.25" style="3" customWidth="1"/>
    <col min="14857" max="14864" width="10.625" style="3" customWidth="1"/>
    <col min="14865" max="15104" width="9" style="3"/>
    <col min="15105" max="15105" width="6" style="3" customWidth="1"/>
    <col min="15106" max="15107" width="9.375" style="3" customWidth="1"/>
    <col min="15108" max="15108" width="18.625" style="3" customWidth="1"/>
    <col min="15109" max="15109" width="8.375" style="3" customWidth="1"/>
    <col min="15110" max="15110" width="43.875" style="3" customWidth="1"/>
    <col min="15111" max="15111" width="9" style="3" customWidth="1"/>
    <col min="15112" max="15112" width="43.25" style="3" customWidth="1"/>
    <col min="15113" max="15120" width="10.625" style="3" customWidth="1"/>
    <col min="15121" max="15360" width="9" style="3"/>
    <col min="15361" max="15361" width="6" style="3" customWidth="1"/>
    <col min="15362" max="15363" width="9.375" style="3" customWidth="1"/>
    <col min="15364" max="15364" width="18.625" style="3" customWidth="1"/>
    <col min="15365" max="15365" width="8.375" style="3" customWidth="1"/>
    <col min="15366" max="15366" width="43.875" style="3" customWidth="1"/>
    <col min="15367" max="15367" width="9" style="3" customWidth="1"/>
    <col min="15368" max="15368" width="43.25" style="3" customWidth="1"/>
    <col min="15369" max="15376" width="10.625" style="3" customWidth="1"/>
    <col min="15377" max="15616" width="9" style="3"/>
    <col min="15617" max="15617" width="6" style="3" customWidth="1"/>
    <col min="15618" max="15619" width="9.375" style="3" customWidth="1"/>
    <col min="15620" max="15620" width="18.625" style="3" customWidth="1"/>
    <col min="15621" max="15621" width="8.375" style="3" customWidth="1"/>
    <col min="15622" max="15622" width="43.875" style="3" customWidth="1"/>
    <col min="15623" max="15623" width="9" style="3" customWidth="1"/>
    <col min="15624" max="15624" width="43.25" style="3" customWidth="1"/>
    <col min="15625" max="15632" width="10.625" style="3" customWidth="1"/>
    <col min="15633" max="15872" width="9" style="3"/>
    <col min="15873" max="15873" width="6" style="3" customWidth="1"/>
    <col min="15874" max="15875" width="9.375" style="3" customWidth="1"/>
    <col min="15876" max="15876" width="18.625" style="3" customWidth="1"/>
    <col min="15877" max="15877" width="8.375" style="3" customWidth="1"/>
    <col min="15878" max="15878" width="43.875" style="3" customWidth="1"/>
    <col min="15879" max="15879" width="9" style="3" customWidth="1"/>
    <col min="15880" max="15880" width="43.25" style="3" customWidth="1"/>
    <col min="15881" max="15888" width="10.625" style="3" customWidth="1"/>
    <col min="15889" max="16128" width="9" style="3"/>
    <col min="16129" max="16129" width="6" style="3" customWidth="1"/>
    <col min="16130" max="16131" width="9.375" style="3" customWidth="1"/>
    <col min="16132" max="16132" width="18.625" style="3" customWidth="1"/>
    <col min="16133" max="16133" width="8.375" style="3" customWidth="1"/>
    <col min="16134" max="16134" width="43.875" style="3" customWidth="1"/>
    <col min="16135" max="16135" width="9" style="3" customWidth="1"/>
    <col min="16136" max="16136" width="43.25" style="3" customWidth="1"/>
    <col min="16137" max="16144" width="10.625" style="3" customWidth="1"/>
    <col min="16145" max="16384" width="9" style="3"/>
  </cols>
  <sheetData>
    <row r="1" spans="1:16" ht="15.75" customHeight="1">
      <c r="A1" s="497" t="s">
        <v>594</v>
      </c>
      <c r="B1" s="497"/>
      <c r="C1" s="497"/>
      <c r="D1" s="497"/>
      <c r="E1" s="497"/>
      <c r="F1" s="497"/>
      <c r="I1" s="2"/>
      <c r="J1" s="2"/>
      <c r="K1" s="2"/>
      <c r="L1" s="157"/>
    </row>
    <row r="2" spans="1:16" s="4" customFormat="1" ht="97.5" customHeight="1">
      <c r="A2" s="498" t="s">
        <v>262</v>
      </c>
      <c r="B2" s="498"/>
      <c r="C2" s="498"/>
      <c r="D2" s="498"/>
      <c r="E2" s="499"/>
      <c r="F2" s="499"/>
      <c r="G2" s="158"/>
      <c r="H2" s="158"/>
      <c r="I2" s="409"/>
      <c r="J2" s="409"/>
      <c r="K2" s="409"/>
      <c r="L2" s="159"/>
      <c r="N2" s="160"/>
    </row>
    <row r="3" spans="1:16" s="163" customFormat="1" ht="54" customHeight="1">
      <c r="A3" s="161" t="s">
        <v>67</v>
      </c>
      <c r="B3" s="161" t="s">
        <v>265</v>
      </c>
      <c r="C3" s="161" t="s">
        <v>68</v>
      </c>
      <c r="D3" s="161" t="s">
        <v>595</v>
      </c>
      <c r="E3" s="161" t="s">
        <v>255</v>
      </c>
      <c r="F3" s="162" t="s">
        <v>596</v>
      </c>
      <c r="G3" s="162" t="s">
        <v>256</v>
      </c>
      <c r="H3" s="162" t="s">
        <v>597</v>
      </c>
      <c r="I3" s="161" t="s">
        <v>110</v>
      </c>
      <c r="J3" s="162" t="s">
        <v>111</v>
      </c>
      <c r="K3" s="162" t="s">
        <v>112</v>
      </c>
      <c r="L3" s="161" t="s">
        <v>598</v>
      </c>
      <c r="M3" s="161" t="s">
        <v>599</v>
      </c>
      <c r="N3" s="161" t="s">
        <v>600</v>
      </c>
      <c r="O3" s="161" t="s">
        <v>601</v>
      </c>
      <c r="P3" s="161" t="s">
        <v>602</v>
      </c>
    </row>
    <row r="4" spans="1:16" s="9" customFormat="1" ht="110.25">
      <c r="A4" s="6" t="s">
        <v>69</v>
      </c>
      <c r="B4" s="6" t="s">
        <v>265</v>
      </c>
      <c r="C4" s="7"/>
      <c r="D4" s="164"/>
      <c r="E4" s="8"/>
      <c r="F4" s="28" t="s">
        <v>116</v>
      </c>
      <c r="G4" s="28"/>
      <c r="H4" s="8"/>
      <c r="I4" s="327" t="s">
        <v>113</v>
      </c>
      <c r="J4" s="327" t="s">
        <v>442</v>
      </c>
      <c r="K4" s="327" t="s">
        <v>443</v>
      </c>
      <c r="L4" s="327" t="s">
        <v>274</v>
      </c>
      <c r="M4" s="327" t="s">
        <v>275</v>
      </c>
      <c r="N4" s="327" t="s">
        <v>115</v>
      </c>
      <c r="O4" s="327" t="s">
        <v>114</v>
      </c>
      <c r="P4" s="232" t="s">
        <v>276</v>
      </c>
    </row>
    <row r="5" spans="1:16" ht="63" hidden="1">
      <c r="A5" s="397">
        <v>1</v>
      </c>
      <c r="B5" s="397" t="s">
        <v>70</v>
      </c>
      <c r="C5" s="117" t="s">
        <v>71</v>
      </c>
      <c r="D5" s="118" t="s">
        <v>72</v>
      </c>
      <c r="E5" s="117"/>
      <c r="F5" s="165"/>
      <c r="G5" s="165"/>
      <c r="H5" s="165"/>
      <c r="I5" s="117"/>
      <c r="J5" s="117"/>
      <c r="K5" s="117"/>
      <c r="L5" s="166"/>
      <c r="M5" s="117"/>
      <c r="N5" s="117"/>
      <c r="O5" s="405"/>
      <c r="P5" s="117"/>
    </row>
    <row r="6" spans="1:16" ht="38.25" customHeight="1">
      <c r="A6" s="500">
        <v>2</v>
      </c>
      <c r="B6" s="500" t="s">
        <v>74</v>
      </c>
      <c r="C6" s="501" t="s">
        <v>117</v>
      </c>
      <c r="D6" s="503" t="s">
        <v>266</v>
      </c>
      <c r="E6" s="10" t="s">
        <v>603</v>
      </c>
      <c r="F6" s="167" t="s">
        <v>277</v>
      </c>
      <c r="G6" s="167" t="s">
        <v>604</v>
      </c>
      <c r="H6" s="167" t="s">
        <v>277</v>
      </c>
      <c r="I6" s="12" t="s">
        <v>73</v>
      </c>
      <c r="J6" s="405" t="s">
        <v>75</v>
      </c>
      <c r="K6" s="405" t="s">
        <v>261</v>
      </c>
      <c r="L6" s="168"/>
      <c r="M6" s="10" t="s">
        <v>260</v>
      </c>
      <c r="N6" s="28" t="s">
        <v>75</v>
      </c>
      <c r="O6" s="10"/>
      <c r="P6" s="17"/>
    </row>
    <row r="7" spans="1:16" ht="38.25" customHeight="1">
      <c r="A7" s="500"/>
      <c r="B7" s="500"/>
      <c r="C7" s="502"/>
      <c r="D7" s="504"/>
      <c r="E7" s="10" t="s">
        <v>605</v>
      </c>
      <c r="F7" s="167" t="s">
        <v>278</v>
      </c>
      <c r="G7" s="167" t="s">
        <v>606</v>
      </c>
      <c r="H7" s="167" t="s">
        <v>278</v>
      </c>
      <c r="I7" s="12" t="s">
        <v>73</v>
      </c>
      <c r="J7" s="405" t="s">
        <v>261</v>
      </c>
      <c r="K7" s="405"/>
      <c r="L7" s="168"/>
      <c r="M7" s="10"/>
      <c r="N7" s="28" t="s">
        <v>260</v>
      </c>
      <c r="O7" s="10"/>
      <c r="P7" s="17"/>
    </row>
    <row r="8" spans="1:16" ht="38.25" customHeight="1">
      <c r="A8" s="500"/>
      <c r="B8" s="500"/>
      <c r="C8" s="502"/>
      <c r="D8" s="504"/>
      <c r="E8" s="10" t="s">
        <v>607</v>
      </c>
      <c r="F8" s="167" t="s">
        <v>279</v>
      </c>
      <c r="G8" s="167" t="s">
        <v>608</v>
      </c>
      <c r="H8" s="167" t="s">
        <v>279</v>
      </c>
      <c r="I8" s="12" t="s">
        <v>73</v>
      </c>
      <c r="J8" s="405" t="s">
        <v>261</v>
      </c>
      <c r="K8" s="405"/>
      <c r="L8" s="168"/>
      <c r="M8" s="10"/>
      <c r="N8" s="28" t="s">
        <v>260</v>
      </c>
      <c r="O8" s="10"/>
      <c r="P8" s="17"/>
    </row>
    <row r="9" spans="1:16" ht="31.5">
      <c r="A9" s="500"/>
      <c r="B9" s="500"/>
      <c r="C9" s="502"/>
      <c r="D9" s="504"/>
      <c r="E9" s="10" t="s">
        <v>609</v>
      </c>
      <c r="F9" s="167" t="s">
        <v>280</v>
      </c>
      <c r="G9" s="167" t="s">
        <v>610</v>
      </c>
      <c r="H9" s="167" t="s">
        <v>280</v>
      </c>
      <c r="I9" s="12" t="s">
        <v>73</v>
      </c>
      <c r="J9" s="405" t="s">
        <v>261</v>
      </c>
      <c r="K9" s="405"/>
      <c r="L9" s="168"/>
      <c r="M9" s="10"/>
      <c r="N9" s="28" t="s">
        <v>260</v>
      </c>
      <c r="O9" s="10"/>
      <c r="P9" s="17"/>
    </row>
    <row r="10" spans="1:16" ht="28.5" customHeight="1">
      <c r="A10" s="500"/>
      <c r="B10" s="500"/>
      <c r="C10" s="502"/>
      <c r="D10" s="505"/>
      <c r="E10" s="10" t="s">
        <v>611</v>
      </c>
      <c r="F10" s="3" t="s">
        <v>281</v>
      </c>
      <c r="G10" s="167" t="s">
        <v>612</v>
      </c>
      <c r="H10" s="3" t="s">
        <v>281</v>
      </c>
      <c r="I10" s="12" t="s">
        <v>73</v>
      </c>
      <c r="J10" s="405" t="s">
        <v>261</v>
      </c>
      <c r="K10" s="405"/>
      <c r="L10" s="168"/>
      <c r="M10" s="10"/>
      <c r="N10" s="28" t="s">
        <v>260</v>
      </c>
      <c r="O10" s="10"/>
      <c r="P10" s="17"/>
    </row>
    <row r="11" spans="1:16" ht="27" customHeight="1">
      <c r="A11" s="500"/>
      <c r="B11" s="500"/>
      <c r="C11" s="501" t="s">
        <v>118</v>
      </c>
      <c r="D11" s="503" t="s">
        <v>119</v>
      </c>
      <c r="E11" s="10" t="s">
        <v>613</v>
      </c>
      <c r="F11" s="17" t="s">
        <v>282</v>
      </c>
      <c r="G11" s="169" t="s">
        <v>614</v>
      </c>
      <c r="H11" s="17" t="s">
        <v>282</v>
      </c>
      <c r="I11" s="12" t="s">
        <v>73</v>
      </c>
      <c r="J11" s="12"/>
      <c r="K11" s="12" t="s">
        <v>75</v>
      </c>
      <c r="L11" s="28" t="s">
        <v>260</v>
      </c>
      <c r="M11" s="28" t="s">
        <v>260</v>
      </c>
      <c r="N11" s="28" t="s">
        <v>260</v>
      </c>
      <c r="O11" s="28" t="s">
        <v>260</v>
      </c>
      <c r="P11" s="28" t="s">
        <v>260</v>
      </c>
    </row>
    <row r="12" spans="1:16" ht="39" customHeight="1">
      <c r="A12" s="500"/>
      <c r="B12" s="500"/>
      <c r="C12" s="502"/>
      <c r="D12" s="504"/>
      <c r="E12" s="10" t="s">
        <v>615</v>
      </c>
      <c r="F12" s="169" t="s">
        <v>284</v>
      </c>
      <c r="G12" s="169" t="s">
        <v>616</v>
      </c>
      <c r="H12" s="169" t="s">
        <v>284</v>
      </c>
      <c r="I12" s="12" t="s">
        <v>73</v>
      </c>
      <c r="J12" s="12"/>
      <c r="K12" s="12"/>
      <c r="L12" s="12"/>
      <c r="M12" s="10" t="s">
        <v>260</v>
      </c>
      <c r="N12" s="28"/>
      <c r="O12" s="28"/>
      <c r="P12" s="28"/>
    </row>
    <row r="13" spans="1:16" ht="33.75" customHeight="1">
      <c r="A13" s="500"/>
      <c r="B13" s="500"/>
      <c r="C13" s="502"/>
      <c r="D13" s="504"/>
      <c r="E13" s="10" t="s">
        <v>617</v>
      </c>
      <c r="F13" s="169" t="s">
        <v>286</v>
      </c>
      <c r="G13" s="169" t="s">
        <v>618</v>
      </c>
      <c r="H13" s="169" t="s">
        <v>286</v>
      </c>
      <c r="I13" s="12" t="s">
        <v>73</v>
      </c>
      <c r="J13" s="12"/>
      <c r="K13" s="12" t="s">
        <v>261</v>
      </c>
      <c r="L13" s="12"/>
      <c r="M13" s="12" t="s">
        <v>260</v>
      </c>
      <c r="N13" s="12"/>
      <c r="O13" s="12"/>
      <c r="P13" s="12" t="s">
        <v>260</v>
      </c>
    </row>
    <row r="14" spans="1:16" ht="27.75" customHeight="1">
      <c r="A14" s="500"/>
      <c r="B14" s="500"/>
      <c r="C14" s="502"/>
      <c r="D14" s="504"/>
      <c r="E14" s="10" t="s">
        <v>619</v>
      </c>
      <c r="F14" s="169" t="s">
        <v>287</v>
      </c>
      <c r="G14" s="169" t="s">
        <v>620</v>
      </c>
      <c r="H14" s="169" t="s">
        <v>287</v>
      </c>
      <c r="I14" s="12" t="s">
        <v>73</v>
      </c>
      <c r="J14" s="12"/>
      <c r="K14" s="12" t="s">
        <v>75</v>
      </c>
      <c r="L14" s="12"/>
      <c r="M14" s="10" t="s">
        <v>260</v>
      </c>
      <c r="N14" s="28"/>
      <c r="O14" s="28"/>
      <c r="P14" s="28" t="s">
        <v>260</v>
      </c>
    </row>
    <row r="15" spans="1:16" ht="47.25">
      <c r="A15" s="500"/>
      <c r="B15" s="500"/>
      <c r="C15" s="405" t="s">
        <v>76</v>
      </c>
      <c r="D15" s="20" t="s">
        <v>77</v>
      </c>
      <c r="E15" s="10" t="s">
        <v>621</v>
      </c>
      <c r="F15" s="169" t="s">
        <v>288</v>
      </c>
      <c r="G15" s="169" t="s">
        <v>622</v>
      </c>
      <c r="H15" s="169" t="s">
        <v>288</v>
      </c>
      <c r="I15" s="12" t="s">
        <v>261</v>
      </c>
      <c r="J15" s="12" t="s">
        <v>260</v>
      </c>
      <c r="K15" s="12" t="s">
        <v>260</v>
      </c>
      <c r="L15" s="12" t="s">
        <v>260</v>
      </c>
      <c r="M15" s="12" t="s">
        <v>260</v>
      </c>
      <c r="N15" s="12" t="s">
        <v>260</v>
      </c>
      <c r="O15" s="12" t="s">
        <v>260</v>
      </c>
      <c r="P15" s="12" t="s">
        <v>260</v>
      </c>
    </row>
    <row r="16" spans="1:16" ht="63">
      <c r="A16" s="500"/>
      <c r="B16" s="500"/>
      <c r="C16" s="405" t="s">
        <v>78</v>
      </c>
      <c r="D16" s="20" t="s">
        <v>79</v>
      </c>
      <c r="E16" s="405" t="s">
        <v>623</v>
      </c>
      <c r="F16" s="169" t="s">
        <v>289</v>
      </c>
      <c r="G16" s="169" t="s">
        <v>624</v>
      </c>
      <c r="H16" s="169" t="s">
        <v>289</v>
      </c>
      <c r="I16" s="12" t="s">
        <v>260</v>
      </c>
      <c r="J16" s="12" t="s">
        <v>75</v>
      </c>
      <c r="K16" s="12" t="s">
        <v>75</v>
      </c>
      <c r="L16" s="12" t="s">
        <v>75</v>
      </c>
      <c r="M16" s="12" t="s">
        <v>75</v>
      </c>
      <c r="N16" s="12" t="s">
        <v>75</v>
      </c>
      <c r="O16" s="12" t="s">
        <v>75</v>
      </c>
      <c r="P16" s="12" t="s">
        <v>75</v>
      </c>
    </row>
    <row r="17" spans="1:16" ht="31.5">
      <c r="A17" s="500"/>
      <c r="B17" s="500"/>
      <c r="C17" s="405" t="s">
        <v>121</v>
      </c>
      <c r="D17" s="46" t="s">
        <v>122</v>
      </c>
      <c r="E17" s="405" t="s">
        <v>625</v>
      </c>
      <c r="F17" s="169" t="s">
        <v>290</v>
      </c>
      <c r="G17" s="169" t="s">
        <v>626</v>
      </c>
      <c r="H17" s="169" t="s">
        <v>290</v>
      </c>
      <c r="I17" s="12"/>
      <c r="J17" s="12"/>
      <c r="K17" s="12" t="s">
        <v>73</v>
      </c>
      <c r="L17" s="10"/>
      <c r="M17" s="12"/>
      <c r="N17" s="12"/>
      <c r="O17" s="12" t="s">
        <v>260</v>
      </c>
      <c r="P17" s="12" t="s">
        <v>75</v>
      </c>
    </row>
    <row r="18" spans="1:16" ht="78.75">
      <c r="A18" s="506"/>
      <c r="B18" s="506"/>
      <c r="C18" s="117" t="s">
        <v>123</v>
      </c>
      <c r="D18" s="118" t="s">
        <v>124</v>
      </c>
      <c r="E18" s="117" t="s">
        <v>627</v>
      </c>
      <c r="F18" s="118" t="s">
        <v>291</v>
      </c>
      <c r="G18" s="117" t="s">
        <v>628</v>
      </c>
      <c r="H18" s="118" t="s">
        <v>291</v>
      </c>
      <c r="I18" s="117" t="s">
        <v>73</v>
      </c>
      <c r="J18" s="117"/>
      <c r="K18" s="117" t="s">
        <v>75</v>
      </c>
      <c r="L18" s="166"/>
      <c r="M18" s="117" t="s">
        <v>260</v>
      </c>
      <c r="N18" s="117"/>
      <c r="O18" s="117"/>
      <c r="P18" s="117"/>
    </row>
    <row r="19" spans="1:16" ht="47.25">
      <c r="A19" s="506"/>
      <c r="B19" s="506"/>
      <c r="C19" s="117" t="s">
        <v>125</v>
      </c>
      <c r="D19" s="118" t="s">
        <v>126</v>
      </c>
      <c r="E19" s="117" t="s">
        <v>629</v>
      </c>
      <c r="F19" s="118" t="s">
        <v>292</v>
      </c>
      <c r="G19" s="117" t="s">
        <v>630</v>
      </c>
      <c r="H19" s="118" t="s">
        <v>292</v>
      </c>
      <c r="I19" s="117" t="s">
        <v>73</v>
      </c>
      <c r="J19" s="117"/>
      <c r="K19" s="117"/>
      <c r="L19" s="166"/>
      <c r="M19" s="117" t="s">
        <v>260</v>
      </c>
      <c r="N19" s="117"/>
      <c r="O19" s="117"/>
      <c r="P19" s="117"/>
    </row>
    <row r="20" spans="1:16" ht="63">
      <c r="A20" s="506"/>
      <c r="B20" s="506"/>
      <c r="C20" s="403" t="s">
        <v>127</v>
      </c>
      <c r="D20" s="407" t="s">
        <v>128</v>
      </c>
      <c r="E20" s="117" t="s">
        <v>631</v>
      </c>
      <c r="F20" s="165" t="s">
        <v>293</v>
      </c>
      <c r="G20" s="165" t="s">
        <v>632</v>
      </c>
      <c r="H20" s="165" t="s">
        <v>293</v>
      </c>
      <c r="I20" s="405" t="s">
        <v>261</v>
      </c>
      <c r="J20" s="405"/>
      <c r="K20" s="405" t="s">
        <v>260</v>
      </c>
      <c r="L20" s="168"/>
      <c r="M20" s="405" t="s">
        <v>260</v>
      </c>
      <c r="N20" s="405"/>
      <c r="O20" s="405"/>
      <c r="P20" s="405"/>
    </row>
    <row r="21" spans="1:16" ht="31.5">
      <c r="A21" s="507">
        <v>4</v>
      </c>
      <c r="B21" s="509" t="s">
        <v>81</v>
      </c>
      <c r="C21" s="510" t="s">
        <v>129</v>
      </c>
      <c r="D21" s="512" t="s">
        <v>130</v>
      </c>
      <c r="E21" s="518" t="s">
        <v>633</v>
      </c>
      <c r="F21" s="522" t="s">
        <v>294</v>
      </c>
      <c r="G21" s="170" t="s">
        <v>634</v>
      </c>
      <c r="H21" s="170" t="s">
        <v>295</v>
      </c>
      <c r="I21" s="45" t="s">
        <v>73</v>
      </c>
      <c r="J21" s="45" t="s">
        <v>261</v>
      </c>
      <c r="K21" s="405"/>
      <c r="L21" s="168"/>
      <c r="M21" s="28"/>
      <c r="N21" s="28" t="s">
        <v>260</v>
      </c>
      <c r="O21" s="28"/>
      <c r="P21" s="405"/>
    </row>
    <row r="22" spans="1:16" ht="26.25" customHeight="1">
      <c r="A22" s="508"/>
      <c r="B22" s="506"/>
      <c r="C22" s="511"/>
      <c r="D22" s="513"/>
      <c r="E22" s="519"/>
      <c r="F22" s="523"/>
      <c r="G22" s="170" t="s">
        <v>635</v>
      </c>
      <c r="H22" s="328" t="s">
        <v>636</v>
      </c>
      <c r="I22" s="45" t="s">
        <v>73</v>
      </c>
      <c r="J22" s="45" t="s">
        <v>261</v>
      </c>
      <c r="K22" s="405"/>
      <c r="L22" s="168"/>
      <c r="M22" s="28"/>
      <c r="N22" s="28" t="s">
        <v>260</v>
      </c>
      <c r="O22" s="28"/>
      <c r="P22" s="405"/>
    </row>
    <row r="23" spans="1:16">
      <c r="A23" s="508"/>
      <c r="B23" s="506"/>
      <c r="C23" s="511"/>
      <c r="D23" s="513"/>
      <c r="E23" s="519"/>
      <c r="F23" s="523"/>
      <c r="G23" s="170" t="s">
        <v>637</v>
      </c>
      <c r="H23" s="170" t="s">
        <v>296</v>
      </c>
      <c r="I23" s="45" t="s">
        <v>73</v>
      </c>
      <c r="J23" s="45" t="s">
        <v>261</v>
      </c>
      <c r="K23" s="405"/>
      <c r="L23" s="168"/>
      <c r="M23" s="28"/>
      <c r="N23" s="28" t="s">
        <v>260</v>
      </c>
      <c r="O23" s="28"/>
      <c r="P23" s="405"/>
    </row>
    <row r="24" spans="1:16" ht="31.5">
      <c r="A24" s="508"/>
      <c r="B24" s="506"/>
      <c r="C24" s="511"/>
      <c r="D24" s="513"/>
      <c r="E24" s="519"/>
      <c r="F24" s="523"/>
      <c r="G24" s="170" t="s">
        <v>638</v>
      </c>
      <c r="H24" s="170" t="s">
        <v>297</v>
      </c>
      <c r="I24" s="45" t="s">
        <v>73</v>
      </c>
      <c r="J24" s="45" t="s">
        <v>261</v>
      </c>
      <c r="K24" s="405"/>
      <c r="L24" s="168"/>
      <c r="M24" s="28"/>
      <c r="N24" s="28" t="s">
        <v>260</v>
      </c>
      <c r="O24" s="10"/>
      <c r="P24" s="405"/>
    </row>
    <row r="25" spans="1:16" ht="31.5">
      <c r="A25" s="508"/>
      <c r="B25" s="506"/>
      <c r="C25" s="511"/>
      <c r="D25" s="513"/>
      <c r="E25" s="519"/>
      <c r="F25" s="523"/>
      <c r="G25" s="170" t="s">
        <v>639</v>
      </c>
      <c r="H25" s="171" t="s">
        <v>298</v>
      </c>
      <c r="I25" s="45" t="s">
        <v>73</v>
      </c>
      <c r="J25" s="45" t="s">
        <v>261</v>
      </c>
      <c r="K25" s="405"/>
      <c r="L25" s="168"/>
      <c r="M25" s="28"/>
      <c r="N25" s="28" t="s">
        <v>260</v>
      </c>
      <c r="O25" s="10"/>
      <c r="P25" s="405"/>
    </row>
    <row r="26" spans="1:16" ht="31.5">
      <c r="A26" s="508"/>
      <c r="B26" s="506"/>
      <c r="C26" s="511"/>
      <c r="D26" s="513"/>
      <c r="E26" s="519"/>
      <c r="F26" s="523"/>
      <c r="G26" s="170" t="s">
        <v>640</v>
      </c>
      <c r="H26" s="171" t="s">
        <v>299</v>
      </c>
      <c r="I26" s="45" t="s">
        <v>73</v>
      </c>
      <c r="J26" s="45" t="s">
        <v>261</v>
      </c>
      <c r="K26" s="405"/>
      <c r="L26" s="168"/>
      <c r="M26" s="28"/>
      <c r="N26" s="28" t="s">
        <v>260</v>
      </c>
      <c r="O26" s="10"/>
      <c r="P26" s="405"/>
    </row>
    <row r="27" spans="1:16" ht="63">
      <c r="A27" s="508"/>
      <c r="B27" s="506"/>
      <c r="C27" s="511"/>
      <c r="D27" s="513"/>
      <c r="E27" s="519"/>
      <c r="F27" s="523"/>
      <c r="G27" s="170" t="s">
        <v>641</v>
      </c>
      <c r="H27" s="170" t="s">
        <v>300</v>
      </c>
      <c r="I27" s="45" t="s">
        <v>73</v>
      </c>
      <c r="J27" s="45" t="s">
        <v>261</v>
      </c>
      <c r="K27" s="405"/>
      <c r="L27" s="168"/>
      <c r="M27" s="28"/>
      <c r="N27" s="28" t="s">
        <v>260</v>
      </c>
      <c r="O27" s="10"/>
      <c r="P27" s="405"/>
    </row>
    <row r="28" spans="1:16" ht="63">
      <c r="A28" s="508"/>
      <c r="B28" s="506"/>
      <c r="C28" s="511"/>
      <c r="D28" s="513"/>
      <c r="E28" s="519"/>
      <c r="F28" s="523"/>
      <c r="G28" s="170" t="s">
        <v>642</v>
      </c>
      <c r="H28" s="172" t="s">
        <v>301</v>
      </c>
      <c r="I28" s="45" t="s">
        <v>73</v>
      </c>
      <c r="J28" s="45" t="s">
        <v>261</v>
      </c>
      <c r="K28" s="405"/>
      <c r="L28" s="168"/>
      <c r="M28" s="28"/>
      <c r="N28" s="28" t="s">
        <v>260</v>
      </c>
      <c r="O28" s="10"/>
      <c r="P28" s="405"/>
    </row>
    <row r="29" spans="1:16">
      <c r="A29" s="508"/>
      <c r="B29" s="506"/>
      <c r="C29" s="511"/>
      <c r="D29" s="513"/>
      <c r="E29" s="520"/>
      <c r="F29" s="524"/>
      <c r="G29" s="170" t="s">
        <v>643</v>
      </c>
      <c r="H29" s="172" t="s">
        <v>302</v>
      </c>
      <c r="I29" s="45" t="s">
        <v>73</v>
      </c>
      <c r="J29" s="45" t="s">
        <v>261</v>
      </c>
      <c r="K29" s="405"/>
      <c r="L29" s="168"/>
      <c r="M29" s="28"/>
      <c r="N29" s="28" t="s">
        <v>260</v>
      </c>
      <c r="O29" s="10"/>
      <c r="P29" s="405" t="s">
        <v>260</v>
      </c>
    </row>
    <row r="30" spans="1:16" ht="31.5">
      <c r="A30" s="508"/>
      <c r="B30" s="506"/>
      <c r="C30" s="510" t="s">
        <v>131</v>
      </c>
      <c r="D30" s="512" t="s">
        <v>132</v>
      </c>
      <c r="E30" s="518" t="s">
        <v>644</v>
      </c>
      <c r="F30" s="522" t="s">
        <v>132</v>
      </c>
      <c r="G30" s="410" t="s">
        <v>645</v>
      </c>
      <c r="H30" s="170" t="s">
        <v>303</v>
      </c>
      <c r="I30" s="45" t="s">
        <v>73</v>
      </c>
      <c r="J30" s="45" t="s">
        <v>261</v>
      </c>
      <c r="K30" s="405"/>
      <c r="L30" s="168"/>
      <c r="M30" s="28"/>
      <c r="N30" s="28" t="s">
        <v>260</v>
      </c>
      <c r="O30" s="10"/>
      <c r="P30" s="405" t="s">
        <v>260</v>
      </c>
    </row>
    <row r="31" spans="1:16" ht="31.5" customHeight="1">
      <c r="A31" s="508"/>
      <c r="B31" s="506"/>
      <c r="C31" s="511"/>
      <c r="D31" s="513"/>
      <c r="E31" s="519"/>
      <c r="F31" s="523"/>
      <c r="G31" s="410" t="s">
        <v>646</v>
      </c>
      <c r="H31" s="172" t="s">
        <v>304</v>
      </c>
      <c r="I31" s="45" t="s">
        <v>73</v>
      </c>
      <c r="J31" s="45" t="s">
        <v>261</v>
      </c>
      <c r="K31" s="405"/>
      <c r="L31" s="168"/>
      <c r="M31" s="28"/>
      <c r="N31" s="28" t="s">
        <v>260</v>
      </c>
      <c r="O31" s="10"/>
      <c r="P31" s="405" t="s">
        <v>260</v>
      </c>
    </row>
    <row r="32" spans="1:16" ht="31.5">
      <c r="A32" s="508"/>
      <c r="B32" s="506"/>
      <c r="C32" s="511"/>
      <c r="D32" s="513"/>
      <c r="E32" s="519"/>
      <c r="F32" s="523"/>
      <c r="G32" s="410" t="s">
        <v>647</v>
      </c>
      <c r="H32" s="172" t="s">
        <v>305</v>
      </c>
      <c r="I32" s="45" t="s">
        <v>73</v>
      </c>
      <c r="J32" s="45" t="s">
        <v>261</v>
      </c>
      <c r="K32" s="405"/>
      <c r="L32" s="168"/>
      <c r="M32" s="28"/>
      <c r="N32" s="28" t="s">
        <v>260</v>
      </c>
      <c r="O32" s="10"/>
      <c r="P32" s="405" t="s">
        <v>260</v>
      </c>
    </row>
    <row r="33" spans="1:16" ht="31.5" customHeight="1">
      <c r="A33" s="508"/>
      <c r="B33" s="506"/>
      <c r="C33" s="511"/>
      <c r="D33" s="513"/>
      <c r="E33" s="519"/>
      <c r="F33" s="523"/>
      <c r="G33" s="410" t="s">
        <v>648</v>
      </c>
      <c r="H33" s="170" t="s">
        <v>306</v>
      </c>
      <c r="I33" s="45" t="s">
        <v>73</v>
      </c>
      <c r="J33" s="45" t="s">
        <v>261</v>
      </c>
      <c r="K33" s="405"/>
      <c r="L33" s="168"/>
      <c r="M33" s="28"/>
      <c r="N33" s="28" t="s">
        <v>260</v>
      </c>
      <c r="O33" s="10"/>
      <c r="P33" s="405" t="s">
        <v>260</v>
      </c>
    </row>
    <row r="34" spans="1:16" ht="31.5">
      <c r="A34" s="508"/>
      <c r="B34" s="506"/>
      <c r="C34" s="511"/>
      <c r="D34" s="513"/>
      <c r="E34" s="519"/>
      <c r="F34" s="523"/>
      <c r="G34" s="410" t="s">
        <v>649</v>
      </c>
      <c r="H34" s="170" t="s">
        <v>307</v>
      </c>
      <c r="I34" s="45" t="s">
        <v>73</v>
      </c>
      <c r="J34" s="45" t="s">
        <v>261</v>
      </c>
      <c r="K34" s="405"/>
      <c r="L34" s="168"/>
      <c r="M34" s="28"/>
      <c r="N34" s="28" t="s">
        <v>260</v>
      </c>
      <c r="O34" s="10"/>
      <c r="P34" s="405" t="s">
        <v>260</v>
      </c>
    </row>
    <row r="35" spans="1:16" ht="31.5">
      <c r="A35" s="508"/>
      <c r="B35" s="506"/>
      <c r="C35" s="511"/>
      <c r="D35" s="513"/>
      <c r="E35" s="520"/>
      <c r="F35" s="524"/>
      <c r="G35" s="410" t="s">
        <v>650</v>
      </c>
      <c r="H35" s="170" t="s">
        <v>308</v>
      </c>
      <c r="I35" s="45" t="s">
        <v>73</v>
      </c>
      <c r="J35" s="45" t="s">
        <v>261</v>
      </c>
      <c r="K35" s="405"/>
      <c r="L35" s="168"/>
      <c r="M35" s="28"/>
      <c r="N35" s="28" t="s">
        <v>260</v>
      </c>
      <c r="O35" s="10"/>
      <c r="P35" s="405"/>
    </row>
    <row r="36" spans="1:16" ht="31.5">
      <c r="A36" s="508"/>
      <c r="B36" s="506"/>
      <c r="C36" s="511"/>
      <c r="D36" s="513"/>
      <c r="E36" s="410" t="s">
        <v>651</v>
      </c>
      <c r="F36" s="170" t="s">
        <v>309</v>
      </c>
      <c r="G36" s="410" t="s">
        <v>652</v>
      </c>
      <c r="H36" s="170" t="s">
        <v>309</v>
      </c>
      <c r="I36" s="45" t="s">
        <v>73</v>
      </c>
      <c r="J36" s="45" t="s">
        <v>261</v>
      </c>
      <c r="K36" s="405"/>
      <c r="L36" s="168"/>
      <c r="M36" s="28"/>
      <c r="N36" s="28" t="s">
        <v>260</v>
      </c>
      <c r="O36" s="10"/>
      <c r="P36" s="405" t="s">
        <v>260</v>
      </c>
    </row>
    <row r="37" spans="1:16" ht="31.5" customHeight="1">
      <c r="A37" s="508"/>
      <c r="B37" s="506"/>
      <c r="C37" s="510" t="s">
        <v>133</v>
      </c>
      <c r="D37" s="515" t="s">
        <v>267</v>
      </c>
      <c r="E37" s="518" t="s">
        <v>653</v>
      </c>
      <c r="F37" s="512" t="s">
        <v>267</v>
      </c>
      <c r="G37" s="410" t="s">
        <v>654</v>
      </c>
      <c r="H37" s="172" t="s">
        <v>310</v>
      </c>
      <c r="I37" s="45" t="s">
        <v>73</v>
      </c>
      <c r="J37" s="45" t="s">
        <v>261</v>
      </c>
      <c r="K37" s="405"/>
      <c r="L37" s="168"/>
      <c r="M37" s="28"/>
      <c r="N37" s="28" t="s">
        <v>260</v>
      </c>
      <c r="O37" s="10"/>
      <c r="P37" s="405"/>
    </row>
    <row r="38" spans="1:16">
      <c r="A38" s="508"/>
      <c r="B38" s="506"/>
      <c r="C38" s="511"/>
      <c r="D38" s="516"/>
      <c r="E38" s="519"/>
      <c r="F38" s="513"/>
      <c r="G38" s="410" t="s">
        <v>655</v>
      </c>
      <c r="H38" s="172" t="s">
        <v>311</v>
      </c>
      <c r="I38" s="45" t="s">
        <v>73</v>
      </c>
      <c r="J38" s="45" t="s">
        <v>261</v>
      </c>
      <c r="K38" s="405"/>
      <c r="L38" s="168"/>
      <c r="M38" s="28"/>
      <c r="N38" s="28" t="s">
        <v>260</v>
      </c>
      <c r="O38" s="10"/>
      <c r="P38" s="405"/>
    </row>
    <row r="39" spans="1:16">
      <c r="A39" s="508"/>
      <c r="B39" s="506"/>
      <c r="C39" s="511"/>
      <c r="D39" s="516"/>
      <c r="E39" s="519"/>
      <c r="F39" s="513"/>
      <c r="G39" s="410" t="s">
        <v>656</v>
      </c>
      <c r="H39" s="172" t="s">
        <v>312</v>
      </c>
      <c r="I39" s="45" t="s">
        <v>73</v>
      </c>
      <c r="J39" s="45" t="s">
        <v>261</v>
      </c>
      <c r="K39" s="18"/>
      <c r="L39" s="168"/>
      <c r="M39" s="10"/>
      <c r="N39" s="28"/>
      <c r="O39" s="10"/>
      <c r="P39" s="405" t="s">
        <v>260</v>
      </c>
    </row>
    <row r="40" spans="1:16">
      <c r="A40" s="508"/>
      <c r="B40" s="506"/>
      <c r="C40" s="511"/>
      <c r="D40" s="516"/>
      <c r="E40" s="519"/>
      <c r="F40" s="513"/>
      <c r="G40" s="410" t="s">
        <v>657</v>
      </c>
      <c r="H40" s="169" t="s">
        <v>313</v>
      </c>
      <c r="I40" s="45" t="s">
        <v>73</v>
      </c>
      <c r="J40" s="45" t="s">
        <v>261</v>
      </c>
      <c r="K40" s="405"/>
      <c r="L40" s="168"/>
      <c r="M40" s="28"/>
      <c r="N40" s="28" t="s">
        <v>260</v>
      </c>
      <c r="O40" s="10"/>
      <c r="P40" s="405"/>
    </row>
    <row r="41" spans="1:16">
      <c r="A41" s="508"/>
      <c r="B41" s="506"/>
      <c r="C41" s="511"/>
      <c r="D41" s="516"/>
      <c r="E41" s="519"/>
      <c r="F41" s="513"/>
      <c r="G41" s="410" t="s">
        <v>658</v>
      </c>
      <c r="H41" s="169" t="s">
        <v>314</v>
      </c>
      <c r="I41" s="18" t="s">
        <v>73</v>
      </c>
      <c r="J41" s="18"/>
      <c r="K41" s="18" t="s">
        <v>261</v>
      </c>
      <c r="L41" s="168"/>
      <c r="M41" s="10" t="s">
        <v>260</v>
      </c>
      <c r="N41" s="28"/>
      <c r="O41" s="10"/>
      <c r="P41" s="405"/>
    </row>
    <row r="42" spans="1:16">
      <c r="A42" s="508"/>
      <c r="B42" s="506"/>
      <c r="C42" s="511"/>
      <c r="D42" s="516"/>
      <c r="E42" s="519"/>
      <c r="F42" s="513"/>
      <c r="G42" s="410" t="s">
        <v>659</v>
      </c>
      <c r="H42" s="169" t="s">
        <v>315</v>
      </c>
      <c r="I42" s="45" t="s">
        <v>73</v>
      </c>
      <c r="J42" s="45" t="s">
        <v>261</v>
      </c>
      <c r="K42" s="18"/>
      <c r="L42" s="168"/>
      <c r="M42" s="10"/>
      <c r="N42" s="28"/>
      <c r="O42" s="10"/>
      <c r="P42" s="405" t="s">
        <v>260</v>
      </c>
    </row>
    <row r="43" spans="1:16">
      <c r="A43" s="508"/>
      <c r="B43" s="506"/>
      <c r="C43" s="511"/>
      <c r="D43" s="516"/>
      <c r="E43" s="519"/>
      <c r="F43" s="513"/>
      <c r="G43" s="410" t="s">
        <v>660</v>
      </c>
      <c r="H43" s="169" t="s">
        <v>661</v>
      </c>
      <c r="I43" s="45" t="s">
        <v>73</v>
      </c>
      <c r="J43" s="45" t="s">
        <v>261</v>
      </c>
      <c r="K43" s="18"/>
      <c r="L43" s="168"/>
      <c r="M43" s="10" t="s">
        <v>260</v>
      </c>
      <c r="N43" s="28" t="s">
        <v>260</v>
      </c>
      <c r="O43" s="10"/>
      <c r="P43" s="405" t="s">
        <v>260</v>
      </c>
    </row>
    <row r="44" spans="1:16" ht="31.5">
      <c r="A44" s="508"/>
      <c r="B44" s="506"/>
      <c r="C44" s="511"/>
      <c r="D44" s="516"/>
      <c r="E44" s="519"/>
      <c r="F44" s="513"/>
      <c r="G44" s="410" t="s">
        <v>662</v>
      </c>
      <c r="H44" s="17" t="s">
        <v>316</v>
      </c>
      <c r="I44" s="18" t="s">
        <v>73</v>
      </c>
      <c r="J44" s="18" t="s">
        <v>261</v>
      </c>
      <c r="K44" s="18"/>
      <c r="L44" s="168"/>
      <c r="M44" s="10"/>
      <c r="N44" s="28" t="s">
        <v>260</v>
      </c>
      <c r="O44" s="10"/>
      <c r="P44" s="405"/>
    </row>
    <row r="45" spans="1:16" ht="31.5">
      <c r="A45" s="508"/>
      <c r="B45" s="506"/>
      <c r="C45" s="514"/>
      <c r="D45" s="517"/>
      <c r="E45" s="520"/>
      <c r="F45" s="521"/>
      <c r="G45" s="410" t="s">
        <v>663</v>
      </c>
      <c r="H45" s="17" t="s">
        <v>317</v>
      </c>
      <c r="I45" s="18" t="s">
        <v>73</v>
      </c>
      <c r="J45" s="18" t="s">
        <v>261</v>
      </c>
      <c r="K45" s="18"/>
      <c r="L45" s="168"/>
      <c r="M45" s="10"/>
      <c r="N45" s="28" t="s">
        <v>260</v>
      </c>
      <c r="O45" s="10"/>
      <c r="P45" s="405" t="s">
        <v>260</v>
      </c>
    </row>
    <row r="46" spans="1:16">
      <c r="A46" s="508"/>
      <c r="B46" s="506"/>
      <c r="C46" s="510" t="s">
        <v>134</v>
      </c>
      <c r="D46" s="512" t="s">
        <v>135</v>
      </c>
      <c r="E46" s="510" t="s">
        <v>664</v>
      </c>
      <c r="F46" s="512" t="s">
        <v>135</v>
      </c>
      <c r="G46" s="10" t="s">
        <v>665</v>
      </c>
      <c r="H46" s="169" t="s">
        <v>318</v>
      </c>
      <c r="I46" s="18" t="s">
        <v>73</v>
      </c>
      <c r="J46" s="18" t="s">
        <v>261</v>
      </c>
      <c r="K46" s="18"/>
      <c r="L46" s="168"/>
      <c r="M46" s="10"/>
      <c r="N46" s="28" t="s">
        <v>260</v>
      </c>
      <c r="O46" s="10"/>
      <c r="P46" s="405"/>
    </row>
    <row r="47" spans="1:16" ht="31.5">
      <c r="A47" s="508"/>
      <c r="B47" s="506"/>
      <c r="C47" s="511"/>
      <c r="D47" s="513"/>
      <c r="E47" s="511"/>
      <c r="F47" s="513"/>
      <c r="G47" s="10" t="s">
        <v>666</v>
      </c>
      <c r="H47" s="169" t="s">
        <v>319</v>
      </c>
      <c r="I47" s="18" t="s">
        <v>73</v>
      </c>
      <c r="J47" s="18" t="s">
        <v>261</v>
      </c>
      <c r="K47" s="18"/>
      <c r="L47" s="168"/>
      <c r="M47" s="10"/>
      <c r="N47" s="28" t="s">
        <v>260</v>
      </c>
      <c r="O47" s="10"/>
      <c r="P47" s="405" t="s">
        <v>75</v>
      </c>
    </row>
    <row r="48" spans="1:16">
      <c r="A48" s="508"/>
      <c r="B48" s="506"/>
      <c r="C48" s="510" t="s">
        <v>136</v>
      </c>
      <c r="D48" s="512" t="s">
        <v>137</v>
      </c>
      <c r="E48" s="510" t="s">
        <v>667</v>
      </c>
      <c r="F48" s="512" t="s">
        <v>137</v>
      </c>
      <c r="G48" s="10" t="s">
        <v>668</v>
      </c>
      <c r="H48" s="169" t="s">
        <v>320</v>
      </c>
      <c r="I48" s="18" t="s">
        <v>73</v>
      </c>
      <c r="J48" s="18" t="s">
        <v>261</v>
      </c>
      <c r="K48" s="18"/>
      <c r="L48" s="168"/>
      <c r="M48" s="10"/>
      <c r="N48" s="28" t="s">
        <v>260</v>
      </c>
      <c r="O48" s="10"/>
      <c r="P48" s="405"/>
    </row>
    <row r="49" spans="1:16" ht="31.5">
      <c r="A49" s="508"/>
      <c r="B49" s="506"/>
      <c r="C49" s="511"/>
      <c r="D49" s="513"/>
      <c r="E49" s="511"/>
      <c r="F49" s="513"/>
      <c r="G49" s="10" t="s">
        <v>669</v>
      </c>
      <c r="H49" s="169" t="s">
        <v>321</v>
      </c>
      <c r="I49" s="18" t="s">
        <v>73</v>
      </c>
      <c r="J49" s="18" t="s">
        <v>261</v>
      </c>
      <c r="K49" s="18"/>
      <c r="L49" s="168"/>
      <c r="M49" s="10"/>
      <c r="N49" s="28" t="s">
        <v>260</v>
      </c>
      <c r="O49" s="10"/>
      <c r="P49" s="405" t="s">
        <v>260</v>
      </c>
    </row>
    <row r="50" spans="1:16" ht="31.5" customHeight="1">
      <c r="A50" s="507">
        <v>5</v>
      </c>
      <c r="B50" s="509" t="s">
        <v>82</v>
      </c>
      <c r="C50" s="531" t="s">
        <v>138</v>
      </c>
      <c r="D50" s="532" t="s">
        <v>139</v>
      </c>
      <c r="E50" s="525" t="s">
        <v>670</v>
      </c>
      <c r="F50" s="533" t="s">
        <v>139</v>
      </c>
      <c r="G50" s="117" t="s">
        <v>671</v>
      </c>
      <c r="H50" s="173" t="s">
        <v>322</v>
      </c>
      <c r="I50" s="405" t="s">
        <v>73</v>
      </c>
      <c r="J50" s="405" t="s">
        <v>261</v>
      </c>
      <c r="K50" s="405"/>
      <c r="L50" s="168"/>
      <c r="M50" s="405"/>
      <c r="N50" s="405" t="s">
        <v>260</v>
      </c>
      <c r="O50" s="405"/>
      <c r="P50" s="405"/>
    </row>
    <row r="51" spans="1:16" ht="31.5">
      <c r="A51" s="508"/>
      <c r="B51" s="506"/>
      <c r="C51" s="531"/>
      <c r="D51" s="532"/>
      <c r="E51" s="526"/>
      <c r="F51" s="534"/>
      <c r="G51" s="117" t="s">
        <v>672</v>
      </c>
      <c r="H51" s="173" t="s">
        <v>323</v>
      </c>
      <c r="I51" s="405" t="s">
        <v>73</v>
      </c>
      <c r="J51" s="405"/>
      <c r="K51" s="405"/>
      <c r="L51" s="405" t="s">
        <v>260</v>
      </c>
      <c r="M51" s="405"/>
      <c r="N51" s="405"/>
      <c r="O51" s="405"/>
      <c r="P51" s="405"/>
    </row>
    <row r="52" spans="1:16" ht="31.5">
      <c r="A52" s="508"/>
      <c r="B52" s="506"/>
      <c r="C52" s="531"/>
      <c r="D52" s="532"/>
      <c r="E52" s="526"/>
      <c r="F52" s="534"/>
      <c r="G52" s="117" t="s">
        <v>673</v>
      </c>
      <c r="H52" s="118" t="s">
        <v>324</v>
      </c>
      <c r="I52" s="405" t="s">
        <v>73</v>
      </c>
      <c r="J52" s="405"/>
      <c r="K52" s="405"/>
      <c r="L52" s="405" t="s">
        <v>260</v>
      </c>
      <c r="M52" s="405"/>
      <c r="N52" s="405"/>
      <c r="O52" s="405"/>
      <c r="P52" s="405"/>
    </row>
    <row r="53" spans="1:16">
      <c r="A53" s="508"/>
      <c r="B53" s="506"/>
      <c r="C53" s="531"/>
      <c r="D53" s="532"/>
      <c r="E53" s="527"/>
      <c r="F53" s="535"/>
      <c r="G53" s="117" t="s">
        <v>674</v>
      </c>
      <c r="H53" s="118" t="s">
        <v>325</v>
      </c>
      <c r="I53" s="405" t="s">
        <v>73</v>
      </c>
      <c r="J53" s="405"/>
      <c r="K53" s="405"/>
      <c r="L53" s="405" t="s">
        <v>260</v>
      </c>
      <c r="M53" s="405"/>
      <c r="N53" s="405"/>
      <c r="O53" s="405"/>
      <c r="P53" s="405"/>
    </row>
    <row r="54" spans="1:16" ht="47.25">
      <c r="A54" s="508"/>
      <c r="B54" s="506"/>
      <c r="C54" s="501" t="s">
        <v>140</v>
      </c>
      <c r="D54" s="503" t="s">
        <v>141</v>
      </c>
      <c r="E54" s="525" t="s">
        <v>675</v>
      </c>
      <c r="F54" s="503" t="s">
        <v>141</v>
      </c>
      <c r="G54" s="117" t="s">
        <v>676</v>
      </c>
      <c r="H54" s="118" t="s">
        <v>326</v>
      </c>
      <c r="I54" s="405" t="s">
        <v>73</v>
      </c>
      <c r="J54" s="405"/>
      <c r="K54" s="405"/>
      <c r="L54" s="405" t="s">
        <v>260</v>
      </c>
      <c r="M54" s="405"/>
      <c r="N54" s="405"/>
      <c r="O54" s="405"/>
      <c r="P54" s="405"/>
    </row>
    <row r="55" spans="1:16" ht="31.5">
      <c r="A55" s="508"/>
      <c r="B55" s="506"/>
      <c r="C55" s="502"/>
      <c r="D55" s="504"/>
      <c r="E55" s="526"/>
      <c r="F55" s="504"/>
      <c r="G55" s="117" t="s">
        <v>677</v>
      </c>
      <c r="H55" s="118" t="s">
        <v>327</v>
      </c>
      <c r="I55" s="405" t="s">
        <v>73</v>
      </c>
      <c r="J55" s="405"/>
      <c r="K55" s="405"/>
      <c r="L55" s="405" t="s">
        <v>260</v>
      </c>
      <c r="M55" s="405"/>
      <c r="N55" s="405"/>
      <c r="O55" s="405"/>
      <c r="P55" s="405"/>
    </row>
    <row r="56" spans="1:16" ht="31.5">
      <c r="A56" s="508"/>
      <c r="B56" s="506"/>
      <c r="C56" s="502"/>
      <c r="D56" s="504"/>
      <c r="E56" s="526"/>
      <c r="F56" s="504"/>
      <c r="G56" s="117" t="s">
        <v>678</v>
      </c>
      <c r="H56" s="14" t="s">
        <v>328</v>
      </c>
      <c r="I56" s="405" t="s">
        <v>73</v>
      </c>
      <c r="J56" s="405"/>
      <c r="K56" s="405" t="s">
        <v>75</v>
      </c>
      <c r="L56" s="405" t="s">
        <v>75</v>
      </c>
      <c r="M56" s="405" t="s">
        <v>260</v>
      </c>
      <c r="N56" s="405"/>
      <c r="O56" s="405"/>
      <c r="P56" s="405"/>
    </row>
    <row r="57" spans="1:16" ht="31.5" customHeight="1">
      <c r="A57" s="508"/>
      <c r="B57" s="506"/>
      <c r="C57" s="502"/>
      <c r="D57" s="504"/>
      <c r="E57" s="526"/>
      <c r="F57" s="504"/>
      <c r="G57" s="117" t="s">
        <v>679</v>
      </c>
      <c r="H57" s="14" t="s">
        <v>329</v>
      </c>
      <c r="I57" s="405" t="s">
        <v>73</v>
      </c>
      <c r="J57" s="405"/>
      <c r="K57" s="405"/>
      <c r="L57" s="405" t="s">
        <v>260</v>
      </c>
      <c r="M57" s="405"/>
      <c r="N57" s="405"/>
      <c r="O57" s="405"/>
      <c r="P57" s="405"/>
    </row>
    <row r="58" spans="1:16" ht="31.5">
      <c r="A58" s="508"/>
      <c r="B58" s="506"/>
      <c r="C58" s="502"/>
      <c r="D58" s="504"/>
      <c r="E58" s="527"/>
      <c r="F58" s="504"/>
      <c r="G58" s="117" t="s">
        <v>680</v>
      </c>
      <c r="H58" s="118" t="s">
        <v>330</v>
      </c>
      <c r="I58" s="405" t="s">
        <v>73</v>
      </c>
      <c r="J58" s="405"/>
      <c r="K58" s="405"/>
      <c r="L58" s="405" t="s">
        <v>260</v>
      </c>
      <c r="M58" s="405"/>
      <c r="N58" s="405"/>
      <c r="O58" s="405"/>
      <c r="P58" s="405"/>
    </row>
    <row r="59" spans="1:16" ht="31.5">
      <c r="A59" s="508"/>
      <c r="B59" s="506"/>
      <c r="C59" s="501" t="s">
        <v>142</v>
      </c>
      <c r="D59" s="501" t="s">
        <v>143</v>
      </c>
      <c r="E59" s="525" t="s">
        <v>681</v>
      </c>
      <c r="F59" s="501" t="s">
        <v>143</v>
      </c>
      <c r="G59" s="404" t="s">
        <v>682</v>
      </c>
      <c r="H59" s="408" t="s">
        <v>331</v>
      </c>
      <c r="I59" s="405" t="s">
        <v>73</v>
      </c>
      <c r="J59" s="405"/>
      <c r="K59" s="405"/>
      <c r="L59" s="405" t="s">
        <v>260</v>
      </c>
      <c r="M59" s="405"/>
      <c r="N59" s="405"/>
      <c r="O59" s="405"/>
      <c r="P59" s="405"/>
    </row>
    <row r="60" spans="1:16" ht="31.5">
      <c r="A60" s="508"/>
      <c r="B60" s="506"/>
      <c r="C60" s="502"/>
      <c r="D60" s="502"/>
      <c r="E60" s="526"/>
      <c r="F60" s="502"/>
      <c r="G60" s="404" t="s">
        <v>683</v>
      </c>
      <c r="H60" s="408" t="s">
        <v>332</v>
      </c>
      <c r="I60" s="405" t="s">
        <v>73</v>
      </c>
      <c r="J60" s="405"/>
      <c r="K60" s="405"/>
      <c r="L60" s="405" t="s">
        <v>260</v>
      </c>
      <c r="M60" s="405"/>
      <c r="N60" s="405"/>
      <c r="O60" s="405"/>
      <c r="P60" s="405"/>
    </row>
    <row r="61" spans="1:16" ht="47.25">
      <c r="A61" s="508"/>
      <c r="B61" s="506"/>
      <c r="C61" s="502"/>
      <c r="D61" s="502"/>
      <c r="E61" s="526"/>
      <c r="F61" s="502"/>
      <c r="G61" s="404" t="s">
        <v>684</v>
      </c>
      <c r="H61" s="408" t="s">
        <v>333</v>
      </c>
      <c r="I61" s="405" t="s">
        <v>73</v>
      </c>
      <c r="J61" s="405"/>
      <c r="K61" s="405"/>
      <c r="L61" s="405" t="s">
        <v>260</v>
      </c>
      <c r="M61" s="405"/>
      <c r="N61" s="405"/>
      <c r="O61" s="405"/>
      <c r="P61" s="405"/>
    </row>
    <row r="62" spans="1:16" ht="31.5">
      <c r="A62" s="508"/>
      <c r="B62" s="506"/>
      <c r="C62" s="502"/>
      <c r="D62" s="502"/>
      <c r="E62" s="526"/>
      <c r="F62" s="502"/>
      <c r="G62" s="404" t="s">
        <v>685</v>
      </c>
      <c r="H62" s="408" t="s">
        <v>334</v>
      </c>
      <c r="I62" s="405" t="s">
        <v>73</v>
      </c>
      <c r="J62" s="405"/>
      <c r="K62" s="405"/>
      <c r="L62" s="405" t="s">
        <v>260</v>
      </c>
      <c r="M62" s="405"/>
      <c r="N62" s="405"/>
      <c r="O62" s="405"/>
      <c r="P62" s="405"/>
    </row>
    <row r="63" spans="1:16">
      <c r="A63" s="508"/>
      <c r="B63" s="506"/>
      <c r="C63" s="502"/>
      <c r="D63" s="502"/>
      <c r="E63" s="526"/>
      <c r="F63" s="502"/>
      <c r="G63" s="404" t="s">
        <v>686</v>
      </c>
      <c r="H63" s="408" t="s">
        <v>335</v>
      </c>
      <c r="I63" s="405" t="s">
        <v>73</v>
      </c>
      <c r="J63" s="405"/>
      <c r="K63" s="405"/>
      <c r="L63" s="405" t="s">
        <v>260</v>
      </c>
      <c r="M63" s="405"/>
      <c r="N63" s="405"/>
      <c r="O63" s="405"/>
      <c r="P63" s="405"/>
    </row>
    <row r="64" spans="1:16">
      <c r="A64" s="508"/>
      <c r="B64" s="506"/>
      <c r="C64" s="502"/>
      <c r="D64" s="502"/>
      <c r="E64" s="526"/>
      <c r="F64" s="502"/>
      <c r="G64" s="404" t="s">
        <v>687</v>
      </c>
      <c r="H64" s="408" t="s">
        <v>336</v>
      </c>
      <c r="I64" s="405" t="s">
        <v>73</v>
      </c>
      <c r="J64" s="405"/>
      <c r="K64" s="405"/>
      <c r="L64" s="405" t="s">
        <v>260</v>
      </c>
      <c r="M64" s="405"/>
      <c r="N64" s="405"/>
      <c r="O64" s="405"/>
      <c r="P64" s="405"/>
    </row>
    <row r="65" spans="1:16">
      <c r="A65" s="508"/>
      <c r="B65" s="506"/>
      <c r="C65" s="502"/>
      <c r="D65" s="502"/>
      <c r="E65" s="526"/>
      <c r="F65" s="502"/>
      <c r="G65" s="404" t="s">
        <v>688</v>
      </c>
      <c r="H65" s="408" t="s">
        <v>337</v>
      </c>
      <c r="I65" s="405" t="s">
        <v>73</v>
      </c>
      <c r="J65" s="405"/>
      <c r="K65" s="405"/>
      <c r="L65" s="405" t="s">
        <v>260</v>
      </c>
      <c r="M65" s="405"/>
      <c r="N65" s="405"/>
      <c r="O65" s="405"/>
      <c r="P65" s="405"/>
    </row>
    <row r="66" spans="1:16">
      <c r="A66" s="508"/>
      <c r="B66" s="506"/>
      <c r="C66" s="528"/>
      <c r="D66" s="528"/>
      <c r="E66" s="527"/>
      <c r="F66" s="528"/>
      <c r="G66" s="404" t="s">
        <v>689</v>
      </c>
      <c r="H66" s="408" t="s">
        <v>338</v>
      </c>
      <c r="I66" s="405" t="s">
        <v>73</v>
      </c>
      <c r="J66" s="405"/>
      <c r="K66" s="405"/>
      <c r="L66" s="405" t="s">
        <v>260</v>
      </c>
      <c r="M66" s="405"/>
      <c r="N66" s="405"/>
      <c r="O66" s="405"/>
      <c r="P66" s="405"/>
    </row>
    <row r="67" spans="1:16" ht="44.25" customHeight="1">
      <c r="A67" s="529"/>
      <c r="B67" s="530"/>
      <c r="C67" s="405" t="s">
        <v>144</v>
      </c>
      <c r="D67" s="14" t="s">
        <v>145</v>
      </c>
      <c r="E67" s="404" t="s">
        <v>690</v>
      </c>
      <c r="F67" s="408" t="s">
        <v>339</v>
      </c>
      <c r="G67" s="404" t="s">
        <v>691</v>
      </c>
      <c r="H67" s="408" t="s">
        <v>339</v>
      </c>
      <c r="I67" s="405" t="s">
        <v>73</v>
      </c>
      <c r="J67" s="405"/>
      <c r="K67" s="405"/>
      <c r="L67" s="405" t="s">
        <v>260</v>
      </c>
      <c r="M67" s="405"/>
      <c r="N67" s="405"/>
      <c r="O67" s="405"/>
      <c r="P67" s="405"/>
    </row>
    <row r="68" spans="1:16" ht="31.5">
      <c r="A68" s="507">
        <v>6</v>
      </c>
      <c r="B68" s="509" t="s">
        <v>83</v>
      </c>
      <c r="C68" s="510" t="s">
        <v>146</v>
      </c>
      <c r="D68" s="510" t="s">
        <v>147</v>
      </c>
      <c r="E68" s="13" t="s">
        <v>692</v>
      </c>
      <c r="F68" s="23" t="s">
        <v>340</v>
      </c>
      <c r="G68" s="13" t="s">
        <v>693</v>
      </c>
      <c r="H68" s="23" t="s">
        <v>340</v>
      </c>
      <c r="I68" s="18"/>
      <c r="J68" s="18"/>
      <c r="K68" s="18" t="s">
        <v>73</v>
      </c>
      <c r="L68" s="168"/>
      <c r="M68" s="10" t="s">
        <v>260</v>
      </c>
      <c r="N68" s="28"/>
      <c r="O68" s="10"/>
      <c r="P68" s="10"/>
    </row>
    <row r="69" spans="1:16" ht="78.75">
      <c r="A69" s="508"/>
      <c r="B69" s="506"/>
      <c r="C69" s="511"/>
      <c r="D69" s="511"/>
      <c r="E69" s="510" t="s">
        <v>694</v>
      </c>
      <c r="F69" s="512" t="s">
        <v>341</v>
      </c>
      <c r="G69" s="13" t="s">
        <v>695</v>
      </c>
      <c r="H69" s="23" t="s">
        <v>342</v>
      </c>
      <c r="I69" s="18"/>
      <c r="J69" s="18"/>
      <c r="K69" s="18" t="s">
        <v>73</v>
      </c>
      <c r="L69" s="168"/>
      <c r="M69" s="10" t="s">
        <v>260</v>
      </c>
      <c r="N69" s="28"/>
      <c r="O69" s="10"/>
      <c r="P69" s="10"/>
    </row>
    <row r="70" spans="1:16" ht="31.5">
      <c r="A70" s="508"/>
      <c r="B70" s="506"/>
      <c r="C70" s="511"/>
      <c r="D70" s="511"/>
      <c r="E70" s="511"/>
      <c r="F70" s="513"/>
      <c r="G70" s="13" t="s">
        <v>696</v>
      </c>
      <c r="H70" s="3" t="s">
        <v>343</v>
      </c>
      <c r="I70" s="18"/>
      <c r="J70" s="18"/>
      <c r="K70" s="18" t="s">
        <v>73</v>
      </c>
      <c r="L70" s="168"/>
      <c r="M70" s="10" t="s">
        <v>260</v>
      </c>
      <c r="N70" s="28"/>
      <c r="O70" s="10"/>
      <c r="P70" s="10" t="s">
        <v>260</v>
      </c>
    </row>
    <row r="71" spans="1:16" ht="31.5">
      <c r="A71" s="508"/>
      <c r="B71" s="506"/>
      <c r="C71" s="511"/>
      <c r="D71" s="511"/>
      <c r="E71" s="511"/>
      <c r="F71" s="513"/>
      <c r="G71" s="13" t="s">
        <v>697</v>
      </c>
      <c r="H71" s="23" t="s">
        <v>344</v>
      </c>
      <c r="I71" s="18"/>
      <c r="J71" s="18"/>
      <c r="K71" s="18" t="s">
        <v>73</v>
      </c>
      <c r="L71" s="168"/>
      <c r="M71" s="10" t="s">
        <v>260</v>
      </c>
      <c r="N71" s="28"/>
      <c r="O71" s="10"/>
      <c r="P71" s="10"/>
    </row>
    <row r="72" spans="1:16" ht="31.5">
      <c r="A72" s="508"/>
      <c r="B72" s="506"/>
      <c r="C72" s="511"/>
      <c r="D72" s="511"/>
      <c r="E72" s="511"/>
      <c r="F72" s="513"/>
      <c r="G72" s="13" t="s">
        <v>698</v>
      </c>
      <c r="H72" s="23" t="s">
        <v>345</v>
      </c>
      <c r="I72" s="18"/>
      <c r="J72" s="18"/>
      <c r="K72" s="18" t="s">
        <v>73</v>
      </c>
      <c r="L72" s="168"/>
      <c r="M72" s="10" t="s">
        <v>260</v>
      </c>
      <c r="N72" s="28"/>
      <c r="O72" s="10"/>
      <c r="P72" s="10"/>
    </row>
    <row r="73" spans="1:16">
      <c r="A73" s="508"/>
      <c r="B73" s="506"/>
      <c r="C73" s="511"/>
      <c r="D73" s="511"/>
      <c r="E73" s="514"/>
      <c r="F73" s="521"/>
      <c r="G73" s="13" t="s">
        <v>699</v>
      </c>
      <c r="H73" s="174" t="s">
        <v>346</v>
      </c>
      <c r="I73" s="18"/>
      <c r="J73" s="18"/>
      <c r="K73" s="18" t="s">
        <v>73</v>
      </c>
      <c r="L73" s="168"/>
      <c r="M73" s="10" t="s">
        <v>260</v>
      </c>
      <c r="N73" s="28"/>
      <c r="O73" s="10"/>
      <c r="P73" s="10" t="s">
        <v>260</v>
      </c>
    </row>
    <row r="74" spans="1:16" ht="31.5" customHeight="1">
      <c r="A74" s="508"/>
      <c r="B74" s="506"/>
      <c r="C74" s="511"/>
      <c r="D74" s="511"/>
      <c r="E74" s="510" t="s">
        <v>700</v>
      </c>
      <c r="F74" s="512" t="s">
        <v>347</v>
      </c>
      <c r="G74" s="13" t="s">
        <v>701</v>
      </c>
      <c r="H74" s="401" t="s">
        <v>348</v>
      </c>
      <c r="I74" s="18"/>
      <c r="J74" s="18"/>
      <c r="K74" s="18" t="s">
        <v>73</v>
      </c>
      <c r="L74" s="168"/>
      <c r="M74" s="10" t="s">
        <v>260</v>
      </c>
      <c r="N74" s="28"/>
      <c r="O74" s="10"/>
      <c r="P74" s="10"/>
    </row>
    <row r="75" spans="1:16" ht="31.5">
      <c r="A75" s="508"/>
      <c r="B75" s="506"/>
      <c r="C75" s="511"/>
      <c r="D75" s="511"/>
      <c r="E75" s="514"/>
      <c r="F75" s="521"/>
      <c r="G75" s="13" t="s">
        <v>702</v>
      </c>
      <c r="H75" s="401" t="s">
        <v>349</v>
      </c>
      <c r="I75" s="18"/>
      <c r="J75" s="18"/>
      <c r="K75" s="18" t="s">
        <v>73</v>
      </c>
      <c r="L75" s="168"/>
      <c r="M75" s="10" t="s">
        <v>261</v>
      </c>
      <c r="N75" s="28"/>
      <c r="O75" s="10"/>
      <c r="P75" s="10" t="s">
        <v>260</v>
      </c>
    </row>
    <row r="76" spans="1:16">
      <c r="A76" s="508"/>
      <c r="B76" s="506"/>
      <c r="C76" s="511"/>
      <c r="D76" s="511"/>
      <c r="E76" s="13" t="s">
        <v>703</v>
      </c>
      <c r="F76" s="34" t="s">
        <v>351</v>
      </c>
      <c r="G76" s="13" t="s">
        <v>704</v>
      </c>
      <c r="H76" s="34" t="s">
        <v>351</v>
      </c>
      <c r="I76" s="18"/>
      <c r="J76" s="18"/>
      <c r="K76" s="18" t="s">
        <v>73</v>
      </c>
      <c r="L76" s="168"/>
      <c r="M76" s="10" t="s">
        <v>260</v>
      </c>
      <c r="N76" s="28"/>
      <c r="O76" s="10"/>
      <c r="P76" s="10"/>
    </row>
    <row r="77" spans="1:16" ht="31.5">
      <c r="A77" s="508"/>
      <c r="B77" s="506"/>
      <c r="C77" s="511"/>
      <c r="D77" s="511"/>
      <c r="E77" s="510" t="s">
        <v>705</v>
      </c>
      <c r="F77" s="536" t="s">
        <v>353</v>
      </c>
      <c r="G77" s="13" t="s">
        <v>706</v>
      </c>
      <c r="H77" s="34" t="s">
        <v>354</v>
      </c>
      <c r="I77" s="18"/>
      <c r="J77" s="18"/>
      <c r="K77" s="18" t="s">
        <v>73</v>
      </c>
      <c r="L77" s="168"/>
      <c r="M77" s="10" t="s">
        <v>261</v>
      </c>
      <c r="N77" s="28"/>
      <c r="O77" s="10"/>
      <c r="P77" s="10" t="s">
        <v>260</v>
      </c>
    </row>
    <row r="78" spans="1:16" ht="31.5">
      <c r="A78" s="508"/>
      <c r="B78" s="506"/>
      <c r="C78" s="511"/>
      <c r="D78" s="511"/>
      <c r="E78" s="511"/>
      <c r="F78" s="537"/>
      <c r="G78" s="13" t="s">
        <v>707</v>
      </c>
      <c r="H78" s="401" t="s">
        <v>355</v>
      </c>
      <c r="I78" s="18"/>
      <c r="J78" s="18"/>
      <c r="K78" s="18" t="s">
        <v>73</v>
      </c>
      <c r="L78" s="168"/>
      <c r="M78" s="10" t="s">
        <v>261</v>
      </c>
      <c r="N78" s="28"/>
      <c r="O78" s="10"/>
      <c r="P78" s="10" t="s">
        <v>260</v>
      </c>
    </row>
    <row r="79" spans="1:16" ht="31.5">
      <c r="A79" s="508"/>
      <c r="B79" s="506"/>
      <c r="C79" s="511"/>
      <c r="D79" s="511"/>
      <c r="E79" s="514"/>
      <c r="F79" s="538"/>
      <c r="G79" s="13" t="s">
        <v>708</v>
      </c>
      <c r="H79" s="34" t="s">
        <v>356</v>
      </c>
      <c r="I79" s="18"/>
      <c r="J79" s="18"/>
      <c r="K79" s="18" t="s">
        <v>73</v>
      </c>
      <c r="L79" s="168"/>
      <c r="M79" s="10"/>
      <c r="N79" s="28"/>
      <c r="O79" s="10"/>
      <c r="P79" s="10" t="s">
        <v>260</v>
      </c>
    </row>
    <row r="80" spans="1:16">
      <c r="A80" s="508"/>
      <c r="B80" s="506"/>
      <c r="C80" s="510" t="s">
        <v>148</v>
      </c>
      <c r="D80" s="512" t="s">
        <v>149</v>
      </c>
      <c r="E80" s="510" t="s">
        <v>709</v>
      </c>
      <c r="F80" s="512" t="s">
        <v>149</v>
      </c>
      <c r="G80" s="10" t="s">
        <v>710</v>
      </c>
      <c r="H80" s="175" t="s">
        <v>357</v>
      </c>
      <c r="I80" s="18"/>
      <c r="J80" s="18"/>
      <c r="K80" s="18" t="s">
        <v>73</v>
      </c>
      <c r="L80" s="168"/>
      <c r="M80" s="10"/>
      <c r="N80" s="28"/>
      <c r="O80" s="10" t="s">
        <v>260</v>
      </c>
      <c r="P80" s="10"/>
    </row>
    <row r="81" spans="1:16">
      <c r="A81" s="508"/>
      <c r="B81" s="506"/>
      <c r="C81" s="511"/>
      <c r="D81" s="513"/>
      <c r="E81" s="511"/>
      <c r="F81" s="513"/>
      <c r="G81" s="10" t="s">
        <v>711</v>
      </c>
      <c r="H81" s="175" t="s">
        <v>358</v>
      </c>
      <c r="I81" s="18" t="s">
        <v>73</v>
      </c>
      <c r="J81" s="18"/>
      <c r="K81" s="18" t="s">
        <v>261</v>
      </c>
      <c r="L81" s="168"/>
      <c r="M81" s="10"/>
      <c r="N81" s="28"/>
      <c r="O81" s="10" t="s">
        <v>260</v>
      </c>
      <c r="P81" s="10" t="s">
        <v>260</v>
      </c>
    </row>
    <row r="82" spans="1:16">
      <c r="A82" s="508"/>
      <c r="B82" s="506"/>
      <c r="C82" s="511"/>
      <c r="D82" s="513"/>
      <c r="E82" s="511"/>
      <c r="F82" s="513"/>
      <c r="G82" s="10" t="s">
        <v>712</v>
      </c>
      <c r="H82" s="175" t="s">
        <v>359</v>
      </c>
      <c r="I82" s="18"/>
      <c r="J82" s="18"/>
      <c r="K82" s="18" t="s">
        <v>73</v>
      </c>
      <c r="L82" s="168"/>
      <c r="M82" s="10" t="s">
        <v>260</v>
      </c>
      <c r="N82" s="28"/>
      <c r="O82" s="10" t="s">
        <v>260</v>
      </c>
      <c r="P82" s="10"/>
    </row>
    <row r="83" spans="1:16">
      <c r="A83" s="508"/>
      <c r="B83" s="506"/>
      <c r="C83" s="511"/>
      <c r="D83" s="513"/>
      <c r="E83" s="511"/>
      <c r="F83" s="513"/>
      <c r="G83" s="10" t="s">
        <v>713</v>
      </c>
      <c r="H83" s="169" t="s">
        <v>360</v>
      </c>
      <c r="I83" s="18"/>
      <c r="J83" s="18"/>
      <c r="K83" s="18" t="s">
        <v>73</v>
      </c>
      <c r="L83" s="168"/>
      <c r="M83" s="10"/>
      <c r="N83" s="28"/>
      <c r="O83" s="10" t="s">
        <v>260</v>
      </c>
      <c r="P83" s="10"/>
    </row>
    <row r="84" spans="1:16">
      <c r="A84" s="508"/>
      <c r="B84" s="506"/>
      <c r="C84" s="511"/>
      <c r="D84" s="513"/>
      <c r="E84" s="511"/>
      <c r="F84" s="513"/>
      <c r="G84" s="10" t="s">
        <v>714</v>
      </c>
      <c r="H84" s="175" t="s">
        <v>361</v>
      </c>
      <c r="I84" s="18" t="s">
        <v>73</v>
      </c>
      <c r="J84" s="18" t="s">
        <v>261</v>
      </c>
      <c r="K84" s="18" t="s">
        <v>261</v>
      </c>
      <c r="L84" s="168"/>
      <c r="M84" s="10"/>
      <c r="N84" s="28" t="s">
        <v>260</v>
      </c>
      <c r="O84" s="10" t="s">
        <v>260</v>
      </c>
      <c r="P84" s="10"/>
    </row>
    <row r="85" spans="1:16">
      <c r="A85" s="508"/>
      <c r="B85" s="506"/>
      <c r="C85" s="511"/>
      <c r="D85" s="513"/>
      <c r="E85" s="511"/>
      <c r="F85" s="513"/>
      <c r="G85" s="10" t="s">
        <v>715</v>
      </c>
      <c r="H85" s="175" t="s">
        <v>362</v>
      </c>
      <c r="I85" s="18" t="s">
        <v>73</v>
      </c>
      <c r="J85" s="18" t="s">
        <v>261</v>
      </c>
      <c r="K85" s="18" t="s">
        <v>261</v>
      </c>
      <c r="L85" s="168"/>
      <c r="M85" s="10" t="s">
        <v>260</v>
      </c>
      <c r="N85" s="28" t="s">
        <v>260</v>
      </c>
      <c r="O85" s="10"/>
      <c r="P85" s="10" t="s">
        <v>260</v>
      </c>
    </row>
    <row r="86" spans="1:16">
      <c r="A86" s="508"/>
      <c r="B86" s="506"/>
      <c r="C86" s="514"/>
      <c r="D86" s="521"/>
      <c r="E86" s="514"/>
      <c r="F86" s="521"/>
      <c r="G86" s="10" t="s">
        <v>716</v>
      </c>
      <c r="H86" s="175" t="s">
        <v>363</v>
      </c>
      <c r="I86" s="18"/>
      <c r="J86" s="18"/>
      <c r="K86" s="18" t="s">
        <v>73</v>
      </c>
      <c r="L86" s="168"/>
      <c r="M86" s="10" t="s">
        <v>260</v>
      </c>
      <c r="N86" s="28"/>
      <c r="O86" s="10" t="s">
        <v>260</v>
      </c>
      <c r="P86" s="10"/>
    </row>
    <row r="87" spans="1:16" ht="47.25">
      <c r="A87" s="508"/>
      <c r="B87" s="506"/>
      <c r="C87" s="13" t="s">
        <v>150</v>
      </c>
      <c r="D87" s="21" t="s">
        <v>151</v>
      </c>
      <c r="E87" s="13" t="s">
        <v>717</v>
      </c>
      <c r="F87" s="21" t="s">
        <v>364</v>
      </c>
      <c r="G87" s="13" t="s">
        <v>718</v>
      </c>
      <c r="H87" s="21" t="s">
        <v>364</v>
      </c>
      <c r="I87" s="18"/>
      <c r="J87" s="18"/>
      <c r="K87" s="18" t="s">
        <v>73</v>
      </c>
      <c r="L87" s="168"/>
      <c r="M87" s="10" t="s">
        <v>260</v>
      </c>
      <c r="N87" s="28"/>
      <c r="O87" s="10"/>
      <c r="P87" s="10" t="s">
        <v>260</v>
      </c>
    </row>
    <row r="88" spans="1:16" ht="31.5">
      <c r="A88" s="508"/>
      <c r="B88" s="506"/>
      <c r="C88" s="510" t="s">
        <v>152</v>
      </c>
      <c r="D88" s="512" t="s">
        <v>153</v>
      </c>
      <c r="E88" s="510" t="s">
        <v>365</v>
      </c>
      <c r="F88" s="512" t="s">
        <v>153</v>
      </c>
      <c r="G88" s="13" t="s">
        <v>719</v>
      </c>
      <c r="H88" s="21" t="s">
        <v>366</v>
      </c>
      <c r="I88" s="19"/>
      <c r="J88" s="19"/>
      <c r="K88" s="18" t="s">
        <v>73</v>
      </c>
      <c r="L88" s="168"/>
      <c r="M88" s="10" t="s">
        <v>260</v>
      </c>
      <c r="N88" s="28"/>
      <c r="O88" s="10"/>
      <c r="P88" s="28"/>
    </row>
    <row r="89" spans="1:16">
      <c r="A89" s="508"/>
      <c r="B89" s="506"/>
      <c r="C89" s="511"/>
      <c r="D89" s="513"/>
      <c r="E89" s="511"/>
      <c r="F89" s="513"/>
      <c r="G89" s="13" t="s">
        <v>720</v>
      </c>
      <c r="H89" s="21" t="s">
        <v>367</v>
      </c>
      <c r="I89" s="19"/>
      <c r="J89" s="19"/>
      <c r="K89" s="18" t="s">
        <v>73</v>
      </c>
      <c r="L89" s="168"/>
      <c r="M89" s="10" t="s">
        <v>260</v>
      </c>
      <c r="N89" s="28"/>
      <c r="O89" s="10"/>
      <c r="P89" s="28"/>
    </row>
    <row r="90" spans="1:16" ht="15.75" customHeight="1">
      <c r="A90" s="508"/>
      <c r="B90" s="506"/>
      <c r="C90" s="511"/>
      <c r="D90" s="513"/>
      <c r="E90" s="511"/>
      <c r="F90" s="513"/>
      <c r="G90" s="13" t="s">
        <v>721</v>
      </c>
      <c r="H90" s="21" t="s">
        <v>368</v>
      </c>
      <c r="I90" s="19" t="s">
        <v>73</v>
      </c>
      <c r="J90" s="19" t="s">
        <v>75</v>
      </c>
      <c r="K90" s="18" t="s">
        <v>261</v>
      </c>
      <c r="L90" s="168"/>
      <c r="M90" s="10" t="s">
        <v>260</v>
      </c>
      <c r="N90" s="28" t="s">
        <v>75</v>
      </c>
      <c r="O90" s="10"/>
      <c r="P90" s="28"/>
    </row>
    <row r="91" spans="1:16" ht="31.5">
      <c r="A91" s="508"/>
      <c r="B91" s="506"/>
      <c r="C91" s="511"/>
      <c r="D91" s="513"/>
      <c r="E91" s="511"/>
      <c r="F91" s="513"/>
      <c r="G91" s="13" t="s">
        <v>722</v>
      </c>
      <c r="H91" s="21" t="s">
        <v>369</v>
      </c>
      <c r="I91" s="19" t="s">
        <v>73</v>
      </c>
      <c r="J91" s="19"/>
      <c r="K91" s="18" t="s">
        <v>261</v>
      </c>
      <c r="L91" s="168"/>
      <c r="M91" s="10" t="s">
        <v>260</v>
      </c>
      <c r="N91" s="28"/>
      <c r="O91" s="10"/>
      <c r="P91" s="28"/>
    </row>
    <row r="92" spans="1:16" ht="31.5" customHeight="1">
      <c r="A92" s="508"/>
      <c r="B92" s="506"/>
      <c r="C92" s="511"/>
      <c r="D92" s="513"/>
      <c r="E92" s="511"/>
      <c r="F92" s="513"/>
      <c r="G92" s="13" t="s">
        <v>723</v>
      </c>
      <c r="H92" s="21" t="s">
        <v>370</v>
      </c>
      <c r="I92" s="19"/>
      <c r="J92" s="19"/>
      <c r="K92" s="19" t="s">
        <v>73</v>
      </c>
      <c r="L92" s="168"/>
      <c r="M92" s="10" t="s">
        <v>260</v>
      </c>
      <c r="N92" s="28"/>
      <c r="O92" s="10"/>
      <c r="P92" s="28"/>
    </row>
    <row r="93" spans="1:16">
      <c r="A93" s="508"/>
      <c r="B93" s="506"/>
      <c r="C93" s="511"/>
      <c r="D93" s="513"/>
      <c r="E93" s="514"/>
      <c r="F93" s="513"/>
      <c r="G93" s="13" t="s">
        <v>724</v>
      </c>
      <c r="H93" s="21" t="s">
        <v>371</v>
      </c>
      <c r="I93" s="19" t="s">
        <v>73</v>
      </c>
      <c r="J93" s="19" t="s">
        <v>75</v>
      </c>
      <c r="K93" s="19" t="s">
        <v>261</v>
      </c>
      <c r="L93" s="168"/>
      <c r="M93" s="10" t="s">
        <v>75</v>
      </c>
      <c r="N93" s="28" t="s">
        <v>75</v>
      </c>
      <c r="O93" s="10"/>
      <c r="P93" s="28" t="s">
        <v>260</v>
      </c>
    </row>
    <row r="94" spans="1:16" ht="31.5">
      <c r="A94" s="507">
        <v>7</v>
      </c>
      <c r="B94" s="509" t="s">
        <v>84</v>
      </c>
      <c r="C94" s="539" t="s">
        <v>154</v>
      </c>
      <c r="D94" s="541" t="s">
        <v>372</v>
      </c>
      <c r="E94" s="501" t="s">
        <v>373</v>
      </c>
      <c r="F94" s="503" t="s">
        <v>374</v>
      </c>
      <c r="G94" s="405" t="s">
        <v>725</v>
      </c>
      <c r="H94" s="171" t="s">
        <v>375</v>
      </c>
      <c r="I94" s="367"/>
      <c r="J94" s="367"/>
      <c r="K94" s="367" t="s">
        <v>73</v>
      </c>
      <c r="L94" s="367"/>
      <c r="M94" s="367" t="s">
        <v>260</v>
      </c>
      <c r="N94" s="367"/>
      <c r="O94" s="176"/>
      <c r="P94" s="176"/>
    </row>
    <row r="95" spans="1:16" ht="31.5">
      <c r="A95" s="508"/>
      <c r="B95" s="506"/>
      <c r="C95" s="540"/>
      <c r="D95" s="542"/>
      <c r="E95" s="502"/>
      <c r="F95" s="504"/>
      <c r="G95" s="405" t="s">
        <v>726</v>
      </c>
      <c r="H95" s="171" t="s">
        <v>376</v>
      </c>
      <c r="I95" s="367"/>
      <c r="J95" s="367"/>
      <c r="K95" s="367" t="s">
        <v>73</v>
      </c>
      <c r="L95" s="367"/>
      <c r="M95" s="367" t="s">
        <v>260</v>
      </c>
      <c r="N95" s="28" t="s">
        <v>260</v>
      </c>
      <c r="O95" s="28" t="s">
        <v>260</v>
      </c>
      <c r="P95" s="28" t="s">
        <v>260</v>
      </c>
    </row>
    <row r="96" spans="1:16" ht="31.5">
      <c r="A96" s="508"/>
      <c r="B96" s="506"/>
      <c r="C96" s="540"/>
      <c r="D96" s="542"/>
      <c r="E96" s="502"/>
      <c r="F96" s="504"/>
      <c r="G96" s="405" t="s">
        <v>727</v>
      </c>
      <c r="H96" s="171" t="s">
        <v>377</v>
      </c>
      <c r="I96" s="367"/>
      <c r="J96" s="367"/>
      <c r="K96" s="367" t="s">
        <v>73</v>
      </c>
      <c r="L96" s="367"/>
      <c r="M96" s="367" t="s">
        <v>260</v>
      </c>
      <c r="N96" s="367"/>
      <c r="O96" s="176" t="s">
        <v>75</v>
      </c>
      <c r="P96" s="176" t="s">
        <v>260</v>
      </c>
    </row>
    <row r="97" spans="1:16" ht="31.5">
      <c r="A97" s="508"/>
      <c r="B97" s="506"/>
      <c r="C97" s="540"/>
      <c r="D97" s="542"/>
      <c r="E97" s="502"/>
      <c r="F97" s="504"/>
      <c r="G97" s="405" t="s">
        <v>728</v>
      </c>
      <c r="H97" s="171" t="s">
        <v>378</v>
      </c>
      <c r="I97" s="367"/>
      <c r="J97" s="367"/>
      <c r="K97" s="367" t="s">
        <v>73</v>
      </c>
      <c r="L97" s="367"/>
      <c r="M97" s="367" t="s">
        <v>260</v>
      </c>
      <c r="N97" s="367"/>
      <c r="O97" s="176" t="s">
        <v>260</v>
      </c>
      <c r="P97" s="176"/>
    </row>
    <row r="98" spans="1:16" ht="31.5">
      <c r="A98" s="508"/>
      <c r="B98" s="506"/>
      <c r="C98" s="540"/>
      <c r="D98" s="542"/>
      <c r="E98" s="502"/>
      <c r="F98" s="504"/>
      <c r="G98" s="405" t="s">
        <v>729</v>
      </c>
      <c r="H98" s="171" t="s">
        <v>379</v>
      </c>
      <c r="I98" s="367" t="s">
        <v>73</v>
      </c>
      <c r="J98" s="367"/>
      <c r="K98" s="367" t="s">
        <v>261</v>
      </c>
      <c r="L98" s="367"/>
      <c r="M98" s="367" t="s">
        <v>260</v>
      </c>
      <c r="N98" s="367"/>
      <c r="O98" s="176" t="s">
        <v>260</v>
      </c>
      <c r="P98" s="176" t="s">
        <v>260</v>
      </c>
    </row>
    <row r="99" spans="1:16" ht="31.5">
      <c r="A99" s="508"/>
      <c r="B99" s="506"/>
      <c r="C99" s="540"/>
      <c r="D99" s="542"/>
      <c r="E99" s="528"/>
      <c r="F99" s="505"/>
      <c r="G99" s="405" t="s">
        <v>730</v>
      </c>
      <c r="H99" s="171" t="s">
        <v>380</v>
      </c>
      <c r="I99" s="367" t="s">
        <v>73</v>
      </c>
      <c r="J99" s="367"/>
      <c r="K99" s="367" t="s">
        <v>261</v>
      </c>
      <c r="L99" s="367"/>
      <c r="M99" s="367" t="s">
        <v>260</v>
      </c>
      <c r="N99" s="367"/>
      <c r="O99" s="176"/>
      <c r="P99" s="176"/>
    </row>
    <row r="100" spans="1:16" ht="31.5">
      <c r="A100" s="508"/>
      <c r="B100" s="506"/>
      <c r="C100" s="540"/>
      <c r="D100" s="542"/>
      <c r="E100" s="400" t="s">
        <v>381</v>
      </c>
      <c r="F100" s="402" t="s">
        <v>382</v>
      </c>
      <c r="G100" s="405" t="s">
        <v>731</v>
      </c>
      <c r="H100" s="14" t="s">
        <v>383</v>
      </c>
      <c r="I100" s="367"/>
      <c r="J100" s="367"/>
      <c r="K100" s="367" t="s">
        <v>73</v>
      </c>
      <c r="L100" s="367"/>
      <c r="M100" s="367" t="s">
        <v>260</v>
      </c>
      <c r="N100" s="367"/>
      <c r="O100" s="176"/>
      <c r="P100" s="176"/>
    </row>
    <row r="101" spans="1:16" ht="34.5" customHeight="1">
      <c r="A101" s="508"/>
      <c r="B101" s="506"/>
      <c r="C101" s="540"/>
      <c r="D101" s="542"/>
      <c r="E101" s="400" t="s">
        <v>384</v>
      </c>
      <c r="F101" s="402" t="s">
        <v>385</v>
      </c>
      <c r="G101" s="405" t="s">
        <v>732</v>
      </c>
      <c r="H101" s="445" t="s">
        <v>850</v>
      </c>
      <c r="I101" s="446" t="s">
        <v>73</v>
      </c>
      <c r="J101" s="446"/>
      <c r="K101" s="446" t="s">
        <v>261</v>
      </c>
      <c r="L101" s="446"/>
      <c r="M101" s="446" t="s">
        <v>260</v>
      </c>
      <c r="N101" s="446"/>
      <c r="O101" s="447"/>
      <c r="P101" s="447" t="s">
        <v>260</v>
      </c>
    </row>
    <row r="102" spans="1:16" ht="43.5" customHeight="1">
      <c r="A102" s="508"/>
      <c r="B102" s="506"/>
      <c r="C102" s="540"/>
      <c r="D102" s="542"/>
      <c r="E102" s="405" t="s">
        <v>386</v>
      </c>
      <c r="F102" s="406" t="s">
        <v>387</v>
      </c>
      <c r="G102" s="448" t="s">
        <v>733</v>
      </c>
      <c r="H102" s="445" t="s">
        <v>851</v>
      </c>
      <c r="I102" s="446"/>
      <c r="J102" s="446"/>
      <c r="K102" s="446" t="s">
        <v>73</v>
      </c>
      <c r="L102" s="446"/>
      <c r="M102" s="446" t="s">
        <v>260</v>
      </c>
      <c r="N102" s="446"/>
      <c r="O102" s="447"/>
      <c r="P102" s="447" t="s">
        <v>260</v>
      </c>
    </row>
    <row r="103" spans="1:16" ht="48" customHeight="1">
      <c r="A103" s="508"/>
      <c r="B103" s="506"/>
      <c r="C103" s="540"/>
      <c r="D103" s="542"/>
      <c r="E103" s="501" t="s">
        <v>734</v>
      </c>
      <c r="F103" s="501" t="s">
        <v>389</v>
      </c>
      <c r="G103" s="449" t="s">
        <v>736</v>
      </c>
      <c r="H103" s="450" t="s">
        <v>852</v>
      </c>
      <c r="I103" s="367"/>
      <c r="J103" s="367"/>
      <c r="K103" s="446" t="s">
        <v>73</v>
      </c>
      <c r="L103" s="446"/>
      <c r="M103" s="446" t="s">
        <v>261</v>
      </c>
      <c r="N103" s="367"/>
      <c r="O103" s="176"/>
      <c r="P103" s="176"/>
    </row>
    <row r="104" spans="1:16" ht="35.25" customHeight="1">
      <c r="A104" s="508"/>
      <c r="B104" s="506"/>
      <c r="C104" s="540"/>
      <c r="D104" s="542"/>
      <c r="E104" s="528"/>
      <c r="F104" s="528"/>
      <c r="G104" s="449" t="s">
        <v>737</v>
      </c>
      <c r="H104" s="450" t="s">
        <v>853</v>
      </c>
      <c r="I104" s="446" t="s">
        <v>73</v>
      </c>
      <c r="J104" s="446"/>
      <c r="K104" s="446" t="s">
        <v>261</v>
      </c>
      <c r="L104" s="446"/>
      <c r="M104" s="446" t="s">
        <v>260</v>
      </c>
      <c r="N104" s="446"/>
      <c r="O104" s="447"/>
      <c r="P104" s="447" t="s">
        <v>260</v>
      </c>
    </row>
    <row r="105" spans="1:16" ht="31.5">
      <c r="A105" s="508"/>
      <c r="B105" s="506"/>
      <c r="C105" s="540"/>
      <c r="D105" s="542"/>
      <c r="E105" s="501" t="s">
        <v>738</v>
      </c>
      <c r="F105" s="503" t="s">
        <v>390</v>
      </c>
      <c r="G105" s="405" t="s">
        <v>739</v>
      </c>
      <c r="H105" s="171" t="s">
        <v>740</v>
      </c>
      <c r="I105" s="367" t="s">
        <v>73</v>
      </c>
      <c r="J105" s="367"/>
      <c r="K105" s="367" t="s">
        <v>261</v>
      </c>
      <c r="L105" s="367"/>
      <c r="M105" s="367"/>
      <c r="N105" s="367"/>
      <c r="O105" s="176"/>
      <c r="P105" s="176" t="s">
        <v>260</v>
      </c>
    </row>
    <row r="106" spans="1:16" ht="31.5">
      <c r="A106" s="508"/>
      <c r="B106" s="506"/>
      <c r="C106" s="540"/>
      <c r="D106" s="542"/>
      <c r="E106" s="502"/>
      <c r="F106" s="504"/>
      <c r="G106" s="405" t="s">
        <v>741</v>
      </c>
      <c r="H106" s="171" t="s">
        <v>391</v>
      </c>
      <c r="I106" s="367"/>
      <c r="J106" s="367"/>
      <c r="K106" s="367" t="s">
        <v>73</v>
      </c>
      <c r="L106" s="367"/>
      <c r="M106" s="367"/>
      <c r="N106" s="367"/>
      <c r="O106" s="176"/>
      <c r="P106" s="176" t="s">
        <v>260</v>
      </c>
    </row>
    <row r="107" spans="1:16" ht="47.25">
      <c r="A107" s="508"/>
      <c r="B107" s="506"/>
      <c r="C107" s="540"/>
      <c r="D107" s="542"/>
      <c r="E107" s="502"/>
      <c r="F107" s="504"/>
      <c r="G107" s="405" t="s">
        <v>742</v>
      </c>
      <c r="H107" s="171" t="s">
        <v>392</v>
      </c>
      <c r="I107" s="367"/>
      <c r="J107" s="367"/>
      <c r="K107" s="367" t="s">
        <v>73</v>
      </c>
      <c r="L107" s="367"/>
      <c r="M107" s="367" t="s">
        <v>260</v>
      </c>
      <c r="N107" s="367"/>
      <c r="O107" s="176" t="s">
        <v>260</v>
      </c>
      <c r="P107" s="176" t="s">
        <v>260</v>
      </c>
    </row>
    <row r="108" spans="1:16" ht="31.5">
      <c r="A108" s="508"/>
      <c r="B108" s="506"/>
      <c r="C108" s="540"/>
      <c r="D108" s="542"/>
      <c r="E108" s="502"/>
      <c r="F108" s="504"/>
      <c r="G108" s="405" t="s">
        <v>743</v>
      </c>
      <c r="H108" s="171" t="s">
        <v>393</v>
      </c>
      <c r="I108" s="367" t="s">
        <v>73</v>
      </c>
      <c r="J108" s="367"/>
      <c r="K108" s="367" t="s">
        <v>260</v>
      </c>
      <c r="L108" s="367"/>
      <c r="M108" s="367" t="s">
        <v>260</v>
      </c>
      <c r="N108" s="367"/>
      <c r="O108" s="176"/>
      <c r="P108" s="176"/>
    </row>
    <row r="109" spans="1:16" ht="51" customHeight="1">
      <c r="A109" s="508"/>
      <c r="B109" s="506"/>
      <c r="C109" s="540"/>
      <c r="D109" s="542"/>
      <c r="E109" s="502"/>
      <c r="F109" s="504"/>
      <c r="G109" s="405" t="s">
        <v>744</v>
      </c>
      <c r="H109" s="171" t="s">
        <v>394</v>
      </c>
      <c r="I109" s="367" t="s">
        <v>73</v>
      </c>
      <c r="J109" s="367"/>
      <c r="K109" s="367" t="s">
        <v>260</v>
      </c>
      <c r="L109" s="367"/>
      <c r="M109" s="367" t="s">
        <v>260</v>
      </c>
      <c r="N109" s="367"/>
      <c r="O109" s="176"/>
      <c r="P109" s="176"/>
    </row>
    <row r="110" spans="1:16" ht="31.5">
      <c r="A110" s="508"/>
      <c r="B110" s="506"/>
      <c r="C110" s="540"/>
      <c r="D110" s="543"/>
      <c r="E110" s="502"/>
      <c r="F110" s="505"/>
      <c r="G110" s="405" t="s">
        <v>745</v>
      </c>
      <c r="H110" s="14" t="s">
        <v>395</v>
      </c>
      <c r="I110" s="367" t="s">
        <v>73</v>
      </c>
      <c r="J110" s="367"/>
      <c r="K110" s="367" t="s">
        <v>260</v>
      </c>
      <c r="L110" s="367"/>
      <c r="M110" s="367" t="s">
        <v>260</v>
      </c>
      <c r="N110" s="367"/>
      <c r="O110" s="176"/>
      <c r="P110" s="176"/>
    </row>
    <row r="111" spans="1:16" ht="31.5">
      <c r="A111" s="508"/>
      <c r="B111" s="506"/>
      <c r="C111" s="539" t="s">
        <v>85</v>
      </c>
      <c r="D111" s="541" t="s">
        <v>86</v>
      </c>
      <c r="E111" s="539" t="s">
        <v>746</v>
      </c>
      <c r="F111" s="541" t="s">
        <v>86</v>
      </c>
      <c r="G111" s="405" t="s">
        <v>747</v>
      </c>
      <c r="H111" s="21" t="s">
        <v>396</v>
      </c>
      <c r="I111" s="367" t="s">
        <v>73</v>
      </c>
      <c r="J111" s="367"/>
      <c r="K111" s="367" t="s">
        <v>260</v>
      </c>
      <c r="L111" s="367"/>
      <c r="M111" s="367" t="s">
        <v>260</v>
      </c>
      <c r="N111" s="367"/>
      <c r="O111" s="367"/>
      <c r="P111" s="367"/>
    </row>
    <row r="112" spans="1:16">
      <c r="A112" s="508"/>
      <c r="B112" s="506"/>
      <c r="C112" s="540"/>
      <c r="D112" s="542"/>
      <c r="E112" s="540"/>
      <c r="F112" s="542"/>
      <c r="G112" s="405" t="s">
        <v>748</v>
      </c>
      <c r="H112" s="22" t="s">
        <v>397</v>
      </c>
      <c r="I112" s="367" t="s">
        <v>73</v>
      </c>
      <c r="J112" s="367"/>
      <c r="K112" s="367" t="s">
        <v>260</v>
      </c>
      <c r="L112" s="367"/>
      <c r="M112" s="367" t="s">
        <v>260</v>
      </c>
      <c r="N112" s="367"/>
      <c r="O112" s="367"/>
      <c r="P112" s="367"/>
    </row>
    <row r="113" spans="1:16">
      <c r="A113" s="508"/>
      <c r="B113" s="506"/>
      <c r="C113" s="540"/>
      <c r="D113" s="543"/>
      <c r="E113" s="540"/>
      <c r="F113" s="543"/>
      <c r="G113" s="405" t="s">
        <v>749</v>
      </c>
      <c r="H113" s="22" t="s">
        <v>398</v>
      </c>
      <c r="I113" s="367" t="s">
        <v>73</v>
      </c>
      <c r="J113" s="367"/>
      <c r="K113" s="367" t="s">
        <v>260</v>
      </c>
      <c r="L113" s="367"/>
      <c r="M113" s="367" t="s">
        <v>260</v>
      </c>
      <c r="N113" s="367"/>
      <c r="O113" s="367"/>
      <c r="P113" s="367" t="s">
        <v>260</v>
      </c>
    </row>
    <row r="114" spans="1:16" ht="31.5">
      <c r="A114" s="508"/>
      <c r="B114" s="506"/>
      <c r="C114" s="539" t="s">
        <v>156</v>
      </c>
      <c r="D114" s="541" t="s">
        <v>268</v>
      </c>
      <c r="E114" s="400" t="s">
        <v>750</v>
      </c>
      <c r="F114" s="401" t="s">
        <v>399</v>
      </c>
      <c r="G114" s="449" t="s">
        <v>751</v>
      </c>
      <c r="H114" s="451" t="s">
        <v>400</v>
      </c>
      <c r="I114" s="446"/>
      <c r="J114" s="446"/>
      <c r="K114" s="446" t="s">
        <v>73</v>
      </c>
      <c r="L114" s="446"/>
      <c r="M114" s="446" t="s">
        <v>260</v>
      </c>
      <c r="N114" s="446"/>
      <c r="O114" s="446"/>
      <c r="P114" s="446" t="s">
        <v>260</v>
      </c>
    </row>
    <row r="115" spans="1:16" ht="40.5" customHeight="1">
      <c r="A115" s="508"/>
      <c r="B115" s="506"/>
      <c r="C115" s="540"/>
      <c r="D115" s="542"/>
      <c r="E115" s="400" t="s">
        <v>752</v>
      </c>
      <c r="F115" s="401" t="s">
        <v>402</v>
      </c>
      <c r="G115" s="449" t="s">
        <v>753</v>
      </c>
      <c r="H115" s="451" t="s">
        <v>403</v>
      </c>
      <c r="I115" s="446"/>
      <c r="J115" s="446"/>
      <c r="K115" s="446" t="s">
        <v>73</v>
      </c>
      <c r="L115" s="446"/>
      <c r="M115" s="446" t="s">
        <v>261</v>
      </c>
      <c r="N115" s="446" t="s">
        <v>260</v>
      </c>
      <c r="O115" s="446"/>
      <c r="P115" s="446" t="s">
        <v>260</v>
      </c>
    </row>
    <row r="116" spans="1:16" ht="51.75" customHeight="1">
      <c r="A116" s="508"/>
      <c r="B116" s="506"/>
      <c r="C116" s="540"/>
      <c r="D116" s="542"/>
      <c r="E116" s="400" t="s">
        <v>754</v>
      </c>
      <c r="F116" s="401" t="s">
        <v>405</v>
      </c>
      <c r="G116" s="449" t="s">
        <v>755</v>
      </c>
      <c r="H116" s="452" t="s">
        <v>406</v>
      </c>
      <c r="I116" s="449" t="s">
        <v>73</v>
      </c>
      <c r="J116" s="449"/>
      <c r="K116" s="449" t="s">
        <v>261</v>
      </c>
      <c r="L116" s="449"/>
      <c r="M116" s="449" t="s">
        <v>260</v>
      </c>
      <c r="N116" s="449"/>
      <c r="O116" s="449"/>
      <c r="P116" s="449" t="s">
        <v>260</v>
      </c>
    </row>
    <row r="117" spans="1:16" ht="30.75" customHeight="1">
      <c r="A117" s="508"/>
      <c r="B117" s="506"/>
      <c r="C117" s="539" t="s">
        <v>158</v>
      </c>
      <c r="D117" s="541" t="s">
        <v>159</v>
      </c>
      <c r="E117" s="539" t="s">
        <v>756</v>
      </c>
      <c r="F117" s="541" t="s">
        <v>159</v>
      </c>
      <c r="G117" s="449" t="s">
        <v>757</v>
      </c>
      <c r="H117" s="445" t="s">
        <v>854</v>
      </c>
      <c r="I117" s="446" t="s">
        <v>73</v>
      </c>
      <c r="J117" s="446"/>
      <c r="K117" s="446" t="s">
        <v>261</v>
      </c>
      <c r="L117" s="446"/>
      <c r="M117" s="446" t="s">
        <v>260</v>
      </c>
      <c r="N117" s="446"/>
      <c r="O117" s="446" t="s">
        <v>260</v>
      </c>
      <c r="P117" s="446" t="s">
        <v>260</v>
      </c>
    </row>
    <row r="118" spans="1:16" ht="31.5">
      <c r="A118" s="508"/>
      <c r="B118" s="506"/>
      <c r="C118" s="540"/>
      <c r="D118" s="542"/>
      <c r="E118" s="540"/>
      <c r="F118" s="542"/>
      <c r="G118" s="405" t="s">
        <v>758</v>
      </c>
      <c r="H118" s="171" t="s">
        <v>407</v>
      </c>
      <c r="I118" s="367" t="s">
        <v>73</v>
      </c>
      <c r="J118" s="367"/>
      <c r="K118" s="367" t="s">
        <v>261</v>
      </c>
      <c r="L118" s="367"/>
      <c r="M118" s="367" t="s">
        <v>260</v>
      </c>
      <c r="N118" s="367"/>
      <c r="O118" s="367"/>
      <c r="P118" s="367" t="s">
        <v>260</v>
      </c>
    </row>
    <row r="119" spans="1:16">
      <c r="A119" s="508"/>
      <c r="B119" s="506"/>
      <c r="C119" s="539" t="s">
        <v>160</v>
      </c>
      <c r="D119" s="541" t="s">
        <v>161</v>
      </c>
      <c r="E119" s="539" t="s">
        <v>759</v>
      </c>
      <c r="F119" s="541" t="s">
        <v>161</v>
      </c>
      <c r="G119" s="367" t="s">
        <v>760</v>
      </c>
      <c r="H119" s="14" t="s">
        <v>408</v>
      </c>
      <c r="I119" s="367"/>
      <c r="J119" s="367"/>
      <c r="K119" s="367" t="s">
        <v>73</v>
      </c>
      <c r="L119" s="367"/>
      <c r="M119" s="367" t="s">
        <v>260</v>
      </c>
      <c r="N119" s="367"/>
      <c r="O119" s="367"/>
      <c r="P119" s="367"/>
    </row>
    <row r="120" spans="1:16">
      <c r="A120" s="508"/>
      <c r="B120" s="506"/>
      <c r="C120" s="540"/>
      <c r="D120" s="542"/>
      <c r="E120" s="540"/>
      <c r="F120" s="542"/>
      <c r="G120" s="367" t="s">
        <v>761</v>
      </c>
      <c r="H120" s="14" t="s">
        <v>409</v>
      </c>
      <c r="I120" s="367"/>
      <c r="J120" s="367"/>
      <c r="K120" s="367" t="s">
        <v>73</v>
      </c>
      <c r="L120" s="367"/>
      <c r="M120" s="367" t="s">
        <v>260</v>
      </c>
      <c r="N120" s="367"/>
      <c r="O120" s="367"/>
      <c r="P120" s="367"/>
    </row>
    <row r="121" spans="1:16" ht="31.5">
      <c r="A121" s="507">
        <v>8</v>
      </c>
      <c r="B121" s="509" t="s">
        <v>87</v>
      </c>
      <c r="C121" s="399" t="s">
        <v>162</v>
      </c>
      <c r="D121" s="177" t="s">
        <v>163</v>
      </c>
      <c r="E121" s="176" t="s">
        <v>762</v>
      </c>
      <c r="F121" s="177" t="s">
        <v>163</v>
      </c>
      <c r="G121" s="176" t="s">
        <v>763</v>
      </c>
      <c r="H121" s="178" t="s">
        <v>410</v>
      </c>
      <c r="I121" s="179" t="s">
        <v>73</v>
      </c>
      <c r="J121" s="179"/>
      <c r="K121" s="179" t="s">
        <v>75</v>
      </c>
      <c r="L121" s="367"/>
      <c r="M121" s="176" t="s">
        <v>260</v>
      </c>
      <c r="N121" s="176"/>
      <c r="O121" s="176"/>
      <c r="P121" s="176"/>
    </row>
    <row r="122" spans="1:16">
      <c r="A122" s="508"/>
      <c r="B122" s="506"/>
      <c r="C122" s="544" t="s">
        <v>164</v>
      </c>
      <c r="D122" s="545" t="s">
        <v>264</v>
      </c>
      <c r="E122" s="544" t="s">
        <v>764</v>
      </c>
      <c r="F122" s="545" t="s">
        <v>264</v>
      </c>
      <c r="G122" s="176" t="s">
        <v>765</v>
      </c>
      <c r="H122" s="3" t="s">
        <v>411</v>
      </c>
      <c r="I122" s="179" t="s">
        <v>73</v>
      </c>
      <c r="J122" s="179"/>
      <c r="K122" s="179" t="s">
        <v>75</v>
      </c>
      <c r="L122" s="367"/>
      <c r="M122" s="176" t="s">
        <v>260</v>
      </c>
      <c r="N122" s="176"/>
      <c r="O122" s="176"/>
      <c r="P122" s="180"/>
    </row>
    <row r="123" spans="1:16">
      <c r="A123" s="508"/>
      <c r="B123" s="506"/>
      <c r="C123" s="544"/>
      <c r="D123" s="546"/>
      <c r="E123" s="544"/>
      <c r="F123" s="546"/>
      <c r="G123" s="176" t="s">
        <v>766</v>
      </c>
      <c r="H123" s="178" t="s">
        <v>412</v>
      </c>
      <c r="I123" s="179" t="s">
        <v>73</v>
      </c>
      <c r="J123" s="179"/>
      <c r="K123" s="179" t="s">
        <v>75</v>
      </c>
      <c r="L123" s="367"/>
      <c r="M123" s="176" t="s">
        <v>260</v>
      </c>
      <c r="N123" s="176"/>
      <c r="O123" s="176"/>
      <c r="P123" s="180"/>
    </row>
    <row r="124" spans="1:16">
      <c r="A124" s="508"/>
      <c r="B124" s="506"/>
      <c r="C124" s="544"/>
      <c r="D124" s="547"/>
      <c r="E124" s="544"/>
      <c r="F124" s="547"/>
      <c r="G124" s="176" t="s">
        <v>767</v>
      </c>
      <c r="H124" s="178" t="s">
        <v>413</v>
      </c>
      <c r="I124" s="179" t="s">
        <v>73</v>
      </c>
      <c r="J124" s="179"/>
      <c r="K124" s="179" t="s">
        <v>75</v>
      </c>
      <c r="L124" s="367"/>
      <c r="M124" s="176" t="s">
        <v>260</v>
      </c>
      <c r="N124" s="176"/>
      <c r="O124" s="176"/>
      <c r="P124" s="180"/>
    </row>
    <row r="125" spans="1:16" ht="31.5">
      <c r="A125" s="507">
        <v>9</v>
      </c>
      <c r="B125" s="509" t="s">
        <v>88</v>
      </c>
      <c r="C125" s="539" t="s">
        <v>165</v>
      </c>
      <c r="D125" s="541" t="s">
        <v>166</v>
      </c>
      <c r="E125" s="539" t="s">
        <v>768</v>
      </c>
      <c r="F125" s="549" t="s">
        <v>166</v>
      </c>
      <c r="G125" s="367" t="s">
        <v>769</v>
      </c>
      <c r="H125" s="14" t="s">
        <v>414</v>
      </c>
      <c r="I125" s="179" t="s">
        <v>73</v>
      </c>
      <c r="J125" s="179"/>
      <c r="K125" s="179" t="s">
        <v>261</v>
      </c>
      <c r="L125" s="367"/>
      <c r="M125" s="176" t="s">
        <v>260</v>
      </c>
      <c r="N125" s="367"/>
      <c r="O125" s="367"/>
      <c r="P125" s="367"/>
    </row>
    <row r="126" spans="1:16" ht="31.5">
      <c r="A126" s="508"/>
      <c r="B126" s="506"/>
      <c r="C126" s="540"/>
      <c r="D126" s="542"/>
      <c r="E126" s="540"/>
      <c r="F126" s="550"/>
      <c r="G126" s="367" t="s">
        <v>770</v>
      </c>
      <c r="H126" s="14" t="s">
        <v>415</v>
      </c>
      <c r="I126" s="179" t="s">
        <v>73</v>
      </c>
      <c r="J126" s="179"/>
      <c r="K126" s="179" t="s">
        <v>261</v>
      </c>
      <c r="L126" s="367"/>
      <c r="M126" s="176" t="s">
        <v>260</v>
      </c>
      <c r="N126" s="367"/>
      <c r="O126" s="367"/>
      <c r="P126" s="367"/>
    </row>
    <row r="127" spans="1:16">
      <c r="A127" s="508"/>
      <c r="B127" s="506"/>
      <c r="C127" s="539" t="s">
        <v>167</v>
      </c>
      <c r="D127" s="541" t="s">
        <v>233</v>
      </c>
      <c r="E127" s="539" t="s">
        <v>771</v>
      </c>
      <c r="F127" s="549" t="s">
        <v>233</v>
      </c>
      <c r="G127" s="367" t="s">
        <v>772</v>
      </c>
      <c r="H127" s="14" t="s">
        <v>416</v>
      </c>
      <c r="I127" s="367" t="s">
        <v>261</v>
      </c>
      <c r="J127" s="367"/>
      <c r="K127" s="367" t="s">
        <v>260</v>
      </c>
      <c r="L127" s="367"/>
      <c r="M127" s="367" t="s">
        <v>260</v>
      </c>
      <c r="N127" s="367"/>
      <c r="O127" s="367"/>
      <c r="P127" s="367"/>
    </row>
    <row r="128" spans="1:16" ht="31.5">
      <c r="A128" s="529"/>
      <c r="B128" s="530"/>
      <c r="C128" s="548"/>
      <c r="D128" s="543"/>
      <c r="E128" s="548"/>
      <c r="F128" s="551"/>
      <c r="G128" s="367" t="s">
        <v>773</v>
      </c>
      <c r="H128" s="14" t="s">
        <v>417</v>
      </c>
      <c r="I128" s="367"/>
      <c r="J128" s="367"/>
      <c r="K128" s="367" t="s">
        <v>261</v>
      </c>
      <c r="L128" s="367"/>
      <c r="M128" s="367" t="s">
        <v>260</v>
      </c>
      <c r="N128" s="367"/>
      <c r="O128" s="367"/>
      <c r="P128" s="367"/>
    </row>
    <row r="129" spans="1:16" ht="31.5">
      <c r="A129" s="396">
        <v>10</v>
      </c>
      <c r="B129" s="397" t="s">
        <v>89</v>
      </c>
      <c r="C129" s="367" t="s">
        <v>168</v>
      </c>
      <c r="D129" s="181" t="s">
        <v>418</v>
      </c>
      <c r="E129" s="367" t="s">
        <v>774</v>
      </c>
      <c r="F129" s="181" t="s">
        <v>418</v>
      </c>
      <c r="G129" s="367" t="s">
        <v>775</v>
      </c>
      <c r="H129" s="178" t="s">
        <v>419</v>
      </c>
      <c r="I129" s="367" t="s">
        <v>261</v>
      </c>
      <c r="J129" s="367"/>
      <c r="K129" s="367"/>
      <c r="L129" s="367"/>
      <c r="M129" s="367" t="s">
        <v>260</v>
      </c>
      <c r="N129" s="367"/>
      <c r="O129" s="367"/>
      <c r="P129" s="367" t="s">
        <v>260</v>
      </c>
    </row>
    <row r="130" spans="1:16">
      <c r="A130" s="508"/>
      <c r="B130" s="506"/>
      <c r="C130" s="367" t="s">
        <v>91</v>
      </c>
      <c r="D130" s="181" t="s">
        <v>92</v>
      </c>
      <c r="E130" s="176" t="s">
        <v>776</v>
      </c>
      <c r="F130" s="181" t="s">
        <v>92</v>
      </c>
      <c r="G130" s="176" t="s">
        <v>777</v>
      </c>
      <c r="H130" s="182" t="s">
        <v>420</v>
      </c>
      <c r="I130" s="179" t="s">
        <v>73</v>
      </c>
      <c r="J130" s="179" t="s">
        <v>75</v>
      </c>
      <c r="K130" s="179" t="s">
        <v>75</v>
      </c>
      <c r="L130" s="176" t="s">
        <v>260</v>
      </c>
      <c r="M130" s="176"/>
      <c r="N130" s="176"/>
      <c r="O130" s="176"/>
      <c r="P130" s="180"/>
    </row>
    <row r="131" spans="1:16" ht="31.5">
      <c r="A131" s="508"/>
      <c r="B131" s="506"/>
      <c r="C131" s="539" t="s">
        <v>93</v>
      </c>
      <c r="D131" s="541" t="s">
        <v>94</v>
      </c>
      <c r="E131" s="539" t="s">
        <v>522</v>
      </c>
      <c r="F131" s="541" t="s">
        <v>94</v>
      </c>
      <c r="G131" s="176" t="s">
        <v>523</v>
      </c>
      <c r="H131" s="182" t="s">
        <v>421</v>
      </c>
      <c r="I131" s="179" t="s">
        <v>73</v>
      </c>
      <c r="J131" s="179"/>
      <c r="K131" s="179"/>
      <c r="L131" s="176" t="s">
        <v>260</v>
      </c>
      <c r="M131" s="176"/>
      <c r="N131" s="176"/>
      <c r="O131" s="176"/>
      <c r="P131" s="367"/>
    </row>
    <row r="132" spans="1:16" ht="47.25">
      <c r="A132" s="508"/>
      <c r="B132" s="506"/>
      <c r="C132" s="540"/>
      <c r="D132" s="542"/>
      <c r="E132" s="540"/>
      <c r="F132" s="542"/>
      <c r="G132" s="176" t="s">
        <v>524</v>
      </c>
      <c r="H132" s="182" t="s">
        <v>422</v>
      </c>
      <c r="I132" s="179" t="s">
        <v>73</v>
      </c>
      <c r="J132" s="179"/>
      <c r="K132" s="179"/>
      <c r="L132" s="176" t="s">
        <v>260</v>
      </c>
      <c r="M132" s="179"/>
      <c r="N132" s="179"/>
      <c r="O132" s="179"/>
      <c r="P132" s="367"/>
    </row>
    <row r="133" spans="1:16" ht="31.5">
      <c r="A133" s="508"/>
      <c r="B133" s="506"/>
      <c r="C133" s="540"/>
      <c r="D133" s="542"/>
      <c r="E133" s="540"/>
      <c r="F133" s="542"/>
      <c r="G133" s="176" t="s">
        <v>778</v>
      </c>
      <c r="H133" s="182" t="s">
        <v>423</v>
      </c>
      <c r="I133" s="179" t="s">
        <v>73</v>
      </c>
      <c r="J133" s="179"/>
      <c r="K133" s="179"/>
      <c r="L133" s="176" t="s">
        <v>260</v>
      </c>
      <c r="M133" s="179"/>
      <c r="N133" s="179"/>
      <c r="O133" s="179"/>
      <c r="P133" s="367"/>
    </row>
    <row r="134" spans="1:16">
      <c r="A134" s="529"/>
      <c r="B134" s="530"/>
      <c r="C134" s="548"/>
      <c r="D134" s="543"/>
      <c r="E134" s="548"/>
      <c r="F134" s="543"/>
      <c r="G134" s="176" t="s">
        <v>779</v>
      </c>
      <c r="H134" s="3" t="s">
        <v>424</v>
      </c>
      <c r="I134" s="179" t="s">
        <v>73</v>
      </c>
      <c r="J134" s="179"/>
      <c r="K134" s="179"/>
      <c r="L134" s="176" t="s">
        <v>260</v>
      </c>
      <c r="M134" s="176"/>
      <c r="N134" s="176"/>
      <c r="O134" s="176"/>
      <c r="P134" s="367"/>
    </row>
    <row r="135" spans="1:16" ht="36" customHeight="1">
      <c r="A135" s="507">
        <v>12</v>
      </c>
      <c r="B135" s="509" t="s">
        <v>95</v>
      </c>
      <c r="C135" s="539" t="s">
        <v>96</v>
      </c>
      <c r="D135" s="541" t="s">
        <v>97</v>
      </c>
      <c r="E135" s="539" t="s">
        <v>780</v>
      </c>
      <c r="F135" s="553" t="s">
        <v>97</v>
      </c>
      <c r="G135" s="367" t="s">
        <v>781</v>
      </c>
      <c r="H135" s="178" t="s">
        <v>425</v>
      </c>
      <c r="I135" s="179" t="s">
        <v>73</v>
      </c>
      <c r="J135" s="179"/>
      <c r="K135" s="179"/>
      <c r="L135" s="176" t="s">
        <v>260</v>
      </c>
      <c r="M135" s="367"/>
      <c r="N135" s="367"/>
      <c r="O135" s="367"/>
      <c r="P135" s="367"/>
    </row>
    <row r="136" spans="1:16" ht="41.25" customHeight="1">
      <c r="A136" s="508"/>
      <c r="B136" s="506"/>
      <c r="C136" s="540"/>
      <c r="D136" s="542"/>
      <c r="E136" s="548"/>
      <c r="F136" s="554"/>
      <c r="G136" s="367" t="s">
        <v>782</v>
      </c>
      <c r="H136" s="178" t="s">
        <v>426</v>
      </c>
      <c r="I136" s="179" t="s">
        <v>73</v>
      </c>
      <c r="J136" s="179"/>
      <c r="K136" s="179"/>
      <c r="L136" s="176" t="s">
        <v>260</v>
      </c>
      <c r="M136" s="367"/>
      <c r="N136" s="367"/>
      <c r="O136" s="367"/>
      <c r="P136" s="367"/>
    </row>
    <row r="137" spans="1:16" ht="31.5">
      <c r="A137" s="508"/>
      <c r="B137" s="506"/>
      <c r="C137" s="540"/>
      <c r="D137" s="542"/>
      <c r="E137" s="367" t="s">
        <v>783</v>
      </c>
      <c r="F137" s="178" t="s">
        <v>263</v>
      </c>
      <c r="G137" s="367" t="s">
        <v>784</v>
      </c>
      <c r="H137" s="178" t="s">
        <v>427</v>
      </c>
      <c r="I137" s="179" t="s">
        <v>73</v>
      </c>
      <c r="J137" s="176" t="s">
        <v>260</v>
      </c>
      <c r="K137" s="176" t="s">
        <v>260</v>
      </c>
      <c r="L137" s="176" t="s">
        <v>260</v>
      </c>
      <c r="M137" s="176" t="s">
        <v>260</v>
      </c>
      <c r="N137" s="176" t="s">
        <v>260</v>
      </c>
      <c r="O137" s="176"/>
      <c r="P137" s="176"/>
    </row>
    <row r="138" spans="1:16" ht="31.5">
      <c r="A138" s="508"/>
      <c r="B138" s="506"/>
      <c r="C138" s="367" t="s">
        <v>169</v>
      </c>
      <c r="D138" s="181" t="s">
        <v>170</v>
      </c>
      <c r="E138" s="367" t="s">
        <v>785</v>
      </c>
      <c r="F138" s="181" t="s">
        <v>170</v>
      </c>
      <c r="G138" s="367" t="s">
        <v>786</v>
      </c>
      <c r="H138" s="178" t="s">
        <v>428</v>
      </c>
      <c r="I138" s="367" t="s">
        <v>73</v>
      </c>
      <c r="J138" s="367"/>
      <c r="K138" s="367"/>
      <c r="L138" s="367" t="s">
        <v>260</v>
      </c>
      <c r="M138" s="367"/>
      <c r="N138" s="367"/>
      <c r="O138" s="367"/>
      <c r="P138" s="367"/>
    </row>
    <row r="139" spans="1:16" ht="44.25" customHeight="1">
      <c r="A139" s="508"/>
      <c r="B139" s="506"/>
      <c r="C139" s="369" t="s">
        <v>839</v>
      </c>
      <c r="D139" s="370" t="s">
        <v>840</v>
      </c>
      <c r="E139" s="371" t="s">
        <v>841</v>
      </c>
      <c r="F139" s="372" t="s">
        <v>842</v>
      </c>
      <c r="G139" s="371" t="s">
        <v>843</v>
      </c>
      <c r="H139" s="372" t="s">
        <v>842</v>
      </c>
      <c r="I139" s="367" t="s">
        <v>73</v>
      </c>
      <c r="J139" s="367"/>
      <c r="K139" s="367"/>
      <c r="L139" s="367" t="s">
        <v>260</v>
      </c>
      <c r="M139" s="367"/>
      <c r="N139" s="367"/>
      <c r="O139" s="367"/>
      <c r="P139" s="367"/>
    </row>
    <row r="140" spans="1:16" ht="31.5">
      <c r="A140" s="508"/>
      <c r="B140" s="506"/>
      <c r="C140" s="539" t="s">
        <v>257</v>
      </c>
      <c r="D140" s="541" t="s">
        <v>171</v>
      </c>
      <c r="E140" s="539" t="s">
        <v>787</v>
      </c>
      <c r="F140" s="541" t="s">
        <v>171</v>
      </c>
      <c r="G140" s="367" t="s">
        <v>788</v>
      </c>
      <c r="H140" s="178" t="s">
        <v>429</v>
      </c>
      <c r="I140" s="367" t="s">
        <v>73</v>
      </c>
      <c r="J140" s="367"/>
      <c r="K140" s="367"/>
      <c r="L140" s="367"/>
      <c r="M140" s="367" t="s">
        <v>260</v>
      </c>
      <c r="N140" s="367"/>
      <c r="O140" s="367"/>
      <c r="P140" s="367"/>
    </row>
    <row r="141" spans="1:16" ht="47.25">
      <c r="A141" s="508"/>
      <c r="B141" s="506"/>
      <c r="C141" s="540"/>
      <c r="D141" s="542"/>
      <c r="E141" s="540"/>
      <c r="F141" s="542"/>
      <c r="G141" s="367" t="s">
        <v>789</v>
      </c>
      <c r="H141" s="178" t="s">
        <v>430</v>
      </c>
      <c r="I141" s="367" t="s">
        <v>73</v>
      </c>
      <c r="J141" s="367"/>
      <c r="K141" s="367"/>
      <c r="L141" s="367"/>
      <c r="M141" s="367" t="s">
        <v>260</v>
      </c>
      <c r="N141" s="367"/>
      <c r="O141" s="367"/>
      <c r="P141" s="367"/>
    </row>
    <row r="142" spans="1:16">
      <c r="A142" s="529"/>
      <c r="B142" s="530"/>
      <c r="C142" s="548"/>
      <c r="D142" s="543"/>
      <c r="E142" s="548"/>
      <c r="F142" s="543"/>
      <c r="G142" s="367" t="s">
        <v>790</v>
      </c>
      <c r="H142" s="183" t="s">
        <v>431</v>
      </c>
      <c r="I142" s="367" t="s">
        <v>73</v>
      </c>
      <c r="J142" s="179"/>
      <c r="K142" s="179"/>
      <c r="L142" s="367"/>
      <c r="M142" s="176" t="s">
        <v>260</v>
      </c>
      <c r="N142" s="176"/>
      <c r="O142" s="176"/>
      <c r="P142" s="180"/>
    </row>
    <row r="143" spans="1:16" ht="63">
      <c r="A143" s="552">
        <v>14</v>
      </c>
      <c r="B143" s="500" t="s">
        <v>98</v>
      </c>
      <c r="C143" s="367" t="s">
        <v>172</v>
      </c>
      <c r="D143" s="181" t="s">
        <v>173</v>
      </c>
      <c r="E143" s="367" t="s">
        <v>791</v>
      </c>
      <c r="F143" s="178" t="s">
        <v>432</v>
      </c>
      <c r="G143" s="367" t="s">
        <v>792</v>
      </c>
      <c r="H143" s="178" t="s">
        <v>432</v>
      </c>
      <c r="I143" s="367"/>
      <c r="J143" s="367"/>
      <c r="K143" s="367" t="s">
        <v>73</v>
      </c>
      <c r="L143" s="367"/>
      <c r="M143" s="367"/>
      <c r="N143" s="367"/>
      <c r="O143" s="367"/>
      <c r="P143" s="367" t="s">
        <v>260</v>
      </c>
    </row>
    <row r="144" spans="1:16" ht="31.5">
      <c r="A144" s="552"/>
      <c r="B144" s="500"/>
      <c r="C144" s="539" t="s">
        <v>99</v>
      </c>
      <c r="D144" s="541" t="s">
        <v>100</v>
      </c>
      <c r="E144" s="539" t="s">
        <v>793</v>
      </c>
      <c r="F144" s="541" t="s">
        <v>100</v>
      </c>
      <c r="G144" s="16" t="s">
        <v>537</v>
      </c>
      <c r="H144" s="118" t="s">
        <v>433</v>
      </c>
      <c r="I144" s="367" t="s">
        <v>260</v>
      </c>
      <c r="J144" s="367" t="s">
        <v>260</v>
      </c>
      <c r="K144" s="367" t="s">
        <v>260</v>
      </c>
      <c r="L144" s="367" t="s">
        <v>260</v>
      </c>
      <c r="M144" s="367" t="s">
        <v>260</v>
      </c>
      <c r="N144" s="367" t="s">
        <v>260</v>
      </c>
      <c r="O144" s="367" t="s">
        <v>260</v>
      </c>
      <c r="P144" s="367" t="s">
        <v>260</v>
      </c>
    </row>
    <row r="145" spans="1:16" ht="31.5">
      <c r="A145" s="552"/>
      <c r="B145" s="500"/>
      <c r="C145" s="548"/>
      <c r="D145" s="543"/>
      <c r="E145" s="548"/>
      <c r="F145" s="543"/>
      <c r="G145" s="16" t="s">
        <v>536</v>
      </c>
      <c r="H145" s="118" t="s">
        <v>434</v>
      </c>
      <c r="I145" s="367" t="s">
        <v>260</v>
      </c>
      <c r="J145" s="367" t="s">
        <v>260</v>
      </c>
      <c r="K145" s="367" t="s">
        <v>260</v>
      </c>
      <c r="L145" s="367" t="s">
        <v>260</v>
      </c>
      <c r="M145" s="367" t="s">
        <v>260</v>
      </c>
      <c r="N145" s="367" t="s">
        <v>260</v>
      </c>
      <c r="O145" s="367" t="s">
        <v>260</v>
      </c>
      <c r="P145" s="367" t="s">
        <v>260</v>
      </c>
    </row>
    <row r="146" spans="1:16" ht="31.5">
      <c r="A146" s="552">
        <v>15</v>
      </c>
      <c r="B146" s="500" t="s">
        <v>101</v>
      </c>
      <c r="C146" s="176" t="s">
        <v>176</v>
      </c>
      <c r="D146" s="177" t="s">
        <v>834</v>
      </c>
      <c r="E146" s="176" t="s">
        <v>794</v>
      </c>
      <c r="F146" s="177" t="s">
        <v>834</v>
      </c>
      <c r="G146" s="176" t="s">
        <v>795</v>
      </c>
      <c r="H146" s="177" t="s">
        <v>835</v>
      </c>
      <c r="I146" s="176"/>
      <c r="J146" s="176" t="s">
        <v>73</v>
      </c>
      <c r="K146" s="176"/>
      <c r="L146" s="176"/>
      <c r="M146" s="176"/>
      <c r="N146" s="176" t="s">
        <v>260</v>
      </c>
      <c r="O146" s="176"/>
      <c r="P146" s="176"/>
    </row>
    <row r="147" spans="1:16" ht="31.5">
      <c r="A147" s="552"/>
      <c r="B147" s="500"/>
      <c r="C147" s="176" t="s">
        <v>180</v>
      </c>
      <c r="D147" s="181" t="s">
        <v>181</v>
      </c>
      <c r="E147" s="176" t="s">
        <v>796</v>
      </c>
      <c r="F147" s="182" t="s">
        <v>435</v>
      </c>
      <c r="G147" s="176" t="s">
        <v>797</v>
      </c>
      <c r="H147" s="182" t="s">
        <v>435</v>
      </c>
      <c r="I147" s="176" t="s">
        <v>261</v>
      </c>
      <c r="J147" s="176"/>
      <c r="K147" s="176"/>
      <c r="L147" s="176" t="s">
        <v>260</v>
      </c>
      <c r="M147" s="367"/>
      <c r="N147" s="367"/>
      <c r="O147" s="176"/>
      <c r="P147" s="367"/>
    </row>
    <row r="148" spans="1:16" ht="31.5">
      <c r="A148" s="552"/>
      <c r="B148" s="500"/>
      <c r="C148" s="176" t="s">
        <v>182</v>
      </c>
      <c r="D148" s="181" t="s">
        <v>183</v>
      </c>
      <c r="E148" s="176" t="s">
        <v>798</v>
      </c>
      <c r="F148" s="182" t="s">
        <v>436</v>
      </c>
      <c r="G148" s="176" t="s">
        <v>799</v>
      </c>
      <c r="H148" s="182" t="s">
        <v>436</v>
      </c>
      <c r="I148" s="176" t="s">
        <v>73</v>
      </c>
      <c r="J148" s="176" t="s">
        <v>75</v>
      </c>
      <c r="K148" s="176" t="s">
        <v>75</v>
      </c>
      <c r="L148" s="176" t="s">
        <v>260</v>
      </c>
      <c r="M148" s="367"/>
      <c r="N148" s="367"/>
      <c r="O148" s="176"/>
      <c r="P148" s="367"/>
    </row>
    <row r="149" spans="1:16" ht="31.5">
      <c r="A149" s="552">
        <v>16</v>
      </c>
      <c r="B149" s="500" t="s">
        <v>102</v>
      </c>
      <c r="C149" s="539" t="s">
        <v>103</v>
      </c>
      <c r="D149" s="541" t="s">
        <v>104</v>
      </c>
      <c r="E149" s="539" t="s">
        <v>800</v>
      </c>
      <c r="F149" s="541" t="s">
        <v>104</v>
      </c>
      <c r="G149" s="16" t="s">
        <v>801</v>
      </c>
      <c r="H149" s="118" t="s">
        <v>437</v>
      </c>
      <c r="I149" s="367" t="s">
        <v>261</v>
      </c>
      <c r="J149" s="367" t="s">
        <v>260</v>
      </c>
      <c r="K149" s="367" t="s">
        <v>260</v>
      </c>
      <c r="L149" s="367" t="s">
        <v>260</v>
      </c>
      <c r="M149" s="367" t="s">
        <v>260</v>
      </c>
      <c r="N149" s="367" t="s">
        <v>260</v>
      </c>
      <c r="O149" s="367" t="s">
        <v>260</v>
      </c>
      <c r="P149" s="367" t="s">
        <v>260</v>
      </c>
    </row>
    <row r="150" spans="1:16" ht="57" customHeight="1">
      <c r="A150" s="552"/>
      <c r="B150" s="500"/>
      <c r="C150" s="548"/>
      <c r="D150" s="543"/>
      <c r="E150" s="548"/>
      <c r="F150" s="543"/>
      <c r="G150" s="16" t="s">
        <v>538</v>
      </c>
      <c r="H150" s="118" t="s">
        <v>438</v>
      </c>
      <c r="I150" s="367" t="s">
        <v>73</v>
      </c>
      <c r="J150" s="367" t="s">
        <v>260</v>
      </c>
      <c r="K150" s="367" t="s">
        <v>260</v>
      </c>
      <c r="L150" s="367"/>
      <c r="M150" s="367"/>
      <c r="N150" s="367"/>
      <c r="O150" s="367"/>
      <c r="P150" s="367"/>
    </row>
    <row r="151" spans="1:16" ht="31.5">
      <c r="A151" s="552"/>
      <c r="B151" s="500"/>
      <c r="C151" s="539" t="s">
        <v>105</v>
      </c>
      <c r="D151" s="541" t="s">
        <v>106</v>
      </c>
      <c r="E151" s="539" t="s">
        <v>802</v>
      </c>
      <c r="F151" s="541" t="s">
        <v>106</v>
      </c>
      <c r="G151" s="16" t="s">
        <v>803</v>
      </c>
      <c r="H151" s="118" t="s">
        <v>439</v>
      </c>
      <c r="I151" s="367" t="s">
        <v>261</v>
      </c>
      <c r="J151" s="367" t="s">
        <v>260</v>
      </c>
      <c r="K151" s="367" t="s">
        <v>260</v>
      </c>
      <c r="L151" s="367" t="s">
        <v>260</v>
      </c>
      <c r="M151" s="367" t="s">
        <v>260</v>
      </c>
      <c r="N151" s="367" t="s">
        <v>260</v>
      </c>
      <c r="O151" s="367" t="s">
        <v>260</v>
      </c>
      <c r="P151" s="367" t="s">
        <v>260</v>
      </c>
    </row>
    <row r="152" spans="1:16" ht="31.5">
      <c r="A152" s="552"/>
      <c r="B152" s="500"/>
      <c r="C152" s="548"/>
      <c r="D152" s="543"/>
      <c r="E152" s="548"/>
      <c r="F152" s="543"/>
      <c r="G152" s="16" t="s">
        <v>804</v>
      </c>
      <c r="H152" s="118" t="s">
        <v>440</v>
      </c>
      <c r="I152" s="367" t="s">
        <v>73</v>
      </c>
      <c r="J152" s="367" t="s">
        <v>260</v>
      </c>
      <c r="K152" s="367" t="s">
        <v>260</v>
      </c>
      <c r="L152" s="367"/>
      <c r="M152" s="367"/>
      <c r="N152" s="367"/>
      <c r="O152" s="367"/>
      <c r="P152" s="367"/>
    </row>
    <row r="153" spans="1:16" ht="63">
      <c r="A153" s="398">
        <v>17</v>
      </c>
      <c r="B153" s="397" t="s">
        <v>107</v>
      </c>
      <c r="C153" s="367" t="s">
        <v>108</v>
      </c>
      <c r="D153" s="329" t="s">
        <v>109</v>
      </c>
      <c r="E153" s="367" t="s">
        <v>805</v>
      </c>
      <c r="F153" s="329" t="s">
        <v>109</v>
      </c>
      <c r="G153" s="16" t="s">
        <v>806</v>
      </c>
      <c r="H153" s="184" t="s">
        <v>441</v>
      </c>
      <c r="I153" s="367" t="s">
        <v>260</v>
      </c>
      <c r="J153" s="367" t="s">
        <v>260</v>
      </c>
      <c r="K153" s="367" t="s">
        <v>260</v>
      </c>
      <c r="L153" s="367" t="s">
        <v>260</v>
      </c>
      <c r="M153" s="367" t="s">
        <v>260</v>
      </c>
      <c r="N153" s="367" t="s">
        <v>260</v>
      </c>
      <c r="O153" s="367" t="s">
        <v>260</v>
      </c>
      <c r="P153" s="367" t="s">
        <v>260</v>
      </c>
    </row>
  </sheetData>
  <mergeCells count="139">
    <mergeCell ref="E149:E150"/>
    <mergeCell ref="F149:F150"/>
    <mergeCell ref="C151:C152"/>
    <mergeCell ref="D151:D152"/>
    <mergeCell ref="E151:E152"/>
    <mergeCell ref="F151:F152"/>
    <mergeCell ref="A146:A148"/>
    <mergeCell ref="B146:B148"/>
    <mergeCell ref="A149:A152"/>
    <mergeCell ref="B149:B152"/>
    <mergeCell ref="C149:C150"/>
    <mergeCell ref="D149:D150"/>
    <mergeCell ref="A143:A145"/>
    <mergeCell ref="B143:B145"/>
    <mergeCell ref="C144:C145"/>
    <mergeCell ref="D144:D145"/>
    <mergeCell ref="E144:E145"/>
    <mergeCell ref="F144:F145"/>
    <mergeCell ref="A135:A142"/>
    <mergeCell ref="B135:B142"/>
    <mergeCell ref="C135:C137"/>
    <mergeCell ref="D135:D137"/>
    <mergeCell ref="E135:E136"/>
    <mergeCell ref="F135:F136"/>
    <mergeCell ref="C140:C142"/>
    <mergeCell ref="D140:D142"/>
    <mergeCell ref="E140:E142"/>
    <mergeCell ref="F140:F142"/>
    <mergeCell ref="A130:A134"/>
    <mergeCell ref="B130:B134"/>
    <mergeCell ref="C131:C134"/>
    <mergeCell ref="D131:D134"/>
    <mergeCell ref="E131:E134"/>
    <mergeCell ref="F131:F134"/>
    <mergeCell ref="A125:A128"/>
    <mergeCell ref="B125:B128"/>
    <mergeCell ref="C125:C126"/>
    <mergeCell ref="D125:D126"/>
    <mergeCell ref="E125:E126"/>
    <mergeCell ref="F125:F126"/>
    <mergeCell ref="C127:C128"/>
    <mergeCell ref="D127:D128"/>
    <mergeCell ref="E127:E128"/>
    <mergeCell ref="F127:F128"/>
    <mergeCell ref="A121:A124"/>
    <mergeCell ref="B121:B124"/>
    <mergeCell ref="C122:C124"/>
    <mergeCell ref="D122:D124"/>
    <mergeCell ref="E122:E124"/>
    <mergeCell ref="F122:F124"/>
    <mergeCell ref="C117:C118"/>
    <mergeCell ref="D117:D118"/>
    <mergeCell ref="E117:E118"/>
    <mergeCell ref="F117:F118"/>
    <mergeCell ref="C119:C120"/>
    <mergeCell ref="D119:D120"/>
    <mergeCell ref="E119:E120"/>
    <mergeCell ref="F119:F120"/>
    <mergeCell ref="C111:C113"/>
    <mergeCell ref="D111:D113"/>
    <mergeCell ref="E111:E113"/>
    <mergeCell ref="F111:F113"/>
    <mergeCell ref="C114:C116"/>
    <mergeCell ref="D114:D116"/>
    <mergeCell ref="A94:A120"/>
    <mergeCell ref="B94:B120"/>
    <mergeCell ref="C94:C110"/>
    <mergeCell ref="D94:D110"/>
    <mergeCell ref="E94:E99"/>
    <mergeCell ref="F94:F99"/>
    <mergeCell ref="E103:E104"/>
    <mergeCell ref="F103:F104"/>
    <mergeCell ref="E105:E110"/>
    <mergeCell ref="F105:F110"/>
    <mergeCell ref="C80:C86"/>
    <mergeCell ref="D80:D86"/>
    <mergeCell ref="E80:E86"/>
    <mergeCell ref="F80:F86"/>
    <mergeCell ref="C88:C93"/>
    <mergeCell ref="D88:D93"/>
    <mergeCell ref="E88:E93"/>
    <mergeCell ref="F88:F93"/>
    <mergeCell ref="A68:A93"/>
    <mergeCell ref="B68:B93"/>
    <mergeCell ref="C68:C79"/>
    <mergeCell ref="D68:D79"/>
    <mergeCell ref="E69:E73"/>
    <mergeCell ref="F69:F73"/>
    <mergeCell ref="E74:E75"/>
    <mergeCell ref="F74:F75"/>
    <mergeCell ref="E77:E79"/>
    <mergeCell ref="F77:F79"/>
    <mergeCell ref="E54:E58"/>
    <mergeCell ref="F54:F58"/>
    <mergeCell ref="C59:C66"/>
    <mergeCell ref="D59:D66"/>
    <mergeCell ref="E59:E66"/>
    <mergeCell ref="F59:F66"/>
    <mergeCell ref="E48:E49"/>
    <mergeCell ref="F48:F49"/>
    <mergeCell ref="A50:A67"/>
    <mergeCell ref="B50:B67"/>
    <mergeCell ref="C50:C53"/>
    <mergeCell ref="D50:D53"/>
    <mergeCell ref="E50:E53"/>
    <mergeCell ref="F50:F53"/>
    <mergeCell ref="C54:C58"/>
    <mergeCell ref="D54:D58"/>
    <mergeCell ref="E37:E45"/>
    <mergeCell ref="F37:F45"/>
    <mergeCell ref="C46:C47"/>
    <mergeCell ref="D46:D47"/>
    <mergeCell ref="E46:E47"/>
    <mergeCell ref="F46:F47"/>
    <mergeCell ref="E21:E29"/>
    <mergeCell ref="F21:F29"/>
    <mergeCell ref="C30:C36"/>
    <mergeCell ref="D30:D36"/>
    <mergeCell ref="E30:E35"/>
    <mergeCell ref="F30:F35"/>
    <mergeCell ref="A18:A20"/>
    <mergeCell ref="B18:B20"/>
    <mergeCell ref="A21:A49"/>
    <mergeCell ref="B21:B49"/>
    <mergeCell ref="C21:C29"/>
    <mergeCell ref="D21:D29"/>
    <mergeCell ref="C37:C45"/>
    <mergeCell ref="D37:D45"/>
    <mergeCell ref="C48:C49"/>
    <mergeCell ref="D48:D49"/>
    <mergeCell ref="A1:F1"/>
    <mergeCell ref="A2:D2"/>
    <mergeCell ref="E2:F2"/>
    <mergeCell ref="A6:A17"/>
    <mergeCell ref="B6:B17"/>
    <mergeCell ref="C6:C10"/>
    <mergeCell ref="D6:D10"/>
    <mergeCell ref="C11:C14"/>
    <mergeCell ref="D11:D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285"/>
  <sheetViews>
    <sheetView tabSelected="1" topLeftCell="A139" zoomScale="89" zoomScaleNormal="89" workbookViewId="0">
      <selection activeCell="L178" sqref="L178"/>
    </sheetView>
  </sheetViews>
  <sheetFormatPr defaultColWidth="8" defaultRowHeight="15.75"/>
  <cols>
    <col min="1" max="4" width="5" style="126" customWidth="1"/>
    <col min="5" max="5" width="5" style="65" hidden="1" customWidth="1"/>
    <col min="6" max="6" width="21.625" style="65" hidden="1" customWidth="1"/>
    <col min="7" max="7" width="6" style="269" hidden="1" customWidth="1"/>
    <col min="8" max="8" width="27" style="270" hidden="1" customWidth="1"/>
    <col min="9" max="9" width="8" style="270" customWidth="1"/>
    <col min="10" max="10" width="27.875" style="15" customWidth="1"/>
    <col min="11" max="11" width="9.625" style="314" customWidth="1"/>
    <col min="12" max="12" width="9.125" style="389" customWidth="1"/>
    <col min="13" max="13" width="7.25" style="25" customWidth="1"/>
    <col min="14" max="14" width="8.25" style="163" bestFit="1" customWidth="1"/>
    <col min="15" max="15" width="8.75" style="163" customWidth="1"/>
    <col min="16" max="17" width="7.625" style="136" customWidth="1"/>
    <col min="18" max="18" width="8.125" style="137" customWidth="1"/>
    <col min="19" max="19" width="8.625" style="35" customWidth="1"/>
    <col min="20" max="21" width="7.5" style="35" customWidth="1"/>
    <col min="22" max="22" width="10.25" style="35" customWidth="1"/>
    <col min="23" max="23" width="9.375" style="35" customWidth="1"/>
    <col min="24" max="16384" width="8" style="126"/>
  </cols>
  <sheetData>
    <row r="1" spans="1:58" ht="23.25" customHeight="1">
      <c r="A1" s="572" t="s">
        <v>219</v>
      </c>
      <c r="B1" s="573"/>
      <c r="C1" s="573"/>
      <c r="D1" s="573"/>
      <c r="E1" s="573"/>
      <c r="F1" s="573"/>
      <c r="G1" s="573"/>
      <c r="H1" s="574"/>
      <c r="I1" s="555" t="s">
        <v>444</v>
      </c>
      <c r="J1" s="556"/>
      <c r="K1" s="556"/>
      <c r="L1" s="556"/>
      <c r="M1" s="556"/>
      <c r="N1" s="556"/>
      <c r="O1" s="556"/>
      <c r="P1" s="556"/>
      <c r="Q1" s="556"/>
      <c r="R1" s="557"/>
      <c r="S1" s="558" t="s">
        <v>848</v>
      </c>
      <c r="T1" s="559"/>
      <c r="U1" s="559"/>
      <c r="V1" s="559"/>
      <c r="W1" s="560"/>
    </row>
    <row r="2" spans="1:58" ht="24" customHeight="1">
      <c r="A2" s="575"/>
      <c r="B2" s="576"/>
      <c r="C2" s="576"/>
      <c r="D2" s="576"/>
      <c r="E2" s="576"/>
      <c r="F2" s="576"/>
      <c r="G2" s="576"/>
      <c r="H2" s="577"/>
      <c r="I2" s="561" t="s">
        <v>483</v>
      </c>
      <c r="J2" s="562"/>
      <c r="K2" s="556" t="s">
        <v>836</v>
      </c>
      <c r="L2" s="556"/>
      <c r="M2" s="556"/>
      <c r="N2" s="557"/>
      <c r="O2" s="315"/>
      <c r="P2" s="563" t="s">
        <v>448</v>
      </c>
      <c r="Q2" s="564"/>
      <c r="R2" s="565"/>
      <c r="S2" s="558" t="s">
        <v>484</v>
      </c>
      <c r="T2" s="559"/>
      <c r="U2" s="559"/>
      <c r="V2" s="560"/>
      <c r="W2" s="186"/>
    </row>
    <row r="3" spans="1:58" s="35" customFormat="1" ht="29.25" customHeight="1">
      <c r="A3" s="566" t="s">
        <v>815</v>
      </c>
      <c r="B3" s="566" t="s">
        <v>531</v>
      </c>
      <c r="C3" s="566" t="s">
        <v>532</v>
      </c>
      <c r="D3" s="566" t="s">
        <v>816</v>
      </c>
      <c r="E3" s="569" t="s">
        <v>254</v>
      </c>
      <c r="F3" s="569" t="s">
        <v>250</v>
      </c>
      <c r="G3" s="569" t="s">
        <v>555</v>
      </c>
      <c r="H3" s="566" t="s">
        <v>449</v>
      </c>
      <c r="I3" s="617" t="s">
        <v>556</v>
      </c>
      <c r="J3" s="582" t="s">
        <v>191</v>
      </c>
      <c r="K3" s="593" t="s">
        <v>192</v>
      </c>
      <c r="L3" s="595"/>
      <c r="M3" s="596" t="s">
        <v>193</v>
      </c>
      <c r="N3" s="566" t="s">
        <v>818</v>
      </c>
      <c r="O3" s="566" t="s">
        <v>31</v>
      </c>
      <c r="P3" s="585" t="s">
        <v>194</v>
      </c>
      <c r="Q3" s="586"/>
      <c r="R3" s="586"/>
      <c r="S3" s="586"/>
      <c r="T3" s="586"/>
      <c r="U3" s="586"/>
      <c r="V3" s="586"/>
      <c r="W3" s="582"/>
    </row>
    <row r="4" spans="1:58" s="136" customFormat="1" ht="15.6" customHeight="1">
      <c r="A4" s="567"/>
      <c r="B4" s="567"/>
      <c r="C4" s="567"/>
      <c r="D4" s="567"/>
      <c r="E4" s="570"/>
      <c r="F4" s="570"/>
      <c r="G4" s="570"/>
      <c r="H4" s="567"/>
      <c r="I4" s="617"/>
      <c r="J4" s="583"/>
      <c r="K4" s="589" t="s">
        <v>185</v>
      </c>
      <c r="L4" s="566" t="s">
        <v>195</v>
      </c>
      <c r="M4" s="597"/>
      <c r="N4" s="567"/>
      <c r="O4" s="567"/>
      <c r="P4" s="587"/>
      <c r="Q4" s="588"/>
      <c r="R4" s="588"/>
      <c r="S4" s="588"/>
      <c r="T4" s="588"/>
      <c r="U4" s="588"/>
      <c r="V4" s="588"/>
      <c r="W4" s="584"/>
    </row>
    <row r="5" spans="1:58" s="35" customFormat="1" ht="27.6" customHeight="1">
      <c r="A5" s="567"/>
      <c r="B5" s="567"/>
      <c r="C5" s="567"/>
      <c r="D5" s="567"/>
      <c r="E5" s="570"/>
      <c r="F5" s="570"/>
      <c r="G5" s="570"/>
      <c r="H5" s="567"/>
      <c r="I5" s="617"/>
      <c r="J5" s="583"/>
      <c r="K5" s="590"/>
      <c r="L5" s="567"/>
      <c r="M5" s="597"/>
      <c r="N5" s="567"/>
      <c r="O5" s="567"/>
      <c r="P5" s="592" t="s">
        <v>450</v>
      </c>
      <c r="Q5" s="592"/>
      <c r="R5" s="592"/>
      <c r="S5" s="592"/>
      <c r="T5" s="593" t="s">
        <v>220</v>
      </c>
      <c r="U5" s="594"/>
      <c r="V5" s="594"/>
      <c r="W5" s="595"/>
    </row>
    <row r="6" spans="1:58" s="35" customFormat="1" ht="47.25">
      <c r="A6" s="568"/>
      <c r="B6" s="568"/>
      <c r="C6" s="568"/>
      <c r="D6" s="568"/>
      <c r="E6" s="571"/>
      <c r="F6" s="571"/>
      <c r="G6" s="571"/>
      <c r="H6" s="568"/>
      <c r="I6" s="617"/>
      <c r="J6" s="584"/>
      <c r="K6" s="591"/>
      <c r="L6" s="568"/>
      <c r="M6" s="598"/>
      <c r="N6" s="568"/>
      <c r="O6" s="568"/>
      <c r="P6" s="31" t="s">
        <v>196</v>
      </c>
      <c r="Q6" s="31" t="s">
        <v>451</v>
      </c>
      <c r="R6" s="32" t="s">
        <v>197</v>
      </c>
      <c r="S6" s="32" t="s">
        <v>198</v>
      </c>
      <c r="T6" s="32" t="s">
        <v>196</v>
      </c>
      <c r="U6" s="31" t="s">
        <v>451</v>
      </c>
      <c r="V6" s="32" t="s">
        <v>197</v>
      </c>
      <c r="W6" s="32" t="s">
        <v>198</v>
      </c>
    </row>
    <row r="7" spans="1:58" s="188" customFormat="1">
      <c r="A7" s="188">
        <v>1</v>
      </c>
      <c r="B7" s="188">
        <v>2</v>
      </c>
      <c r="C7" s="188">
        <v>3</v>
      </c>
      <c r="D7" s="188">
        <v>4</v>
      </c>
      <c r="E7" s="187">
        <v>5</v>
      </c>
      <c r="F7" s="111">
        <v>6</v>
      </c>
      <c r="G7" s="189">
        <v>7</v>
      </c>
      <c r="H7" s="30">
        <v>8</v>
      </c>
      <c r="I7" s="335"/>
      <c r="J7" s="336"/>
      <c r="K7" s="52">
        <v>9</v>
      </c>
      <c r="L7" s="373">
        <v>10</v>
      </c>
      <c r="M7" s="52">
        <v>11</v>
      </c>
      <c r="N7" s="31">
        <v>12</v>
      </c>
      <c r="O7" s="31"/>
      <c r="P7" s="31">
        <v>13</v>
      </c>
      <c r="Q7" s="31">
        <v>14</v>
      </c>
      <c r="R7" s="31">
        <v>15</v>
      </c>
      <c r="S7" s="31">
        <v>16</v>
      </c>
      <c r="T7" s="31">
        <v>17</v>
      </c>
      <c r="U7" s="31">
        <v>18</v>
      </c>
      <c r="V7" s="31">
        <v>19</v>
      </c>
      <c r="W7" s="31">
        <v>20</v>
      </c>
    </row>
    <row r="8" spans="1:58" s="188" customFormat="1" ht="50.25" customHeight="1">
      <c r="A8" s="10" t="s">
        <v>525</v>
      </c>
      <c r="B8" s="10" t="s">
        <v>526</v>
      </c>
      <c r="C8" s="10" t="s">
        <v>527</v>
      </c>
      <c r="D8" s="10" t="s">
        <v>528</v>
      </c>
      <c r="E8" s="187"/>
      <c r="F8" s="111"/>
      <c r="G8" s="319"/>
      <c r="H8" s="316"/>
      <c r="I8" s="316"/>
      <c r="J8" s="316"/>
      <c r="K8" s="52" t="s">
        <v>33</v>
      </c>
      <c r="L8" s="380" t="s">
        <v>236</v>
      </c>
      <c r="M8" s="52" t="s">
        <v>807</v>
      </c>
      <c r="N8" s="31" t="s">
        <v>533</v>
      </c>
      <c r="O8" s="31" t="s">
        <v>808</v>
      </c>
      <c r="P8" s="194" t="s">
        <v>809</v>
      </c>
      <c r="Q8" s="31" t="s">
        <v>810</v>
      </c>
      <c r="R8" s="31" t="s">
        <v>529</v>
      </c>
      <c r="S8" s="52" t="s">
        <v>530</v>
      </c>
      <c r="T8" s="31" t="s">
        <v>809</v>
      </c>
      <c r="U8" s="31" t="s">
        <v>810</v>
      </c>
      <c r="V8" s="31" t="s">
        <v>529</v>
      </c>
      <c r="W8" s="31" t="s">
        <v>530</v>
      </c>
    </row>
    <row r="9" spans="1:58" ht="23.25" customHeight="1">
      <c r="A9" s="680">
        <v>0.85</v>
      </c>
      <c r="B9" s="618"/>
      <c r="C9" s="619"/>
      <c r="D9" s="620"/>
      <c r="E9" s="190" t="s">
        <v>199</v>
      </c>
      <c r="F9" s="621" t="s">
        <v>251</v>
      </c>
      <c r="G9" s="622"/>
      <c r="H9" s="622"/>
      <c r="I9" s="622"/>
      <c r="J9" s="622"/>
      <c r="K9" s="622"/>
      <c r="L9" s="622"/>
      <c r="M9" s="623"/>
      <c r="N9" s="53"/>
      <c r="O9" s="53"/>
      <c r="P9" s="49"/>
      <c r="Q9" s="49"/>
      <c r="R9" s="191"/>
      <c r="S9" s="191"/>
      <c r="T9" s="191"/>
      <c r="U9" s="191"/>
      <c r="V9" s="191"/>
      <c r="W9" s="191"/>
    </row>
    <row r="10" spans="1:58" s="192" customFormat="1" ht="24.6" customHeight="1">
      <c r="A10" s="681"/>
      <c r="B10" s="624">
        <v>0.15</v>
      </c>
      <c r="E10" s="193" t="s">
        <v>200</v>
      </c>
      <c r="F10" s="627" t="s">
        <v>252</v>
      </c>
      <c r="G10" s="628"/>
      <c r="H10" s="628"/>
      <c r="I10" s="628"/>
      <c r="J10" s="628"/>
      <c r="K10" s="628"/>
      <c r="L10" s="628"/>
      <c r="M10" s="629"/>
      <c r="N10" s="293"/>
      <c r="O10" s="293"/>
      <c r="P10" s="194"/>
      <c r="Q10" s="294"/>
      <c r="R10" s="295"/>
      <c r="S10" s="290">
        <f>SUM(S12:S33)</f>
        <v>12.75</v>
      </c>
      <c r="T10" s="294"/>
      <c r="U10" s="294"/>
      <c r="V10" s="295"/>
      <c r="W10" s="29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row>
    <row r="11" spans="1:58" s="198" customFormat="1" ht="21" customHeight="1">
      <c r="A11" s="681"/>
      <c r="B11" s="625"/>
      <c r="C11" s="580">
        <v>0.15</v>
      </c>
      <c r="D11" s="196"/>
      <c r="E11" s="197" t="s">
        <v>234</v>
      </c>
      <c r="F11" s="600" t="s">
        <v>253</v>
      </c>
      <c r="G11" s="601"/>
      <c r="H11" s="601"/>
      <c r="I11" s="601"/>
      <c r="J11" s="601"/>
      <c r="K11" s="601"/>
      <c r="L11" s="601"/>
      <c r="M11" s="602"/>
      <c r="N11" s="33"/>
      <c r="O11" s="33"/>
      <c r="P11" s="194"/>
      <c r="Q11" s="194"/>
      <c r="R11" s="195"/>
      <c r="S11" s="195"/>
      <c r="T11" s="194"/>
      <c r="U11" s="194"/>
      <c r="V11" s="195"/>
      <c r="W11" s="19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row>
    <row r="12" spans="1:58" s="35" customFormat="1" ht="37.5" hidden="1" customHeight="1">
      <c r="A12" s="681"/>
      <c r="B12" s="625"/>
      <c r="C12" s="581"/>
      <c r="D12" s="603">
        <v>1</v>
      </c>
      <c r="E12" s="605" t="s">
        <v>15</v>
      </c>
      <c r="F12" s="578" t="s">
        <v>445</v>
      </c>
      <c r="G12" s="116" t="s">
        <v>16</v>
      </c>
      <c r="H12" s="199" t="s">
        <v>53</v>
      </c>
      <c r="I12" s="116" t="s">
        <v>16</v>
      </c>
      <c r="J12" s="139" t="s">
        <v>53</v>
      </c>
      <c r="K12" s="139" t="s">
        <v>446</v>
      </c>
      <c r="L12" s="381">
        <v>1655.17</v>
      </c>
      <c r="M12" s="139" t="s">
        <v>461</v>
      </c>
      <c r="N12" s="200">
        <v>0</v>
      </c>
      <c r="O12" s="204"/>
      <c r="P12" s="376">
        <v>1655.17</v>
      </c>
      <c r="Q12" s="274">
        <f>(P12-L12)</f>
        <v>0</v>
      </c>
      <c r="R12" s="202">
        <f>100+Q12*10</f>
        <v>100</v>
      </c>
      <c r="S12" s="203">
        <f>$A$9*$B$10*$C$11*$D$12*N12*R12</f>
        <v>0</v>
      </c>
      <c r="T12" s="31"/>
      <c r="U12" s="31"/>
      <c r="V12" s="32"/>
      <c r="W12" s="32"/>
    </row>
    <row r="13" spans="1:58" s="35" customFormat="1" ht="54.75" customHeight="1">
      <c r="A13" s="681"/>
      <c r="B13" s="625"/>
      <c r="C13" s="581"/>
      <c r="D13" s="604"/>
      <c r="E13" s="606"/>
      <c r="F13" s="579"/>
      <c r="G13" s="140" t="s">
        <v>558</v>
      </c>
      <c r="H13" s="199" t="s">
        <v>222</v>
      </c>
      <c r="I13" s="374" t="s">
        <v>562</v>
      </c>
      <c r="J13" s="199" t="s">
        <v>847</v>
      </c>
      <c r="K13" s="144" t="s">
        <v>819</v>
      </c>
      <c r="L13" s="391">
        <v>18.940000000000001</v>
      </c>
      <c r="M13" s="139" t="s">
        <v>37</v>
      </c>
      <c r="N13" s="204">
        <v>1</v>
      </c>
      <c r="O13" s="331">
        <f>$A$9*$B$10*$C$11*$D$12*N13</f>
        <v>1.9125E-2</v>
      </c>
      <c r="P13" s="232">
        <v>18.940000000000001</v>
      </c>
      <c r="Q13" s="274">
        <v>5</v>
      </c>
      <c r="R13" s="202">
        <f>100-(1-P13/L13)*100*Q13</f>
        <v>100</v>
      </c>
      <c r="S13" s="203">
        <f>R13*O13</f>
        <v>1.9124999999999999</v>
      </c>
      <c r="T13" s="29"/>
      <c r="U13" s="29"/>
      <c r="V13" s="113"/>
      <c r="W13" s="113"/>
    </row>
    <row r="14" spans="1:58" s="35" customFormat="1" ht="39.75" hidden="1" customHeight="1">
      <c r="A14" s="681"/>
      <c r="B14" s="625"/>
      <c r="C14" s="581"/>
      <c r="D14" s="205">
        <v>0</v>
      </c>
      <c r="E14" s="206" t="s">
        <v>17</v>
      </c>
      <c r="F14" s="108" t="s">
        <v>0</v>
      </c>
      <c r="G14" s="116" t="s">
        <v>20</v>
      </c>
      <c r="H14" s="109" t="s">
        <v>51</v>
      </c>
      <c r="I14" s="116" t="s">
        <v>20</v>
      </c>
      <c r="J14" s="242" t="s">
        <v>51</v>
      </c>
      <c r="K14" s="139" t="s">
        <v>446</v>
      </c>
      <c r="L14" s="382">
        <v>478.09</v>
      </c>
      <c r="M14" s="139" t="s">
        <v>461</v>
      </c>
      <c r="N14" s="200">
        <v>0</v>
      </c>
      <c r="O14" s="331"/>
      <c r="P14" s="232">
        <v>478.09</v>
      </c>
      <c r="Q14" s="274">
        <f>(P14-L14)</f>
        <v>0</v>
      </c>
      <c r="R14" s="202">
        <f>100-(P14-L14)*10</f>
        <v>100</v>
      </c>
      <c r="S14" s="203">
        <f t="shared" ref="S14:S33" si="0">R14*O14</f>
        <v>0</v>
      </c>
      <c r="T14" s="31"/>
      <c r="U14" s="31"/>
      <c r="V14" s="32"/>
      <c r="W14" s="32"/>
    </row>
    <row r="15" spans="1:58" s="35" customFormat="1" ht="29.25" hidden="1" customHeight="1">
      <c r="A15" s="681"/>
      <c r="B15" s="625"/>
      <c r="C15" s="581"/>
      <c r="D15" s="603">
        <v>0</v>
      </c>
      <c r="E15" s="605" t="s">
        <v>18</v>
      </c>
      <c r="F15" s="578" t="s">
        <v>52</v>
      </c>
      <c r="G15" s="116" t="s">
        <v>21</v>
      </c>
      <c r="H15" s="109" t="s">
        <v>50</v>
      </c>
      <c r="I15" s="116" t="s">
        <v>21</v>
      </c>
      <c r="J15" s="242" t="s">
        <v>50</v>
      </c>
      <c r="K15" s="55" t="s">
        <v>35</v>
      </c>
      <c r="L15" s="382">
        <v>99.7</v>
      </c>
      <c r="M15" s="139" t="s">
        <v>461</v>
      </c>
      <c r="N15" s="200">
        <v>0</v>
      </c>
      <c r="O15" s="331"/>
      <c r="P15" s="232">
        <v>99.7</v>
      </c>
      <c r="Q15" s="274">
        <f>(P15-L15)</f>
        <v>0</v>
      </c>
      <c r="R15" s="123">
        <f>100+Q15*100</f>
        <v>100</v>
      </c>
      <c r="S15" s="203">
        <f t="shared" si="0"/>
        <v>0</v>
      </c>
      <c r="T15" s="31"/>
      <c r="U15" s="31"/>
      <c r="V15" s="32"/>
      <c r="W15" s="32"/>
    </row>
    <row r="16" spans="1:58" s="35" customFormat="1" ht="48.75" hidden="1" customHeight="1">
      <c r="A16" s="681"/>
      <c r="B16" s="625"/>
      <c r="C16" s="599"/>
      <c r="D16" s="604"/>
      <c r="E16" s="606"/>
      <c r="F16" s="579"/>
      <c r="G16" s="141" t="s">
        <v>22</v>
      </c>
      <c r="H16" s="109" t="s">
        <v>66</v>
      </c>
      <c r="I16" s="141" t="s">
        <v>22</v>
      </c>
      <c r="J16" s="242" t="s">
        <v>66</v>
      </c>
      <c r="K16" s="213" t="s">
        <v>452</v>
      </c>
      <c r="L16" s="383">
        <v>150</v>
      </c>
      <c r="M16" s="116" t="s">
        <v>189</v>
      </c>
      <c r="N16" s="200">
        <v>0</v>
      </c>
      <c r="O16" s="331"/>
      <c r="P16" s="232">
        <v>150</v>
      </c>
      <c r="Q16" s="272">
        <v>2</v>
      </c>
      <c r="R16" s="273">
        <f>100+(1-P16/L16)*100*Q16</f>
        <v>100</v>
      </c>
      <c r="S16" s="203">
        <f t="shared" si="0"/>
        <v>0</v>
      </c>
      <c r="T16" s="31"/>
      <c r="U16" s="31"/>
      <c r="V16" s="32"/>
      <c r="W16" s="32"/>
    </row>
    <row r="17" spans="1:59">
      <c r="A17" s="681"/>
      <c r="B17" s="625"/>
      <c r="C17" s="207"/>
      <c r="D17" s="198"/>
      <c r="E17" s="197" t="s">
        <v>73</v>
      </c>
      <c r="F17" s="600" t="s">
        <v>447</v>
      </c>
      <c r="G17" s="601"/>
      <c r="H17" s="601"/>
      <c r="I17" s="601"/>
      <c r="J17" s="601"/>
      <c r="K17" s="601"/>
      <c r="L17" s="601"/>
      <c r="M17" s="602"/>
      <c r="N17" s="56"/>
      <c r="O17" s="332"/>
      <c r="P17" s="194"/>
      <c r="Q17" s="194"/>
      <c r="R17" s="195"/>
      <c r="S17" s="240"/>
      <c r="T17" s="194"/>
      <c r="U17" s="194"/>
      <c r="V17" s="195"/>
      <c r="W17" s="208"/>
    </row>
    <row r="18" spans="1:59" s="214" customFormat="1" ht="100.5" hidden="1" customHeight="1">
      <c r="A18" s="681"/>
      <c r="B18" s="625"/>
      <c r="C18" s="209"/>
      <c r="D18" s="300">
        <v>1</v>
      </c>
      <c r="E18" s="210" t="s">
        <v>19</v>
      </c>
      <c r="F18" s="36" t="s">
        <v>56</v>
      </c>
      <c r="G18" s="211" t="s">
        <v>567</v>
      </c>
      <c r="H18" s="36" t="s">
        <v>56</v>
      </c>
      <c r="I18" s="211" t="s">
        <v>568</v>
      </c>
      <c r="J18" s="36" t="s">
        <v>453</v>
      </c>
      <c r="K18" s="212" t="s">
        <v>454</v>
      </c>
      <c r="L18" s="384">
        <v>0</v>
      </c>
      <c r="M18" s="212" t="s">
        <v>189</v>
      </c>
      <c r="N18" s="213">
        <v>1</v>
      </c>
      <c r="O18" s="331">
        <f>$A$9*$B$10*$C$18*$D$18*N18</f>
        <v>0</v>
      </c>
      <c r="P18" s="377">
        <v>0</v>
      </c>
      <c r="Q18" s="274">
        <v>10</v>
      </c>
      <c r="R18" s="202">
        <f>100-(L18-P18)*Q18</f>
        <v>100</v>
      </c>
      <c r="S18" s="203">
        <f t="shared" si="0"/>
        <v>0</v>
      </c>
      <c r="T18" s="8"/>
      <c r="U18" s="105"/>
      <c r="V18" s="275"/>
      <c r="W18" s="38"/>
    </row>
    <row r="19" spans="1:59" ht="21" customHeight="1">
      <c r="A19" s="681"/>
      <c r="B19" s="625"/>
      <c r="C19" s="580">
        <v>0.7</v>
      </c>
      <c r="D19" s="215"/>
      <c r="E19" s="216" t="s">
        <v>221</v>
      </c>
      <c r="F19" s="600" t="s">
        <v>186</v>
      </c>
      <c r="G19" s="601"/>
      <c r="H19" s="601"/>
      <c r="I19" s="276"/>
      <c r="J19" s="303"/>
      <c r="K19" s="304"/>
      <c r="L19" s="385"/>
      <c r="M19" s="217"/>
      <c r="N19" s="33"/>
      <c r="O19" s="332"/>
      <c r="P19" s="218"/>
      <c r="Q19" s="218"/>
      <c r="R19" s="219"/>
      <c r="S19" s="240"/>
      <c r="T19" s="218"/>
      <c r="U19" s="218"/>
      <c r="V19" s="219"/>
      <c r="W19" s="220"/>
    </row>
    <row r="20" spans="1:59" s="124" customFormat="1" ht="37.700000000000003" customHeight="1">
      <c r="A20" s="681"/>
      <c r="B20" s="625"/>
      <c r="C20" s="581"/>
      <c r="D20" s="612">
        <v>0.2</v>
      </c>
      <c r="E20" s="605" t="s">
        <v>2</v>
      </c>
      <c r="F20" s="635" t="s">
        <v>3</v>
      </c>
      <c r="G20" s="116" t="s">
        <v>569</v>
      </c>
      <c r="H20" s="109" t="s">
        <v>10</v>
      </c>
      <c r="I20" s="116" t="s">
        <v>570</v>
      </c>
      <c r="J20" s="242" t="s">
        <v>10</v>
      </c>
      <c r="K20" s="83" t="s">
        <v>455</v>
      </c>
      <c r="L20" s="383">
        <v>63.23</v>
      </c>
      <c r="M20" s="139" t="s">
        <v>189</v>
      </c>
      <c r="N20" s="200">
        <v>1</v>
      </c>
      <c r="O20" s="331">
        <f>$A$9*$B$10*$C$19*$D$20*N20</f>
        <v>1.7850000000000001E-2</v>
      </c>
      <c r="P20" s="378">
        <v>63.23</v>
      </c>
      <c r="Q20" s="277">
        <v>1</v>
      </c>
      <c r="R20" s="274">
        <f>100+(1-P20/L20)*100*Q20</f>
        <v>100</v>
      </c>
      <c r="S20" s="203">
        <f t="shared" si="0"/>
        <v>1.7850000000000001</v>
      </c>
      <c r="T20" s="31"/>
      <c r="U20" s="31"/>
      <c r="V20" s="39"/>
      <c r="W20" s="38"/>
      <c r="X20" s="286"/>
      <c r="Y20" s="286"/>
      <c r="Z20" s="286"/>
      <c r="AA20" s="286"/>
      <c r="AB20" s="286"/>
      <c r="AC20" s="286"/>
      <c r="AD20" s="286"/>
      <c r="AE20" s="286"/>
      <c r="AF20" s="286"/>
      <c r="AG20" s="286"/>
      <c r="AH20" s="286"/>
      <c r="AI20" s="286"/>
      <c r="AJ20" s="286"/>
      <c r="AK20" s="286"/>
      <c r="AL20" s="286"/>
      <c r="AM20" s="286"/>
      <c r="AN20" s="286"/>
      <c r="AO20" s="286"/>
      <c r="AP20" s="286"/>
      <c r="AQ20" s="286"/>
      <c r="AR20" s="286"/>
      <c r="AS20" s="286"/>
      <c r="AT20" s="286"/>
      <c r="AU20" s="286"/>
      <c r="AV20" s="286"/>
      <c r="AW20" s="286"/>
      <c r="AX20" s="286"/>
      <c r="AY20" s="286"/>
      <c r="AZ20" s="286"/>
      <c r="BA20" s="286"/>
      <c r="BB20" s="286"/>
      <c r="BC20" s="286"/>
      <c r="BD20" s="286"/>
      <c r="BE20" s="286"/>
      <c r="BF20" s="286"/>
      <c r="BG20" s="285"/>
    </row>
    <row r="21" spans="1:59" s="124" customFormat="1" ht="47.25" hidden="1" customHeight="1">
      <c r="A21" s="681"/>
      <c r="B21" s="625"/>
      <c r="C21" s="581"/>
      <c r="D21" s="603"/>
      <c r="E21" s="605"/>
      <c r="F21" s="636"/>
      <c r="G21" s="116" t="s">
        <v>23</v>
      </c>
      <c r="H21" s="109" t="s">
        <v>11</v>
      </c>
      <c r="I21" s="116" t="s">
        <v>23</v>
      </c>
      <c r="J21" s="242" t="s">
        <v>11</v>
      </c>
      <c r="K21" s="83" t="s">
        <v>456</v>
      </c>
      <c r="L21" s="383">
        <v>100</v>
      </c>
      <c r="M21" s="139" t="s">
        <v>37</v>
      </c>
      <c r="N21" s="200">
        <v>0</v>
      </c>
      <c r="O21" s="331"/>
      <c r="P21" s="378">
        <v>100</v>
      </c>
      <c r="Q21" s="8">
        <v>1</v>
      </c>
      <c r="R21" s="274">
        <f>100+(1-P21/L21)*100*Q21</f>
        <v>100</v>
      </c>
      <c r="S21" s="203">
        <f t="shared" si="0"/>
        <v>0</v>
      </c>
      <c r="T21" s="31"/>
      <c r="U21" s="31"/>
      <c r="V21" s="39"/>
      <c r="W21" s="38"/>
      <c r="X21" s="286"/>
      <c r="Y21" s="286"/>
      <c r="Z21" s="286"/>
      <c r="AA21" s="286"/>
      <c r="AB21" s="286"/>
      <c r="AC21" s="286"/>
      <c r="AD21" s="286"/>
      <c r="AE21" s="286"/>
      <c r="AF21" s="286"/>
      <c r="AG21" s="286"/>
      <c r="AH21" s="286"/>
      <c r="AI21" s="286"/>
      <c r="AJ21" s="286"/>
      <c r="AK21" s="286"/>
      <c r="AL21" s="286"/>
      <c r="AM21" s="286"/>
      <c r="AN21" s="286"/>
      <c r="AO21" s="286"/>
      <c r="AP21" s="286"/>
      <c r="AQ21" s="286"/>
      <c r="AR21" s="286"/>
      <c r="AS21" s="286"/>
      <c r="AT21" s="286"/>
      <c r="AU21" s="286"/>
      <c r="AV21" s="286"/>
      <c r="AW21" s="286"/>
      <c r="AX21" s="286"/>
      <c r="AY21" s="286"/>
      <c r="AZ21" s="286"/>
      <c r="BA21" s="286"/>
      <c r="BB21" s="286"/>
      <c r="BC21" s="286"/>
      <c r="BD21" s="286"/>
      <c r="BE21" s="286"/>
      <c r="BF21" s="286"/>
      <c r="BG21" s="285"/>
    </row>
    <row r="22" spans="1:59" s="124" customFormat="1" ht="46.7" hidden="1" customHeight="1">
      <c r="A22" s="681"/>
      <c r="B22" s="625"/>
      <c r="C22" s="581"/>
      <c r="D22" s="630"/>
      <c r="E22" s="606"/>
      <c r="F22" s="637"/>
      <c r="G22" s="116" t="s">
        <v>24</v>
      </c>
      <c r="H22" s="109" t="s">
        <v>12</v>
      </c>
      <c r="I22" s="116" t="s">
        <v>24</v>
      </c>
      <c r="J22" s="242" t="s">
        <v>12</v>
      </c>
      <c r="K22" s="83" t="s">
        <v>456</v>
      </c>
      <c r="L22" s="383">
        <v>100</v>
      </c>
      <c r="M22" s="139" t="s">
        <v>37</v>
      </c>
      <c r="N22" s="200">
        <v>0</v>
      </c>
      <c r="O22" s="331"/>
      <c r="P22" s="378">
        <v>100</v>
      </c>
      <c r="Q22" s="8">
        <v>1</v>
      </c>
      <c r="R22" s="274">
        <f>100+(1-P22/L22)*100*Q22</f>
        <v>100</v>
      </c>
      <c r="S22" s="203">
        <f t="shared" si="0"/>
        <v>0</v>
      </c>
      <c r="T22" s="31"/>
      <c r="U22" s="31"/>
      <c r="V22" s="39"/>
      <c r="W22" s="38"/>
      <c r="X22" s="286"/>
      <c r="Y22" s="286"/>
      <c r="Z22" s="286"/>
      <c r="AA22" s="286"/>
      <c r="AB22" s="286"/>
      <c r="AC22" s="286"/>
      <c r="AD22" s="286"/>
      <c r="AE22" s="286"/>
      <c r="AF22" s="286"/>
      <c r="AG22" s="286"/>
      <c r="AH22" s="286"/>
      <c r="AI22" s="286"/>
      <c r="AJ22" s="286"/>
      <c r="AK22" s="286"/>
      <c r="AL22" s="286"/>
      <c r="AM22" s="286"/>
      <c r="AN22" s="286"/>
      <c r="AO22" s="286"/>
      <c r="AP22" s="286"/>
      <c r="AQ22" s="286"/>
      <c r="AR22" s="286"/>
      <c r="AS22" s="286"/>
      <c r="AT22" s="286"/>
      <c r="AU22" s="286"/>
      <c r="AV22" s="286"/>
      <c r="AW22" s="286"/>
      <c r="AX22" s="286"/>
      <c r="AY22" s="286"/>
      <c r="AZ22" s="286"/>
      <c r="BA22" s="286"/>
      <c r="BB22" s="286"/>
      <c r="BC22" s="286"/>
      <c r="BD22" s="286"/>
      <c r="BE22" s="286"/>
      <c r="BF22" s="286"/>
      <c r="BG22" s="285"/>
    </row>
    <row r="23" spans="1:59" s="124" customFormat="1" ht="45.6" customHeight="1">
      <c r="A23" s="681"/>
      <c r="B23" s="625"/>
      <c r="C23" s="581"/>
      <c r="D23" s="612">
        <v>0.2</v>
      </c>
      <c r="E23" s="607" t="s">
        <v>4</v>
      </c>
      <c r="F23" s="609" t="s">
        <v>5</v>
      </c>
      <c r="G23" s="116" t="s">
        <v>574</v>
      </c>
      <c r="H23" s="109" t="s">
        <v>184</v>
      </c>
      <c r="I23" s="116" t="s">
        <v>575</v>
      </c>
      <c r="J23" s="242" t="s">
        <v>184</v>
      </c>
      <c r="K23" s="116" t="s">
        <v>35</v>
      </c>
      <c r="L23" s="383">
        <v>9.02</v>
      </c>
      <c r="M23" s="139" t="s">
        <v>37</v>
      </c>
      <c r="N23" s="200">
        <v>1</v>
      </c>
      <c r="O23" s="331">
        <f>$A$9*$B$10*$C$19*$D$23*N23</f>
        <v>1.7850000000000001E-2</v>
      </c>
      <c r="P23" s="378">
        <v>9.02</v>
      </c>
      <c r="Q23" s="8">
        <v>10</v>
      </c>
      <c r="R23" s="202">
        <f>100-(P23-L23)*Q23*10</f>
        <v>100</v>
      </c>
      <c r="S23" s="203">
        <f t="shared" si="0"/>
        <v>1.7850000000000001</v>
      </c>
      <c r="T23" s="31"/>
      <c r="U23" s="31"/>
      <c r="V23" s="39"/>
      <c r="W23" s="38"/>
      <c r="X23" s="286"/>
      <c r="Y23" s="286"/>
      <c r="Z23" s="286"/>
      <c r="AA23" s="286"/>
      <c r="AB23" s="286"/>
      <c r="AC23" s="286"/>
      <c r="AD23" s="286"/>
      <c r="AE23" s="286"/>
      <c r="AF23" s="286"/>
      <c r="AG23" s="286"/>
      <c r="AH23" s="286"/>
      <c r="AI23" s="286"/>
      <c r="AJ23" s="286"/>
      <c r="AK23" s="286"/>
      <c r="AL23" s="286"/>
      <c r="AM23" s="286"/>
      <c r="AN23" s="286"/>
      <c r="AO23" s="286"/>
      <c r="AP23" s="286"/>
      <c r="AQ23" s="286"/>
      <c r="AR23" s="286"/>
      <c r="AS23" s="286"/>
      <c r="AT23" s="286"/>
      <c r="AU23" s="286"/>
      <c r="AV23" s="286"/>
      <c r="AW23" s="286"/>
      <c r="AX23" s="286"/>
      <c r="AY23" s="286"/>
      <c r="AZ23" s="286"/>
      <c r="BA23" s="286"/>
      <c r="BB23" s="286"/>
      <c r="BC23" s="286"/>
      <c r="BD23" s="286"/>
      <c r="BE23" s="286"/>
      <c r="BF23" s="286"/>
      <c r="BG23" s="285"/>
    </row>
    <row r="24" spans="1:59" s="124" customFormat="1" ht="36" hidden="1" customHeight="1">
      <c r="A24" s="681"/>
      <c r="B24" s="625"/>
      <c r="C24" s="581"/>
      <c r="D24" s="630"/>
      <c r="E24" s="607"/>
      <c r="F24" s="610"/>
      <c r="G24" s="116" t="s">
        <v>64</v>
      </c>
      <c r="H24" s="109" t="s">
        <v>65</v>
      </c>
      <c r="I24" s="116" t="s">
        <v>64</v>
      </c>
      <c r="J24" s="242" t="s">
        <v>65</v>
      </c>
      <c r="K24" s="116" t="s">
        <v>35</v>
      </c>
      <c r="L24" s="383">
        <v>100</v>
      </c>
      <c r="M24" s="139" t="s">
        <v>189</v>
      </c>
      <c r="N24" s="200">
        <v>0</v>
      </c>
      <c r="O24" s="331"/>
      <c r="P24" s="378">
        <v>100</v>
      </c>
      <c r="Q24" s="8">
        <f>P24-L24</f>
        <v>0</v>
      </c>
      <c r="R24" s="202">
        <f>100+Q24*2</f>
        <v>100</v>
      </c>
      <c r="S24" s="203">
        <f t="shared" si="0"/>
        <v>0</v>
      </c>
      <c r="T24" s="31"/>
      <c r="U24" s="31"/>
      <c r="V24" s="278"/>
      <c r="W24" s="38"/>
      <c r="X24" s="286"/>
      <c r="Y24" s="286"/>
      <c r="Z24" s="286"/>
      <c r="AA24" s="286"/>
      <c r="AB24" s="286"/>
      <c r="AC24" s="286"/>
      <c r="AD24" s="286"/>
      <c r="AE24" s="286"/>
      <c r="AF24" s="286"/>
      <c r="AG24" s="286"/>
      <c r="AH24" s="286"/>
      <c r="AI24" s="286"/>
      <c r="AJ24" s="286"/>
      <c r="AK24" s="286"/>
      <c r="AL24" s="286"/>
      <c r="AM24" s="286"/>
      <c r="AN24" s="286"/>
      <c r="AO24" s="286"/>
      <c r="AP24" s="286"/>
      <c r="AQ24" s="286"/>
      <c r="AR24" s="286"/>
      <c r="AS24" s="286"/>
      <c r="AT24" s="286"/>
      <c r="AU24" s="286"/>
      <c r="AV24" s="286"/>
      <c r="AW24" s="286"/>
      <c r="AX24" s="286"/>
      <c r="AY24" s="286"/>
      <c r="AZ24" s="286"/>
      <c r="BA24" s="286"/>
      <c r="BB24" s="286"/>
      <c r="BC24" s="286"/>
      <c r="BD24" s="286"/>
      <c r="BE24" s="286"/>
      <c r="BF24" s="286"/>
      <c r="BG24" s="285"/>
    </row>
    <row r="25" spans="1:59" s="124" customFormat="1" ht="63" customHeight="1">
      <c r="A25" s="681"/>
      <c r="B25" s="625"/>
      <c r="C25" s="581"/>
      <c r="D25" s="611">
        <v>0.2</v>
      </c>
      <c r="E25" s="607" t="s">
        <v>13</v>
      </c>
      <c r="F25" s="608" t="s">
        <v>7</v>
      </c>
      <c r="G25" s="144" t="s">
        <v>578</v>
      </c>
      <c r="H25" s="109" t="s">
        <v>223</v>
      </c>
      <c r="I25" s="144" t="s">
        <v>579</v>
      </c>
      <c r="J25" s="242" t="s">
        <v>830</v>
      </c>
      <c r="K25" s="116" t="s">
        <v>273</v>
      </c>
      <c r="L25" s="383">
        <v>7</v>
      </c>
      <c r="M25" s="139" t="s">
        <v>189</v>
      </c>
      <c r="N25" s="200">
        <v>1</v>
      </c>
      <c r="O25" s="331">
        <f>$A$9*$B$10*$C$19*$D$25*N25</f>
        <v>1.7850000000000001E-2</v>
      </c>
      <c r="P25" s="378">
        <v>7</v>
      </c>
      <c r="Q25" s="8">
        <v>2</v>
      </c>
      <c r="R25" s="202">
        <f>100-(P25-L25)*10*Q25</f>
        <v>100</v>
      </c>
      <c r="S25" s="203">
        <f t="shared" si="0"/>
        <v>1.7850000000000001</v>
      </c>
      <c r="T25" s="31"/>
      <c r="U25" s="31"/>
      <c r="V25" s="39"/>
      <c r="W25" s="38"/>
      <c r="X25" s="286"/>
      <c r="Y25" s="286"/>
      <c r="Z25" s="286"/>
      <c r="AA25" s="286"/>
      <c r="AB25" s="286"/>
      <c r="AC25" s="286"/>
      <c r="AD25" s="286"/>
      <c r="AE25" s="286"/>
      <c r="AF25" s="286"/>
      <c r="AG25" s="286"/>
      <c r="AH25" s="286"/>
      <c r="AI25" s="286"/>
      <c r="AJ25" s="286"/>
      <c r="AK25" s="286"/>
      <c r="AL25" s="286"/>
      <c r="AM25" s="286"/>
      <c r="AN25" s="286"/>
      <c r="AO25" s="286"/>
      <c r="AP25" s="286"/>
      <c r="AQ25" s="286"/>
      <c r="AR25" s="286"/>
      <c r="AS25" s="286"/>
      <c r="AT25" s="286"/>
      <c r="AU25" s="286"/>
      <c r="AV25" s="286"/>
      <c r="AW25" s="286"/>
      <c r="AX25" s="286"/>
      <c r="AY25" s="286"/>
      <c r="AZ25" s="286"/>
      <c r="BA25" s="286"/>
      <c r="BB25" s="286"/>
      <c r="BC25" s="286"/>
      <c r="BD25" s="286"/>
      <c r="BE25" s="286"/>
      <c r="BF25" s="286"/>
      <c r="BG25" s="285"/>
    </row>
    <row r="26" spans="1:59" s="124" customFormat="1" ht="55.5" hidden="1" customHeight="1">
      <c r="A26" s="681"/>
      <c r="B26" s="625"/>
      <c r="C26" s="581"/>
      <c r="D26" s="611"/>
      <c r="E26" s="607"/>
      <c r="F26" s="608"/>
      <c r="G26" s="144" t="s">
        <v>26</v>
      </c>
      <c r="H26" s="109" t="s">
        <v>224</v>
      </c>
      <c r="I26" s="144" t="s">
        <v>26</v>
      </c>
      <c r="J26" s="242" t="s">
        <v>224</v>
      </c>
      <c r="K26" s="116" t="s">
        <v>273</v>
      </c>
      <c r="L26" s="383">
        <v>4.5</v>
      </c>
      <c r="M26" s="139" t="s">
        <v>189</v>
      </c>
      <c r="N26" s="200">
        <v>0</v>
      </c>
      <c r="O26" s="331"/>
      <c r="P26" s="378">
        <v>4.5</v>
      </c>
      <c r="Q26" s="8">
        <v>2</v>
      </c>
      <c r="R26" s="202">
        <f>100-(P26-L26)*10*Q26</f>
        <v>100</v>
      </c>
      <c r="S26" s="203">
        <f t="shared" si="0"/>
        <v>0</v>
      </c>
      <c r="T26" s="31"/>
      <c r="U26" s="31"/>
      <c r="V26" s="39"/>
      <c r="W26" s="38"/>
      <c r="X26" s="286"/>
      <c r="Y26" s="286"/>
      <c r="Z26" s="286"/>
      <c r="AA26" s="286"/>
      <c r="AB26" s="286"/>
      <c r="AC26" s="286"/>
      <c r="AD26" s="286"/>
      <c r="AE26" s="286"/>
      <c r="AF26" s="286"/>
      <c r="AG26" s="286"/>
      <c r="AH26" s="286"/>
      <c r="AI26" s="286"/>
      <c r="AJ26" s="286"/>
      <c r="AK26" s="286"/>
      <c r="AL26" s="286"/>
      <c r="AM26" s="286"/>
      <c r="AN26" s="286"/>
      <c r="AO26" s="286"/>
      <c r="AP26" s="286"/>
      <c r="AQ26" s="286"/>
      <c r="AR26" s="286"/>
      <c r="AS26" s="286"/>
      <c r="AT26" s="286"/>
      <c r="AU26" s="286"/>
      <c r="AV26" s="286"/>
      <c r="AW26" s="286"/>
      <c r="AX26" s="286"/>
      <c r="AY26" s="286"/>
      <c r="AZ26" s="286"/>
      <c r="BA26" s="286"/>
      <c r="BB26" s="286"/>
      <c r="BC26" s="286"/>
      <c r="BD26" s="286"/>
      <c r="BE26" s="286"/>
      <c r="BF26" s="286"/>
      <c r="BG26" s="285"/>
    </row>
    <row r="27" spans="1:59" s="124" customFormat="1" ht="45" hidden="1" customHeight="1">
      <c r="A27" s="681"/>
      <c r="B27" s="625"/>
      <c r="C27" s="581"/>
      <c r="D27" s="611"/>
      <c r="E27" s="607"/>
      <c r="F27" s="608"/>
      <c r="G27" s="144" t="s">
        <v>45</v>
      </c>
      <c r="H27" s="199" t="s">
        <v>58</v>
      </c>
      <c r="I27" s="144" t="s">
        <v>45</v>
      </c>
      <c r="J27" s="139" t="s">
        <v>58</v>
      </c>
      <c r="K27" s="144" t="s">
        <v>35</v>
      </c>
      <c r="L27" s="383">
        <v>15</v>
      </c>
      <c r="M27" s="139" t="s">
        <v>189</v>
      </c>
      <c r="N27" s="200">
        <v>0</v>
      </c>
      <c r="O27" s="331"/>
      <c r="P27" s="378">
        <v>15</v>
      </c>
      <c r="Q27" s="31"/>
      <c r="R27" s="123">
        <f>100+(P27-L27)*10</f>
        <v>100</v>
      </c>
      <c r="S27" s="203">
        <f t="shared" si="0"/>
        <v>0</v>
      </c>
      <c r="T27" s="31"/>
      <c r="U27" s="31"/>
      <c r="V27" s="39"/>
      <c r="W27" s="38"/>
      <c r="X27" s="286"/>
      <c r="Y27" s="286"/>
      <c r="Z27" s="286"/>
      <c r="AA27" s="286"/>
      <c r="AB27" s="286"/>
      <c r="AC27" s="286"/>
      <c r="AD27" s="286"/>
      <c r="AE27" s="286"/>
      <c r="AF27" s="286"/>
      <c r="AG27" s="286"/>
      <c r="AH27" s="286"/>
      <c r="AI27" s="286"/>
      <c r="AJ27" s="286"/>
      <c r="AK27" s="286"/>
      <c r="AL27" s="286"/>
      <c r="AM27" s="286"/>
      <c r="AN27" s="286"/>
      <c r="AO27" s="286"/>
      <c r="AP27" s="286"/>
      <c r="AQ27" s="286"/>
      <c r="AR27" s="286"/>
      <c r="AS27" s="286"/>
      <c r="AT27" s="286"/>
      <c r="AU27" s="286"/>
      <c r="AV27" s="286"/>
      <c r="AW27" s="286"/>
      <c r="AX27" s="286"/>
      <c r="AY27" s="286"/>
      <c r="AZ27" s="286"/>
      <c r="BA27" s="286"/>
      <c r="BB27" s="286"/>
      <c r="BC27" s="286"/>
      <c r="BD27" s="286"/>
      <c r="BE27" s="286"/>
      <c r="BF27" s="286"/>
      <c r="BG27" s="285"/>
    </row>
    <row r="28" spans="1:59" s="124" customFormat="1" ht="44.25" hidden="1" customHeight="1">
      <c r="A28" s="681"/>
      <c r="B28" s="625"/>
      <c r="C28" s="581"/>
      <c r="D28" s="300">
        <v>0</v>
      </c>
      <c r="E28" s="206" t="s">
        <v>6</v>
      </c>
      <c r="F28" s="114" t="s">
        <v>9</v>
      </c>
      <c r="G28" s="116" t="s">
        <v>583</v>
      </c>
      <c r="H28" s="109" t="s">
        <v>231</v>
      </c>
      <c r="I28" s="116" t="s">
        <v>584</v>
      </c>
      <c r="J28" s="242" t="s">
        <v>231</v>
      </c>
      <c r="K28" s="242" t="s">
        <v>188</v>
      </c>
      <c r="L28" s="383">
        <v>0</v>
      </c>
      <c r="M28" s="139" t="s">
        <v>189</v>
      </c>
      <c r="N28" s="200">
        <v>1</v>
      </c>
      <c r="O28" s="331">
        <f>$A$9*$B$10*$C$19*$D$28*N28</f>
        <v>0</v>
      </c>
      <c r="P28" s="232">
        <v>0</v>
      </c>
      <c r="Q28" s="8">
        <v>10</v>
      </c>
      <c r="R28" s="202">
        <f>100-(P28-L28)*Q28</f>
        <v>100</v>
      </c>
      <c r="S28" s="203">
        <f t="shared" si="0"/>
        <v>0</v>
      </c>
      <c r="T28" s="31"/>
      <c r="U28" s="31"/>
      <c r="V28" s="39"/>
      <c r="W28" s="38"/>
      <c r="X28" s="286"/>
      <c r="Y28" s="286"/>
      <c r="Z28" s="286"/>
      <c r="AA28" s="286"/>
      <c r="AB28" s="286"/>
      <c r="AC28" s="286"/>
      <c r="AD28" s="286"/>
      <c r="AE28" s="286"/>
      <c r="AF28" s="286"/>
      <c r="AG28" s="286"/>
      <c r="AH28" s="286"/>
      <c r="AI28" s="286"/>
      <c r="AJ28" s="286"/>
      <c r="AK28" s="286"/>
      <c r="AL28" s="286"/>
      <c r="AM28" s="286"/>
      <c r="AN28" s="286"/>
      <c r="AO28" s="286"/>
      <c r="AP28" s="286"/>
      <c r="AQ28" s="286"/>
      <c r="AR28" s="286"/>
      <c r="AS28" s="286"/>
      <c r="AT28" s="286"/>
      <c r="AU28" s="286"/>
      <c r="AV28" s="286"/>
      <c r="AW28" s="286"/>
      <c r="AX28" s="286"/>
      <c r="AY28" s="286"/>
      <c r="AZ28" s="286"/>
      <c r="BA28" s="286"/>
      <c r="BB28" s="286"/>
      <c r="BC28" s="286"/>
      <c r="BD28" s="286"/>
      <c r="BE28" s="286"/>
      <c r="BF28" s="286"/>
      <c r="BG28" s="285"/>
    </row>
    <row r="29" spans="1:59" s="124" customFormat="1" ht="32.25" customHeight="1">
      <c r="A29" s="681"/>
      <c r="B29" s="625"/>
      <c r="C29" s="581"/>
      <c r="D29" s="612">
        <v>0.4</v>
      </c>
      <c r="E29" s="605" t="s">
        <v>8</v>
      </c>
      <c r="F29" s="631" t="s">
        <v>46</v>
      </c>
      <c r="G29" s="144" t="s">
        <v>585</v>
      </c>
      <c r="H29" s="139" t="s">
        <v>48</v>
      </c>
      <c r="I29" s="144" t="s">
        <v>586</v>
      </c>
      <c r="J29" s="320" t="s">
        <v>539</v>
      </c>
      <c r="K29" s="116" t="s">
        <v>457</v>
      </c>
      <c r="L29" s="383">
        <v>0</v>
      </c>
      <c r="M29" s="139" t="s">
        <v>189</v>
      </c>
      <c r="N29" s="200">
        <v>0.5</v>
      </c>
      <c r="O29" s="331">
        <f>$A$9*$B$10*$C$19*$D$29*N29</f>
        <v>1.7850000000000001E-2</v>
      </c>
      <c r="P29" s="232">
        <v>0</v>
      </c>
      <c r="Q29" s="8">
        <v>20</v>
      </c>
      <c r="R29" s="202">
        <f>100-(P29-L29)*Q29</f>
        <v>100</v>
      </c>
      <c r="S29" s="203">
        <f t="shared" si="0"/>
        <v>1.7850000000000001</v>
      </c>
      <c r="T29" s="31"/>
      <c r="U29" s="31"/>
      <c r="V29" s="39"/>
      <c r="W29" s="38"/>
      <c r="X29" s="286"/>
      <c r="Y29" s="286"/>
      <c r="Z29" s="286"/>
      <c r="AA29" s="286"/>
      <c r="AB29" s="286"/>
      <c r="AC29" s="286"/>
      <c r="AD29" s="286"/>
      <c r="AE29" s="286"/>
      <c r="AF29" s="286"/>
      <c r="AG29" s="286"/>
      <c r="AH29" s="286"/>
      <c r="AI29" s="286"/>
      <c r="AJ29" s="286"/>
      <c r="AK29" s="286"/>
      <c r="AL29" s="286"/>
      <c r="AM29" s="286"/>
      <c r="AN29" s="286"/>
      <c r="AO29" s="286"/>
      <c r="AP29" s="286"/>
      <c r="AQ29" s="286"/>
      <c r="AR29" s="286"/>
      <c r="AS29" s="286"/>
      <c r="AT29" s="286"/>
      <c r="AU29" s="286"/>
      <c r="AV29" s="286"/>
      <c r="AW29" s="286"/>
      <c r="AX29" s="286"/>
      <c r="AY29" s="286"/>
      <c r="AZ29" s="286"/>
      <c r="BA29" s="286"/>
      <c r="BB29" s="286"/>
      <c r="BC29" s="286"/>
      <c r="BD29" s="286"/>
      <c r="BE29" s="286"/>
      <c r="BF29" s="286"/>
      <c r="BG29" s="285"/>
    </row>
    <row r="30" spans="1:59" s="124" customFormat="1" ht="57.95" customHeight="1">
      <c r="A30" s="681"/>
      <c r="B30" s="625"/>
      <c r="C30" s="581"/>
      <c r="D30" s="630"/>
      <c r="E30" s="606"/>
      <c r="F30" s="632"/>
      <c r="G30" s="116" t="s">
        <v>589</v>
      </c>
      <c r="H30" s="109" t="s">
        <v>49</v>
      </c>
      <c r="I30" s="116" t="s">
        <v>590</v>
      </c>
      <c r="J30" s="242" t="s">
        <v>49</v>
      </c>
      <c r="K30" s="242" t="s">
        <v>188</v>
      </c>
      <c r="L30" s="383">
        <v>0</v>
      </c>
      <c r="M30" s="139" t="s">
        <v>189</v>
      </c>
      <c r="N30" s="200">
        <v>0.5</v>
      </c>
      <c r="O30" s="331">
        <f>$A$9*$B$10*$C$19*$D$29*N30</f>
        <v>1.7850000000000001E-2</v>
      </c>
      <c r="P30" s="232">
        <v>0</v>
      </c>
      <c r="Q30" s="8">
        <v>10</v>
      </c>
      <c r="R30" s="202">
        <f>100-(P30-L30)*Q30</f>
        <v>100</v>
      </c>
      <c r="S30" s="203">
        <f t="shared" si="0"/>
        <v>1.7850000000000001</v>
      </c>
      <c r="T30" s="31"/>
      <c r="U30" s="31"/>
      <c r="V30" s="39"/>
      <c r="W30" s="38"/>
      <c r="X30" s="286"/>
      <c r="Y30" s="286"/>
      <c r="Z30" s="286"/>
      <c r="AA30" s="286"/>
      <c r="AB30" s="286"/>
      <c r="AC30" s="286"/>
      <c r="AD30" s="286"/>
      <c r="AE30" s="286"/>
      <c r="AF30" s="286"/>
      <c r="AG30" s="286"/>
      <c r="AH30" s="286"/>
      <c r="AI30" s="286"/>
      <c r="AJ30" s="286"/>
      <c r="AK30" s="286"/>
      <c r="AL30" s="286"/>
      <c r="AM30" s="286"/>
      <c r="AN30" s="286"/>
      <c r="AO30" s="286"/>
      <c r="AP30" s="286"/>
      <c r="AQ30" s="286"/>
      <c r="AR30" s="286"/>
      <c r="AS30" s="286"/>
      <c r="AT30" s="286"/>
      <c r="AU30" s="286"/>
      <c r="AV30" s="286"/>
      <c r="AW30" s="286"/>
      <c r="AX30" s="286"/>
      <c r="AY30" s="286"/>
      <c r="AZ30" s="286"/>
      <c r="BA30" s="286"/>
      <c r="BB30" s="286"/>
      <c r="BC30" s="286"/>
      <c r="BD30" s="286"/>
      <c r="BE30" s="286"/>
      <c r="BF30" s="286"/>
      <c r="BG30" s="285"/>
    </row>
    <row r="31" spans="1:59" ht="15.75" customHeight="1">
      <c r="A31" s="681"/>
      <c r="B31" s="625"/>
      <c r="C31" s="580">
        <v>0.15</v>
      </c>
      <c r="D31" s="196"/>
      <c r="E31" s="197" t="s">
        <v>235</v>
      </c>
      <c r="F31" s="600" t="s">
        <v>187</v>
      </c>
      <c r="G31" s="601"/>
      <c r="H31" s="601"/>
      <c r="I31" s="601"/>
      <c r="J31" s="601"/>
      <c r="K31" s="601"/>
      <c r="L31" s="601"/>
      <c r="M31" s="602"/>
      <c r="N31" s="221"/>
      <c r="O31" s="332"/>
      <c r="P31" s="194"/>
      <c r="Q31" s="194"/>
      <c r="R31" s="222"/>
      <c r="S31" s="240"/>
      <c r="T31" s="194"/>
      <c r="U31" s="194"/>
      <c r="V31" s="222"/>
      <c r="W31" s="223"/>
    </row>
    <row r="32" spans="1:59" s="225" customFormat="1" ht="30.6" hidden="1" customHeight="1">
      <c r="A32" s="681"/>
      <c r="B32" s="625"/>
      <c r="C32" s="581"/>
      <c r="D32" s="612">
        <v>1</v>
      </c>
      <c r="E32" s="613" t="s">
        <v>25</v>
      </c>
      <c r="F32" s="615" t="s">
        <v>59</v>
      </c>
      <c r="G32" s="211" t="s">
        <v>27</v>
      </c>
      <c r="H32" s="109" t="s">
        <v>14</v>
      </c>
      <c r="I32" s="109"/>
      <c r="J32" s="242"/>
      <c r="K32" s="26" t="s">
        <v>47</v>
      </c>
      <c r="L32" s="386"/>
      <c r="M32" s="139" t="s">
        <v>37</v>
      </c>
      <c r="N32" s="224">
        <v>0</v>
      </c>
      <c r="O32" s="331"/>
      <c r="P32" s="248"/>
      <c r="Q32" s="41"/>
      <c r="R32" s="39"/>
      <c r="S32" s="203">
        <f t="shared" si="0"/>
        <v>0</v>
      </c>
      <c r="T32" s="41"/>
      <c r="U32" s="41"/>
      <c r="V32" s="39"/>
      <c r="W32" s="38"/>
    </row>
    <row r="33" spans="1:23" s="225" customFormat="1" ht="36" customHeight="1">
      <c r="A33" s="681"/>
      <c r="B33" s="626"/>
      <c r="C33" s="599"/>
      <c r="D33" s="604"/>
      <c r="E33" s="614"/>
      <c r="F33" s="616"/>
      <c r="G33" s="211" t="s">
        <v>592</v>
      </c>
      <c r="H33" s="109" t="s">
        <v>44</v>
      </c>
      <c r="I33" s="211" t="s">
        <v>593</v>
      </c>
      <c r="J33" s="242" t="s">
        <v>44</v>
      </c>
      <c r="K33" s="26" t="s">
        <v>259</v>
      </c>
      <c r="L33" s="386">
        <v>48</v>
      </c>
      <c r="M33" s="139" t="s">
        <v>461</v>
      </c>
      <c r="N33" s="224">
        <v>1</v>
      </c>
      <c r="O33" s="331">
        <f>$A$9*$B$10*$C$31*$D$32*N33</f>
        <v>1.9125E-2</v>
      </c>
      <c r="P33" s="248">
        <v>48</v>
      </c>
      <c r="Q33" s="41">
        <v>2</v>
      </c>
      <c r="R33" s="202">
        <f>100-(P33-L33)*Q33</f>
        <v>100</v>
      </c>
      <c r="S33" s="203">
        <f t="shared" si="0"/>
        <v>1.9124999999999999</v>
      </c>
      <c r="T33" s="41"/>
      <c r="U33" s="41"/>
      <c r="V33" s="39"/>
      <c r="W33" s="38"/>
    </row>
    <row r="34" spans="1:23" s="225" customFormat="1" ht="15.95" customHeight="1">
      <c r="A34" s="681"/>
      <c r="E34" s="57"/>
      <c r="F34" s="57"/>
      <c r="G34" s="210"/>
      <c r="H34" s="226"/>
      <c r="I34" s="226"/>
      <c r="J34" s="305"/>
      <c r="K34" s="306"/>
      <c r="L34" s="387"/>
      <c r="M34" s="227"/>
      <c r="N34" s="228"/>
      <c r="O34" s="331"/>
      <c r="P34" s="379"/>
      <c r="Q34" s="229"/>
      <c r="R34" s="42"/>
      <c r="S34" s="43"/>
      <c r="T34" s="229"/>
      <c r="U34" s="229"/>
      <c r="V34" s="42"/>
      <c r="W34" s="43"/>
    </row>
    <row r="35" spans="1:23" ht="20.25" customHeight="1">
      <c r="A35" s="681"/>
      <c r="B35" s="624">
        <v>0.73</v>
      </c>
      <c r="C35" s="230"/>
      <c r="D35" s="230"/>
      <c r="E35" s="230" t="s">
        <v>202</v>
      </c>
      <c r="F35" s="686" t="s">
        <v>203</v>
      </c>
      <c r="G35" s="687"/>
      <c r="H35" s="687"/>
      <c r="I35" s="687"/>
      <c r="J35" s="687"/>
      <c r="K35" s="687"/>
      <c r="L35" s="687"/>
      <c r="M35" s="688"/>
      <c r="N35" s="287"/>
      <c r="O35" s="338"/>
      <c r="P35" s="232"/>
      <c r="Q35" s="288"/>
      <c r="R35" s="289"/>
      <c r="S35" s="290">
        <f>SUM(S36:S167)</f>
        <v>62.049999999999976</v>
      </c>
      <c r="T35" s="288"/>
      <c r="U35" s="288"/>
      <c r="V35" s="291"/>
      <c r="W35" s="292"/>
    </row>
    <row r="36" spans="1:23" s="136" customFormat="1" ht="21" customHeight="1">
      <c r="A36" s="681"/>
      <c r="B36" s="625"/>
      <c r="C36" s="647">
        <v>0.14000000000000001</v>
      </c>
      <c r="D36" s="236"/>
      <c r="E36" s="236" t="s">
        <v>236</v>
      </c>
      <c r="F36" s="650" t="s">
        <v>204</v>
      </c>
      <c r="G36" s="651"/>
      <c r="H36" s="651"/>
      <c r="I36" s="651"/>
      <c r="J36" s="651"/>
      <c r="K36" s="651"/>
      <c r="L36" s="651"/>
      <c r="M36" s="652"/>
      <c r="N36" s="237"/>
      <c r="O36" s="340"/>
      <c r="P36" s="238"/>
      <c r="Q36" s="238"/>
      <c r="R36" s="239"/>
      <c r="S36" s="240"/>
      <c r="T36" s="241"/>
      <c r="U36" s="241"/>
      <c r="V36" s="233"/>
      <c r="W36" s="234"/>
    </row>
    <row r="37" spans="1:23" s="35" customFormat="1" ht="45">
      <c r="A37" s="681"/>
      <c r="B37" s="625"/>
      <c r="C37" s="648"/>
      <c r="D37" s="411">
        <v>0</v>
      </c>
      <c r="E37" s="412" t="s">
        <v>117</v>
      </c>
      <c r="F37" s="413" t="s">
        <v>266</v>
      </c>
      <c r="G37" s="414" t="s">
        <v>603</v>
      </c>
      <c r="H37" s="413" t="s">
        <v>266</v>
      </c>
      <c r="I37" s="412" t="s">
        <v>604</v>
      </c>
      <c r="J37" s="415" t="s">
        <v>485</v>
      </c>
      <c r="K37" s="416" t="s">
        <v>188</v>
      </c>
      <c r="L37" s="417">
        <v>0</v>
      </c>
      <c r="M37" s="413" t="s">
        <v>189</v>
      </c>
      <c r="N37" s="418">
        <v>1</v>
      </c>
      <c r="O37" s="419">
        <f>$A$9*$B$35*$C$36*$D$37*N37</f>
        <v>0</v>
      </c>
      <c r="P37" s="420">
        <v>0</v>
      </c>
      <c r="Q37" s="416">
        <v>10</v>
      </c>
      <c r="R37" s="421">
        <f>100-(P37-L37)*Q37</f>
        <v>100</v>
      </c>
      <c r="S37" s="422">
        <f>R37*O37</f>
        <v>0</v>
      </c>
      <c r="T37" s="45"/>
      <c r="U37" s="45"/>
      <c r="V37" s="42"/>
      <c r="W37" s="44"/>
    </row>
    <row r="38" spans="1:23" s="35" customFormat="1" ht="30">
      <c r="A38" s="681"/>
      <c r="B38" s="625"/>
      <c r="C38" s="648"/>
      <c r="D38" s="612">
        <v>0.7</v>
      </c>
      <c r="E38" s="633" t="s">
        <v>118</v>
      </c>
      <c r="F38" s="634" t="s">
        <v>119</v>
      </c>
      <c r="G38" s="10" t="s">
        <v>613</v>
      </c>
      <c r="H38" s="17" t="s">
        <v>282</v>
      </c>
      <c r="I38" s="10" t="s">
        <v>614</v>
      </c>
      <c r="J38" s="321" t="s">
        <v>540</v>
      </c>
      <c r="K38" s="242" t="s">
        <v>188</v>
      </c>
      <c r="L38" s="386">
        <v>0</v>
      </c>
      <c r="M38" s="139" t="s">
        <v>189</v>
      </c>
      <c r="N38" s="201">
        <v>0.33</v>
      </c>
      <c r="O38" s="333">
        <f>$A$9*$B$35*$C$36*$D$38*N38</f>
        <v>2.006697E-2</v>
      </c>
      <c r="P38" s="248">
        <v>0</v>
      </c>
      <c r="Q38" s="242">
        <v>10</v>
      </c>
      <c r="R38" s="202">
        <f t="shared" ref="R38:R51" si="1">100-(P38-L38)*Q38</f>
        <v>100</v>
      </c>
      <c r="S38" s="203">
        <f t="shared" ref="S38:S52" si="2">R38*O38</f>
        <v>2.006697</v>
      </c>
      <c r="T38" s="45"/>
      <c r="U38" s="45"/>
      <c r="V38" s="42"/>
      <c r="W38" s="44"/>
    </row>
    <row r="39" spans="1:23" s="35" customFormat="1" ht="48.75" hidden="1" customHeight="1">
      <c r="A39" s="681"/>
      <c r="B39" s="625"/>
      <c r="C39" s="648"/>
      <c r="D39" s="603"/>
      <c r="E39" s="633"/>
      <c r="F39" s="634"/>
      <c r="G39" s="10" t="s">
        <v>283</v>
      </c>
      <c r="H39" s="169" t="s">
        <v>284</v>
      </c>
      <c r="I39" s="10" t="s">
        <v>285</v>
      </c>
      <c r="J39" s="307" t="s">
        <v>491</v>
      </c>
      <c r="K39" s="242" t="s">
        <v>188</v>
      </c>
      <c r="L39" s="386">
        <v>0</v>
      </c>
      <c r="M39" s="139" t="s">
        <v>189</v>
      </c>
      <c r="N39" s="201">
        <v>0</v>
      </c>
      <c r="O39" s="333"/>
      <c r="P39" s="248">
        <v>0</v>
      </c>
      <c r="Q39" s="242">
        <v>10</v>
      </c>
      <c r="R39" s="202">
        <f t="shared" si="1"/>
        <v>100</v>
      </c>
      <c r="S39" s="203">
        <f t="shared" si="2"/>
        <v>0</v>
      </c>
      <c r="T39" s="45"/>
      <c r="U39" s="45"/>
      <c r="V39" s="42"/>
      <c r="W39" s="44"/>
    </row>
    <row r="40" spans="1:23" s="35" customFormat="1" ht="33" customHeight="1">
      <c r="A40" s="681"/>
      <c r="B40" s="625"/>
      <c r="C40" s="648"/>
      <c r="D40" s="603"/>
      <c r="E40" s="633"/>
      <c r="F40" s="634"/>
      <c r="G40" s="10" t="s">
        <v>617</v>
      </c>
      <c r="H40" s="169" t="s">
        <v>286</v>
      </c>
      <c r="I40" s="10" t="s">
        <v>620</v>
      </c>
      <c r="J40" s="23" t="s">
        <v>491</v>
      </c>
      <c r="K40" s="242" t="s">
        <v>188</v>
      </c>
      <c r="L40" s="386">
        <v>0</v>
      </c>
      <c r="M40" s="139" t="s">
        <v>461</v>
      </c>
      <c r="N40" s="201">
        <v>0.33</v>
      </c>
      <c r="O40" s="333">
        <f>$A$9*$B$35*$C$36*$D$38*N40</f>
        <v>2.006697E-2</v>
      </c>
      <c r="P40" s="248">
        <v>0</v>
      </c>
      <c r="Q40" s="242">
        <v>10</v>
      </c>
      <c r="R40" s="202">
        <f t="shared" si="1"/>
        <v>100</v>
      </c>
      <c r="S40" s="203">
        <f t="shared" si="2"/>
        <v>2.006697</v>
      </c>
      <c r="T40" s="45"/>
      <c r="U40" s="45"/>
      <c r="V40" s="42"/>
      <c r="W40" s="44"/>
    </row>
    <row r="41" spans="1:23" s="35" customFormat="1" ht="30" customHeight="1">
      <c r="A41" s="681"/>
      <c r="B41" s="625"/>
      <c r="C41" s="648"/>
      <c r="D41" s="603"/>
      <c r="E41" s="633"/>
      <c r="F41" s="634"/>
      <c r="G41" s="10" t="s">
        <v>619</v>
      </c>
      <c r="H41" s="169" t="s">
        <v>287</v>
      </c>
      <c r="I41" s="10" t="s">
        <v>618</v>
      </c>
      <c r="J41" s="23" t="s">
        <v>541</v>
      </c>
      <c r="K41" s="242" t="s">
        <v>188</v>
      </c>
      <c r="L41" s="386">
        <v>0</v>
      </c>
      <c r="M41" s="139" t="s">
        <v>189</v>
      </c>
      <c r="N41" s="201">
        <v>0.34</v>
      </c>
      <c r="O41" s="333">
        <f>$A$9*$B$35*$C$36*$D$38*N41</f>
        <v>2.0675059999999999E-2</v>
      </c>
      <c r="P41" s="248">
        <v>0</v>
      </c>
      <c r="Q41" s="242">
        <v>10</v>
      </c>
      <c r="R41" s="202">
        <f t="shared" si="1"/>
        <v>100</v>
      </c>
      <c r="S41" s="203">
        <f t="shared" si="2"/>
        <v>2.0675059999999998</v>
      </c>
      <c r="T41" s="45"/>
      <c r="U41" s="45"/>
      <c r="V41" s="42"/>
      <c r="W41" s="44"/>
    </row>
    <row r="42" spans="1:23" s="35" customFormat="1" ht="30" hidden="1" customHeight="1">
      <c r="A42" s="681"/>
      <c r="B42" s="625"/>
      <c r="C42" s="648"/>
      <c r="D42" s="308"/>
      <c r="E42" s="301"/>
      <c r="F42" s="302"/>
      <c r="G42" s="301"/>
      <c r="H42" s="302"/>
      <c r="I42" s="10"/>
      <c r="J42" s="307"/>
      <c r="K42" s="242" t="s">
        <v>188</v>
      </c>
      <c r="L42" s="386">
        <v>0</v>
      </c>
      <c r="M42" s="139" t="s">
        <v>189</v>
      </c>
      <c r="N42" s="201">
        <v>0</v>
      </c>
      <c r="O42" s="333">
        <f>$A$9*$B$35*$C$36*$D$38*J42*N42</f>
        <v>0</v>
      </c>
      <c r="P42" s="248">
        <v>0</v>
      </c>
      <c r="Q42" s="242">
        <v>10</v>
      </c>
      <c r="R42" s="202">
        <f t="shared" si="1"/>
        <v>100</v>
      </c>
      <c r="S42" s="203">
        <f t="shared" si="2"/>
        <v>0</v>
      </c>
      <c r="T42" s="45"/>
      <c r="U42" s="45"/>
      <c r="V42" s="42"/>
      <c r="W42" s="44"/>
    </row>
    <row r="43" spans="1:23" s="35" customFormat="1" ht="30" hidden="1" customHeight="1">
      <c r="A43" s="681"/>
      <c r="B43" s="625"/>
      <c r="C43" s="648"/>
      <c r="D43" s="308"/>
      <c r="E43" s="301"/>
      <c r="F43" s="302"/>
      <c r="G43" s="301"/>
      <c r="H43" s="302"/>
      <c r="I43" s="633" t="s">
        <v>120</v>
      </c>
      <c r="J43" s="634" t="s">
        <v>458</v>
      </c>
      <c r="K43" s="242" t="s">
        <v>188</v>
      </c>
      <c r="L43" s="386">
        <v>0</v>
      </c>
      <c r="M43" s="139" t="s">
        <v>189</v>
      </c>
      <c r="N43" s="201">
        <v>0</v>
      </c>
      <c r="O43" s="333"/>
      <c r="P43" s="248">
        <v>0</v>
      </c>
      <c r="Q43" s="242">
        <v>10</v>
      </c>
      <c r="R43" s="202">
        <f t="shared" si="1"/>
        <v>100</v>
      </c>
      <c r="S43" s="203">
        <f t="shared" si="2"/>
        <v>0</v>
      </c>
      <c r="T43" s="45"/>
      <c r="U43" s="45"/>
      <c r="V43" s="42"/>
      <c r="W43" s="44"/>
    </row>
    <row r="44" spans="1:23" s="35" customFormat="1" ht="30" hidden="1" customHeight="1">
      <c r="A44" s="681"/>
      <c r="B44" s="625"/>
      <c r="C44" s="648"/>
      <c r="D44" s="308"/>
      <c r="E44" s="301"/>
      <c r="F44" s="302"/>
      <c r="G44" s="301"/>
      <c r="H44" s="302"/>
      <c r="I44" s="633"/>
      <c r="J44" s="634"/>
      <c r="K44" s="242" t="s">
        <v>188</v>
      </c>
      <c r="L44" s="386">
        <v>0</v>
      </c>
      <c r="M44" s="139" t="s">
        <v>189</v>
      </c>
      <c r="N44" s="201"/>
      <c r="O44" s="333">
        <f>$A$9*$B$35*$C$36*$D$43*J44*N44</f>
        <v>0</v>
      </c>
      <c r="P44" s="248">
        <v>0</v>
      </c>
      <c r="Q44" s="242">
        <v>10</v>
      </c>
      <c r="R44" s="202">
        <f t="shared" si="1"/>
        <v>100</v>
      </c>
      <c r="S44" s="203">
        <f t="shared" si="2"/>
        <v>0</v>
      </c>
      <c r="T44" s="45"/>
      <c r="U44" s="45"/>
      <c r="V44" s="42"/>
      <c r="W44" s="44"/>
    </row>
    <row r="45" spans="1:23" s="35" customFormat="1" ht="34.5" hidden="1" customHeight="1">
      <c r="A45" s="681"/>
      <c r="B45" s="625"/>
      <c r="C45" s="648"/>
      <c r="D45" s="308"/>
      <c r="E45" s="301"/>
      <c r="F45" s="302"/>
      <c r="G45" s="301"/>
      <c r="H45" s="302"/>
      <c r="I45" s="633"/>
      <c r="J45" s="634"/>
      <c r="K45" s="242" t="s">
        <v>188</v>
      </c>
      <c r="L45" s="386">
        <v>0</v>
      </c>
      <c r="M45" s="139" t="s">
        <v>189</v>
      </c>
      <c r="N45" s="201"/>
      <c r="O45" s="333">
        <f>$A$9*$B$35*$C$36*$D$43*J45*N45</f>
        <v>0</v>
      </c>
      <c r="P45" s="248">
        <v>0</v>
      </c>
      <c r="Q45" s="242">
        <v>10</v>
      </c>
      <c r="R45" s="202">
        <f t="shared" si="1"/>
        <v>100</v>
      </c>
      <c r="S45" s="203">
        <f t="shared" si="2"/>
        <v>0</v>
      </c>
      <c r="T45" s="45"/>
      <c r="U45" s="45"/>
      <c r="V45" s="42"/>
      <c r="W45" s="44"/>
    </row>
    <row r="46" spans="1:23" s="35" customFormat="1" ht="47.25" hidden="1" customHeight="1">
      <c r="A46" s="681"/>
      <c r="B46" s="625"/>
      <c r="C46" s="648"/>
      <c r="D46" s="612"/>
      <c r="E46" s="638" t="s">
        <v>76</v>
      </c>
      <c r="F46" s="641" t="s">
        <v>77</v>
      </c>
      <c r="G46" s="638" t="s">
        <v>621</v>
      </c>
      <c r="H46" s="641" t="s">
        <v>479</v>
      </c>
      <c r="I46" s="638" t="s">
        <v>622</v>
      </c>
      <c r="J46" s="644" t="s">
        <v>542</v>
      </c>
      <c r="K46" s="242" t="s">
        <v>188</v>
      </c>
      <c r="L46" s="386">
        <v>0</v>
      </c>
      <c r="M46" s="139" t="s">
        <v>189</v>
      </c>
      <c r="N46" s="201">
        <v>1</v>
      </c>
      <c r="O46" s="333">
        <f>$A$9*$B$35*$C$36*$D$46*N46</f>
        <v>0</v>
      </c>
      <c r="P46" s="248">
        <v>0</v>
      </c>
      <c r="Q46" s="242">
        <v>10</v>
      </c>
      <c r="R46" s="202">
        <f t="shared" si="1"/>
        <v>100</v>
      </c>
      <c r="S46" s="203">
        <f t="shared" si="2"/>
        <v>0</v>
      </c>
      <c r="T46" s="45"/>
      <c r="U46" s="45"/>
      <c r="V46" s="42"/>
      <c r="W46" s="44"/>
    </row>
    <row r="47" spans="1:23" s="35" customFormat="1" ht="34.5" hidden="1" customHeight="1">
      <c r="A47" s="681"/>
      <c r="B47" s="625"/>
      <c r="C47" s="648"/>
      <c r="D47" s="603"/>
      <c r="E47" s="639"/>
      <c r="F47" s="642"/>
      <c r="G47" s="639"/>
      <c r="H47" s="642"/>
      <c r="I47" s="639"/>
      <c r="J47" s="645"/>
      <c r="K47" s="242" t="s">
        <v>188</v>
      </c>
      <c r="L47" s="386">
        <v>0</v>
      </c>
      <c r="M47" s="139" t="s">
        <v>189</v>
      </c>
      <c r="N47" s="201">
        <v>0</v>
      </c>
      <c r="O47" s="333">
        <f>$A$9*$B$35*$C$36*$D$46*J47*N47</f>
        <v>0</v>
      </c>
      <c r="P47" s="248">
        <v>0</v>
      </c>
      <c r="Q47" s="242">
        <v>10</v>
      </c>
      <c r="R47" s="202">
        <f t="shared" si="1"/>
        <v>100</v>
      </c>
      <c r="S47" s="203">
        <f t="shared" si="2"/>
        <v>0</v>
      </c>
      <c r="T47" s="45"/>
      <c r="U47" s="45"/>
      <c r="V47" s="42"/>
      <c r="W47" s="44"/>
    </row>
    <row r="48" spans="1:23" s="35" customFormat="1" ht="33" hidden="1" customHeight="1">
      <c r="A48" s="681"/>
      <c r="B48" s="625"/>
      <c r="C48" s="648"/>
      <c r="D48" s="630"/>
      <c r="E48" s="640"/>
      <c r="F48" s="643"/>
      <c r="G48" s="640"/>
      <c r="H48" s="643"/>
      <c r="I48" s="640"/>
      <c r="J48" s="646"/>
      <c r="K48" s="242" t="s">
        <v>188</v>
      </c>
      <c r="L48" s="386">
        <v>0</v>
      </c>
      <c r="M48" s="139" t="s">
        <v>189</v>
      </c>
      <c r="N48" s="201">
        <v>0</v>
      </c>
      <c r="O48" s="333">
        <f>$A$9*$B$35*$C$36*$D$46*J48*N48</f>
        <v>0</v>
      </c>
      <c r="P48" s="248">
        <v>0</v>
      </c>
      <c r="Q48" s="242">
        <v>10</v>
      </c>
      <c r="R48" s="202">
        <f t="shared" si="1"/>
        <v>100</v>
      </c>
      <c r="S48" s="203">
        <f t="shared" si="2"/>
        <v>0</v>
      </c>
      <c r="T48" s="45"/>
      <c r="U48" s="45"/>
      <c r="V48" s="42"/>
      <c r="W48" s="44"/>
    </row>
    <row r="49" spans="1:23" s="35" customFormat="1" ht="51" hidden="1" customHeight="1">
      <c r="A49" s="681"/>
      <c r="B49" s="625"/>
      <c r="C49" s="648"/>
      <c r="D49" s="612"/>
      <c r="E49" s="638" t="s">
        <v>78</v>
      </c>
      <c r="F49" s="641" t="s">
        <v>79</v>
      </c>
      <c r="G49" s="638" t="s">
        <v>623</v>
      </c>
      <c r="H49" s="641" t="s">
        <v>486</v>
      </c>
      <c r="I49" s="638" t="s">
        <v>624</v>
      </c>
      <c r="J49" s="644" t="s">
        <v>480</v>
      </c>
      <c r="K49" s="242" t="s">
        <v>188</v>
      </c>
      <c r="L49" s="386">
        <v>0</v>
      </c>
      <c r="M49" s="139" t="s">
        <v>189</v>
      </c>
      <c r="N49" s="201">
        <v>1</v>
      </c>
      <c r="O49" s="333">
        <f>$A$9*$B$35*$C$36*$D$49*N49</f>
        <v>0</v>
      </c>
      <c r="P49" s="248">
        <v>0</v>
      </c>
      <c r="Q49" s="242">
        <v>10</v>
      </c>
      <c r="R49" s="202">
        <f t="shared" si="1"/>
        <v>100</v>
      </c>
      <c r="S49" s="203">
        <f t="shared" si="2"/>
        <v>0</v>
      </c>
      <c r="T49" s="45"/>
      <c r="U49" s="45"/>
      <c r="V49" s="42"/>
      <c r="W49" s="44"/>
    </row>
    <row r="50" spans="1:23" s="35" customFormat="1" ht="33" hidden="1" customHeight="1">
      <c r="A50" s="681"/>
      <c r="B50" s="625"/>
      <c r="C50" s="648"/>
      <c r="D50" s="603"/>
      <c r="E50" s="639"/>
      <c r="F50" s="642"/>
      <c r="G50" s="639"/>
      <c r="H50" s="642"/>
      <c r="I50" s="639"/>
      <c r="J50" s="645"/>
      <c r="K50" s="242" t="s">
        <v>188</v>
      </c>
      <c r="L50" s="386">
        <v>0</v>
      </c>
      <c r="M50" s="139" t="s">
        <v>189</v>
      </c>
      <c r="N50" s="201">
        <v>0</v>
      </c>
      <c r="O50" s="333">
        <f>$A$9*$B$35*$C$36*$D$49*J50*N50</f>
        <v>0</v>
      </c>
      <c r="P50" s="248">
        <v>0</v>
      </c>
      <c r="Q50" s="242">
        <v>10</v>
      </c>
      <c r="R50" s="202">
        <f t="shared" si="1"/>
        <v>100</v>
      </c>
      <c r="S50" s="203">
        <f t="shared" si="2"/>
        <v>0</v>
      </c>
      <c r="T50" s="45"/>
      <c r="U50" s="45"/>
      <c r="V50" s="42"/>
      <c r="W50" s="44"/>
    </row>
    <row r="51" spans="1:23" s="35" customFormat="1" ht="45" hidden="1" customHeight="1">
      <c r="A51" s="681"/>
      <c r="B51" s="625"/>
      <c r="C51" s="648"/>
      <c r="D51" s="630"/>
      <c r="E51" s="640"/>
      <c r="F51" s="643"/>
      <c r="G51" s="640"/>
      <c r="H51" s="643"/>
      <c r="I51" s="640"/>
      <c r="J51" s="646"/>
      <c r="K51" s="242" t="s">
        <v>188</v>
      </c>
      <c r="L51" s="386">
        <v>0</v>
      </c>
      <c r="M51" s="139" t="s">
        <v>189</v>
      </c>
      <c r="N51" s="201">
        <v>0</v>
      </c>
      <c r="O51" s="333">
        <f>$A$9*$B$35*$C$36*$D$49*J51*N51</f>
        <v>0</v>
      </c>
      <c r="P51" s="248">
        <v>0</v>
      </c>
      <c r="Q51" s="242">
        <v>10</v>
      </c>
      <c r="R51" s="202">
        <f t="shared" si="1"/>
        <v>100</v>
      </c>
      <c r="S51" s="203">
        <f t="shared" si="2"/>
        <v>0</v>
      </c>
      <c r="T51" s="45"/>
      <c r="U51" s="45"/>
      <c r="V51" s="42"/>
      <c r="W51" s="44"/>
    </row>
    <row r="52" spans="1:23" s="35" customFormat="1" ht="45" customHeight="1">
      <c r="A52" s="681"/>
      <c r="B52" s="625"/>
      <c r="C52" s="648"/>
      <c r="D52" s="612">
        <v>0.3</v>
      </c>
      <c r="E52" s="638" t="s">
        <v>121</v>
      </c>
      <c r="F52" s="641" t="s">
        <v>122</v>
      </c>
      <c r="G52" s="638" t="s">
        <v>625</v>
      </c>
      <c r="H52" s="641" t="s">
        <v>290</v>
      </c>
      <c r="I52" s="638" t="s">
        <v>626</v>
      </c>
      <c r="J52" s="641" t="s">
        <v>492</v>
      </c>
      <c r="K52" s="242" t="s">
        <v>188</v>
      </c>
      <c r="L52" s="386">
        <v>0</v>
      </c>
      <c r="M52" s="139" t="s">
        <v>189</v>
      </c>
      <c r="N52" s="201">
        <v>1</v>
      </c>
      <c r="O52" s="333">
        <f>$A$9*$B$35*$C$36*$D$52*N52</f>
        <v>2.6061000000000001E-2</v>
      </c>
      <c r="P52" s="248">
        <v>0</v>
      </c>
      <c r="Q52" s="242">
        <v>10</v>
      </c>
      <c r="R52" s="202">
        <f>100-(P52-L52)*Q52</f>
        <v>100</v>
      </c>
      <c r="S52" s="203">
        <f t="shared" si="2"/>
        <v>2.6061000000000001</v>
      </c>
      <c r="T52" s="45"/>
      <c r="U52" s="45"/>
      <c r="V52" s="42"/>
      <c r="W52" s="44"/>
    </row>
    <row r="53" spans="1:23" s="35" customFormat="1" ht="33" hidden="1" customHeight="1">
      <c r="A53" s="681"/>
      <c r="B53" s="625"/>
      <c r="C53" s="649"/>
      <c r="D53" s="630"/>
      <c r="E53" s="640"/>
      <c r="F53" s="643"/>
      <c r="G53" s="640"/>
      <c r="H53" s="643"/>
      <c r="I53" s="640"/>
      <c r="J53" s="643"/>
      <c r="K53" s="242" t="s">
        <v>188</v>
      </c>
      <c r="L53" s="386">
        <v>0</v>
      </c>
      <c r="M53" s="109" t="s">
        <v>201</v>
      </c>
      <c r="N53" s="201">
        <v>0</v>
      </c>
      <c r="O53" s="339"/>
      <c r="P53" s="248">
        <v>0</v>
      </c>
      <c r="Q53" s="109"/>
      <c r="R53" s="202">
        <f>100-(P53-L53)*10</f>
        <v>100</v>
      </c>
      <c r="S53" s="203">
        <f>$A$9*$B$35*$C$36*$D$52*N53*R53</f>
        <v>0</v>
      </c>
      <c r="T53" s="45"/>
      <c r="U53" s="45"/>
      <c r="V53" s="42"/>
      <c r="W53" s="44"/>
    </row>
    <row r="54" spans="1:23" s="35" customFormat="1" ht="24" customHeight="1">
      <c r="A54" s="681"/>
      <c r="B54" s="625"/>
      <c r="C54" s="647">
        <v>0.06</v>
      </c>
      <c r="D54" s="198"/>
      <c r="E54" s="216" t="s">
        <v>243</v>
      </c>
      <c r="F54" s="650" t="s">
        <v>80</v>
      </c>
      <c r="G54" s="651"/>
      <c r="H54" s="651"/>
      <c r="I54" s="651"/>
      <c r="J54" s="651"/>
      <c r="K54" s="651"/>
      <c r="L54" s="651"/>
      <c r="M54" s="652"/>
      <c r="N54" s="231"/>
      <c r="O54" s="341"/>
      <c r="P54" s="238"/>
      <c r="Q54" s="238"/>
      <c r="R54" s="238"/>
      <c r="S54" s="238"/>
      <c r="T54" s="241"/>
      <c r="U54" s="241"/>
      <c r="V54" s="233"/>
      <c r="W54" s="234"/>
    </row>
    <row r="55" spans="1:23" s="35" customFormat="1" ht="77.25" customHeight="1">
      <c r="A55" s="681"/>
      <c r="B55" s="625"/>
      <c r="C55" s="653"/>
      <c r="D55" s="283">
        <v>0.5</v>
      </c>
      <c r="E55" s="117" t="s">
        <v>123</v>
      </c>
      <c r="F55" s="118" t="s">
        <v>124</v>
      </c>
      <c r="G55" s="117" t="s">
        <v>627</v>
      </c>
      <c r="H55" s="118" t="s">
        <v>291</v>
      </c>
      <c r="I55" s="117" t="s">
        <v>628</v>
      </c>
      <c r="J55" s="117" t="s">
        <v>543</v>
      </c>
      <c r="K55" s="242" t="s">
        <v>188</v>
      </c>
      <c r="L55" s="386">
        <v>0</v>
      </c>
      <c r="M55" s="242" t="s">
        <v>189</v>
      </c>
      <c r="N55" s="201">
        <v>1</v>
      </c>
      <c r="O55" s="333">
        <f>$A$9*$B$35*$C$54*$D$55*N55</f>
        <v>1.8614999999999996E-2</v>
      </c>
      <c r="P55" s="248">
        <v>0</v>
      </c>
      <c r="Q55" s="242">
        <v>10</v>
      </c>
      <c r="R55" s="202">
        <f>100-(P55-L55)*Q55</f>
        <v>100</v>
      </c>
      <c r="S55" s="203">
        <f>R55*O55</f>
        <v>1.8614999999999997</v>
      </c>
      <c r="T55" s="45"/>
      <c r="U55" s="45"/>
      <c r="V55" s="42"/>
      <c r="W55" s="44"/>
    </row>
    <row r="56" spans="1:23" s="35" customFormat="1" ht="55.5" hidden="1" customHeight="1">
      <c r="A56" s="681"/>
      <c r="B56" s="625"/>
      <c r="C56" s="653"/>
      <c r="D56" s="283">
        <v>0</v>
      </c>
      <c r="E56" s="117" t="s">
        <v>125</v>
      </c>
      <c r="F56" s="118" t="s">
        <v>126</v>
      </c>
      <c r="G56" s="117" t="s">
        <v>125</v>
      </c>
      <c r="H56" s="118" t="s">
        <v>292</v>
      </c>
      <c r="I56" s="117" t="s">
        <v>125</v>
      </c>
      <c r="J56" s="117" t="s">
        <v>469</v>
      </c>
      <c r="K56" s="242" t="s">
        <v>188</v>
      </c>
      <c r="L56" s="386">
        <v>0</v>
      </c>
      <c r="M56" s="242" t="s">
        <v>189</v>
      </c>
      <c r="N56" s="201">
        <v>0</v>
      </c>
      <c r="O56" s="333"/>
      <c r="P56" s="248">
        <v>0</v>
      </c>
      <c r="Q56" s="242">
        <v>10</v>
      </c>
      <c r="R56" s="202">
        <f>100-(P56-L56)*Q56</f>
        <v>100</v>
      </c>
      <c r="S56" s="203">
        <f t="shared" ref="S56:S119" si="3">R56*O56</f>
        <v>0</v>
      </c>
      <c r="T56" s="45"/>
      <c r="U56" s="45"/>
      <c r="V56" s="42"/>
      <c r="W56" s="44"/>
    </row>
    <row r="57" spans="1:23" s="35" customFormat="1" ht="52.7" customHeight="1">
      <c r="A57" s="681"/>
      <c r="B57" s="625"/>
      <c r="C57" s="649"/>
      <c r="D57" s="283">
        <v>0.5</v>
      </c>
      <c r="E57" s="280" t="s">
        <v>127</v>
      </c>
      <c r="F57" s="279" t="s">
        <v>128</v>
      </c>
      <c r="G57" s="144" t="s">
        <v>631</v>
      </c>
      <c r="H57" s="279" t="s">
        <v>493</v>
      </c>
      <c r="I57" s="144" t="s">
        <v>632</v>
      </c>
      <c r="J57" s="121" t="s">
        <v>544</v>
      </c>
      <c r="K57" s="375" t="s">
        <v>845</v>
      </c>
      <c r="L57" s="386">
        <v>1</v>
      </c>
      <c r="M57" s="242" t="s">
        <v>189</v>
      </c>
      <c r="N57" s="201">
        <v>1</v>
      </c>
      <c r="O57" s="333">
        <f>$A$9*$B$35*$C$54*$D$57*N57</f>
        <v>1.8614999999999996E-2</v>
      </c>
      <c r="P57" s="248">
        <v>1</v>
      </c>
      <c r="Q57" s="242">
        <v>10</v>
      </c>
      <c r="R57" s="202">
        <f>100-(P57-L57)*Q57</f>
        <v>100</v>
      </c>
      <c r="S57" s="203">
        <f t="shared" si="3"/>
        <v>1.8614999999999997</v>
      </c>
      <c r="T57" s="45"/>
      <c r="U57" s="45"/>
      <c r="V57" s="42"/>
      <c r="W57" s="44"/>
    </row>
    <row r="58" spans="1:23" s="60" customFormat="1" ht="24" customHeight="1">
      <c r="A58" s="681"/>
      <c r="B58" s="625"/>
      <c r="C58" s="647">
        <v>0.03</v>
      </c>
      <c r="D58" s="243"/>
      <c r="E58" s="216" t="s">
        <v>244</v>
      </c>
      <c r="F58" s="654" t="s">
        <v>81</v>
      </c>
      <c r="G58" s="655"/>
      <c r="H58" s="655"/>
      <c r="I58" s="655"/>
      <c r="J58" s="655"/>
      <c r="K58" s="655"/>
      <c r="L58" s="655"/>
      <c r="M58" s="656"/>
      <c r="N58" s="231"/>
      <c r="O58" s="341"/>
      <c r="P58" s="120"/>
      <c r="Q58" s="120"/>
      <c r="R58" s="120"/>
      <c r="S58" s="240"/>
      <c r="T58" s="244"/>
      <c r="U58" s="244"/>
      <c r="V58" s="245"/>
      <c r="W58" s="246"/>
    </row>
    <row r="59" spans="1:23" s="35" customFormat="1" ht="32.25" hidden="1" customHeight="1">
      <c r="A59" s="681"/>
      <c r="B59" s="625"/>
      <c r="C59" s="648"/>
      <c r="D59" s="612">
        <v>0</v>
      </c>
      <c r="E59" s="638" t="s">
        <v>129</v>
      </c>
      <c r="F59" s="641" t="s">
        <v>130</v>
      </c>
      <c r="G59" s="638" t="s">
        <v>129</v>
      </c>
      <c r="H59" s="641" t="s">
        <v>130</v>
      </c>
      <c r="I59" s="638" t="s">
        <v>129</v>
      </c>
      <c r="J59" s="641" t="s">
        <v>459</v>
      </c>
      <c r="K59" s="242" t="s">
        <v>188</v>
      </c>
      <c r="L59" s="386">
        <v>0</v>
      </c>
      <c r="M59" s="139" t="s">
        <v>461</v>
      </c>
      <c r="N59" s="201">
        <v>0</v>
      </c>
      <c r="O59" s="339"/>
      <c r="P59" s="248">
        <v>0</v>
      </c>
      <c r="Q59" s="242">
        <v>10</v>
      </c>
      <c r="R59" s="202">
        <f>100-(P59-L59)*Q59</f>
        <v>100</v>
      </c>
      <c r="S59" s="203">
        <f t="shared" si="3"/>
        <v>0</v>
      </c>
      <c r="T59" s="45"/>
      <c r="U59" s="45"/>
      <c r="V59" s="42"/>
      <c r="W59" s="44"/>
    </row>
    <row r="60" spans="1:23" s="35" customFormat="1" ht="32.25" hidden="1" customHeight="1">
      <c r="A60" s="681"/>
      <c r="B60" s="625"/>
      <c r="C60" s="648"/>
      <c r="D60" s="603"/>
      <c r="E60" s="639"/>
      <c r="F60" s="642"/>
      <c r="G60" s="639"/>
      <c r="H60" s="642"/>
      <c r="I60" s="639"/>
      <c r="J60" s="642"/>
      <c r="K60" s="242" t="s">
        <v>188</v>
      </c>
      <c r="L60" s="386">
        <v>0</v>
      </c>
      <c r="M60" s="139" t="s">
        <v>461</v>
      </c>
      <c r="N60" s="201">
        <v>0</v>
      </c>
      <c r="O60" s="339"/>
      <c r="P60" s="248">
        <v>0</v>
      </c>
      <c r="Q60" s="242">
        <v>10</v>
      </c>
      <c r="R60" s="202">
        <f>100-(P60-L60)*Q60</f>
        <v>100</v>
      </c>
      <c r="S60" s="203">
        <f t="shared" si="3"/>
        <v>0</v>
      </c>
      <c r="T60" s="45"/>
      <c r="U60" s="45"/>
      <c r="V60" s="42"/>
      <c r="W60" s="44"/>
    </row>
    <row r="61" spans="1:23" s="35" customFormat="1" ht="32.25" hidden="1" customHeight="1">
      <c r="A61" s="681"/>
      <c r="B61" s="625"/>
      <c r="C61" s="648"/>
      <c r="D61" s="603"/>
      <c r="E61" s="639"/>
      <c r="F61" s="642"/>
      <c r="G61" s="639"/>
      <c r="H61" s="642"/>
      <c r="I61" s="639"/>
      <c r="J61" s="642"/>
      <c r="K61" s="242" t="s">
        <v>188</v>
      </c>
      <c r="L61" s="386">
        <v>0</v>
      </c>
      <c r="M61" s="139" t="s">
        <v>461</v>
      </c>
      <c r="N61" s="201">
        <v>0</v>
      </c>
      <c r="O61" s="339"/>
      <c r="P61" s="248">
        <v>0</v>
      </c>
      <c r="Q61" s="242">
        <v>10</v>
      </c>
      <c r="R61" s="202">
        <f>100-(P61-L61)*Q61</f>
        <v>100</v>
      </c>
      <c r="S61" s="203">
        <f t="shared" si="3"/>
        <v>0</v>
      </c>
      <c r="T61" s="45"/>
      <c r="U61" s="45"/>
      <c r="V61" s="42"/>
      <c r="W61" s="44"/>
    </row>
    <row r="62" spans="1:23" s="35" customFormat="1" ht="25.5" hidden="1" customHeight="1">
      <c r="A62" s="681"/>
      <c r="B62" s="625"/>
      <c r="C62" s="648"/>
      <c r="D62" s="603"/>
      <c r="E62" s="639"/>
      <c r="F62" s="642"/>
      <c r="G62" s="639"/>
      <c r="H62" s="642"/>
      <c r="I62" s="639"/>
      <c r="J62" s="642"/>
      <c r="K62" s="242" t="s">
        <v>188</v>
      </c>
      <c r="L62" s="386">
        <v>0</v>
      </c>
      <c r="M62" s="139" t="s">
        <v>461</v>
      </c>
      <c r="N62" s="201">
        <v>0</v>
      </c>
      <c r="O62" s="339"/>
      <c r="P62" s="248">
        <v>0</v>
      </c>
      <c r="Q62" s="242">
        <v>10</v>
      </c>
      <c r="R62" s="202">
        <f>100-(P62-L62)*Q62</f>
        <v>100</v>
      </c>
      <c r="S62" s="203">
        <f t="shared" si="3"/>
        <v>0</v>
      </c>
      <c r="T62" s="45"/>
      <c r="U62" s="45"/>
      <c r="V62" s="42"/>
      <c r="W62" s="44"/>
    </row>
    <row r="63" spans="1:23" s="35" customFormat="1" ht="33" hidden="1" customHeight="1">
      <c r="A63" s="681"/>
      <c r="B63" s="625"/>
      <c r="C63" s="648"/>
      <c r="D63" s="612">
        <v>0</v>
      </c>
      <c r="E63" s="638" t="s">
        <v>131</v>
      </c>
      <c r="F63" s="641" t="s">
        <v>132</v>
      </c>
      <c r="G63" s="638" t="s">
        <v>131</v>
      </c>
      <c r="H63" s="641" t="s">
        <v>132</v>
      </c>
      <c r="I63" s="638" t="s">
        <v>131</v>
      </c>
      <c r="J63" s="641" t="s">
        <v>460</v>
      </c>
      <c r="K63" s="242" t="s">
        <v>188</v>
      </c>
      <c r="L63" s="386">
        <v>0</v>
      </c>
      <c r="M63" s="139" t="s">
        <v>461</v>
      </c>
      <c r="N63" s="201">
        <v>0</v>
      </c>
      <c r="O63" s="339"/>
      <c r="P63" s="248">
        <v>0</v>
      </c>
      <c r="Q63" s="242">
        <v>10</v>
      </c>
      <c r="R63" s="202">
        <f>100-(P63-L63)*Q63</f>
        <v>100</v>
      </c>
      <c r="S63" s="203">
        <f t="shared" si="3"/>
        <v>0</v>
      </c>
      <c r="T63" s="45"/>
      <c r="U63" s="45"/>
      <c r="V63" s="42"/>
      <c r="W63" s="44"/>
    </row>
    <row r="64" spans="1:23" s="35" customFormat="1" ht="33" hidden="1" customHeight="1">
      <c r="A64" s="681"/>
      <c r="B64" s="625"/>
      <c r="C64" s="648"/>
      <c r="D64" s="603"/>
      <c r="E64" s="639"/>
      <c r="F64" s="642"/>
      <c r="G64" s="639"/>
      <c r="H64" s="642"/>
      <c r="I64" s="639"/>
      <c r="J64" s="642"/>
      <c r="K64" s="242" t="s">
        <v>188</v>
      </c>
      <c r="L64" s="386">
        <v>0</v>
      </c>
      <c r="M64" s="139" t="s">
        <v>461</v>
      </c>
      <c r="N64" s="201">
        <v>0</v>
      </c>
      <c r="O64" s="339"/>
      <c r="P64" s="248">
        <v>0</v>
      </c>
      <c r="Q64" s="242">
        <v>10</v>
      </c>
      <c r="R64" s="202">
        <f t="shared" ref="R64:R73" si="4">100-(P64-L64)*Q64</f>
        <v>100</v>
      </c>
      <c r="S64" s="203">
        <f t="shared" si="3"/>
        <v>0</v>
      </c>
      <c r="T64" s="45"/>
      <c r="U64" s="45"/>
      <c r="V64" s="42"/>
      <c r="W64" s="44"/>
    </row>
    <row r="65" spans="1:23" s="35" customFormat="1" ht="33" hidden="1" customHeight="1">
      <c r="A65" s="681"/>
      <c r="B65" s="625"/>
      <c r="C65" s="648"/>
      <c r="D65" s="603"/>
      <c r="E65" s="639"/>
      <c r="F65" s="642"/>
      <c r="G65" s="639"/>
      <c r="H65" s="642"/>
      <c r="I65" s="639"/>
      <c r="J65" s="642"/>
      <c r="K65" s="242" t="s">
        <v>188</v>
      </c>
      <c r="L65" s="386">
        <v>0</v>
      </c>
      <c r="M65" s="139" t="s">
        <v>461</v>
      </c>
      <c r="N65" s="201">
        <v>0</v>
      </c>
      <c r="O65" s="339"/>
      <c r="P65" s="248">
        <v>0</v>
      </c>
      <c r="Q65" s="242">
        <v>10</v>
      </c>
      <c r="R65" s="202">
        <f t="shared" si="4"/>
        <v>100</v>
      </c>
      <c r="S65" s="203">
        <f t="shared" si="3"/>
        <v>0</v>
      </c>
      <c r="T65" s="45"/>
      <c r="U65" s="45"/>
      <c r="V65" s="42"/>
      <c r="W65" s="44"/>
    </row>
    <row r="66" spans="1:23" s="35" customFormat="1" ht="33" hidden="1" customHeight="1">
      <c r="A66" s="681"/>
      <c r="B66" s="625"/>
      <c r="C66" s="648"/>
      <c r="D66" s="630"/>
      <c r="E66" s="640"/>
      <c r="F66" s="643"/>
      <c r="G66" s="640"/>
      <c r="H66" s="643"/>
      <c r="I66" s="640"/>
      <c r="J66" s="643"/>
      <c r="K66" s="242" t="s">
        <v>188</v>
      </c>
      <c r="L66" s="386">
        <v>0</v>
      </c>
      <c r="M66" s="139" t="s">
        <v>461</v>
      </c>
      <c r="N66" s="201">
        <v>0</v>
      </c>
      <c r="O66" s="339"/>
      <c r="P66" s="248">
        <v>0</v>
      </c>
      <c r="Q66" s="242">
        <v>10</v>
      </c>
      <c r="R66" s="202">
        <f t="shared" si="4"/>
        <v>100</v>
      </c>
      <c r="S66" s="203">
        <f t="shared" si="3"/>
        <v>0</v>
      </c>
      <c r="T66" s="45"/>
      <c r="U66" s="45"/>
      <c r="V66" s="42"/>
      <c r="W66" s="44"/>
    </row>
    <row r="67" spans="1:23" s="35" customFormat="1" ht="80.25" customHeight="1">
      <c r="A67" s="681"/>
      <c r="B67" s="625"/>
      <c r="C67" s="648"/>
      <c r="D67" s="612">
        <v>1</v>
      </c>
      <c r="E67" s="638" t="s">
        <v>133</v>
      </c>
      <c r="F67" s="641" t="s">
        <v>267</v>
      </c>
      <c r="G67" s="638" t="s">
        <v>653</v>
      </c>
      <c r="H67" s="641" t="s">
        <v>267</v>
      </c>
      <c r="I67" s="638" t="s">
        <v>654</v>
      </c>
      <c r="J67" s="641" t="s">
        <v>494</v>
      </c>
      <c r="K67" s="242" t="s">
        <v>188</v>
      </c>
      <c r="L67" s="386">
        <v>0</v>
      </c>
      <c r="M67" s="139" t="s">
        <v>461</v>
      </c>
      <c r="N67" s="201">
        <v>1</v>
      </c>
      <c r="O67" s="333">
        <f>$A$9*$B$35*$C$58*$D$67*N67</f>
        <v>1.8614999999999996E-2</v>
      </c>
      <c r="P67" s="248">
        <v>0</v>
      </c>
      <c r="Q67" s="242">
        <v>10</v>
      </c>
      <c r="R67" s="202">
        <f t="shared" si="4"/>
        <v>100</v>
      </c>
      <c r="S67" s="203">
        <f t="shared" si="3"/>
        <v>1.8614999999999997</v>
      </c>
      <c r="T67" s="45"/>
      <c r="U67" s="45"/>
      <c r="V67" s="42"/>
      <c r="W67" s="44"/>
    </row>
    <row r="68" spans="1:23" s="35" customFormat="1" ht="48.75" hidden="1" customHeight="1">
      <c r="A68" s="681"/>
      <c r="B68" s="625"/>
      <c r="C68" s="648"/>
      <c r="D68" s="603"/>
      <c r="E68" s="639"/>
      <c r="F68" s="642"/>
      <c r="G68" s="639"/>
      <c r="H68" s="642"/>
      <c r="I68" s="639"/>
      <c r="J68" s="642"/>
      <c r="K68" s="242" t="s">
        <v>188</v>
      </c>
      <c r="L68" s="386">
        <v>0</v>
      </c>
      <c r="M68" s="139" t="s">
        <v>461</v>
      </c>
      <c r="N68" s="201">
        <v>0</v>
      </c>
      <c r="O68" s="333"/>
      <c r="P68" s="248">
        <v>0</v>
      </c>
      <c r="Q68" s="242">
        <v>10</v>
      </c>
      <c r="R68" s="202">
        <f t="shared" si="4"/>
        <v>100</v>
      </c>
      <c r="S68" s="203">
        <f t="shared" si="3"/>
        <v>0</v>
      </c>
      <c r="T68" s="45"/>
      <c r="U68" s="45"/>
      <c r="V68" s="42"/>
      <c r="W68" s="44"/>
    </row>
    <row r="69" spans="1:23" s="35" customFormat="1" ht="47.25" hidden="1" customHeight="1">
      <c r="A69" s="681"/>
      <c r="B69" s="625"/>
      <c r="C69" s="648"/>
      <c r="D69" s="630"/>
      <c r="E69" s="640"/>
      <c r="F69" s="643"/>
      <c r="G69" s="640"/>
      <c r="H69" s="643"/>
      <c r="I69" s="640"/>
      <c r="J69" s="643"/>
      <c r="K69" s="242" t="s">
        <v>188</v>
      </c>
      <c r="L69" s="386">
        <v>0</v>
      </c>
      <c r="M69" s="139" t="s">
        <v>461</v>
      </c>
      <c r="N69" s="201">
        <v>0</v>
      </c>
      <c r="O69" s="333"/>
      <c r="P69" s="248">
        <v>0</v>
      </c>
      <c r="Q69" s="242">
        <v>10</v>
      </c>
      <c r="R69" s="202">
        <f t="shared" si="4"/>
        <v>100</v>
      </c>
      <c r="S69" s="203">
        <f t="shared" si="3"/>
        <v>0</v>
      </c>
      <c r="T69" s="45"/>
      <c r="U69" s="45"/>
      <c r="V69" s="42"/>
      <c r="W69" s="44"/>
    </row>
    <row r="70" spans="1:23" s="35" customFormat="1" ht="47.25" hidden="1" customHeight="1">
      <c r="A70" s="681"/>
      <c r="B70" s="625"/>
      <c r="C70" s="648"/>
      <c r="D70" s="612">
        <v>0</v>
      </c>
      <c r="E70" s="638" t="s">
        <v>134</v>
      </c>
      <c r="F70" s="641" t="s">
        <v>135</v>
      </c>
      <c r="G70" s="638" t="s">
        <v>134</v>
      </c>
      <c r="H70" s="641" t="s">
        <v>135</v>
      </c>
      <c r="I70" s="638" t="s">
        <v>134</v>
      </c>
      <c r="J70" s="641" t="s">
        <v>462</v>
      </c>
      <c r="K70" s="242" t="s">
        <v>188</v>
      </c>
      <c r="L70" s="386">
        <v>0</v>
      </c>
      <c r="M70" s="139" t="s">
        <v>461</v>
      </c>
      <c r="N70" s="201">
        <v>0</v>
      </c>
      <c r="O70" s="333"/>
      <c r="P70" s="248">
        <v>0</v>
      </c>
      <c r="Q70" s="242">
        <v>10</v>
      </c>
      <c r="R70" s="202">
        <f t="shared" si="4"/>
        <v>100</v>
      </c>
      <c r="S70" s="203">
        <f t="shared" si="3"/>
        <v>0</v>
      </c>
      <c r="T70" s="45"/>
      <c r="U70" s="45"/>
      <c r="V70" s="42"/>
      <c r="W70" s="44"/>
    </row>
    <row r="71" spans="1:23" s="35" customFormat="1" ht="47.25" hidden="1" customHeight="1">
      <c r="A71" s="681"/>
      <c r="B71" s="625"/>
      <c r="C71" s="648"/>
      <c r="D71" s="603"/>
      <c r="E71" s="639"/>
      <c r="F71" s="642"/>
      <c r="G71" s="639"/>
      <c r="H71" s="642"/>
      <c r="I71" s="639"/>
      <c r="J71" s="642"/>
      <c r="K71" s="242" t="s">
        <v>188</v>
      </c>
      <c r="L71" s="386">
        <v>0</v>
      </c>
      <c r="M71" s="139" t="s">
        <v>461</v>
      </c>
      <c r="N71" s="201">
        <v>0</v>
      </c>
      <c r="O71" s="333"/>
      <c r="P71" s="248">
        <v>0</v>
      </c>
      <c r="Q71" s="242">
        <v>10</v>
      </c>
      <c r="R71" s="202">
        <f t="shared" si="4"/>
        <v>100</v>
      </c>
      <c r="S71" s="203">
        <f t="shared" si="3"/>
        <v>0</v>
      </c>
      <c r="T71" s="45"/>
      <c r="U71" s="45"/>
      <c r="V71" s="42"/>
      <c r="W71" s="44"/>
    </row>
    <row r="72" spans="1:23" s="35" customFormat="1" ht="44.25" hidden="1" customHeight="1">
      <c r="A72" s="681"/>
      <c r="B72" s="625"/>
      <c r="C72" s="648"/>
      <c r="D72" s="630"/>
      <c r="E72" s="640"/>
      <c r="F72" s="643"/>
      <c r="G72" s="640"/>
      <c r="H72" s="643"/>
      <c r="I72" s="640"/>
      <c r="J72" s="643"/>
      <c r="K72" s="242" t="s">
        <v>188</v>
      </c>
      <c r="L72" s="386">
        <v>0</v>
      </c>
      <c r="M72" s="139" t="s">
        <v>461</v>
      </c>
      <c r="N72" s="201">
        <v>0</v>
      </c>
      <c r="O72" s="333"/>
      <c r="P72" s="248">
        <v>0</v>
      </c>
      <c r="Q72" s="242">
        <v>10</v>
      </c>
      <c r="R72" s="202">
        <f t="shared" si="4"/>
        <v>100</v>
      </c>
      <c r="S72" s="203">
        <f t="shared" si="3"/>
        <v>0</v>
      </c>
      <c r="T72" s="45"/>
      <c r="U72" s="45"/>
      <c r="V72" s="42"/>
      <c r="W72" s="44"/>
    </row>
    <row r="73" spans="1:23" s="35" customFormat="1" ht="46.5" hidden="1" customHeight="1">
      <c r="A73" s="681"/>
      <c r="B73" s="625"/>
      <c r="C73" s="648"/>
      <c r="D73" s="612">
        <v>0</v>
      </c>
      <c r="E73" s="638" t="s">
        <v>136</v>
      </c>
      <c r="F73" s="641" t="s">
        <v>137</v>
      </c>
      <c r="G73" s="638" t="s">
        <v>136</v>
      </c>
      <c r="H73" s="641" t="s">
        <v>137</v>
      </c>
      <c r="I73" s="638" t="s">
        <v>136</v>
      </c>
      <c r="J73" s="641" t="s">
        <v>463</v>
      </c>
      <c r="K73" s="242" t="s">
        <v>188</v>
      </c>
      <c r="L73" s="386">
        <v>0</v>
      </c>
      <c r="M73" s="139" t="s">
        <v>461</v>
      </c>
      <c r="N73" s="201">
        <v>0</v>
      </c>
      <c r="O73" s="333"/>
      <c r="P73" s="248">
        <v>0</v>
      </c>
      <c r="Q73" s="242">
        <v>10</v>
      </c>
      <c r="R73" s="202">
        <f t="shared" si="4"/>
        <v>100</v>
      </c>
      <c r="S73" s="203">
        <f t="shared" si="3"/>
        <v>0</v>
      </c>
      <c r="T73" s="45"/>
      <c r="U73" s="45"/>
      <c r="V73" s="42"/>
      <c r="W73" s="44"/>
    </row>
    <row r="74" spans="1:23" s="35" customFormat="1" ht="46.5" hidden="1" customHeight="1">
      <c r="A74" s="681"/>
      <c r="B74" s="625"/>
      <c r="C74" s="648"/>
      <c r="D74" s="603"/>
      <c r="E74" s="639"/>
      <c r="F74" s="642"/>
      <c r="G74" s="639"/>
      <c r="H74" s="642"/>
      <c r="I74" s="639"/>
      <c r="J74" s="642"/>
      <c r="K74" s="242" t="s">
        <v>188</v>
      </c>
      <c r="L74" s="386">
        <v>0</v>
      </c>
      <c r="M74" s="247" t="s">
        <v>37</v>
      </c>
      <c r="N74" s="201">
        <v>0</v>
      </c>
      <c r="O74" s="333"/>
      <c r="P74" s="248">
        <v>0</v>
      </c>
      <c r="Q74" s="109"/>
      <c r="R74" s="202">
        <f>100-(P74-L74)*10</f>
        <v>100</v>
      </c>
      <c r="S74" s="203">
        <f t="shared" si="3"/>
        <v>0</v>
      </c>
      <c r="T74" s="45"/>
      <c r="U74" s="45"/>
      <c r="V74" s="42"/>
      <c r="W74" s="44"/>
    </row>
    <row r="75" spans="1:23" s="35" customFormat="1" ht="46.5" hidden="1" customHeight="1">
      <c r="A75" s="681"/>
      <c r="B75" s="625"/>
      <c r="C75" s="648"/>
      <c r="D75" s="603"/>
      <c r="E75" s="639"/>
      <c r="F75" s="642"/>
      <c r="G75" s="639"/>
      <c r="H75" s="642"/>
      <c r="I75" s="639"/>
      <c r="J75" s="642"/>
      <c r="K75" s="242" t="s">
        <v>188</v>
      </c>
      <c r="L75" s="386">
        <v>0</v>
      </c>
      <c r="M75" s="247" t="s">
        <v>37</v>
      </c>
      <c r="N75" s="201">
        <v>0</v>
      </c>
      <c r="O75" s="333"/>
      <c r="P75" s="248">
        <v>0</v>
      </c>
      <c r="Q75" s="109"/>
      <c r="R75" s="202">
        <f>100-(P75-L75)*10</f>
        <v>100</v>
      </c>
      <c r="S75" s="203">
        <f t="shared" si="3"/>
        <v>0</v>
      </c>
      <c r="T75" s="45"/>
      <c r="U75" s="45"/>
      <c r="V75" s="42"/>
      <c r="W75" s="44"/>
    </row>
    <row r="76" spans="1:23" s="35" customFormat="1" ht="29.25" hidden="1" customHeight="1">
      <c r="A76" s="681"/>
      <c r="B76" s="625"/>
      <c r="C76" s="648"/>
      <c r="D76" s="630"/>
      <c r="E76" s="640"/>
      <c r="F76" s="643"/>
      <c r="G76" s="640"/>
      <c r="H76" s="643"/>
      <c r="I76" s="640"/>
      <c r="J76" s="643"/>
      <c r="K76" s="242" t="s">
        <v>188</v>
      </c>
      <c r="L76" s="386">
        <v>0</v>
      </c>
      <c r="M76" s="247" t="s">
        <v>37</v>
      </c>
      <c r="N76" s="201">
        <v>0</v>
      </c>
      <c r="O76" s="333"/>
      <c r="P76" s="248">
        <v>0</v>
      </c>
      <c r="Q76" s="109"/>
      <c r="R76" s="202">
        <f>100-(P76-L76)*10</f>
        <v>100</v>
      </c>
      <c r="S76" s="203">
        <f t="shared" si="3"/>
        <v>0</v>
      </c>
      <c r="T76" s="45"/>
      <c r="U76" s="45"/>
      <c r="V76" s="42"/>
      <c r="W76" s="44"/>
    </row>
    <row r="77" spans="1:23" s="35" customFormat="1" ht="21.95" customHeight="1">
      <c r="A77" s="681"/>
      <c r="B77" s="625"/>
      <c r="C77" s="647">
        <v>0.03</v>
      </c>
      <c r="D77" s="198"/>
      <c r="E77" s="216" t="s">
        <v>245</v>
      </c>
      <c r="F77" s="650" t="s">
        <v>82</v>
      </c>
      <c r="G77" s="651"/>
      <c r="H77" s="651"/>
      <c r="I77" s="651"/>
      <c r="J77" s="651"/>
      <c r="K77" s="651"/>
      <c r="L77" s="651"/>
      <c r="M77" s="652"/>
      <c r="N77" s="231"/>
      <c r="O77" s="334"/>
      <c r="P77" s="238"/>
      <c r="Q77" s="238"/>
      <c r="R77" s="238"/>
      <c r="S77" s="240"/>
      <c r="T77" s="241"/>
      <c r="U77" s="241"/>
      <c r="V77" s="233"/>
      <c r="W77" s="234"/>
    </row>
    <row r="78" spans="1:23" s="35" customFormat="1" ht="84" hidden="1" customHeight="1">
      <c r="A78" s="681"/>
      <c r="B78" s="625"/>
      <c r="C78" s="648"/>
      <c r="D78" s="612">
        <v>0</v>
      </c>
      <c r="E78" s="638" t="s">
        <v>138</v>
      </c>
      <c r="F78" s="641" t="s">
        <v>139</v>
      </c>
      <c r="G78" s="638" t="s">
        <v>138</v>
      </c>
      <c r="H78" s="641" t="s">
        <v>139</v>
      </c>
      <c r="I78" s="638" t="s">
        <v>138</v>
      </c>
      <c r="J78" s="641" t="s">
        <v>464</v>
      </c>
      <c r="K78" s="242" t="s">
        <v>188</v>
      </c>
      <c r="L78" s="386">
        <v>0</v>
      </c>
      <c r="M78" s="139" t="s">
        <v>461</v>
      </c>
      <c r="N78" s="201">
        <v>0</v>
      </c>
      <c r="O78" s="333"/>
      <c r="P78" s="248">
        <v>0</v>
      </c>
      <c r="Q78" s="242">
        <v>10</v>
      </c>
      <c r="R78" s="202">
        <f t="shared" ref="R78:R84" si="5">100-(P78-L78)*Q78</f>
        <v>100</v>
      </c>
      <c r="S78" s="203">
        <f t="shared" si="3"/>
        <v>0</v>
      </c>
      <c r="T78" s="45"/>
      <c r="U78" s="45"/>
      <c r="V78" s="42"/>
      <c r="W78" s="44"/>
    </row>
    <row r="79" spans="1:23" s="35" customFormat="1" ht="66.75" hidden="1" customHeight="1">
      <c r="A79" s="681"/>
      <c r="B79" s="625"/>
      <c r="C79" s="648"/>
      <c r="D79" s="603"/>
      <c r="E79" s="639"/>
      <c r="F79" s="642"/>
      <c r="G79" s="639"/>
      <c r="H79" s="642"/>
      <c r="I79" s="639"/>
      <c r="J79" s="642"/>
      <c r="K79" s="242" t="s">
        <v>188</v>
      </c>
      <c r="L79" s="386">
        <v>0</v>
      </c>
      <c r="M79" s="139" t="s">
        <v>461</v>
      </c>
      <c r="N79" s="201">
        <v>0</v>
      </c>
      <c r="O79" s="333"/>
      <c r="P79" s="248">
        <v>0</v>
      </c>
      <c r="Q79" s="242">
        <v>10</v>
      </c>
      <c r="R79" s="202">
        <f t="shared" si="5"/>
        <v>100</v>
      </c>
      <c r="S79" s="203">
        <f t="shared" si="3"/>
        <v>0</v>
      </c>
      <c r="T79" s="45"/>
      <c r="U79" s="45"/>
      <c r="V79" s="42"/>
      <c r="W79" s="44"/>
    </row>
    <row r="80" spans="1:23" s="35" customFormat="1" ht="42.75" hidden="1" customHeight="1">
      <c r="A80" s="681"/>
      <c r="B80" s="625"/>
      <c r="C80" s="648"/>
      <c r="D80" s="603"/>
      <c r="E80" s="639"/>
      <c r="F80" s="642"/>
      <c r="G80" s="639"/>
      <c r="H80" s="642"/>
      <c r="I80" s="639"/>
      <c r="J80" s="642"/>
      <c r="K80" s="242" t="s">
        <v>188</v>
      </c>
      <c r="L80" s="386">
        <v>0</v>
      </c>
      <c r="M80" s="139" t="s">
        <v>461</v>
      </c>
      <c r="N80" s="201">
        <v>0</v>
      </c>
      <c r="O80" s="333"/>
      <c r="P80" s="248">
        <v>0</v>
      </c>
      <c r="Q80" s="242">
        <v>10</v>
      </c>
      <c r="R80" s="202">
        <f t="shared" si="5"/>
        <v>100</v>
      </c>
      <c r="S80" s="203">
        <f t="shared" si="3"/>
        <v>0</v>
      </c>
      <c r="T80" s="45"/>
      <c r="U80" s="45"/>
      <c r="V80" s="42"/>
      <c r="W80" s="44"/>
    </row>
    <row r="81" spans="1:23" s="35" customFormat="1" ht="43.5" hidden="1" customHeight="1">
      <c r="A81" s="681"/>
      <c r="B81" s="625"/>
      <c r="C81" s="648"/>
      <c r="D81" s="630"/>
      <c r="E81" s="640"/>
      <c r="F81" s="643"/>
      <c r="G81" s="640"/>
      <c r="H81" s="643"/>
      <c r="I81" s="640"/>
      <c r="J81" s="643"/>
      <c r="K81" s="242" t="s">
        <v>188</v>
      </c>
      <c r="L81" s="386">
        <v>0</v>
      </c>
      <c r="M81" s="139" t="s">
        <v>461</v>
      </c>
      <c r="N81" s="201">
        <v>0</v>
      </c>
      <c r="O81" s="333"/>
      <c r="P81" s="248">
        <v>0</v>
      </c>
      <c r="Q81" s="242">
        <v>10</v>
      </c>
      <c r="R81" s="202">
        <f t="shared" si="5"/>
        <v>100</v>
      </c>
      <c r="S81" s="203">
        <f t="shared" si="3"/>
        <v>0</v>
      </c>
      <c r="T81" s="45"/>
      <c r="U81" s="45"/>
      <c r="V81" s="42"/>
      <c r="W81" s="44"/>
    </row>
    <row r="82" spans="1:23" s="35" customFormat="1" ht="81.75" customHeight="1">
      <c r="A82" s="681"/>
      <c r="B82" s="625"/>
      <c r="C82" s="649"/>
      <c r="D82" s="300">
        <v>1</v>
      </c>
      <c r="E82" s="116" t="s">
        <v>140</v>
      </c>
      <c r="F82" s="109" t="s">
        <v>141</v>
      </c>
      <c r="G82" s="116" t="s">
        <v>675</v>
      </c>
      <c r="H82" s="109" t="s">
        <v>141</v>
      </c>
      <c r="I82" s="116" t="s">
        <v>676</v>
      </c>
      <c r="J82" s="641" t="s">
        <v>495</v>
      </c>
      <c r="K82" s="242" t="s">
        <v>188</v>
      </c>
      <c r="L82" s="386">
        <v>0</v>
      </c>
      <c r="M82" s="139" t="s">
        <v>461</v>
      </c>
      <c r="N82" s="201">
        <v>1</v>
      </c>
      <c r="O82" s="333">
        <f>$A$9*$B$35*$C$77*$D$82*N82</f>
        <v>1.8614999999999996E-2</v>
      </c>
      <c r="P82" s="248">
        <v>0</v>
      </c>
      <c r="Q82" s="242">
        <v>10</v>
      </c>
      <c r="R82" s="202">
        <f t="shared" si="5"/>
        <v>100</v>
      </c>
      <c r="S82" s="203">
        <f t="shared" si="3"/>
        <v>1.8614999999999997</v>
      </c>
      <c r="T82" s="45"/>
      <c r="U82" s="45"/>
      <c r="V82" s="42"/>
      <c r="W82" s="44"/>
    </row>
    <row r="83" spans="1:23" s="35" customFormat="1" ht="45" hidden="1" customHeight="1">
      <c r="A83" s="681"/>
      <c r="B83" s="625"/>
      <c r="C83" s="271"/>
      <c r="D83" s="300">
        <v>0</v>
      </c>
      <c r="E83" s="116" t="s">
        <v>142</v>
      </c>
      <c r="F83" s="281" t="s">
        <v>143</v>
      </c>
      <c r="G83" s="116" t="s">
        <v>142</v>
      </c>
      <c r="H83" s="282" t="s">
        <v>143</v>
      </c>
      <c r="I83" s="116" t="s">
        <v>142</v>
      </c>
      <c r="J83" s="642" t="s">
        <v>470</v>
      </c>
      <c r="K83" s="242" t="s">
        <v>188</v>
      </c>
      <c r="L83" s="386">
        <v>0</v>
      </c>
      <c r="M83" s="139" t="s">
        <v>461</v>
      </c>
      <c r="N83" s="201">
        <v>0</v>
      </c>
      <c r="O83" s="333"/>
      <c r="P83" s="248">
        <v>0</v>
      </c>
      <c r="Q83" s="242">
        <v>10</v>
      </c>
      <c r="R83" s="202">
        <f t="shared" si="5"/>
        <v>100</v>
      </c>
      <c r="S83" s="203">
        <f t="shared" si="3"/>
        <v>0</v>
      </c>
      <c r="T83" s="45"/>
      <c r="U83" s="45"/>
      <c r="V83" s="42"/>
      <c r="W83" s="44"/>
    </row>
    <row r="84" spans="1:23" s="35" customFormat="1" ht="45" hidden="1" customHeight="1">
      <c r="A84" s="681"/>
      <c r="B84" s="625"/>
      <c r="C84" s="271"/>
      <c r="D84" s="300">
        <v>0</v>
      </c>
      <c r="E84" s="116" t="s">
        <v>144</v>
      </c>
      <c r="F84" s="14" t="s">
        <v>145</v>
      </c>
      <c r="G84" s="116" t="s">
        <v>144</v>
      </c>
      <c r="H84" s="14" t="s">
        <v>145</v>
      </c>
      <c r="I84" s="116" t="s">
        <v>144</v>
      </c>
      <c r="J84" s="643" t="s">
        <v>471</v>
      </c>
      <c r="K84" s="242" t="s">
        <v>188</v>
      </c>
      <c r="L84" s="386">
        <v>0</v>
      </c>
      <c r="M84" s="139" t="s">
        <v>461</v>
      </c>
      <c r="N84" s="201">
        <v>0</v>
      </c>
      <c r="O84" s="333"/>
      <c r="P84" s="248">
        <v>0</v>
      </c>
      <c r="Q84" s="242">
        <v>10</v>
      </c>
      <c r="R84" s="202">
        <f t="shared" si="5"/>
        <v>100</v>
      </c>
      <c r="S84" s="203">
        <f t="shared" si="3"/>
        <v>0</v>
      </c>
      <c r="T84" s="45"/>
      <c r="U84" s="45"/>
      <c r="V84" s="42"/>
      <c r="W84" s="44"/>
    </row>
    <row r="85" spans="1:23" s="35" customFormat="1" ht="27" customHeight="1">
      <c r="A85" s="681"/>
      <c r="B85" s="625"/>
      <c r="C85" s="647">
        <v>0.22</v>
      </c>
      <c r="D85" s="198"/>
      <c r="E85" s="216" t="s">
        <v>246</v>
      </c>
      <c r="F85" s="650" t="s">
        <v>83</v>
      </c>
      <c r="G85" s="651"/>
      <c r="H85" s="651"/>
      <c r="I85" s="651"/>
      <c r="J85" s="651"/>
      <c r="K85" s="651"/>
      <c r="L85" s="651"/>
      <c r="M85" s="652"/>
      <c r="N85" s="231"/>
      <c r="O85" s="334"/>
      <c r="P85" s="238"/>
      <c r="Q85" s="238"/>
      <c r="R85" s="238"/>
      <c r="S85" s="240"/>
      <c r="T85" s="241"/>
      <c r="U85" s="241"/>
      <c r="V85" s="233"/>
      <c r="W85" s="234"/>
    </row>
    <row r="86" spans="1:23" s="35" customFormat="1" ht="59.25" customHeight="1">
      <c r="A86" s="681"/>
      <c r="B86" s="625"/>
      <c r="C86" s="653"/>
      <c r="D86" s="603">
        <v>0.61</v>
      </c>
      <c r="E86" s="638" t="s">
        <v>146</v>
      </c>
      <c r="F86" s="609" t="s">
        <v>147</v>
      </c>
      <c r="G86" s="13" t="s">
        <v>692</v>
      </c>
      <c r="H86" s="23" t="s">
        <v>340</v>
      </c>
      <c r="I86" s="141" t="s">
        <v>693</v>
      </c>
      <c r="J86" s="13" t="s">
        <v>496</v>
      </c>
      <c r="K86" s="242" t="s">
        <v>188</v>
      </c>
      <c r="L86" s="386">
        <v>0</v>
      </c>
      <c r="M86" s="242" t="s">
        <v>189</v>
      </c>
      <c r="N86" s="201">
        <v>0.2</v>
      </c>
      <c r="O86" s="333">
        <f>$A$9*$B$35*$C$85*$D$86*N86</f>
        <v>1.6654219999999997E-2</v>
      </c>
      <c r="P86" s="248">
        <v>0</v>
      </c>
      <c r="Q86" s="242">
        <v>10</v>
      </c>
      <c r="R86" s="202">
        <f>100-(P86-L86)*Q86</f>
        <v>100</v>
      </c>
      <c r="S86" s="203">
        <f t="shared" si="3"/>
        <v>1.6654219999999997</v>
      </c>
      <c r="T86" s="45"/>
      <c r="U86" s="45"/>
      <c r="V86" s="42"/>
      <c r="W86" s="44"/>
    </row>
    <row r="87" spans="1:23" s="35" customFormat="1" ht="37.5" customHeight="1">
      <c r="A87" s="681"/>
      <c r="B87" s="625"/>
      <c r="C87" s="648"/>
      <c r="D87" s="603"/>
      <c r="E87" s="639"/>
      <c r="F87" s="657"/>
      <c r="G87" s="116" t="s">
        <v>820</v>
      </c>
      <c r="H87" s="309" t="s">
        <v>341</v>
      </c>
      <c r="I87" s="141" t="s">
        <v>695</v>
      </c>
      <c r="J87" s="13" t="s">
        <v>497</v>
      </c>
      <c r="K87" s="242" t="s">
        <v>188</v>
      </c>
      <c r="L87" s="386">
        <v>0</v>
      </c>
      <c r="M87" s="242" t="s">
        <v>189</v>
      </c>
      <c r="N87" s="201">
        <v>0.2</v>
      </c>
      <c r="O87" s="333">
        <f>$A$9*$B$35*$C$85*$D$86*N87</f>
        <v>1.6654219999999997E-2</v>
      </c>
      <c r="P87" s="248">
        <v>0</v>
      </c>
      <c r="Q87" s="242">
        <v>10</v>
      </c>
      <c r="R87" s="202">
        <f t="shared" ref="R87:R101" si="6">100-(P87-L87)*Q87</f>
        <v>100</v>
      </c>
      <c r="S87" s="203">
        <f t="shared" si="3"/>
        <v>1.6654219999999997</v>
      </c>
      <c r="T87" s="45"/>
      <c r="U87" s="45"/>
      <c r="V87" s="42"/>
      <c r="W87" s="44"/>
    </row>
    <row r="88" spans="1:23" s="35" customFormat="1" ht="37.5" hidden="1" customHeight="1">
      <c r="A88" s="681"/>
      <c r="B88" s="625"/>
      <c r="C88" s="648"/>
      <c r="D88" s="603"/>
      <c r="E88" s="639"/>
      <c r="F88" s="657"/>
      <c r="G88" s="116"/>
      <c r="H88" s="309"/>
      <c r="I88" s="141" t="s">
        <v>350</v>
      </c>
      <c r="J88" s="13"/>
      <c r="K88" s="242" t="s">
        <v>188</v>
      </c>
      <c r="L88" s="386">
        <v>0</v>
      </c>
      <c r="M88" s="242" t="s">
        <v>189</v>
      </c>
      <c r="N88" s="201">
        <v>0</v>
      </c>
      <c r="O88" s="333">
        <f>$A$9*$B$35*$C$85*$D$86*J88*N88</f>
        <v>0</v>
      </c>
      <c r="P88" s="248">
        <v>0</v>
      </c>
      <c r="Q88" s="242">
        <v>10</v>
      </c>
      <c r="R88" s="202">
        <f t="shared" si="6"/>
        <v>100</v>
      </c>
      <c r="S88" s="203">
        <f t="shared" si="3"/>
        <v>0</v>
      </c>
      <c r="T88" s="45"/>
      <c r="U88" s="45"/>
      <c r="V88" s="42"/>
      <c r="W88" s="44"/>
    </row>
    <row r="89" spans="1:23" s="35" customFormat="1" ht="37.5" hidden="1" customHeight="1">
      <c r="A89" s="681"/>
      <c r="B89" s="625"/>
      <c r="C89" s="648"/>
      <c r="D89" s="603"/>
      <c r="E89" s="639"/>
      <c r="F89" s="657"/>
      <c r="G89" s="116"/>
      <c r="H89" s="309"/>
      <c r="I89" s="141" t="s">
        <v>352</v>
      </c>
      <c r="J89" s="13"/>
      <c r="K89" s="242" t="s">
        <v>188</v>
      </c>
      <c r="L89" s="386">
        <v>0</v>
      </c>
      <c r="M89" s="242" t="s">
        <v>189</v>
      </c>
      <c r="N89" s="201">
        <v>0</v>
      </c>
      <c r="O89" s="333">
        <f>$A$9*$B$35*$C$85*$D$86*J89*N89</f>
        <v>0</v>
      </c>
      <c r="P89" s="248">
        <v>0</v>
      </c>
      <c r="Q89" s="242">
        <v>10</v>
      </c>
      <c r="R89" s="202">
        <f t="shared" si="6"/>
        <v>100</v>
      </c>
      <c r="S89" s="203">
        <f t="shared" si="3"/>
        <v>0</v>
      </c>
      <c r="T89" s="45"/>
      <c r="U89" s="45"/>
      <c r="V89" s="42"/>
      <c r="W89" s="44"/>
    </row>
    <row r="90" spans="1:23" s="35" customFormat="1" ht="37.5" hidden="1" customHeight="1">
      <c r="A90" s="681"/>
      <c r="B90" s="625"/>
      <c r="C90" s="648"/>
      <c r="D90" s="603"/>
      <c r="E90" s="639"/>
      <c r="F90" s="657"/>
      <c r="G90" s="116"/>
      <c r="H90" s="309"/>
      <c r="I90" s="141" t="s">
        <v>498</v>
      </c>
      <c r="J90" s="13"/>
      <c r="K90" s="242" t="s">
        <v>188</v>
      </c>
      <c r="L90" s="386">
        <v>0</v>
      </c>
      <c r="M90" s="242" t="s">
        <v>189</v>
      </c>
      <c r="N90" s="201">
        <v>0</v>
      </c>
      <c r="O90" s="333">
        <f>$A$9*$B$35*$C$85*$D$86*J90*N90</f>
        <v>0</v>
      </c>
      <c r="P90" s="248">
        <v>0</v>
      </c>
      <c r="Q90" s="242">
        <v>10</v>
      </c>
      <c r="R90" s="202">
        <f t="shared" si="6"/>
        <v>100</v>
      </c>
      <c r="S90" s="203">
        <f t="shared" si="3"/>
        <v>0</v>
      </c>
      <c r="T90" s="45"/>
      <c r="U90" s="45"/>
      <c r="V90" s="42"/>
      <c r="W90" s="44"/>
    </row>
    <row r="91" spans="1:23" s="35" customFormat="1" ht="37.5" hidden="1" customHeight="1">
      <c r="A91" s="681"/>
      <c r="B91" s="625"/>
      <c r="C91" s="648"/>
      <c r="D91" s="603"/>
      <c r="E91" s="639"/>
      <c r="F91" s="657"/>
      <c r="G91" s="116"/>
      <c r="H91" s="309"/>
      <c r="I91" s="141" t="s">
        <v>499</v>
      </c>
      <c r="J91" s="13"/>
      <c r="K91" s="242" t="s">
        <v>188</v>
      </c>
      <c r="L91" s="386">
        <v>0</v>
      </c>
      <c r="M91" s="242" t="s">
        <v>189</v>
      </c>
      <c r="N91" s="201">
        <v>0</v>
      </c>
      <c r="O91" s="333">
        <f>$A$9*$B$35*$C$85*$D$86*J91*N91</f>
        <v>0</v>
      </c>
      <c r="P91" s="248">
        <v>0</v>
      </c>
      <c r="Q91" s="242">
        <v>10</v>
      </c>
      <c r="R91" s="202">
        <f t="shared" si="6"/>
        <v>100</v>
      </c>
      <c r="S91" s="203">
        <f t="shared" si="3"/>
        <v>0</v>
      </c>
      <c r="T91" s="45"/>
      <c r="U91" s="45"/>
      <c r="V91" s="42"/>
      <c r="W91" s="44"/>
    </row>
    <row r="92" spans="1:23" s="35" customFormat="1" ht="45" hidden="1" customHeight="1">
      <c r="A92" s="681"/>
      <c r="B92" s="625"/>
      <c r="C92" s="648"/>
      <c r="D92" s="603"/>
      <c r="E92" s="639"/>
      <c r="F92" s="657"/>
      <c r="G92" s="116"/>
      <c r="H92" s="309"/>
      <c r="I92" s="141" t="s">
        <v>500</v>
      </c>
      <c r="J92" s="13"/>
      <c r="K92" s="242" t="s">
        <v>188</v>
      </c>
      <c r="L92" s="386">
        <v>0</v>
      </c>
      <c r="M92" s="242" t="s">
        <v>189</v>
      </c>
      <c r="N92" s="201"/>
      <c r="O92" s="333">
        <f>$A$9*$B$35*$C$85*$D$86*J92*N92</f>
        <v>0</v>
      </c>
      <c r="P92" s="248">
        <v>0</v>
      </c>
      <c r="Q92" s="242">
        <v>10</v>
      </c>
      <c r="R92" s="202">
        <f t="shared" si="6"/>
        <v>100</v>
      </c>
      <c r="S92" s="203">
        <f t="shared" si="3"/>
        <v>0</v>
      </c>
      <c r="T92" s="45"/>
      <c r="U92" s="45"/>
      <c r="V92" s="42"/>
      <c r="W92" s="44"/>
    </row>
    <row r="93" spans="1:23" s="35" customFormat="1" ht="51" customHeight="1">
      <c r="A93" s="681"/>
      <c r="B93" s="625"/>
      <c r="C93" s="648"/>
      <c r="D93" s="603"/>
      <c r="E93" s="639"/>
      <c r="F93" s="657"/>
      <c r="G93" s="116" t="s">
        <v>821</v>
      </c>
      <c r="H93" s="310" t="s">
        <v>347</v>
      </c>
      <c r="I93" s="141" t="s">
        <v>701</v>
      </c>
      <c r="J93" s="13" t="s">
        <v>501</v>
      </c>
      <c r="K93" s="242" t="s">
        <v>188</v>
      </c>
      <c r="L93" s="386">
        <v>0</v>
      </c>
      <c r="M93" s="242" t="s">
        <v>189</v>
      </c>
      <c r="N93" s="201">
        <v>0.2</v>
      </c>
      <c r="O93" s="333">
        <f>$A$9*$B$35*$C$85*$D$86*N93</f>
        <v>1.6654219999999997E-2</v>
      </c>
      <c r="P93" s="248">
        <v>0</v>
      </c>
      <c r="Q93" s="242">
        <v>10</v>
      </c>
      <c r="R93" s="202">
        <f t="shared" si="6"/>
        <v>100</v>
      </c>
      <c r="S93" s="203">
        <f t="shared" si="3"/>
        <v>1.6654219999999997</v>
      </c>
      <c r="T93" s="45"/>
      <c r="U93" s="45"/>
      <c r="V93" s="42"/>
      <c r="W93" s="44"/>
    </row>
    <row r="94" spans="1:23" s="35" customFormat="1" ht="45.75" customHeight="1">
      <c r="A94" s="681"/>
      <c r="B94" s="625"/>
      <c r="C94" s="648"/>
      <c r="D94" s="603"/>
      <c r="E94" s="639"/>
      <c r="F94" s="657"/>
      <c r="G94" s="116" t="s">
        <v>823</v>
      </c>
      <c r="H94" s="310" t="s">
        <v>351</v>
      </c>
      <c r="I94" s="141" t="s">
        <v>704</v>
      </c>
      <c r="J94" s="13" t="s">
        <v>545</v>
      </c>
      <c r="K94" s="242" t="s">
        <v>188</v>
      </c>
      <c r="L94" s="386">
        <v>0</v>
      </c>
      <c r="M94" s="242" t="s">
        <v>189</v>
      </c>
      <c r="N94" s="201">
        <v>0.2</v>
      </c>
      <c r="O94" s="333">
        <f>$A$9*$B$35*$C$85*$D$86*N94</f>
        <v>1.6654219999999997E-2</v>
      </c>
      <c r="P94" s="248">
        <v>0</v>
      </c>
      <c r="Q94" s="242">
        <v>10</v>
      </c>
      <c r="R94" s="202">
        <f t="shared" si="6"/>
        <v>100</v>
      </c>
      <c r="S94" s="203">
        <f t="shared" si="3"/>
        <v>1.6654219999999997</v>
      </c>
      <c r="T94" s="45"/>
      <c r="U94" s="45"/>
      <c r="V94" s="42"/>
      <c r="W94" s="44"/>
    </row>
    <row r="95" spans="1:23" s="35" customFormat="1" ht="48" customHeight="1">
      <c r="A95" s="681"/>
      <c r="B95" s="625"/>
      <c r="C95" s="648"/>
      <c r="D95" s="630"/>
      <c r="E95" s="640"/>
      <c r="F95" s="610"/>
      <c r="G95" s="116" t="s">
        <v>822</v>
      </c>
      <c r="H95" s="310" t="s">
        <v>353</v>
      </c>
      <c r="I95" s="141" t="s">
        <v>706</v>
      </c>
      <c r="J95" s="13" t="s">
        <v>502</v>
      </c>
      <c r="K95" s="242" t="s">
        <v>188</v>
      </c>
      <c r="L95" s="386">
        <v>0</v>
      </c>
      <c r="M95" s="242" t="s">
        <v>189</v>
      </c>
      <c r="N95" s="201">
        <v>0.2</v>
      </c>
      <c r="O95" s="333">
        <f>$A$9*$B$35*$C$85*$D$86*N95</f>
        <v>1.6654219999999997E-2</v>
      </c>
      <c r="P95" s="248">
        <v>0</v>
      </c>
      <c r="Q95" s="242">
        <v>10</v>
      </c>
      <c r="R95" s="202">
        <f t="shared" si="6"/>
        <v>100</v>
      </c>
      <c r="S95" s="203">
        <f t="shared" si="3"/>
        <v>1.6654219999999997</v>
      </c>
      <c r="T95" s="45"/>
      <c r="U95" s="45"/>
      <c r="V95" s="42"/>
      <c r="W95" s="44"/>
    </row>
    <row r="96" spans="1:23" s="35" customFormat="1" ht="37.5" customHeight="1">
      <c r="A96" s="681"/>
      <c r="B96" s="625"/>
      <c r="C96" s="648"/>
      <c r="D96" s="612">
        <v>0.13</v>
      </c>
      <c r="E96" s="638" t="s">
        <v>148</v>
      </c>
      <c r="F96" s="641" t="s">
        <v>149</v>
      </c>
      <c r="G96" s="638" t="s">
        <v>709</v>
      </c>
      <c r="H96" s="634" t="s">
        <v>149</v>
      </c>
      <c r="I96" s="638" t="s">
        <v>710</v>
      </c>
      <c r="J96" s="644" t="s">
        <v>503</v>
      </c>
      <c r="K96" s="242" t="s">
        <v>188</v>
      </c>
      <c r="L96" s="386">
        <v>0</v>
      </c>
      <c r="M96" s="242" t="s">
        <v>189</v>
      </c>
      <c r="N96" s="201">
        <v>1</v>
      </c>
      <c r="O96" s="333">
        <f>$A$9*$B$35*$C$85*$D$96*N96</f>
        <v>1.77463E-2</v>
      </c>
      <c r="P96" s="248">
        <v>0</v>
      </c>
      <c r="Q96" s="242">
        <v>10</v>
      </c>
      <c r="R96" s="202">
        <f t="shared" si="6"/>
        <v>100</v>
      </c>
      <c r="S96" s="203">
        <f t="shared" si="3"/>
        <v>1.7746299999999999</v>
      </c>
      <c r="T96" s="45"/>
      <c r="U96" s="45"/>
      <c r="V96" s="42"/>
      <c r="W96" s="44"/>
    </row>
    <row r="97" spans="1:23" s="35" customFormat="1" ht="37.5" hidden="1" customHeight="1">
      <c r="A97" s="681"/>
      <c r="B97" s="625"/>
      <c r="C97" s="648"/>
      <c r="D97" s="603"/>
      <c r="E97" s="639"/>
      <c r="F97" s="642"/>
      <c r="G97" s="639"/>
      <c r="H97" s="634"/>
      <c r="I97" s="640"/>
      <c r="J97" s="646"/>
      <c r="K97" s="242" t="s">
        <v>188</v>
      </c>
      <c r="L97" s="386">
        <v>0</v>
      </c>
      <c r="M97" s="242" t="s">
        <v>189</v>
      </c>
      <c r="N97" s="201">
        <v>0</v>
      </c>
      <c r="O97" s="333">
        <f>$A$9*$B$35*$C$85*$D$96*J97*N97</f>
        <v>0</v>
      </c>
      <c r="P97" s="248">
        <v>0</v>
      </c>
      <c r="Q97" s="242">
        <v>10</v>
      </c>
      <c r="R97" s="202">
        <f t="shared" si="6"/>
        <v>100</v>
      </c>
      <c r="S97" s="203">
        <f t="shared" si="3"/>
        <v>0</v>
      </c>
      <c r="T97" s="45"/>
      <c r="U97" s="45"/>
      <c r="V97" s="42"/>
      <c r="W97" s="44"/>
    </row>
    <row r="98" spans="1:23" s="35" customFormat="1" ht="82.5" customHeight="1">
      <c r="A98" s="681"/>
      <c r="B98" s="625"/>
      <c r="C98" s="648"/>
      <c r="D98" s="612">
        <v>0.13</v>
      </c>
      <c r="E98" s="638" t="s">
        <v>150</v>
      </c>
      <c r="F98" s="641" t="s">
        <v>151</v>
      </c>
      <c r="G98" s="638" t="s">
        <v>717</v>
      </c>
      <c r="H98" s="641" t="s">
        <v>364</v>
      </c>
      <c r="I98" s="638" t="s">
        <v>718</v>
      </c>
      <c r="J98" s="644" t="s">
        <v>546</v>
      </c>
      <c r="K98" s="375" t="s">
        <v>846</v>
      </c>
      <c r="L98" s="386">
        <v>1</v>
      </c>
      <c r="M98" s="242" t="s">
        <v>189</v>
      </c>
      <c r="N98" s="201">
        <v>1</v>
      </c>
      <c r="O98" s="333">
        <f>$A$9*$B$35*$C$85*$D$98*N98</f>
        <v>1.77463E-2</v>
      </c>
      <c r="P98" s="248">
        <v>1</v>
      </c>
      <c r="Q98" s="242">
        <v>10</v>
      </c>
      <c r="R98" s="202">
        <f t="shared" si="6"/>
        <v>100</v>
      </c>
      <c r="S98" s="203">
        <f t="shared" si="3"/>
        <v>1.7746299999999999</v>
      </c>
      <c r="T98" s="45"/>
      <c r="U98" s="45"/>
      <c r="V98" s="42"/>
      <c r="W98" s="44"/>
    </row>
    <row r="99" spans="1:23" s="35" customFormat="1" ht="33.950000000000003" hidden="1" customHeight="1">
      <c r="A99" s="681"/>
      <c r="B99" s="625"/>
      <c r="C99" s="648"/>
      <c r="D99" s="603"/>
      <c r="E99" s="639"/>
      <c r="F99" s="642"/>
      <c r="G99" s="639"/>
      <c r="H99" s="642"/>
      <c r="I99" s="639"/>
      <c r="J99" s="645"/>
      <c r="K99" s="242" t="s">
        <v>188</v>
      </c>
      <c r="L99" s="386">
        <v>0</v>
      </c>
      <c r="M99" s="242" t="s">
        <v>189</v>
      </c>
      <c r="N99" s="201">
        <v>0</v>
      </c>
      <c r="O99" s="333">
        <f>$A$9*$B$35*$C$85*$D$98*J99*N99</f>
        <v>0</v>
      </c>
      <c r="P99" s="248">
        <v>0</v>
      </c>
      <c r="Q99" s="242">
        <v>10</v>
      </c>
      <c r="R99" s="202">
        <f t="shared" si="6"/>
        <v>100</v>
      </c>
      <c r="S99" s="203">
        <f t="shared" si="3"/>
        <v>0</v>
      </c>
      <c r="T99" s="45"/>
      <c r="U99" s="45"/>
      <c r="V99" s="42"/>
      <c r="W99" s="44"/>
    </row>
    <row r="100" spans="1:23" s="35" customFormat="1" ht="51" hidden="1" customHeight="1">
      <c r="A100" s="681"/>
      <c r="B100" s="625"/>
      <c r="C100" s="648"/>
      <c r="D100" s="630"/>
      <c r="E100" s="640"/>
      <c r="F100" s="643"/>
      <c r="G100" s="640"/>
      <c r="H100" s="643"/>
      <c r="I100" s="640"/>
      <c r="J100" s="646"/>
      <c r="K100" s="242" t="s">
        <v>188</v>
      </c>
      <c r="L100" s="386">
        <v>0</v>
      </c>
      <c r="M100" s="242" t="s">
        <v>189</v>
      </c>
      <c r="N100" s="201">
        <v>0</v>
      </c>
      <c r="O100" s="333">
        <f>$A$9*$B$35*$C$85*$D$98*J100*N100</f>
        <v>0</v>
      </c>
      <c r="P100" s="248">
        <v>0</v>
      </c>
      <c r="Q100" s="242">
        <v>10</v>
      </c>
      <c r="R100" s="202">
        <f t="shared" si="6"/>
        <v>100</v>
      </c>
      <c r="S100" s="203">
        <f t="shared" si="3"/>
        <v>0</v>
      </c>
      <c r="T100" s="45"/>
      <c r="U100" s="45"/>
      <c r="V100" s="42"/>
      <c r="W100" s="44"/>
    </row>
    <row r="101" spans="1:23" s="35" customFormat="1" ht="38.25" customHeight="1">
      <c r="A101" s="681"/>
      <c r="B101" s="625"/>
      <c r="C101" s="648"/>
      <c r="D101" s="612">
        <v>0.13</v>
      </c>
      <c r="E101" s="638" t="s">
        <v>152</v>
      </c>
      <c r="F101" s="641" t="s">
        <v>153</v>
      </c>
      <c r="G101" s="638" t="s">
        <v>817</v>
      </c>
      <c r="H101" s="641" t="s">
        <v>153</v>
      </c>
      <c r="I101" s="638" t="s">
        <v>719</v>
      </c>
      <c r="J101" s="641" t="s">
        <v>504</v>
      </c>
      <c r="K101" s="242" t="s">
        <v>188</v>
      </c>
      <c r="L101" s="386">
        <v>0</v>
      </c>
      <c r="M101" s="242" t="s">
        <v>189</v>
      </c>
      <c r="N101" s="201">
        <v>1</v>
      </c>
      <c r="O101" s="333">
        <f>$A$9*$B$35*$C$85*$D$101*N101</f>
        <v>1.77463E-2</v>
      </c>
      <c r="P101" s="248">
        <v>0</v>
      </c>
      <c r="Q101" s="242">
        <v>10</v>
      </c>
      <c r="R101" s="202">
        <f t="shared" si="6"/>
        <v>100</v>
      </c>
      <c r="S101" s="203">
        <f t="shared" si="3"/>
        <v>1.7746299999999999</v>
      </c>
      <c r="T101" s="45"/>
      <c r="U101" s="45"/>
      <c r="V101" s="42"/>
      <c r="W101" s="44"/>
    </row>
    <row r="102" spans="1:23" s="35" customFormat="1" ht="34.5" hidden="1" customHeight="1">
      <c r="A102" s="681"/>
      <c r="B102" s="625"/>
      <c r="C102" s="648"/>
      <c r="D102" s="603"/>
      <c r="E102" s="639"/>
      <c r="F102" s="642"/>
      <c r="G102" s="639"/>
      <c r="H102" s="642"/>
      <c r="I102" s="639"/>
      <c r="J102" s="642"/>
      <c r="K102" s="242" t="s">
        <v>188</v>
      </c>
      <c r="L102" s="386">
        <v>0</v>
      </c>
      <c r="M102" s="242" t="s">
        <v>37</v>
      </c>
      <c r="N102" s="201">
        <v>0</v>
      </c>
      <c r="O102" s="333">
        <f>$A$9*$B$35*$C$85*$D$101*J102*N102</f>
        <v>0</v>
      </c>
      <c r="P102" s="248">
        <v>0</v>
      </c>
      <c r="Q102" s="109"/>
      <c r="R102" s="202">
        <f>100-(P102-L102)*10</f>
        <v>100</v>
      </c>
      <c r="S102" s="203">
        <f t="shared" si="3"/>
        <v>0</v>
      </c>
      <c r="T102" s="45"/>
      <c r="U102" s="45"/>
      <c r="V102" s="42"/>
      <c r="W102" s="44"/>
    </row>
    <row r="103" spans="1:23" s="35" customFormat="1" ht="34.5" hidden="1" customHeight="1">
      <c r="A103" s="681"/>
      <c r="B103" s="625"/>
      <c r="C103" s="648"/>
      <c r="D103" s="603"/>
      <c r="E103" s="639"/>
      <c r="F103" s="642"/>
      <c r="G103" s="639"/>
      <c r="H103" s="642"/>
      <c r="I103" s="639"/>
      <c r="J103" s="642"/>
      <c r="K103" s="242" t="s">
        <v>188</v>
      </c>
      <c r="L103" s="386">
        <v>0</v>
      </c>
      <c r="M103" s="242" t="s">
        <v>37</v>
      </c>
      <c r="N103" s="201">
        <v>0</v>
      </c>
      <c r="O103" s="333">
        <f>$A$9*$B$35*$C$85*$D$101*J103*N103</f>
        <v>0</v>
      </c>
      <c r="P103" s="248">
        <v>0</v>
      </c>
      <c r="Q103" s="109"/>
      <c r="R103" s="202">
        <f>100-(P103-L103)*10</f>
        <v>100</v>
      </c>
      <c r="S103" s="203">
        <f t="shared" si="3"/>
        <v>0</v>
      </c>
      <c r="T103" s="45"/>
      <c r="U103" s="45"/>
      <c r="V103" s="42"/>
      <c r="W103" s="44"/>
    </row>
    <row r="104" spans="1:23" s="35" customFormat="1" ht="34.5" hidden="1" customHeight="1">
      <c r="A104" s="681"/>
      <c r="B104" s="625"/>
      <c r="C104" s="648"/>
      <c r="D104" s="603"/>
      <c r="E104" s="639"/>
      <c r="F104" s="642"/>
      <c r="G104" s="639"/>
      <c r="H104" s="642"/>
      <c r="I104" s="639"/>
      <c r="J104" s="642"/>
      <c r="K104" s="242" t="s">
        <v>188</v>
      </c>
      <c r="L104" s="386">
        <v>0</v>
      </c>
      <c r="M104" s="242" t="s">
        <v>37</v>
      </c>
      <c r="N104" s="201">
        <v>0</v>
      </c>
      <c r="O104" s="333">
        <f>$A$9*$B$35*$C$85*$D$101*J104*N104</f>
        <v>0</v>
      </c>
      <c r="P104" s="248">
        <v>0</v>
      </c>
      <c r="Q104" s="109"/>
      <c r="R104" s="202">
        <f>100-(P104-L104)*10</f>
        <v>100</v>
      </c>
      <c r="S104" s="203">
        <f t="shared" si="3"/>
        <v>0</v>
      </c>
      <c r="T104" s="45"/>
      <c r="U104" s="45"/>
      <c r="V104" s="42"/>
      <c r="W104" s="44"/>
    </row>
    <row r="105" spans="1:23" s="35" customFormat="1" ht="28.5" hidden="1" customHeight="1">
      <c r="A105" s="681"/>
      <c r="B105" s="625"/>
      <c r="C105" s="648"/>
      <c r="D105" s="630"/>
      <c r="E105" s="640"/>
      <c r="F105" s="643"/>
      <c r="G105" s="640"/>
      <c r="H105" s="643"/>
      <c r="I105" s="640"/>
      <c r="J105" s="643"/>
      <c r="K105" s="242" t="s">
        <v>188</v>
      </c>
      <c r="L105" s="386">
        <v>0</v>
      </c>
      <c r="M105" s="242" t="s">
        <v>37</v>
      </c>
      <c r="N105" s="201">
        <v>0</v>
      </c>
      <c r="O105" s="333">
        <f>$A$9*$B$35*$C$85*$D$101*J105*N105</f>
        <v>0</v>
      </c>
      <c r="P105" s="248">
        <v>0</v>
      </c>
      <c r="Q105" s="109"/>
      <c r="R105" s="202">
        <f>100-(P105-L105)*10</f>
        <v>100</v>
      </c>
      <c r="S105" s="203">
        <f t="shared" si="3"/>
        <v>0</v>
      </c>
      <c r="T105" s="45"/>
      <c r="U105" s="45"/>
      <c r="V105" s="42"/>
      <c r="W105" s="44"/>
    </row>
    <row r="106" spans="1:23" s="60" customFormat="1" ht="18.95" customHeight="1">
      <c r="A106" s="681"/>
      <c r="B106" s="625"/>
      <c r="C106" s="647">
        <v>0.32</v>
      </c>
      <c r="D106" s="243"/>
      <c r="E106" s="216" t="s">
        <v>237</v>
      </c>
      <c r="F106" s="650" t="s">
        <v>205</v>
      </c>
      <c r="G106" s="651"/>
      <c r="H106" s="651"/>
      <c r="I106" s="651"/>
      <c r="J106" s="651"/>
      <c r="K106" s="651"/>
      <c r="L106" s="651"/>
      <c r="M106" s="652"/>
      <c r="N106" s="231"/>
      <c r="O106" s="334"/>
      <c r="P106" s="120"/>
      <c r="Q106" s="120"/>
      <c r="R106" s="120"/>
      <c r="S106" s="240"/>
      <c r="T106" s="244"/>
      <c r="U106" s="244"/>
      <c r="V106" s="245"/>
      <c r="W106" s="246"/>
    </row>
    <row r="107" spans="1:23" s="35" customFormat="1" ht="42.75" customHeight="1">
      <c r="A107" s="681"/>
      <c r="B107" s="625"/>
      <c r="C107" s="648"/>
      <c r="D107" s="612">
        <v>0.51</v>
      </c>
      <c r="E107" s="638" t="s">
        <v>154</v>
      </c>
      <c r="F107" s="641" t="s">
        <v>155</v>
      </c>
      <c r="G107" s="108" t="s">
        <v>373</v>
      </c>
      <c r="H107" s="109" t="s">
        <v>374</v>
      </c>
      <c r="I107" s="141" t="s">
        <v>725</v>
      </c>
      <c r="J107" s="641" t="s">
        <v>505</v>
      </c>
      <c r="K107" s="242" t="s">
        <v>188</v>
      </c>
      <c r="L107" s="386">
        <v>0</v>
      </c>
      <c r="M107" s="242" t="s">
        <v>189</v>
      </c>
      <c r="N107" s="201">
        <v>0.16</v>
      </c>
      <c r="O107" s="333">
        <f>$A$9*$B$35*$C$106*$D$107*N107</f>
        <v>1.6202496E-2</v>
      </c>
      <c r="P107" s="248">
        <v>0</v>
      </c>
      <c r="Q107" s="242">
        <v>10</v>
      </c>
      <c r="R107" s="202">
        <f t="shared" ref="R107:R128" si="7">100-(P107-L107)*Q107</f>
        <v>100</v>
      </c>
      <c r="S107" s="203">
        <f t="shared" si="3"/>
        <v>1.6202496</v>
      </c>
      <c r="T107" s="45"/>
      <c r="U107" s="45"/>
      <c r="V107" s="42"/>
      <c r="W107" s="44"/>
    </row>
    <row r="108" spans="1:23" s="35" customFormat="1" ht="42.75" hidden="1" customHeight="1">
      <c r="A108" s="681"/>
      <c r="B108" s="625"/>
      <c r="C108" s="648"/>
      <c r="D108" s="603"/>
      <c r="E108" s="639"/>
      <c r="F108" s="642"/>
      <c r="G108" s="108" t="s">
        <v>506</v>
      </c>
      <c r="H108" s="109"/>
      <c r="I108" s="141"/>
      <c r="J108" s="642"/>
      <c r="K108" s="242" t="s">
        <v>188</v>
      </c>
      <c r="L108" s="386">
        <v>0</v>
      </c>
      <c r="M108" s="242" t="s">
        <v>189</v>
      </c>
      <c r="N108" s="201">
        <v>0</v>
      </c>
      <c r="O108" s="333">
        <f>$A$9*$B$35*$C$106*$D$107*J108*N108</f>
        <v>0</v>
      </c>
      <c r="P108" s="248">
        <v>0</v>
      </c>
      <c r="Q108" s="242">
        <v>10</v>
      </c>
      <c r="R108" s="202">
        <f t="shared" si="7"/>
        <v>100</v>
      </c>
      <c r="S108" s="203">
        <f t="shared" si="3"/>
        <v>0</v>
      </c>
      <c r="T108" s="45"/>
      <c r="U108" s="45"/>
      <c r="V108" s="42"/>
      <c r="W108" s="44"/>
    </row>
    <row r="109" spans="1:23" s="35" customFormat="1" ht="42.75" hidden="1" customHeight="1">
      <c r="A109" s="681"/>
      <c r="B109" s="625"/>
      <c r="C109" s="648"/>
      <c r="D109" s="603"/>
      <c r="E109" s="639"/>
      <c r="F109" s="642"/>
      <c r="G109" s="108" t="s">
        <v>507</v>
      </c>
      <c r="H109" s="109"/>
      <c r="I109" s="141"/>
      <c r="J109" s="642"/>
      <c r="K109" s="242" t="s">
        <v>188</v>
      </c>
      <c r="L109" s="386">
        <v>0</v>
      </c>
      <c r="M109" s="242" t="s">
        <v>189</v>
      </c>
      <c r="N109" s="201">
        <v>0</v>
      </c>
      <c r="O109" s="333">
        <f>$A$9*$B$35*$C$106*$D$107*J109*N109</f>
        <v>0</v>
      </c>
      <c r="P109" s="248">
        <v>0</v>
      </c>
      <c r="Q109" s="242">
        <v>10</v>
      </c>
      <c r="R109" s="202">
        <f t="shared" si="7"/>
        <v>100</v>
      </c>
      <c r="S109" s="203">
        <f t="shared" si="3"/>
        <v>0</v>
      </c>
      <c r="T109" s="45"/>
      <c r="U109" s="45"/>
      <c r="V109" s="42"/>
      <c r="W109" s="44"/>
    </row>
    <row r="110" spans="1:23" s="35" customFormat="1" ht="42.75" hidden="1" customHeight="1">
      <c r="A110" s="681"/>
      <c r="B110" s="625"/>
      <c r="C110" s="648"/>
      <c r="D110" s="603"/>
      <c r="E110" s="639"/>
      <c r="F110" s="642"/>
      <c r="G110" s="108" t="s">
        <v>508</v>
      </c>
      <c r="H110" s="109"/>
      <c r="I110" s="141"/>
      <c r="J110" s="642"/>
      <c r="K110" s="242" t="s">
        <v>188</v>
      </c>
      <c r="L110" s="386">
        <v>0</v>
      </c>
      <c r="M110" s="242" t="s">
        <v>189</v>
      </c>
      <c r="N110" s="201">
        <v>0</v>
      </c>
      <c r="O110" s="333">
        <f>$A$9*$B$35*$C$106*$D$107*J110*N110</f>
        <v>0</v>
      </c>
      <c r="P110" s="248">
        <v>0</v>
      </c>
      <c r="Q110" s="242">
        <v>10</v>
      </c>
      <c r="R110" s="202">
        <f t="shared" si="7"/>
        <v>100</v>
      </c>
      <c r="S110" s="203">
        <f t="shared" si="3"/>
        <v>0</v>
      </c>
      <c r="T110" s="45"/>
      <c r="U110" s="45"/>
      <c r="V110" s="42"/>
      <c r="W110" s="44"/>
    </row>
    <row r="111" spans="1:23" s="35" customFormat="1" ht="42.75" hidden="1" customHeight="1">
      <c r="A111" s="681"/>
      <c r="B111" s="625"/>
      <c r="C111" s="648"/>
      <c r="D111" s="603"/>
      <c r="E111" s="639"/>
      <c r="F111" s="642"/>
      <c r="G111" s="108" t="s">
        <v>388</v>
      </c>
      <c r="H111" s="109"/>
      <c r="I111" s="141"/>
      <c r="J111" s="643"/>
      <c r="K111" s="242" t="s">
        <v>188</v>
      </c>
      <c r="L111" s="386">
        <v>0</v>
      </c>
      <c r="M111" s="242" t="s">
        <v>189</v>
      </c>
      <c r="N111" s="201">
        <v>0</v>
      </c>
      <c r="O111" s="333">
        <f>$A$9*$B$35*$C$106*$D$107*J111*N111</f>
        <v>0</v>
      </c>
      <c r="P111" s="248">
        <v>0</v>
      </c>
      <c r="Q111" s="242">
        <v>10</v>
      </c>
      <c r="R111" s="202">
        <f t="shared" si="7"/>
        <v>100</v>
      </c>
      <c r="S111" s="203">
        <f t="shared" si="3"/>
        <v>0</v>
      </c>
      <c r="T111" s="45"/>
      <c r="U111" s="45"/>
      <c r="V111" s="42"/>
      <c r="W111" s="44"/>
    </row>
    <row r="112" spans="1:23" s="35" customFormat="1" ht="48" customHeight="1">
      <c r="A112" s="681"/>
      <c r="B112" s="625"/>
      <c r="C112" s="648"/>
      <c r="D112" s="603"/>
      <c r="E112" s="639"/>
      <c r="F112" s="642"/>
      <c r="G112" s="108" t="s">
        <v>381</v>
      </c>
      <c r="H112" s="109" t="s">
        <v>382</v>
      </c>
      <c r="I112" s="395" t="s">
        <v>731</v>
      </c>
      <c r="J112" s="423" t="s">
        <v>509</v>
      </c>
      <c r="K112" s="394" t="s">
        <v>188</v>
      </c>
      <c r="L112" s="424">
        <v>0</v>
      </c>
      <c r="M112" s="394" t="s">
        <v>189</v>
      </c>
      <c r="N112" s="425">
        <v>0.16</v>
      </c>
      <c r="O112" s="426">
        <f>$A$9*$B$35*$C$106*$D$107*N112</f>
        <v>1.6202496E-2</v>
      </c>
      <c r="P112" s="427">
        <v>0</v>
      </c>
      <c r="Q112" s="394">
        <v>10</v>
      </c>
      <c r="R112" s="428">
        <f>100-(P112-L112)*Q112</f>
        <v>100</v>
      </c>
      <c r="S112" s="429">
        <f t="shared" si="3"/>
        <v>1.6202496</v>
      </c>
      <c r="T112" s="430"/>
      <c r="U112" s="430"/>
      <c r="V112" s="431"/>
      <c r="W112" s="432"/>
    </row>
    <row r="113" spans="1:23" s="35" customFormat="1" ht="42.75" customHeight="1">
      <c r="A113" s="681"/>
      <c r="B113" s="625"/>
      <c r="C113" s="648"/>
      <c r="D113" s="603"/>
      <c r="E113" s="639"/>
      <c r="F113" s="642"/>
      <c r="G113" s="108" t="s">
        <v>384</v>
      </c>
      <c r="H113" s="109" t="s">
        <v>385</v>
      </c>
      <c r="I113" s="141" t="s">
        <v>732</v>
      </c>
      <c r="J113" s="299" t="s">
        <v>510</v>
      </c>
      <c r="K113" s="242" t="s">
        <v>188</v>
      </c>
      <c r="L113" s="386">
        <v>0</v>
      </c>
      <c r="M113" s="242" t="s">
        <v>189</v>
      </c>
      <c r="N113" s="201">
        <v>0.17</v>
      </c>
      <c r="O113" s="333">
        <f>$A$9*$B$35*$C$106*$D$107*N113</f>
        <v>1.7215152000000001E-2</v>
      </c>
      <c r="P113" s="248">
        <v>0</v>
      </c>
      <c r="Q113" s="242">
        <v>10</v>
      </c>
      <c r="R113" s="202">
        <f>100-(P113-L113)*Q113</f>
        <v>100</v>
      </c>
      <c r="S113" s="203">
        <f t="shared" si="3"/>
        <v>1.7215152</v>
      </c>
      <c r="T113" s="45"/>
      <c r="U113" s="45"/>
      <c r="V113" s="42"/>
      <c r="W113" s="44"/>
    </row>
    <row r="114" spans="1:23" s="35" customFormat="1" ht="48.75" customHeight="1">
      <c r="A114" s="681"/>
      <c r="B114" s="625"/>
      <c r="C114" s="648"/>
      <c r="D114" s="603"/>
      <c r="E114" s="639"/>
      <c r="F114" s="642"/>
      <c r="G114" s="108" t="s">
        <v>386</v>
      </c>
      <c r="H114" s="109" t="s">
        <v>387</v>
      </c>
      <c r="I114" s="141" t="s">
        <v>733</v>
      </c>
      <c r="J114" s="122" t="s">
        <v>511</v>
      </c>
      <c r="K114" s="242" t="s">
        <v>188</v>
      </c>
      <c r="L114" s="386">
        <v>0</v>
      </c>
      <c r="M114" s="242" t="s">
        <v>189</v>
      </c>
      <c r="N114" s="201">
        <v>0.17</v>
      </c>
      <c r="O114" s="333">
        <f>$A$9*$B$35*$C$106*$D$107*N114</f>
        <v>1.7215152000000001E-2</v>
      </c>
      <c r="P114" s="248">
        <v>0</v>
      </c>
      <c r="Q114" s="242">
        <v>10</v>
      </c>
      <c r="R114" s="202">
        <f>100-(P114-L114)*Q114</f>
        <v>100</v>
      </c>
      <c r="S114" s="203">
        <f t="shared" si="3"/>
        <v>1.7215152</v>
      </c>
      <c r="T114" s="45"/>
      <c r="U114" s="45"/>
      <c r="V114" s="42"/>
      <c r="W114" s="44"/>
    </row>
    <row r="115" spans="1:23" s="35" customFormat="1" ht="50.25" customHeight="1">
      <c r="A115" s="681"/>
      <c r="B115" s="625"/>
      <c r="C115" s="648"/>
      <c r="D115" s="603"/>
      <c r="E115" s="639"/>
      <c r="F115" s="642"/>
      <c r="G115" s="108" t="s">
        <v>734</v>
      </c>
      <c r="H115" s="109" t="s">
        <v>389</v>
      </c>
      <c r="I115" s="141" t="s">
        <v>735</v>
      </c>
      <c r="J115" s="299" t="s">
        <v>547</v>
      </c>
      <c r="K115" s="242" t="s">
        <v>188</v>
      </c>
      <c r="L115" s="386">
        <v>0</v>
      </c>
      <c r="M115" s="242" t="s">
        <v>189</v>
      </c>
      <c r="N115" s="201">
        <v>0.17</v>
      </c>
      <c r="O115" s="333">
        <f>$A$9*$B$35*$C$106*$D$107*N115</f>
        <v>1.7215152000000001E-2</v>
      </c>
      <c r="P115" s="248">
        <v>0</v>
      </c>
      <c r="Q115" s="242">
        <v>10</v>
      </c>
      <c r="R115" s="202">
        <f>100-(P115-L115)*Q115</f>
        <v>100</v>
      </c>
      <c r="S115" s="203">
        <f t="shared" si="3"/>
        <v>1.7215152</v>
      </c>
      <c r="T115" s="45"/>
      <c r="U115" s="45"/>
      <c r="V115" s="42"/>
      <c r="W115" s="44"/>
    </row>
    <row r="116" spans="1:23" s="35" customFormat="1" ht="42.75" customHeight="1">
      <c r="A116" s="681"/>
      <c r="B116" s="625"/>
      <c r="C116" s="648"/>
      <c r="D116" s="630"/>
      <c r="E116" s="640"/>
      <c r="F116" s="643"/>
      <c r="G116" s="108" t="s">
        <v>738</v>
      </c>
      <c r="H116" s="109" t="s">
        <v>390</v>
      </c>
      <c r="I116" s="141" t="s">
        <v>739</v>
      </c>
      <c r="J116" s="299" t="s">
        <v>512</v>
      </c>
      <c r="K116" s="242" t="s">
        <v>188</v>
      </c>
      <c r="L116" s="386">
        <v>0</v>
      </c>
      <c r="M116" s="242" t="s">
        <v>189</v>
      </c>
      <c r="N116" s="201">
        <v>0.17</v>
      </c>
      <c r="O116" s="333">
        <f>$A$9*$B$35*$C$106*$D$107*N116</f>
        <v>1.7215152000000001E-2</v>
      </c>
      <c r="P116" s="248">
        <v>0</v>
      </c>
      <c r="Q116" s="242">
        <v>10</v>
      </c>
      <c r="R116" s="202">
        <f>100-(P116-L116)*Q116</f>
        <v>100</v>
      </c>
      <c r="S116" s="203">
        <f t="shared" si="3"/>
        <v>1.7215152</v>
      </c>
      <c r="T116" s="45"/>
      <c r="U116" s="45"/>
      <c r="V116" s="42"/>
      <c r="W116" s="44"/>
    </row>
    <row r="117" spans="1:23" s="35" customFormat="1" ht="66.75" customHeight="1">
      <c r="A117" s="681"/>
      <c r="B117" s="625"/>
      <c r="C117" s="648"/>
      <c r="D117" s="300">
        <v>0.08</v>
      </c>
      <c r="E117" s="116" t="s">
        <v>85</v>
      </c>
      <c r="F117" s="242" t="s">
        <v>86</v>
      </c>
      <c r="G117" s="116" t="s">
        <v>746</v>
      </c>
      <c r="H117" s="242" t="s">
        <v>86</v>
      </c>
      <c r="I117" s="116" t="s">
        <v>747</v>
      </c>
      <c r="J117" s="242" t="s">
        <v>548</v>
      </c>
      <c r="K117" s="242" t="s">
        <v>188</v>
      </c>
      <c r="L117" s="386">
        <v>0</v>
      </c>
      <c r="M117" s="242" t="s">
        <v>189</v>
      </c>
      <c r="N117" s="201">
        <v>1</v>
      </c>
      <c r="O117" s="333">
        <f>$A$9*$B$35*$C$106*$D$117*N117</f>
        <v>1.5884799999999998E-2</v>
      </c>
      <c r="P117" s="248">
        <v>0</v>
      </c>
      <c r="Q117" s="242">
        <v>10</v>
      </c>
      <c r="R117" s="202">
        <f t="shared" si="7"/>
        <v>100</v>
      </c>
      <c r="S117" s="203">
        <f t="shared" si="3"/>
        <v>1.5884799999999997</v>
      </c>
      <c r="T117" s="45"/>
      <c r="U117" s="45"/>
      <c r="V117" s="42"/>
      <c r="W117" s="44"/>
    </row>
    <row r="118" spans="1:23" s="35" customFormat="1" ht="52.5" customHeight="1">
      <c r="A118" s="681"/>
      <c r="B118" s="625"/>
      <c r="C118" s="648"/>
      <c r="D118" s="612">
        <v>0.25</v>
      </c>
      <c r="E118" s="638" t="s">
        <v>156</v>
      </c>
      <c r="F118" s="641" t="s">
        <v>157</v>
      </c>
      <c r="G118" s="116" t="s">
        <v>750</v>
      </c>
      <c r="H118" s="634" t="s">
        <v>399</v>
      </c>
      <c r="I118" s="633" t="s">
        <v>751</v>
      </c>
      <c r="J118" s="634" t="s">
        <v>513</v>
      </c>
      <c r="K118" s="242" t="s">
        <v>188</v>
      </c>
      <c r="L118" s="386">
        <v>0</v>
      </c>
      <c r="M118" s="242" t="s">
        <v>189</v>
      </c>
      <c r="N118" s="201">
        <v>0.33</v>
      </c>
      <c r="O118" s="333">
        <f>$A$9*$B$35*$C$106*$D$118*N118</f>
        <v>1.6381199999999999E-2</v>
      </c>
      <c r="P118" s="248">
        <v>0</v>
      </c>
      <c r="Q118" s="242">
        <v>10</v>
      </c>
      <c r="R118" s="202">
        <f t="shared" si="7"/>
        <v>100</v>
      </c>
      <c r="S118" s="203">
        <f t="shared" si="3"/>
        <v>1.6381199999999998</v>
      </c>
      <c r="T118" s="45"/>
      <c r="U118" s="45"/>
      <c r="V118" s="42"/>
      <c r="W118" s="44"/>
    </row>
    <row r="119" spans="1:23" s="35" customFormat="1" ht="38.25" hidden="1" customHeight="1">
      <c r="A119" s="681"/>
      <c r="B119" s="625"/>
      <c r="C119" s="648"/>
      <c r="D119" s="603"/>
      <c r="E119" s="639"/>
      <c r="F119" s="642"/>
      <c r="G119" s="116" t="s">
        <v>401</v>
      </c>
      <c r="H119" s="634"/>
      <c r="I119" s="633"/>
      <c r="J119" s="634"/>
      <c r="K119" s="242" t="s">
        <v>188</v>
      </c>
      <c r="L119" s="386">
        <v>0</v>
      </c>
      <c r="M119" s="242" t="s">
        <v>189</v>
      </c>
      <c r="N119" s="201">
        <v>0</v>
      </c>
      <c r="O119" s="333">
        <f>$A$9*$B$35*$C$106*$D$118*J119*N119</f>
        <v>0</v>
      </c>
      <c r="P119" s="248">
        <v>0</v>
      </c>
      <c r="Q119" s="242">
        <v>10</v>
      </c>
      <c r="R119" s="202">
        <f t="shared" si="7"/>
        <v>100</v>
      </c>
      <c r="S119" s="203">
        <f t="shared" si="3"/>
        <v>0</v>
      </c>
      <c r="T119" s="45"/>
      <c r="U119" s="45"/>
      <c r="V119" s="42"/>
      <c r="W119" s="44"/>
    </row>
    <row r="120" spans="1:23" s="35" customFormat="1" ht="38.25" hidden="1" customHeight="1">
      <c r="A120" s="681"/>
      <c r="B120" s="625"/>
      <c r="C120" s="648"/>
      <c r="D120" s="603"/>
      <c r="E120" s="639"/>
      <c r="F120" s="642"/>
      <c r="G120" s="116" t="s">
        <v>404</v>
      </c>
      <c r="H120" s="634"/>
      <c r="I120" s="633"/>
      <c r="J120" s="634"/>
      <c r="K120" s="242" t="s">
        <v>188</v>
      </c>
      <c r="L120" s="386">
        <v>0</v>
      </c>
      <c r="M120" s="242" t="s">
        <v>189</v>
      </c>
      <c r="N120" s="201">
        <v>0</v>
      </c>
      <c r="O120" s="333">
        <f>$A$9*$B$35*$C$106*$D$118*J120*N120</f>
        <v>0</v>
      </c>
      <c r="P120" s="248">
        <v>0</v>
      </c>
      <c r="Q120" s="242">
        <v>10</v>
      </c>
      <c r="R120" s="202">
        <f t="shared" si="7"/>
        <v>100</v>
      </c>
      <c r="S120" s="203">
        <f t="shared" ref="S120:S167" si="8">R120*O120</f>
        <v>0</v>
      </c>
      <c r="T120" s="45"/>
      <c r="U120" s="45"/>
      <c r="V120" s="42"/>
      <c r="W120" s="44"/>
    </row>
    <row r="121" spans="1:23" s="35" customFormat="1" ht="38.25" hidden="1" customHeight="1">
      <c r="A121" s="681"/>
      <c r="B121" s="625"/>
      <c r="C121" s="648"/>
      <c r="D121" s="603"/>
      <c r="E121" s="639"/>
      <c r="F121" s="642"/>
      <c r="G121" s="116" t="s">
        <v>514</v>
      </c>
      <c r="H121" s="634"/>
      <c r="I121" s="633"/>
      <c r="J121" s="634"/>
      <c r="K121" s="242" t="s">
        <v>188</v>
      </c>
      <c r="L121" s="386">
        <v>0</v>
      </c>
      <c r="M121" s="242" t="s">
        <v>189</v>
      </c>
      <c r="N121" s="201">
        <v>0</v>
      </c>
      <c r="O121" s="333">
        <f>$A$9*$B$35*$C$106*$D$118*J121*N121</f>
        <v>0</v>
      </c>
      <c r="P121" s="248">
        <v>0</v>
      </c>
      <c r="Q121" s="242">
        <v>10</v>
      </c>
      <c r="R121" s="202">
        <f t="shared" si="7"/>
        <v>100</v>
      </c>
      <c r="S121" s="203">
        <f t="shared" si="8"/>
        <v>0</v>
      </c>
      <c r="T121" s="45"/>
      <c r="U121" s="45"/>
      <c r="V121" s="42"/>
      <c r="W121" s="44"/>
    </row>
    <row r="122" spans="1:23" s="35" customFormat="1" ht="38.25" customHeight="1">
      <c r="A122" s="681"/>
      <c r="B122" s="625"/>
      <c r="C122" s="648"/>
      <c r="D122" s="603"/>
      <c r="E122" s="639"/>
      <c r="F122" s="642"/>
      <c r="G122" s="116" t="s">
        <v>752</v>
      </c>
      <c r="H122" s="242" t="s">
        <v>402</v>
      </c>
      <c r="I122" s="116" t="s">
        <v>753</v>
      </c>
      <c r="J122" s="242" t="s">
        <v>515</v>
      </c>
      <c r="K122" s="242" t="s">
        <v>188</v>
      </c>
      <c r="L122" s="386">
        <v>0</v>
      </c>
      <c r="M122" s="242" t="s">
        <v>189</v>
      </c>
      <c r="N122" s="201">
        <v>0.33</v>
      </c>
      <c r="O122" s="333">
        <f>$A$9*$B$35*$C$106*$D$118*N122</f>
        <v>1.6381199999999999E-2</v>
      </c>
      <c r="P122" s="248">
        <v>0</v>
      </c>
      <c r="Q122" s="242">
        <v>10</v>
      </c>
      <c r="R122" s="202">
        <f>100-(P122-L122)*Q122</f>
        <v>100</v>
      </c>
      <c r="S122" s="203">
        <f t="shared" si="8"/>
        <v>1.6381199999999998</v>
      </c>
      <c r="T122" s="45"/>
      <c r="U122" s="45"/>
      <c r="V122" s="42"/>
      <c r="W122" s="44"/>
    </row>
    <row r="123" spans="1:23" s="35" customFormat="1" ht="63" customHeight="1">
      <c r="A123" s="681"/>
      <c r="B123" s="625"/>
      <c r="C123" s="648"/>
      <c r="D123" s="630"/>
      <c r="E123" s="640"/>
      <c r="F123" s="643"/>
      <c r="G123" s="116" t="s">
        <v>754</v>
      </c>
      <c r="H123" s="242" t="s">
        <v>405</v>
      </c>
      <c r="I123" s="116" t="s">
        <v>755</v>
      </c>
      <c r="J123" s="242" t="s">
        <v>516</v>
      </c>
      <c r="K123" s="242" t="s">
        <v>188</v>
      </c>
      <c r="L123" s="386">
        <v>0</v>
      </c>
      <c r="M123" s="242" t="s">
        <v>189</v>
      </c>
      <c r="N123" s="201">
        <v>0.34</v>
      </c>
      <c r="O123" s="333">
        <f>$A$9*$B$35*$C$106*$D$118*N123</f>
        <v>1.68776E-2</v>
      </c>
      <c r="P123" s="248">
        <v>0</v>
      </c>
      <c r="Q123" s="242">
        <v>10</v>
      </c>
      <c r="R123" s="202">
        <f>100-(P123-L123)*Q123</f>
        <v>100</v>
      </c>
      <c r="S123" s="203">
        <f t="shared" si="8"/>
        <v>1.6877599999999999</v>
      </c>
      <c r="T123" s="45"/>
      <c r="U123" s="45"/>
      <c r="V123" s="42"/>
      <c r="W123" s="44"/>
    </row>
    <row r="124" spans="1:23" s="35" customFormat="1" ht="47.25" customHeight="1">
      <c r="A124" s="681"/>
      <c r="B124" s="625"/>
      <c r="C124" s="648"/>
      <c r="D124" s="612">
        <v>0.08</v>
      </c>
      <c r="E124" s="638" t="s">
        <v>158</v>
      </c>
      <c r="F124" s="641" t="s">
        <v>159</v>
      </c>
      <c r="G124" s="638" t="s">
        <v>756</v>
      </c>
      <c r="H124" s="641" t="s">
        <v>159</v>
      </c>
      <c r="I124" s="638" t="s">
        <v>757</v>
      </c>
      <c r="J124" s="641" t="s">
        <v>517</v>
      </c>
      <c r="K124" s="242" t="s">
        <v>188</v>
      </c>
      <c r="L124" s="386">
        <v>0</v>
      </c>
      <c r="M124" s="242" t="s">
        <v>189</v>
      </c>
      <c r="N124" s="201">
        <v>1</v>
      </c>
      <c r="O124" s="333">
        <f>$A$9*$B$35*$C$106*$D$124*N124</f>
        <v>1.5884799999999998E-2</v>
      </c>
      <c r="P124" s="248">
        <v>0</v>
      </c>
      <c r="Q124" s="242">
        <v>10</v>
      </c>
      <c r="R124" s="202">
        <f t="shared" si="7"/>
        <v>100</v>
      </c>
      <c r="S124" s="203">
        <f t="shared" si="8"/>
        <v>1.5884799999999997</v>
      </c>
      <c r="T124" s="45"/>
      <c r="U124" s="45"/>
      <c r="V124" s="42"/>
      <c r="W124" s="44"/>
    </row>
    <row r="125" spans="1:23" s="35" customFormat="1" ht="47.25" hidden="1" customHeight="1">
      <c r="A125" s="681"/>
      <c r="B125" s="625"/>
      <c r="C125" s="648"/>
      <c r="D125" s="603"/>
      <c r="E125" s="639"/>
      <c r="F125" s="642"/>
      <c r="G125" s="639"/>
      <c r="H125" s="642"/>
      <c r="I125" s="639"/>
      <c r="J125" s="642"/>
      <c r="K125" s="242" t="s">
        <v>188</v>
      </c>
      <c r="L125" s="386">
        <v>0</v>
      </c>
      <c r="M125" s="242" t="s">
        <v>190</v>
      </c>
      <c r="N125" s="201">
        <v>0</v>
      </c>
      <c r="O125" s="333">
        <f>$A$9*$B$35*$C$106*$D$124*J125*N125</f>
        <v>0</v>
      </c>
      <c r="P125" s="248">
        <v>0</v>
      </c>
      <c r="Q125" s="242">
        <v>10</v>
      </c>
      <c r="R125" s="202">
        <f t="shared" si="7"/>
        <v>100</v>
      </c>
      <c r="S125" s="203">
        <f t="shared" si="8"/>
        <v>0</v>
      </c>
      <c r="T125" s="45"/>
      <c r="U125" s="45"/>
      <c r="V125" s="42"/>
      <c r="W125" s="44"/>
    </row>
    <row r="126" spans="1:23" s="35" customFormat="1" ht="47.25" hidden="1" customHeight="1">
      <c r="A126" s="681"/>
      <c r="B126" s="625"/>
      <c r="C126" s="648"/>
      <c r="D126" s="603"/>
      <c r="E126" s="639"/>
      <c r="F126" s="642"/>
      <c r="G126" s="639"/>
      <c r="H126" s="642"/>
      <c r="I126" s="639"/>
      <c r="J126" s="642"/>
      <c r="K126" s="242" t="s">
        <v>188</v>
      </c>
      <c r="L126" s="386">
        <v>0</v>
      </c>
      <c r="M126" s="242" t="s">
        <v>201</v>
      </c>
      <c r="N126" s="201">
        <v>0</v>
      </c>
      <c r="O126" s="333">
        <f>$A$9*$B$35*$C$106*$D$124*J126*N126</f>
        <v>0</v>
      </c>
      <c r="P126" s="248">
        <v>0</v>
      </c>
      <c r="Q126" s="242">
        <v>10</v>
      </c>
      <c r="R126" s="202">
        <f t="shared" si="7"/>
        <v>100</v>
      </c>
      <c r="S126" s="203">
        <f t="shared" si="8"/>
        <v>0</v>
      </c>
      <c r="T126" s="45"/>
      <c r="U126" s="45"/>
      <c r="V126" s="42"/>
      <c r="W126" s="44"/>
    </row>
    <row r="127" spans="1:23" s="35" customFormat="1" ht="45" hidden="1" customHeight="1">
      <c r="A127" s="681"/>
      <c r="B127" s="625"/>
      <c r="C127" s="648"/>
      <c r="D127" s="630"/>
      <c r="E127" s="640"/>
      <c r="F127" s="643"/>
      <c r="G127" s="640"/>
      <c r="H127" s="643"/>
      <c r="I127" s="640"/>
      <c r="J127" s="643"/>
      <c r="K127" s="242" t="s">
        <v>188</v>
      </c>
      <c r="L127" s="386">
        <v>0</v>
      </c>
      <c r="M127" s="242" t="s">
        <v>190</v>
      </c>
      <c r="N127" s="201">
        <v>0</v>
      </c>
      <c r="O127" s="333">
        <f>$A$9*$B$35*$C$106*$D$124*J127*N127</f>
        <v>0</v>
      </c>
      <c r="P127" s="248">
        <v>0</v>
      </c>
      <c r="Q127" s="242">
        <v>10</v>
      </c>
      <c r="R127" s="202">
        <f t="shared" si="7"/>
        <v>100</v>
      </c>
      <c r="S127" s="203">
        <f t="shared" si="8"/>
        <v>0</v>
      </c>
      <c r="T127" s="45"/>
      <c r="U127" s="45"/>
      <c r="V127" s="42"/>
      <c r="W127" s="44"/>
    </row>
    <row r="128" spans="1:23" s="35" customFormat="1" ht="45" customHeight="1">
      <c r="A128" s="681"/>
      <c r="B128" s="625"/>
      <c r="C128" s="648"/>
      <c r="D128" s="612">
        <v>0.08</v>
      </c>
      <c r="E128" s="638" t="s">
        <v>160</v>
      </c>
      <c r="F128" s="641" t="s">
        <v>161</v>
      </c>
      <c r="G128" s="638" t="s">
        <v>759</v>
      </c>
      <c r="H128" s="641" t="s">
        <v>161</v>
      </c>
      <c r="I128" s="638" t="s">
        <v>760</v>
      </c>
      <c r="J128" s="641" t="s">
        <v>518</v>
      </c>
      <c r="K128" s="242" t="s">
        <v>188</v>
      </c>
      <c r="L128" s="386">
        <v>0</v>
      </c>
      <c r="M128" s="242" t="s">
        <v>189</v>
      </c>
      <c r="N128" s="201">
        <v>1</v>
      </c>
      <c r="O128" s="333">
        <f>$A$9*$B$35*$C$106*$D$128*N128</f>
        <v>1.5884799999999998E-2</v>
      </c>
      <c r="P128" s="248">
        <v>0</v>
      </c>
      <c r="Q128" s="242">
        <v>10</v>
      </c>
      <c r="R128" s="202">
        <f t="shared" si="7"/>
        <v>100</v>
      </c>
      <c r="S128" s="203">
        <f t="shared" si="8"/>
        <v>1.5884799999999997</v>
      </c>
      <c r="T128" s="45"/>
      <c r="U128" s="45"/>
      <c r="V128" s="42"/>
      <c r="W128" s="44"/>
    </row>
    <row r="129" spans="1:23" s="35" customFormat="1" ht="36.950000000000003" hidden="1" customHeight="1">
      <c r="A129" s="681"/>
      <c r="B129" s="625"/>
      <c r="C129" s="649"/>
      <c r="D129" s="630"/>
      <c r="E129" s="640"/>
      <c r="F129" s="643"/>
      <c r="G129" s="640"/>
      <c r="H129" s="643"/>
      <c r="I129" s="640"/>
      <c r="J129" s="643"/>
      <c r="K129" s="242" t="s">
        <v>188</v>
      </c>
      <c r="L129" s="386">
        <v>0</v>
      </c>
      <c r="M129" s="109" t="s">
        <v>37</v>
      </c>
      <c r="N129" s="201">
        <v>0</v>
      </c>
      <c r="O129" s="333">
        <f>$A$9*$B$35*$C$106*$D$128*J129*N129</f>
        <v>0</v>
      </c>
      <c r="P129" s="248">
        <v>0</v>
      </c>
      <c r="Q129" s="109"/>
      <c r="R129" s="202">
        <f>100-(P129-L129)*10</f>
        <v>100</v>
      </c>
      <c r="S129" s="203">
        <f t="shared" si="8"/>
        <v>0</v>
      </c>
      <c r="T129" s="45"/>
      <c r="U129" s="45"/>
      <c r="V129" s="42"/>
      <c r="W129" s="44"/>
    </row>
    <row r="130" spans="1:23" s="60" customFormat="1">
      <c r="A130" s="681"/>
      <c r="B130" s="625"/>
      <c r="C130" s="647">
        <v>0.05</v>
      </c>
      <c r="D130" s="243"/>
      <c r="E130" s="216" t="s">
        <v>247</v>
      </c>
      <c r="F130" s="650" t="s">
        <v>225</v>
      </c>
      <c r="G130" s="651"/>
      <c r="H130" s="651"/>
      <c r="I130" s="651"/>
      <c r="J130" s="651"/>
      <c r="K130" s="651"/>
      <c r="L130" s="651"/>
      <c r="M130" s="652"/>
      <c r="N130" s="231"/>
      <c r="O130" s="334"/>
      <c r="P130" s="248"/>
      <c r="Q130" s="120"/>
      <c r="R130" s="120"/>
      <c r="S130" s="240"/>
      <c r="T130" s="244"/>
      <c r="U130" s="244"/>
      <c r="V130" s="245"/>
      <c r="W130" s="246"/>
    </row>
    <row r="131" spans="1:23" s="35" customFormat="1" ht="37.5" customHeight="1">
      <c r="A131" s="681"/>
      <c r="B131" s="625"/>
      <c r="C131" s="648"/>
      <c r="D131" s="433">
        <v>0</v>
      </c>
      <c r="E131" s="434" t="s">
        <v>162</v>
      </c>
      <c r="F131" s="435" t="s">
        <v>163</v>
      </c>
      <c r="G131" s="434" t="s">
        <v>762</v>
      </c>
      <c r="H131" s="435" t="s">
        <v>163</v>
      </c>
      <c r="I131" s="434" t="s">
        <v>763</v>
      </c>
      <c r="J131" s="436" t="s">
        <v>549</v>
      </c>
      <c r="K131" s="435" t="s">
        <v>188</v>
      </c>
      <c r="L131" s="437">
        <v>0</v>
      </c>
      <c r="M131" s="435" t="s">
        <v>189</v>
      </c>
      <c r="N131" s="438">
        <v>1</v>
      </c>
      <c r="O131" s="439">
        <f>$A$9*$B$35*$C$130*$D$131*N131</f>
        <v>0</v>
      </c>
      <c r="P131" s="437">
        <v>0</v>
      </c>
      <c r="Q131" s="435">
        <v>10</v>
      </c>
      <c r="R131" s="440">
        <f>100-(P131-L131)*Q131</f>
        <v>100</v>
      </c>
      <c r="S131" s="441">
        <f t="shared" si="8"/>
        <v>0</v>
      </c>
      <c r="T131" s="442"/>
      <c r="U131" s="442"/>
      <c r="V131" s="443"/>
      <c r="W131" s="444"/>
    </row>
    <row r="132" spans="1:23" s="35" customFormat="1" ht="36.75" customHeight="1">
      <c r="A132" s="681"/>
      <c r="B132" s="625"/>
      <c r="C132" s="648"/>
      <c r="D132" s="300">
        <v>1</v>
      </c>
      <c r="E132" s="116" t="s">
        <v>164</v>
      </c>
      <c r="F132" s="242" t="s">
        <v>264</v>
      </c>
      <c r="G132" s="116" t="s">
        <v>764</v>
      </c>
      <c r="H132" s="242" t="s">
        <v>264</v>
      </c>
      <c r="I132" s="116" t="s">
        <v>765</v>
      </c>
      <c r="J132" s="247" t="s">
        <v>521</v>
      </c>
      <c r="K132" s="242" t="s">
        <v>188</v>
      </c>
      <c r="L132" s="386">
        <v>0</v>
      </c>
      <c r="M132" s="242" t="s">
        <v>189</v>
      </c>
      <c r="N132" s="201">
        <v>1</v>
      </c>
      <c r="O132" s="333">
        <f>$A$9*$B$35*$C$130*$D$132*N132</f>
        <v>3.1024999999999997E-2</v>
      </c>
      <c r="P132" s="248">
        <v>0</v>
      </c>
      <c r="Q132" s="242">
        <v>10</v>
      </c>
      <c r="R132" s="202">
        <f>100-(P132-L132)*Q132</f>
        <v>100</v>
      </c>
      <c r="S132" s="203">
        <f t="shared" si="8"/>
        <v>3.1024999999999996</v>
      </c>
      <c r="T132" s="45"/>
      <c r="U132" s="45"/>
      <c r="V132" s="42"/>
      <c r="W132" s="44"/>
    </row>
    <row r="133" spans="1:23" s="35" customFormat="1">
      <c r="A133" s="681"/>
      <c r="B133" s="625"/>
      <c r="C133" s="647">
        <v>0.06</v>
      </c>
      <c r="D133" s="198"/>
      <c r="E133" s="216" t="s">
        <v>248</v>
      </c>
      <c r="F133" s="650" t="s">
        <v>226</v>
      </c>
      <c r="G133" s="651"/>
      <c r="H133" s="651"/>
      <c r="I133" s="651"/>
      <c r="J133" s="651"/>
      <c r="K133" s="651"/>
      <c r="L133" s="651"/>
      <c r="M133" s="652"/>
      <c r="N133" s="237"/>
      <c r="O133" s="334"/>
      <c r="P133" s="248"/>
      <c r="Q133" s="238"/>
      <c r="R133" s="238"/>
      <c r="S133" s="240"/>
      <c r="T133" s="241"/>
      <c r="U133" s="241"/>
      <c r="V133" s="233"/>
      <c r="W133" s="234"/>
    </row>
    <row r="134" spans="1:23" s="35" customFormat="1" ht="37.5" customHeight="1">
      <c r="A134" s="681"/>
      <c r="B134" s="625"/>
      <c r="C134" s="648"/>
      <c r="D134" s="612">
        <v>0.5</v>
      </c>
      <c r="E134" s="638" t="s">
        <v>165</v>
      </c>
      <c r="F134" s="641" t="s">
        <v>166</v>
      </c>
      <c r="G134" s="638" t="s">
        <v>768</v>
      </c>
      <c r="H134" s="641" t="s">
        <v>166</v>
      </c>
      <c r="I134" s="638" t="s">
        <v>769</v>
      </c>
      <c r="J134" s="644" t="s">
        <v>550</v>
      </c>
      <c r="K134" s="242" t="s">
        <v>188</v>
      </c>
      <c r="L134" s="386">
        <v>0</v>
      </c>
      <c r="M134" s="242" t="s">
        <v>189</v>
      </c>
      <c r="N134" s="201">
        <v>1</v>
      </c>
      <c r="O134" s="333">
        <f>$A$9*$B$35*$C$133*$D$134*N134</f>
        <v>1.8614999999999996E-2</v>
      </c>
      <c r="P134" s="248">
        <v>0</v>
      </c>
      <c r="Q134" s="242">
        <v>10</v>
      </c>
      <c r="R134" s="202">
        <f>100-(P134-L134)*Q134</f>
        <v>100</v>
      </c>
      <c r="S134" s="203">
        <f t="shared" si="8"/>
        <v>1.8614999999999997</v>
      </c>
      <c r="T134" s="45"/>
      <c r="U134" s="45"/>
      <c r="V134" s="42"/>
      <c r="W134" s="44"/>
    </row>
    <row r="135" spans="1:23" s="35" customFormat="1" ht="27.75" hidden="1" customHeight="1">
      <c r="A135" s="681"/>
      <c r="B135" s="625"/>
      <c r="C135" s="648"/>
      <c r="D135" s="630"/>
      <c r="E135" s="640"/>
      <c r="F135" s="643"/>
      <c r="G135" s="640"/>
      <c r="H135" s="643"/>
      <c r="I135" s="640"/>
      <c r="J135" s="646"/>
      <c r="K135" s="242" t="s">
        <v>188</v>
      </c>
      <c r="L135" s="386">
        <v>0</v>
      </c>
      <c r="M135" s="242" t="s">
        <v>189</v>
      </c>
      <c r="N135" s="201">
        <v>0</v>
      </c>
      <c r="O135" s="333">
        <f>$A$9*$B$35*$C$133*$D$134*J135*N135</f>
        <v>0</v>
      </c>
      <c r="P135" s="248">
        <v>0</v>
      </c>
      <c r="Q135" s="242">
        <v>10</v>
      </c>
      <c r="R135" s="202">
        <f>100-(P135-L135)*Q135</f>
        <v>100</v>
      </c>
      <c r="S135" s="203">
        <f t="shared" si="8"/>
        <v>0</v>
      </c>
      <c r="T135" s="45"/>
      <c r="U135" s="45"/>
      <c r="V135" s="42"/>
      <c r="W135" s="44"/>
    </row>
    <row r="136" spans="1:23" s="35" customFormat="1" ht="36" customHeight="1">
      <c r="A136" s="681"/>
      <c r="B136" s="625"/>
      <c r="C136" s="648"/>
      <c r="D136" s="300">
        <v>0.5</v>
      </c>
      <c r="E136" s="116" t="s">
        <v>167</v>
      </c>
      <c r="F136" s="11" t="s">
        <v>233</v>
      </c>
      <c r="G136" s="116" t="s">
        <v>771</v>
      </c>
      <c r="H136" s="11" t="s">
        <v>233</v>
      </c>
      <c r="I136" s="116" t="s">
        <v>772</v>
      </c>
      <c r="J136" s="247" t="s">
        <v>521</v>
      </c>
      <c r="K136" s="242" t="s">
        <v>188</v>
      </c>
      <c r="L136" s="386">
        <v>0</v>
      </c>
      <c r="M136" s="242" t="s">
        <v>189</v>
      </c>
      <c r="N136" s="201">
        <v>1</v>
      </c>
      <c r="O136" s="333">
        <f>$A$9*$B$35*$C$133*$D$136*N136</f>
        <v>1.8614999999999996E-2</v>
      </c>
      <c r="P136" s="248">
        <v>0</v>
      </c>
      <c r="Q136" s="242">
        <v>10</v>
      </c>
      <c r="R136" s="202">
        <f>100-(P136-L136)*Q136</f>
        <v>100</v>
      </c>
      <c r="S136" s="203">
        <f t="shared" si="8"/>
        <v>1.8614999999999997</v>
      </c>
      <c r="T136" s="45"/>
      <c r="U136" s="45"/>
      <c r="V136" s="42"/>
      <c r="W136" s="44"/>
    </row>
    <row r="137" spans="1:23" s="35" customFormat="1" ht="45" hidden="1" customHeight="1">
      <c r="A137" s="681"/>
      <c r="B137" s="625"/>
      <c r="C137" s="345"/>
      <c r="D137" s="330">
        <v>0</v>
      </c>
      <c r="E137" s="116" t="s">
        <v>168</v>
      </c>
      <c r="F137" s="242" t="s">
        <v>418</v>
      </c>
      <c r="G137" s="116" t="s">
        <v>168</v>
      </c>
      <c r="H137" s="242" t="s">
        <v>418</v>
      </c>
      <c r="I137" s="116" t="s">
        <v>168</v>
      </c>
      <c r="J137" s="242" t="s">
        <v>418</v>
      </c>
      <c r="K137" s="242" t="s">
        <v>188</v>
      </c>
      <c r="L137" s="386">
        <v>0</v>
      </c>
      <c r="M137" s="242" t="s">
        <v>190</v>
      </c>
      <c r="N137" s="201">
        <v>0</v>
      </c>
      <c r="O137" s="334"/>
      <c r="P137" s="248">
        <v>0</v>
      </c>
      <c r="Q137" s="242">
        <v>10</v>
      </c>
      <c r="R137" s="202">
        <f>100-(P137-L137)*Q137</f>
        <v>100</v>
      </c>
      <c r="S137" s="240">
        <f t="shared" si="8"/>
        <v>0</v>
      </c>
      <c r="T137" s="45"/>
      <c r="U137" s="45"/>
      <c r="V137" s="42"/>
      <c r="W137" s="44"/>
    </row>
    <row r="138" spans="1:23" s="35" customFormat="1" ht="23.25" customHeight="1">
      <c r="A138" s="681"/>
      <c r="B138" s="625"/>
      <c r="C138" s="647">
        <v>0.03</v>
      </c>
      <c r="D138" s="196"/>
      <c r="E138" s="216" t="s">
        <v>238</v>
      </c>
      <c r="F138" s="650" t="s">
        <v>90</v>
      </c>
      <c r="G138" s="651"/>
      <c r="H138" s="651"/>
      <c r="I138" s="651"/>
      <c r="J138" s="651"/>
      <c r="K138" s="651"/>
      <c r="L138" s="651"/>
      <c r="M138" s="652"/>
      <c r="N138" s="231"/>
      <c r="O138" s="334"/>
      <c r="P138" s="238"/>
      <c r="Q138" s="238"/>
      <c r="R138" s="238"/>
      <c r="S138" s="240"/>
      <c r="T138" s="241"/>
      <c r="U138" s="241"/>
      <c r="V138" s="233"/>
      <c r="W138" s="234"/>
    </row>
    <row r="139" spans="1:23" s="35" customFormat="1" ht="35.25">
      <c r="A139" s="681"/>
      <c r="B139" s="625"/>
      <c r="C139" s="648"/>
      <c r="D139" s="300">
        <v>1</v>
      </c>
      <c r="E139" s="116" t="s">
        <v>91</v>
      </c>
      <c r="F139" s="242" t="s">
        <v>92</v>
      </c>
      <c r="G139" s="116" t="s">
        <v>776</v>
      </c>
      <c r="H139" s="242" t="s">
        <v>92</v>
      </c>
      <c r="I139" s="116" t="s">
        <v>777</v>
      </c>
      <c r="J139" s="242" t="s">
        <v>481</v>
      </c>
      <c r="K139" s="242" t="s">
        <v>188</v>
      </c>
      <c r="L139" s="386">
        <v>0</v>
      </c>
      <c r="M139" s="242" t="s">
        <v>189</v>
      </c>
      <c r="N139" s="201">
        <v>1</v>
      </c>
      <c r="O139" s="333">
        <f>$A$9*$B$35*$C$138*$D$139*N139</f>
        <v>1.8614999999999996E-2</v>
      </c>
      <c r="P139" s="248">
        <v>0</v>
      </c>
      <c r="Q139" s="242">
        <v>10</v>
      </c>
      <c r="R139" s="202">
        <f>100-(P139-L139)*Q139</f>
        <v>100</v>
      </c>
      <c r="S139" s="203">
        <f t="shared" si="8"/>
        <v>1.8614999999999997</v>
      </c>
      <c r="T139" s="45"/>
      <c r="U139" s="45"/>
      <c r="V139" s="42"/>
      <c r="W139" s="44"/>
    </row>
    <row r="140" spans="1:23" s="35" customFormat="1" ht="39.75" hidden="1" customHeight="1">
      <c r="A140" s="681"/>
      <c r="B140" s="625"/>
      <c r="C140" s="648"/>
      <c r="D140" s="612">
        <v>0</v>
      </c>
      <c r="E140" s="638" t="s">
        <v>93</v>
      </c>
      <c r="F140" s="641" t="s">
        <v>94</v>
      </c>
      <c r="G140" s="638" t="s">
        <v>93</v>
      </c>
      <c r="H140" s="641" t="s">
        <v>94</v>
      </c>
      <c r="I140" s="638" t="s">
        <v>93</v>
      </c>
      <c r="J140" s="641" t="s">
        <v>472</v>
      </c>
      <c r="K140" s="242" t="s">
        <v>188</v>
      </c>
      <c r="L140" s="386">
        <v>0</v>
      </c>
      <c r="M140" s="242" t="s">
        <v>189</v>
      </c>
      <c r="N140" s="201">
        <v>0</v>
      </c>
      <c r="O140" s="333"/>
      <c r="P140" s="248">
        <v>0</v>
      </c>
      <c r="Q140" s="242">
        <v>10</v>
      </c>
      <c r="R140" s="202">
        <f>100-(P140-L140)*Q140</f>
        <v>100</v>
      </c>
      <c r="S140" s="203">
        <f t="shared" si="8"/>
        <v>0</v>
      </c>
      <c r="T140" s="45"/>
      <c r="U140" s="45"/>
      <c r="V140" s="42"/>
      <c r="W140" s="44"/>
    </row>
    <row r="141" spans="1:23" s="35" customFormat="1" ht="51.75" hidden="1" customHeight="1">
      <c r="A141" s="681"/>
      <c r="B141" s="625"/>
      <c r="C141" s="648"/>
      <c r="D141" s="603"/>
      <c r="E141" s="639"/>
      <c r="F141" s="642"/>
      <c r="G141" s="639"/>
      <c r="H141" s="642"/>
      <c r="I141" s="639"/>
      <c r="J141" s="642"/>
      <c r="K141" s="242" t="s">
        <v>188</v>
      </c>
      <c r="L141" s="386">
        <v>0</v>
      </c>
      <c r="M141" s="109" t="s">
        <v>37</v>
      </c>
      <c r="N141" s="201">
        <v>0</v>
      </c>
      <c r="O141" s="333">
        <f>$A$9*$B$35*$C$138*$D$140*J141*N141</f>
        <v>0</v>
      </c>
      <c r="P141" s="248">
        <v>0</v>
      </c>
      <c r="Q141" s="109"/>
      <c r="R141" s="202">
        <f>100-(P141-L141)*10</f>
        <v>100</v>
      </c>
      <c r="S141" s="203">
        <f t="shared" si="8"/>
        <v>0</v>
      </c>
      <c r="T141" s="45"/>
      <c r="U141" s="45"/>
      <c r="V141" s="42"/>
      <c r="W141" s="44"/>
    </row>
    <row r="142" spans="1:23" s="35" customFormat="1" ht="30.95" hidden="1" customHeight="1">
      <c r="A142" s="681"/>
      <c r="B142" s="625"/>
      <c r="C142" s="649"/>
      <c r="D142" s="630"/>
      <c r="E142" s="640"/>
      <c r="F142" s="643"/>
      <c r="G142" s="640"/>
      <c r="H142" s="643"/>
      <c r="I142" s="640"/>
      <c r="J142" s="643"/>
      <c r="K142" s="242" t="s">
        <v>188</v>
      </c>
      <c r="L142" s="386">
        <v>0</v>
      </c>
      <c r="M142" s="109" t="s">
        <v>37</v>
      </c>
      <c r="N142" s="201">
        <v>0</v>
      </c>
      <c r="O142" s="333">
        <f>$A$9*$B$35*$C$138*$D$140*J142*N142</f>
        <v>0</v>
      </c>
      <c r="P142" s="248">
        <v>0</v>
      </c>
      <c r="Q142" s="109"/>
      <c r="R142" s="202">
        <f>100-(P142-L142)*10</f>
        <v>100</v>
      </c>
      <c r="S142" s="203">
        <f t="shared" si="8"/>
        <v>0</v>
      </c>
      <c r="T142" s="45"/>
      <c r="U142" s="45"/>
      <c r="V142" s="42"/>
      <c r="W142" s="44"/>
    </row>
    <row r="143" spans="1:23" s="35" customFormat="1" ht="21.6" customHeight="1">
      <c r="A143" s="681"/>
      <c r="B143" s="625"/>
      <c r="C143" s="647"/>
      <c r="D143" s="198"/>
      <c r="E143" s="216" t="s">
        <v>239</v>
      </c>
      <c r="F143" s="654" t="s">
        <v>206</v>
      </c>
      <c r="G143" s="655"/>
      <c r="H143" s="655"/>
      <c r="I143" s="655"/>
      <c r="J143" s="655"/>
      <c r="K143" s="655"/>
      <c r="L143" s="655"/>
      <c r="M143" s="656"/>
      <c r="N143" s="231"/>
      <c r="O143" s="334"/>
      <c r="P143" s="238"/>
      <c r="Q143" s="238"/>
      <c r="R143" s="238"/>
      <c r="S143" s="240"/>
      <c r="T143" s="241"/>
      <c r="U143" s="241"/>
      <c r="V143" s="233"/>
      <c r="W143" s="234"/>
    </row>
    <row r="144" spans="1:23" s="35" customFormat="1" ht="54" hidden="1" customHeight="1">
      <c r="A144" s="681"/>
      <c r="B144" s="625"/>
      <c r="C144" s="653"/>
      <c r="D144" s="603">
        <v>1</v>
      </c>
      <c r="E144" s="638" t="s">
        <v>96</v>
      </c>
      <c r="F144" s="658" t="s">
        <v>97</v>
      </c>
      <c r="G144" s="638" t="s">
        <v>780</v>
      </c>
      <c r="H144" s="658" t="s">
        <v>97</v>
      </c>
      <c r="I144" s="638" t="s">
        <v>781</v>
      </c>
      <c r="J144" s="658" t="s">
        <v>482</v>
      </c>
      <c r="K144" s="242" t="s">
        <v>188</v>
      </c>
      <c r="L144" s="386">
        <v>0</v>
      </c>
      <c r="M144" s="242" t="s">
        <v>189</v>
      </c>
      <c r="N144" s="201">
        <v>1</v>
      </c>
      <c r="O144" s="333">
        <f>$A$9*$B$35*$C$143*$D$144*N144</f>
        <v>0</v>
      </c>
      <c r="P144" s="248">
        <v>0</v>
      </c>
      <c r="Q144" s="242">
        <v>10</v>
      </c>
      <c r="R144" s="202">
        <f>100-(P144-L144)*Q144</f>
        <v>100</v>
      </c>
      <c r="S144" s="203">
        <f t="shared" si="8"/>
        <v>0</v>
      </c>
      <c r="T144" s="45"/>
      <c r="U144" s="45"/>
      <c r="V144" s="42"/>
      <c r="W144" s="44"/>
    </row>
    <row r="145" spans="1:23" s="35" customFormat="1" ht="33" hidden="1" customHeight="1">
      <c r="A145" s="681"/>
      <c r="B145" s="625"/>
      <c r="C145" s="648"/>
      <c r="D145" s="630"/>
      <c r="E145" s="640"/>
      <c r="F145" s="659"/>
      <c r="G145" s="640"/>
      <c r="H145" s="659"/>
      <c r="I145" s="640"/>
      <c r="J145" s="659"/>
      <c r="K145" s="242" t="s">
        <v>188</v>
      </c>
      <c r="L145" s="386">
        <v>0</v>
      </c>
      <c r="M145" s="242" t="s">
        <v>189</v>
      </c>
      <c r="N145" s="201">
        <v>0</v>
      </c>
      <c r="O145" s="333">
        <f>$A$9*$B$35*$C$143*$D$144*J145*N145</f>
        <v>0</v>
      </c>
      <c r="P145" s="248">
        <v>0</v>
      </c>
      <c r="Q145" s="242">
        <v>10</v>
      </c>
      <c r="R145" s="202">
        <f>100-(P145-L145)*Q145</f>
        <v>100</v>
      </c>
      <c r="S145" s="203">
        <f t="shared" si="8"/>
        <v>0</v>
      </c>
      <c r="T145" s="45"/>
      <c r="U145" s="45"/>
      <c r="V145" s="42"/>
      <c r="W145" s="44"/>
    </row>
    <row r="146" spans="1:23" s="35" customFormat="1" ht="30" hidden="1" customHeight="1">
      <c r="A146" s="681"/>
      <c r="B146" s="625"/>
      <c r="C146" s="648"/>
      <c r="D146" s="300">
        <v>0</v>
      </c>
      <c r="E146" s="116" t="s">
        <v>169</v>
      </c>
      <c r="F146" s="242" t="s">
        <v>170</v>
      </c>
      <c r="G146" s="116" t="s">
        <v>169</v>
      </c>
      <c r="H146" s="242" t="s">
        <v>170</v>
      </c>
      <c r="I146" s="116" t="s">
        <v>169</v>
      </c>
      <c r="J146" s="242" t="s">
        <v>473</v>
      </c>
      <c r="K146" s="242" t="s">
        <v>188</v>
      </c>
      <c r="L146" s="386">
        <v>0</v>
      </c>
      <c r="M146" s="242" t="s">
        <v>189</v>
      </c>
      <c r="N146" s="201">
        <v>0</v>
      </c>
      <c r="O146" s="333"/>
      <c r="P146" s="248">
        <v>0</v>
      </c>
      <c r="Q146" s="242">
        <v>10</v>
      </c>
      <c r="R146" s="202">
        <f>100-(P146-L146)*Q146</f>
        <v>100</v>
      </c>
      <c r="S146" s="203">
        <f t="shared" si="8"/>
        <v>0</v>
      </c>
      <c r="T146" s="45"/>
      <c r="U146" s="45"/>
      <c r="V146" s="42"/>
      <c r="W146" s="44"/>
    </row>
    <row r="147" spans="1:23" s="35" customFormat="1" ht="30" hidden="1" customHeight="1">
      <c r="A147" s="681"/>
      <c r="B147" s="625"/>
      <c r="C147" s="648"/>
      <c r="D147" s="612">
        <v>0</v>
      </c>
      <c r="E147" s="638" t="s">
        <v>257</v>
      </c>
      <c r="F147" s="641" t="s">
        <v>171</v>
      </c>
      <c r="G147" s="638" t="s">
        <v>257</v>
      </c>
      <c r="H147" s="641" t="s">
        <v>171</v>
      </c>
      <c r="I147" s="638" t="s">
        <v>257</v>
      </c>
      <c r="J147" s="641" t="s">
        <v>474</v>
      </c>
      <c r="K147" s="242" t="s">
        <v>188</v>
      </c>
      <c r="L147" s="386">
        <v>0</v>
      </c>
      <c r="M147" s="242" t="s">
        <v>189</v>
      </c>
      <c r="N147" s="201">
        <v>0</v>
      </c>
      <c r="O147" s="333"/>
      <c r="P147" s="248">
        <v>0</v>
      </c>
      <c r="Q147" s="242">
        <v>10</v>
      </c>
      <c r="R147" s="202">
        <f>100-(P147-L147)*Q147</f>
        <v>100</v>
      </c>
      <c r="S147" s="203">
        <f t="shared" si="8"/>
        <v>0</v>
      </c>
      <c r="T147" s="45"/>
      <c r="U147" s="45"/>
      <c r="V147" s="42"/>
      <c r="W147" s="44"/>
    </row>
    <row r="148" spans="1:23" s="35" customFormat="1" ht="30" hidden="1" customHeight="1">
      <c r="A148" s="681"/>
      <c r="B148" s="625"/>
      <c r="C148" s="648"/>
      <c r="D148" s="603"/>
      <c r="E148" s="639"/>
      <c r="F148" s="642"/>
      <c r="G148" s="639"/>
      <c r="H148" s="642"/>
      <c r="I148" s="639"/>
      <c r="J148" s="642"/>
      <c r="K148" s="242" t="s">
        <v>188</v>
      </c>
      <c r="L148" s="386">
        <v>0</v>
      </c>
      <c r="M148" s="109" t="s">
        <v>37</v>
      </c>
      <c r="N148" s="201">
        <v>0</v>
      </c>
      <c r="O148" s="333">
        <f>$A$9*$B$35*$C$143*$D$147*J148*N148</f>
        <v>0</v>
      </c>
      <c r="P148" s="248">
        <v>0</v>
      </c>
      <c r="Q148" s="109"/>
      <c r="R148" s="202">
        <f>100-(P148-L148)*10</f>
        <v>100</v>
      </c>
      <c r="S148" s="203">
        <f t="shared" si="8"/>
        <v>0</v>
      </c>
      <c r="T148" s="45"/>
      <c r="U148" s="45"/>
      <c r="V148" s="42"/>
      <c r="W148" s="44"/>
    </row>
    <row r="149" spans="1:23" s="35" customFormat="1" ht="30" hidden="1" customHeight="1">
      <c r="A149" s="681"/>
      <c r="B149" s="625"/>
      <c r="C149" s="648"/>
      <c r="D149" s="603"/>
      <c r="E149" s="639"/>
      <c r="F149" s="642"/>
      <c r="G149" s="639"/>
      <c r="H149" s="642"/>
      <c r="I149" s="639"/>
      <c r="J149" s="642"/>
      <c r="K149" s="242" t="s">
        <v>188</v>
      </c>
      <c r="L149" s="386">
        <v>0</v>
      </c>
      <c r="M149" s="109" t="s">
        <v>37</v>
      </c>
      <c r="N149" s="201">
        <v>0</v>
      </c>
      <c r="O149" s="333">
        <f>$A$9*$B$35*$C$143*$D$147*J149*N149</f>
        <v>0</v>
      </c>
      <c r="P149" s="248">
        <v>0</v>
      </c>
      <c r="Q149" s="109"/>
      <c r="R149" s="202">
        <f>100-(P149-L149)*10</f>
        <v>100</v>
      </c>
      <c r="S149" s="203">
        <f t="shared" si="8"/>
        <v>0</v>
      </c>
      <c r="T149" s="45"/>
      <c r="U149" s="45"/>
      <c r="V149" s="42"/>
      <c r="W149" s="44"/>
    </row>
    <row r="150" spans="1:23" s="35" customFormat="1" ht="30" hidden="1" customHeight="1">
      <c r="A150" s="681"/>
      <c r="B150" s="625"/>
      <c r="C150" s="649"/>
      <c r="D150" s="630"/>
      <c r="E150" s="640"/>
      <c r="F150" s="643"/>
      <c r="G150" s="640"/>
      <c r="H150" s="643"/>
      <c r="I150" s="640"/>
      <c r="J150" s="643"/>
      <c r="K150" s="242" t="s">
        <v>188</v>
      </c>
      <c r="L150" s="386">
        <v>0</v>
      </c>
      <c r="M150" s="109" t="s">
        <v>37</v>
      </c>
      <c r="N150" s="201">
        <v>0</v>
      </c>
      <c r="O150" s="333">
        <f>$A$9*$B$35*$C$143*$D$147*J150*N150</f>
        <v>0</v>
      </c>
      <c r="P150" s="248">
        <v>0</v>
      </c>
      <c r="Q150" s="109"/>
      <c r="R150" s="202">
        <f>100-(P150-L150)*10</f>
        <v>100</v>
      </c>
      <c r="S150" s="203">
        <f t="shared" si="8"/>
        <v>0</v>
      </c>
      <c r="T150" s="45"/>
      <c r="U150" s="45"/>
      <c r="V150" s="42"/>
      <c r="W150" s="44"/>
    </row>
    <row r="151" spans="1:23" s="60" customFormat="1" ht="21.95" customHeight="1">
      <c r="A151" s="681"/>
      <c r="B151" s="625"/>
      <c r="C151" s="647">
        <v>0.03</v>
      </c>
      <c r="D151" s="243"/>
      <c r="E151" s="216" t="s">
        <v>249</v>
      </c>
      <c r="F151" s="654" t="s">
        <v>98</v>
      </c>
      <c r="G151" s="655"/>
      <c r="H151" s="655"/>
      <c r="I151" s="655"/>
      <c r="J151" s="655"/>
      <c r="K151" s="655"/>
      <c r="L151" s="655"/>
      <c r="M151" s="656"/>
      <c r="N151" s="235"/>
      <c r="O151" s="334"/>
      <c r="P151" s="120"/>
      <c r="Q151" s="120"/>
      <c r="R151" s="120"/>
      <c r="S151" s="240"/>
      <c r="T151" s="244"/>
      <c r="U151" s="244"/>
      <c r="V151" s="245"/>
      <c r="W151" s="246"/>
    </row>
    <row r="152" spans="1:23" s="60" customFormat="1" ht="48" customHeight="1">
      <c r="A152" s="681"/>
      <c r="B152" s="625"/>
      <c r="C152" s="653"/>
      <c r="D152" s="300">
        <v>1</v>
      </c>
      <c r="E152" s="249" t="s">
        <v>172</v>
      </c>
      <c r="F152" s="109" t="s">
        <v>173</v>
      </c>
      <c r="G152" s="249" t="s">
        <v>791</v>
      </c>
      <c r="H152" s="109" t="s">
        <v>173</v>
      </c>
      <c r="I152" s="249" t="s">
        <v>792</v>
      </c>
      <c r="J152" s="322" t="s">
        <v>551</v>
      </c>
      <c r="K152" s="242" t="s">
        <v>188</v>
      </c>
      <c r="L152" s="386">
        <v>0</v>
      </c>
      <c r="M152" s="242" t="s">
        <v>189</v>
      </c>
      <c r="N152" s="201">
        <v>1</v>
      </c>
      <c r="O152" s="333">
        <f>$A$9*$B$35*$C$151*$D$152*N152</f>
        <v>1.8614999999999996E-2</v>
      </c>
      <c r="P152" s="248">
        <v>0</v>
      </c>
      <c r="Q152" s="242">
        <v>10</v>
      </c>
      <c r="R152" s="202">
        <f>100-(P152-L152)*Q152</f>
        <v>100</v>
      </c>
      <c r="S152" s="203">
        <f t="shared" si="8"/>
        <v>1.8614999999999997</v>
      </c>
      <c r="T152" s="47"/>
      <c r="U152" s="47"/>
      <c r="V152" s="58"/>
      <c r="W152" s="59"/>
    </row>
    <row r="153" spans="1:23" s="60" customFormat="1" ht="48.75" hidden="1" customHeight="1">
      <c r="A153" s="681"/>
      <c r="B153" s="625"/>
      <c r="C153" s="653"/>
      <c r="D153" s="300">
        <v>0</v>
      </c>
      <c r="E153" s="249" t="s">
        <v>174</v>
      </c>
      <c r="F153" s="109" t="s">
        <v>175</v>
      </c>
      <c r="G153" s="249" t="s">
        <v>174</v>
      </c>
      <c r="H153" s="109" t="s">
        <v>175</v>
      </c>
      <c r="I153" s="249" t="s">
        <v>174</v>
      </c>
      <c r="J153" s="242" t="s">
        <v>475</v>
      </c>
      <c r="K153" s="242" t="s">
        <v>188</v>
      </c>
      <c r="L153" s="386">
        <v>0</v>
      </c>
      <c r="M153" s="242" t="s">
        <v>189</v>
      </c>
      <c r="N153" s="201">
        <v>0</v>
      </c>
      <c r="O153" s="333"/>
      <c r="P153" s="248">
        <v>0</v>
      </c>
      <c r="Q153" s="242">
        <v>10</v>
      </c>
      <c r="R153" s="202">
        <f>100-(P153-L153)*Q153</f>
        <v>100</v>
      </c>
      <c r="S153" s="203">
        <f t="shared" si="8"/>
        <v>0</v>
      </c>
      <c r="T153" s="47"/>
      <c r="U153" s="47"/>
      <c r="V153" s="58"/>
      <c r="W153" s="59"/>
    </row>
    <row r="154" spans="1:23" s="35" customFormat="1" ht="33.6" hidden="1" customHeight="1">
      <c r="A154" s="681"/>
      <c r="B154" s="625"/>
      <c r="C154" s="653"/>
      <c r="D154" s="612"/>
      <c r="E154" s="677" t="s">
        <v>99</v>
      </c>
      <c r="F154" s="658" t="s">
        <v>100</v>
      </c>
      <c r="G154" s="679" t="s">
        <v>793</v>
      </c>
      <c r="H154" s="634" t="s">
        <v>100</v>
      </c>
      <c r="I154" s="337" t="s">
        <v>537</v>
      </c>
      <c r="J154" s="118" t="s">
        <v>433</v>
      </c>
      <c r="K154" s="242" t="s">
        <v>188</v>
      </c>
      <c r="L154" s="386">
        <v>0</v>
      </c>
      <c r="M154" s="242" t="s">
        <v>189</v>
      </c>
      <c r="N154" s="201">
        <v>0.5</v>
      </c>
      <c r="O154" s="333">
        <f>$A$9*$B$35*$C$151*$D$154*N154</f>
        <v>0</v>
      </c>
      <c r="P154" s="248">
        <v>0</v>
      </c>
      <c r="Q154" s="242">
        <v>10</v>
      </c>
      <c r="R154" s="202">
        <f>100-(P154-L154)*Q154</f>
        <v>100</v>
      </c>
      <c r="S154" s="203">
        <f t="shared" si="8"/>
        <v>0</v>
      </c>
      <c r="T154" s="45"/>
      <c r="U154" s="45"/>
      <c r="V154" s="42"/>
      <c r="W154" s="44"/>
    </row>
    <row r="155" spans="1:23" s="35" customFormat="1" ht="33.6" hidden="1" customHeight="1">
      <c r="A155" s="681"/>
      <c r="B155" s="625"/>
      <c r="C155" s="685"/>
      <c r="D155" s="603"/>
      <c r="E155" s="678"/>
      <c r="F155" s="659"/>
      <c r="G155" s="679"/>
      <c r="H155" s="634"/>
      <c r="I155" s="323" t="s">
        <v>536</v>
      </c>
      <c r="J155" s="118" t="s">
        <v>434</v>
      </c>
      <c r="K155" s="242" t="s">
        <v>188</v>
      </c>
      <c r="L155" s="386">
        <v>0</v>
      </c>
      <c r="M155" s="242" t="s">
        <v>189</v>
      </c>
      <c r="N155" s="318">
        <v>0.5</v>
      </c>
      <c r="O155" s="333">
        <f>$A$9*$B$35*$C$151*$D$154*N155</f>
        <v>0</v>
      </c>
      <c r="P155" s="248"/>
      <c r="Q155" s="242">
        <v>10</v>
      </c>
      <c r="R155" s="202">
        <f>100-(P155-L155)*Q155</f>
        <v>100</v>
      </c>
      <c r="S155" s="203">
        <f t="shared" si="8"/>
        <v>0</v>
      </c>
      <c r="T155" s="45"/>
      <c r="U155" s="45"/>
      <c r="V155" s="42"/>
      <c r="W155" s="44"/>
    </row>
    <row r="156" spans="1:23" s="35" customFormat="1" ht="25.7" customHeight="1">
      <c r="A156" s="681"/>
      <c r="B156" s="625"/>
      <c r="C156" s="647">
        <v>0.03</v>
      </c>
      <c r="D156" s="198"/>
      <c r="E156" s="216" t="s">
        <v>240</v>
      </c>
      <c r="F156" s="689" t="s">
        <v>207</v>
      </c>
      <c r="G156" s="690"/>
      <c r="H156" s="690"/>
      <c r="I156" s="690"/>
      <c r="J156" s="690"/>
      <c r="K156" s="690"/>
      <c r="L156" s="690"/>
      <c r="M156" s="691"/>
      <c r="N156" s="250"/>
      <c r="O156" s="334"/>
      <c r="P156" s="244"/>
      <c r="Q156" s="244"/>
      <c r="R156" s="245"/>
      <c r="S156" s="240"/>
      <c r="T156" s="241"/>
      <c r="U156" s="241"/>
      <c r="V156" s="233"/>
      <c r="W156" s="234"/>
    </row>
    <row r="157" spans="1:23" s="35" customFormat="1" ht="33.6" hidden="1" customHeight="1">
      <c r="A157" s="681"/>
      <c r="B157" s="625"/>
      <c r="C157" s="648"/>
      <c r="D157" s="300">
        <v>0</v>
      </c>
      <c r="E157" s="10" t="s">
        <v>176</v>
      </c>
      <c r="F157" s="109" t="s">
        <v>177</v>
      </c>
      <c r="G157" s="10" t="s">
        <v>176</v>
      </c>
      <c r="H157" s="109" t="s">
        <v>177</v>
      </c>
      <c r="I157" s="10" t="s">
        <v>176</v>
      </c>
      <c r="J157" s="242" t="s">
        <v>477</v>
      </c>
      <c r="K157" s="242" t="s">
        <v>188</v>
      </c>
      <c r="L157" s="386">
        <v>0</v>
      </c>
      <c r="M157" s="247" t="s">
        <v>227</v>
      </c>
      <c r="N157" s="201">
        <v>0</v>
      </c>
      <c r="O157" s="333"/>
      <c r="P157" s="248">
        <v>0</v>
      </c>
      <c r="Q157" s="242">
        <v>10</v>
      </c>
      <c r="R157" s="202">
        <f>100-(P157-L157)*Q157</f>
        <v>100</v>
      </c>
      <c r="S157" s="203">
        <f t="shared" si="8"/>
        <v>0</v>
      </c>
      <c r="T157" s="45"/>
      <c r="U157" s="45"/>
      <c r="V157" s="42"/>
      <c r="W157" s="44"/>
    </row>
    <row r="158" spans="1:23" s="35" customFormat="1" ht="30" hidden="1" customHeight="1">
      <c r="A158" s="681"/>
      <c r="B158" s="625"/>
      <c r="C158" s="648"/>
      <c r="D158" s="300">
        <v>0</v>
      </c>
      <c r="E158" s="10" t="s">
        <v>178</v>
      </c>
      <c r="F158" s="109" t="s">
        <v>179</v>
      </c>
      <c r="G158" s="10" t="s">
        <v>178</v>
      </c>
      <c r="H158" s="109" t="s">
        <v>179</v>
      </c>
      <c r="I158" s="10" t="s">
        <v>178</v>
      </c>
      <c r="J158" s="242" t="s">
        <v>476</v>
      </c>
      <c r="K158" s="242" t="s">
        <v>188</v>
      </c>
      <c r="L158" s="386">
        <v>0</v>
      </c>
      <c r="M158" s="247" t="s">
        <v>227</v>
      </c>
      <c r="N158" s="201">
        <v>0</v>
      </c>
      <c r="O158" s="333"/>
      <c r="P158" s="248">
        <v>0</v>
      </c>
      <c r="Q158" s="242">
        <v>10</v>
      </c>
      <c r="R158" s="202">
        <f>100-(P158-L158)*Q158</f>
        <v>100</v>
      </c>
      <c r="S158" s="203">
        <f t="shared" si="8"/>
        <v>0</v>
      </c>
      <c r="T158" s="45"/>
      <c r="U158" s="45"/>
      <c r="V158" s="42"/>
      <c r="W158" s="44"/>
    </row>
    <row r="159" spans="1:23" s="35" customFormat="1" ht="36" hidden="1" customHeight="1">
      <c r="A159" s="681"/>
      <c r="B159" s="625"/>
      <c r="C159" s="648"/>
      <c r="D159" s="300">
        <v>0</v>
      </c>
      <c r="E159" s="10" t="s">
        <v>180</v>
      </c>
      <c r="F159" s="109" t="s">
        <v>181</v>
      </c>
      <c r="G159" s="10" t="s">
        <v>180</v>
      </c>
      <c r="H159" s="109" t="s">
        <v>181</v>
      </c>
      <c r="I159" s="10" t="s">
        <v>180</v>
      </c>
      <c r="J159" s="242" t="s">
        <v>478</v>
      </c>
      <c r="K159" s="242" t="s">
        <v>188</v>
      </c>
      <c r="L159" s="386">
        <v>0</v>
      </c>
      <c r="M159" s="247" t="s">
        <v>227</v>
      </c>
      <c r="N159" s="201">
        <v>0</v>
      </c>
      <c r="O159" s="333"/>
      <c r="P159" s="248">
        <v>0</v>
      </c>
      <c r="Q159" s="242">
        <v>10</v>
      </c>
      <c r="R159" s="202">
        <f>100-(P159-L159)*Q159</f>
        <v>100</v>
      </c>
      <c r="S159" s="203">
        <f t="shared" si="8"/>
        <v>0</v>
      </c>
      <c r="T159" s="45"/>
      <c r="U159" s="45"/>
      <c r="V159" s="42"/>
      <c r="W159" s="44"/>
    </row>
    <row r="160" spans="1:23" s="35" customFormat="1" ht="35.25">
      <c r="A160" s="681"/>
      <c r="B160" s="625"/>
      <c r="C160" s="649"/>
      <c r="D160" s="300">
        <v>1</v>
      </c>
      <c r="E160" s="10" t="s">
        <v>182</v>
      </c>
      <c r="F160" s="109" t="s">
        <v>183</v>
      </c>
      <c r="G160" s="10" t="s">
        <v>798</v>
      </c>
      <c r="H160" s="182" t="s">
        <v>436</v>
      </c>
      <c r="I160" s="10" t="s">
        <v>799</v>
      </c>
      <c r="J160" s="242" t="s">
        <v>487</v>
      </c>
      <c r="K160" s="242" t="s">
        <v>188</v>
      </c>
      <c r="L160" s="386">
        <v>0</v>
      </c>
      <c r="M160" s="61" t="s">
        <v>189</v>
      </c>
      <c r="N160" s="201">
        <v>1</v>
      </c>
      <c r="O160" s="333">
        <f>$A$9*$B$35*$C$156*$D$160*N160</f>
        <v>1.8614999999999996E-2</v>
      </c>
      <c r="P160" s="248">
        <v>0</v>
      </c>
      <c r="Q160" s="242">
        <v>10</v>
      </c>
      <c r="R160" s="202">
        <f>100-(P160-L160)*Q160</f>
        <v>100</v>
      </c>
      <c r="S160" s="203">
        <f t="shared" si="8"/>
        <v>1.8614999999999997</v>
      </c>
      <c r="T160" s="45"/>
      <c r="U160" s="45"/>
      <c r="V160" s="42"/>
      <c r="W160" s="44"/>
    </row>
    <row r="161" spans="1:23" s="35" customFormat="1" ht="24.6" customHeight="1">
      <c r="A161" s="681"/>
      <c r="B161" s="625"/>
      <c r="C161" s="647"/>
      <c r="D161" s="198"/>
      <c r="E161" s="236" t="s">
        <v>241</v>
      </c>
      <c r="F161" s="654" t="s">
        <v>208</v>
      </c>
      <c r="G161" s="655"/>
      <c r="H161" s="655"/>
      <c r="I161" s="655"/>
      <c r="J161" s="655"/>
      <c r="K161" s="655"/>
      <c r="L161" s="655"/>
      <c r="M161" s="656"/>
      <c r="N161" s="250"/>
      <c r="O161" s="334"/>
      <c r="P161" s="241"/>
      <c r="Q161" s="241"/>
      <c r="R161" s="233"/>
      <c r="S161" s="240"/>
      <c r="T161" s="241"/>
      <c r="U161" s="241"/>
      <c r="V161" s="233"/>
      <c r="W161" s="234"/>
    </row>
    <row r="162" spans="1:23" s="35" customFormat="1" ht="78" hidden="1" customHeight="1">
      <c r="A162" s="681"/>
      <c r="B162" s="625"/>
      <c r="C162" s="653"/>
      <c r="D162" s="612">
        <v>0.5</v>
      </c>
      <c r="E162" s="641" t="s">
        <v>103</v>
      </c>
      <c r="F162" s="641" t="s">
        <v>104</v>
      </c>
      <c r="G162" s="641" t="s">
        <v>800</v>
      </c>
      <c r="H162" s="641" t="s">
        <v>490</v>
      </c>
      <c r="I162" s="641" t="s">
        <v>801</v>
      </c>
      <c r="J162" s="641" t="s">
        <v>552</v>
      </c>
      <c r="K162" s="251" t="s">
        <v>188</v>
      </c>
      <c r="L162" s="386">
        <v>0</v>
      </c>
      <c r="M162" s="61" t="s">
        <v>189</v>
      </c>
      <c r="N162" s="201">
        <v>1</v>
      </c>
      <c r="O162" s="333">
        <f>$A$9*$B$35*$C$161*$D$162*N162</f>
        <v>0</v>
      </c>
      <c r="P162" s="248">
        <v>0</v>
      </c>
      <c r="Q162" s="242">
        <v>10</v>
      </c>
      <c r="R162" s="202">
        <f>100-(P162-L162)*Q162</f>
        <v>100</v>
      </c>
      <c r="S162" s="203">
        <f t="shared" si="8"/>
        <v>0</v>
      </c>
      <c r="T162" s="45"/>
      <c r="U162" s="45"/>
      <c r="V162" s="42"/>
      <c r="W162" s="44"/>
    </row>
    <row r="163" spans="1:23" s="35" customFormat="1" ht="39.75" hidden="1" customHeight="1">
      <c r="A163" s="681"/>
      <c r="B163" s="625"/>
      <c r="C163" s="653"/>
      <c r="D163" s="630"/>
      <c r="E163" s="643"/>
      <c r="F163" s="643"/>
      <c r="G163" s="643"/>
      <c r="H163" s="643"/>
      <c r="I163" s="643"/>
      <c r="J163" s="643"/>
      <c r="K163" s="251" t="s">
        <v>188</v>
      </c>
      <c r="L163" s="386">
        <v>0</v>
      </c>
      <c r="M163" s="61" t="s">
        <v>189</v>
      </c>
      <c r="N163" s="201">
        <v>0</v>
      </c>
      <c r="O163" s="333">
        <f>$A$9*$B$35*$C$161*$D$162*J163*N163</f>
        <v>0</v>
      </c>
      <c r="P163" s="248">
        <v>0</v>
      </c>
      <c r="Q163" s="242">
        <v>10</v>
      </c>
      <c r="R163" s="202">
        <f>100-(P163-L163)*Q163</f>
        <v>100</v>
      </c>
      <c r="S163" s="203">
        <f t="shared" si="8"/>
        <v>0</v>
      </c>
      <c r="T163" s="45"/>
      <c r="U163" s="45"/>
      <c r="V163" s="42"/>
      <c r="W163" s="44"/>
    </row>
    <row r="164" spans="1:23" s="35" customFormat="1" ht="46.5" hidden="1" customHeight="1">
      <c r="A164" s="681"/>
      <c r="B164" s="625"/>
      <c r="C164" s="653"/>
      <c r="D164" s="612">
        <v>0.5</v>
      </c>
      <c r="E164" s="641" t="s">
        <v>105</v>
      </c>
      <c r="F164" s="641" t="s">
        <v>106</v>
      </c>
      <c r="G164" s="641" t="s">
        <v>802</v>
      </c>
      <c r="H164" s="641" t="s">
        <v>489</v>
      </c>
      <c r="I164" s="641" t="s">
        <v>803</v>
      </c>
      <c r="J164" s="641" t="s">
        <v>553</v>
      </c>
      <c r="K164" s="251" t="s">
        <v>188</v>
      </c>
      <c r="L164" s="386">
        <v>0</v>
      </c>
      <c r="M164" s="61" t="s">
        <v>189</v>
      </c>
      <c r="N164" s="201">
        <v>1</v>
      </c>
      <c r="O164" s="333">
        <f>$A$9*$B$35*$C$161*$D$164*N164</f>
        <v>0</v>
      </c>
      <c r="P164" s="248">
        <v>0</v>
      </c>
      <c r="Q164" s="242">
        <v>10</v>
      </c>
      <c r="R164" s="202">
        <f>100-(P164-L164)*Q164</f>
        <v>100</v>
      </c>
      <c r="S164" s="203">
        <f t="shared" si="8"/>
        <v>0</v>
      </c>
      <c r="T164" s="45"/>
      <c r="U164" s="45"/>
      <c r="V164" s="42"/>
      <c r="W164" s="44"/>
    </row>
    <row r="165" spans="1:23" s="35" customFormat="1" ht="45" hidden="1" customHeight="1">
      <c r="A165" s="681"/>
      <c r="B165" s="625"/>
      <c r="C165" s="685"/>
      <c r="D165" s="630"/>
      <c r="E165" s="643"/>
      <c r="F165" s="643"/>
      <c r="G165" s="643"/>
      <c r="H165" s="643"/>
      <c r="I165" s="643"/>
      <c r="J165" s="643"/>
      <c r="K165" s="251" t="s">
        <v>188</v>
      </c>
      <c r="L165" s="386">
        <v>0</v>
      </c>
      <c r="M165" s="61" t="s">
        <v>37</v>
      </c>
      <c r="N165" s="201">
        <v>0</v>
      </c>
      <c r="O165" s="333">
        <f>$A$9*$B$35*$C$161*$D$164*J165*N165</f>
        <v>0</v>
      </c>
      <c r="P165" s="248">
        <v>0</v>
      </c>
      <c r="Q165" s="45"/>
      <c r="R165" s="202">
        <f>100-(P165-L165)*10</f>
        <v>100</v>
      </c>
      <c r="S165" s="203">
        <f t="shared" si="8"/>
        <v>0</v>
      </c>
      <c r="T165" s="45"/>
      <c r="U165" s="45"/>
      <c r="V165" s="42"/>
      <c r="W165" s="44"/>
    </row>
    <row r="166" spans="1:23" s="35" customFormat="1" ht="21" customHeight="1">
      <c r="A166" s="681"/>
      <c r="B166" s="626"/>
      <c r="C166" s="366"/>
      <c r="D166" s="196"/>
      <c r="E166" s="216" t="s">
        <v>242</v>
      </c>
      <c r="F166" s="667" t="s">
        <v>209</v>
      </c>
      <c r="G166" s="668"/>
      <c r="H166" s="668"/>
      <c r="I166" s="668"/>
      <c r="J166" s="668"/>
      <c r="K166" s="668"/>
      <c r="L166" s="668"/>
      <c r="M166" s="669"/>
      <c r="N166" s="250"/>
      <c r="O166" s="334"/>
      <c r="P166" s="241"/>
      <c r="Q166" s="241"/>
      <c r="R166" s="233"/>
      <c r="S166" s="240"/>
      <c r="T166" s="241"/>
      <c r="U166" s="241"/>
      <c r="V166" s="233"/>
      <c r="W166" s="234"/>
    </row>
    <row r="167" spans="1:23" s="35" customFormat="1" ht="36.6" hidden="1" customHeight="1">
      <c r="A167" s="681"/>
      <c r="B167" s="365"/>
      <c r="C167" s="364"/>
      <c r="D167" s="300">
        <v>1</v>
      </c>
      <c r="E167" s="242" t="s">
        <v>108</v>
      </c>
      <c r="F167" s="109" t="s">
        <v>109</v>
      </c>
      <c r="G167" s="242" t="s">
        <v>805</v>
      </c>
      <c r="H167" s="109" t="s">
        <v>465</v>
      </c>
      <c r="I167" s="242" t="s">
        <v>806</v>
      </c>
      <c r="J167" s="242" t="s">
        <v>488</v>
      </c>
      <c r="K167" s="251" t="s">
        <v>188</v>
      </c>
      <c r="L167" s="386">
        <v>0</v>
      </c>
      <c r="M167" s="61" t="s">
        <v>189</v>
      </c>
      <c r="N167" s="201">
        <v>1</v>
      </c>
      <c r="O167" s="333">
        <f>$A$9*$B$35*$C$166*$D$167*N167</f>
        <v>0</v>
      </c>
      <c r="P167" s="248">
        <v>0</v>
      </c>
      <c r="Q167" s="242">
        <v>10</v>
      </c>
      <c r="R167" s="202">
        <f>100-(P167-L167)*Q167</f>
        <v>100</v>
      </c>
      <c r="S167" s="203">
        <f t="shared" si="8"/>
        <v>0</v>
      </c>
      <c r="T167" s="45"/>
      <c r="U167" s="45"/>
      <c r="V167" s="42"/>
      <c r="W167" s="44"/>
    </row>
    <row r="168" spans="1:23" s="35" customFormat="1" ht="12.75" customHeight="1">
      <c r="A168" s="681"/>
      <c r="B168" s="362"/>
      <c r="C168" s="363"/>
      <c r="D168" s="362"/>
      <c r="E168" s="139"/>
      <c r="F168" s="282"/>
      <c r="G168" s="350"/>
      <c r="H168" s="282"/>
      <c r="I168" s="350"/>
      <c r="J168" s="350"/>
      <c r="K168" s="253"/>
      <c r="L168" s="388"/>
      <c r="M168" s="62"/>
      <c r="N168" s="318"/>
      <c r="O168" s="351"/>
      <c r="P168" s="248"/>
      <c r="Q168" s="242"/>
      <c r="R168" s="202"/>
      <c r="S168" s="203"/>
      <c r="T168" s="45"/>
      <c r="U168" s="45"/>
      <c r="V168" s="42"/>
      <c r="W168" s="44"/>
    </row>
    <row r="169" spans="1:23" s="35" customFormat="1" ht="21" customHeight="1">
      <c r="A169" s="681"/>
      <c r="B169" s="624">
        <v>0.12</v>
      </c>
      <c r="C169" s="357"/>
      <c r="D169" s="119"/>
      <c r="E169" s="294" t="s">
        <v>838</v>
      </c>
      <c r="F169" s="682" t="s">
        <v>837</v>
      </c>
      <c r="G169" s="683"/>
      <c r="H169" s="683"/>
      <c r="I169" s="683"/>
      <c r="J169" s="683"/>
      <c r="K169" s="683"/>
      <c r="L169" s="683"/>
      <c r="M169" s="684"/>
      <c r="N169" s="352"/>
      <c r="O169" s="353"/>
      <c r="P169" s="248"/>
      <c r="Q169" s="354"/>
      <c r="R169" s="355"/>
      <c r="S169" s="361">
        <f>SUM(S170:S178)</f>
        <v>10.199999999999999</v>
      </c>
      <c r="T169" s="356"/>
      <c r="U169" s="356"/>
      <c r="V169" s="291"/>
      <c r="W169" s="292"/>
    </row>
    <row r="170" spans="1:23" s="35" customFormat="1" ht="72" customHeight="1">
      <c r="A170" s="681"/>
      <c r="B170" s="625"/>
      <c r="C170" s="115">
        <v>0.1</v>
      </c>
      <c r="D170" s="349">
        <v>1</v>
      </c>
      <c r="E170" s="210" t="s">
        <v>19</v>
      </c>
      <c r="F170" s="36" t="s">
        <v>56</v>
      </c>
      <c r="G170" s="211" t="s">
        <v>567</v>
      </c>
      <c r="H170" s="36" t="s">
        <v>56</v>
      </c>
      <c r="I170" s="211" t="s">
        <v>568</v>
      </c>
      <c r="J170" s="36" t="s">
        <v>453</v>
      </c>
      <c r="K170" s="212" t="s">
        <v>454</v>
      </c>
      <c r="L170" s="384">
        <v>0</v>
      </c>
      <c r="M170" s="212" t="s">
        <v>189</v>
      </c>
      <c r="N170" s="213">
        <v>1</v>
      </c>
      <c r="O170" s="331">
        <f>$A$9*$B$169*$C$170*$D$170*N170</f>
        <v>1.0200000000000001E-2</v>
      </c>
      <c r="P170" s="377">
        <v>0</v>
      </c>
      <c r="Q170" s="274">
        <v>10</v>
      </c>
      <c r="R170" s="202">
        <f>100-(L170-P170)*Q170</f>
        <v>100</v>
      </c>
      <c r="S170" s="203">
        <f>R170*O170</f>
        <v>1.02</v>
      </c>
      <c r="T170" s="8"/>
      <c r="U170" s="105"/>
      <c r="V170" s="275"/>
      <c r="W170" s="38"/>
    </row>
    <row r="171" spans="1:23" s="35" customFormat="1" ht="36" customHeight="1">
      <c r="A171" s="681"/>
      <c r="B171" s="625"/>
      <c r="C171" s="115">
        <v>7.0000000000000007E-2</v>
      </c>
      <c r="D171" s="346">
        <v>1</v>
      </c>
      <c r="E171" s="144" t="s">
        <v>76</v>
      </c>
      <c r="F171" s="139" t="s">
        <v>77</v>
      </c>
      <c r="G171" s="144" t="s">
        <v>621</v>
      </c>
      <c r="H171" s="139" t="s">
        <v>479</v>
      </c>
      <c r="I171" s="144" t="s">
        <v>622</v>
      </c>
      <c r="J171" s="317" t="s">
        <v>542</v>
      </c>
      <c r="K171" s="242" t="s">
        <v>188</v>
      </c>
      <c r="L171" s="386">
        <v>0</v>
      </c>
      <c r="M171" s="139" t="s">
        <v>189</v>
      </c>
      <c r="N171" s="201">
        <v>1</v>
      </c>
      <c r="O171" s="331">
        <f>$A$9*$B$169*$C$171*$D$171*N171</f>
        <v>7.1400000000000005E-3</v>
      </c>
      <c r="P171" s="248">
        <v>0</v>
      </c>
      <c r="Q171" s="242">
        <v>10</v>
      </c>
      <c r="R171" s="202">
        <f t="shared" ref="R171:R177" si="9">100-(P171-L171)*Q171</f>
        <v>100</v>
      </c>
      <c r="S171" s="203">
        <f t="shared" ref="S171:S178" si="10">R171*O171</f>
        <v>0.71400000000000008</v>
      </c>
      <c r="T171" s="45"/>
      <c r="U171" s="45"/>
      <c r="V171" s="42"/>
      <c r="W171" s="44"/>
    </row>
    <row r="172" spans="1:23" s="35" customFormat="1" ht="38.25" customHeight="1">
      <c r="A172" s="681"/>
      <c r="B172" s="625"/>
      <c r="C172" s="115">
        <v>7.0000000000000007E-2</v>
      </c>
      <c r="D172" s="349">
        <v>1</v>
      </c>
      <c r="E172" s="144" t="s">
        <v>78</v>
      </c>
      <c r="F172" s="139" t="s">
        <v>79</v>
      </c>
      <c r="G172" s="144" t="s">
        <v>623</v>
      </c>
      <c r="H172" s="139" t="s">
        <v>486</v>
      </c>
      <c r="I172" s="144" t="s">
        <v>624</v>
      </c>
      <c r="J172" s="317" t="s">
        <v>480</v>
      </c>
      <c r="K172" s="242" t="s">
        <v>188</v>
      </c>
      <c r="L172" s="386">
        <v>0</v>
      </c>
      <c r="M172" s="139" t="s">
        <v>189</v>
      </c>
      <c r="N172" s="201">
        <v>1</v>
      </c>
      <c r="O172" s="331">
        <f>$A$9*$B$169*$C$172*$D$172*N172</f>
        <v>7.1400000000000005E-3</v>
      </c>
      <c r="P172" s="248">
        <v>0</v>
      </c>
      <c r="Q172" s="242">
        <v>10</v>
      </c>
      <c r="R172" s="202">
        <f t="shared" si="9"/>
        <v>100</v>
      </c>
      <c r="S172" s="203">
        <f t="shared" si="10"/>
        <v>0.71400000000000008</v>
      </c>
      <c r="T172" s="45"/>
      <c r="U172" s="45"/>
      <c r="V172" s="42"/>
      <c r="W172" s="44"/>
    </row>
    <row r="173" spans="1:23" s="35" customFormat="1" ht="36" customHeight="1">
      <c r="A173" s="681"/>
      <c r="B173" s="625"/>
      <c r="C173" s="115">
        <v>0.1</v>
      </c>
      <c r="D173" s="347">
        <v>1</v>
      </c>
      <c r="E173" s="144" t="s">
        <v>96</v>
      </c>
      <c r="F173" s="348" t="s">
        <v>97</v>
      </c>
      <c r="G173" s="144" t="s">
        <v>780</v>
      </c>
      <c r="H173" s="348" t="s">
        <v>97</v>
      </c>
      <c r="I173" s="393" t="s">
        <v>784</v>
      </c>
      <c r="J173" s="348" t="s">
        <v>482</v>
      </c>
      <c r="K173" s="242" t="s">
        <v>188</v>
      </c>
      <c r="L173" s="386">
        <v>0</v>
      </c>
      <c r="M173" s="242" t="s">
        <v>189</v>
      </c>
      <c r="N173" s="201">
        <v>1</v>
      </c>
      <c r="O173" s="331">
        <f>$A$9*$B$169*$C$173*$D$173*N173</f>
        <v>1.0200000000000001E-2</v>
      </c>
      <c r="P173" s="248">
        <v>0</v>
      </c>
      <c r="Q173" s="242">
        <v>10</v>
      </c>
      <c r="R173" s="202">
        <f t="shared" si="9"/>
        <v>100</v>
      </c>
      <c r="S173" s="203">
        <f t="shared" si="10"/>
        <v>1.02</v>
      </c>
      <c r="T173" s="45"/>
      <c r="U173" s="45"/>
      <c r="V173" s="42"/>
      <c r="W173" s="44"/>
    </row>
    <row r="174" spans="1:23" s="35" customFormat="1" ht="51" customHeight="1">
      <c r="A174" s="681"/>
      <c r="B174" s="625"/>
      <c r="C174" s="647">
        <v>0.2</v>
      </c>
      <c r="D174" s="611">
        <v>1</v>
      </c>
      <c r="E174" s="677" t="s">
        <v>99</v>
      </c>
      <c r="F174" s="658" t="s">
        <v>100</v>
      </c>
      <c r="G174" s="679" t="s">
        <v>793</v>
      </c>
      <c r="H174" s="634" t="s">
        <v>100</v>
      </c>
      <c r="I174" s="337" t="s">
        <v>537</v>
      </c>
      <c r="J174" s="181" t="s">
        <v>433</v>
      </c>
      <c r="K174" s="242" t="s">
        <v>188</v>
      </c>
      <c r="L174" s="386">
        <v>0</v>
      </c>
      <c r="M174" s="242" t="s">
        <v>189</v>
      </c>
      <c r="N174" s="201">
        <v>0.5</v>
      </c>
      <c r="O174" s="331">
        <f>$A$9*$B$169*$C$174*$D$174*N174</f>
        <v>1.0200000000000001E-2</v>
      </c>
      <c r="P174" s="248">
        <v>0</v>
      </c>
      <c r="Q174" s="242">
        <v>10</v>
      </c>
      <c r="R174" s="202">
        <f t="shared" si="9"/>
        <v>100</v>
      </c>
      <c r="S174" s="203">
        <f t="shared" si="10"/>
        <v>1.02</v>
      </c>
      <c r="T174" s="45"/>
      <c r="U174" s="45"/>
      <c r="V174" s="42"/>
      <c r="W174" s="44"/>
    </row>
    <row r="175" spans="1:23" s="35" customFormat="1" ht="42.75" customHeight="1">
      <c r="A175" s="681"/>
      <c r="B175" s="625"/>
      <c r="C175" s="685"/>
      <c r="D175" s="611"/>
      <c r="E175" s="678"/>
      <c r="F175" s="659"/>
      <c r="G175" s="679"/>
      <c r="H175" s="634"/>
      <c r="I175" s="323" t="s">
        <v>536</v>
      </c>
      <c r="J175" s="118" t="s">
        <v>434</v>
      </c>
      <c r="K175" s="242" t="s">
        <v>188</v>
      </c>
      <c r="L175" s="386">
        <v>0</v>
      </c>
      <c r="M175" s="242" t="s">
        <v>189</v>
      </c>
      <c r="N175" s="318">
        <v>0.5</v>
      </c>
      <c r="O175" s="331">
        <f>$A$9*$B$169*$C$174*$D$174*N175</f>
        <v>1.0200000000000001E-2</v>
      </c>
      <c r="P175" s="248"/>
      <c r="Q175" s="242">
        <v>10</v>
      </c>
      <c r="R175" s="202">
        <f t="shared" si="9"/>
        <v>100</v>
      </c>
      <c r="S175" s="203">
        <f t="shared" si="10"/>
        <v>1.02</v>
      </c>
      <c r="T175" s="45"/>
      <c r="U175" s="45"/>
      <c r="V175" s="42"/>
      <c r="W175" s="44"/>
    </row>
    <row r="176" spans="1:23" s="35" customFormat="1" ht="52.5" customHeight="1">
      <c r="A176" s="681"/>
      <c r="B176" s="625"/>
      <c r="C176" s="115">
        <v>0.2</v>
      </c>
      <c r="D176" s="346">
        <v>1</v>
      </c>
      <c r="E176" s="139" t="s">
        <v>103</v>
      </c>
      <c r="F176" s="139" t="s">
        <v>104</v>
      </c>
      <c r="G176" s="139" t="s">
        <v>800</v>
      </c>
      <c r="H176" s="139" t="s">
        <v>490</v>
      </c>
      <c r="I176" s="139" t="s">
        <v>801</v>
      </c>
      <c r="J176" s="139" t="s">
        <v>552</v>
      </c>
      <c r="K176" s="251" t="s">
        <v>188</v>
      </c>
      <c r="L176" s="386">
        <v>0</v>
      </c>
      <c r="M176" s="61" t="s">
        <v>189</v>
      </c>
      <c r="N176" s="201">
        <v>1</v>
      </c>
      <c r="O176" s="331">
        <f>$A$9*$B$169*$C$176*$D$176*N176</f>
        <v>2.0400000000000001E-2</v>
      </c>
      <c r="P176" s="248">
        <v>0</v>
      </c>
      <c r="Q176" s="242">
        <v>10</v>
      </c>
      <c r="R176" s="202">
        <f t="shared" si="9"/>
        <v>100</v>
      </c>
      <c r="S176" s="203">
        <f t="shared" si="10"/>
        <v>2.04</v>
      </c>
      <c r="T176" s="45"/>
      <c r="U176" s="45"/>
      <c r="V176" s="42"/>
      <c r="W176" s="44"/>
    </row>
    <row r="177" spans="1:23" s="35" customFormat="1" ht="42" customHeight="1">
      <c r="A177" s="681"/>
      <c r="B177" s="625"/>
      <c r="C177" s="115">
        <v>0.18</v>
      </c>
      <c r="D177" s="346">
        <v>1</v>
      </c>
      <c r="E177" s="139" t="s">
        <v>105</v>
      </c>
      <c r="F177" s="139" t="s">
        <v>106</v>
      </c>
      <c r="G177" s="139" t="s">
        <v>802</v>
      </c>
      <c r="H177" s="139" t="s">
        <v>489</v>
      </c>
      <c r="I177" s="139" t="s">
        <v>803</v>
      </c>
      <c r="J177" s="139" t="s">
        <v>553</v>
      </c>
      <c r="K177" s="251" t="s">
        <v>188</v>
      </c>
      <c r="L177" s="386">
        <v>0</v>
      </c>
      <c r="M177" s="61" t="s">
        <v>189</v>
      </c>
      <c r="N177" s="201">
        <v>1</v>
      </c>
      <c r="O177" s="331">
        <f>$A$9*$B$169*$C$177*$D$177*N177</f>
        <v>1.8359999999999998E-2</v>
      </c>
      <c r="P177" s="248">
        <v>0</v>
      </c>
      <c r="Q177" s="242">
        <v>10</v>
      </c>
      <c r="R177" s="202">
        <f t="shared" si="9"/>
        <v>100</v>
      </c>
      <c r="S177" s="203">
        <f t="shared" si="10"/>
        <v>1.8359999999999999</v>
      </c>
      <c r="T177" s="45"/>
      <c r="U177" s="45"/>
      <c r="V177" s="42"/>
      <c r="W177" s="44"/>
    </row>
    <row r="178" spans="1:23" s="35" customFormat="1" ht="38.25" customHeight="1">
      <c r="A178" s="681"/>
      <c r="B178" s="626"/>
      <c r="C178" s="115">
        <v>0.08</v>
      </c>
      <c r="D178" s="349">
        <v>1</v>
      </c>
      <c r="E178" s="242" t="s">
        <v>108</v>
      </c>
      <c r="F178" s="109" t="s">
        <v>109</v>
      </c>
      <c r="G178" s="242" t="s">
        <v>805</v>
      </c>
      <c r="H178" s="109" t="s">
        <v>465</v>
      </c>
      <c r="I178" s="242" t="s">
        <v>806</v>
      </c>
      <c r="J178" s="242" t="s">
        <v>488</v>
      </c>
      <c r="K178" s="392" t="s">
        <v>849</v>
      </c>
      <c r="L178" s="386"/>
      <c r="M178" s="61" t="s">
        <v>189</v>
      </c>
      <c r="N178" s="201">
        <v>1</v>
      </c>
      <c r="O178" s="331">
        <f>$A$9*$B$169*$C$178*$D$178*N178</f>
        <v>8.1599999999999989E-3</v>
      </c>
      <c r="P178" s="248">
        <v>100</v>
      </c>
      <c r="Q178" s="242">
        <v>10</v>
      </c>
      <c r="R178" s="202">
        <f>P178</f>
        <v>100</v>
      </c>
      <c r="S178" s="203">
        <f t="shared" si="10"/>
        <v>0.81599999999999984</v>
      </c>
      <c r="T178" s="45"/>
      <c r="U178" s="45"/>
      <c r="V178" s="42"/>
      <c r="W178" s="44"/>
    </row>
    <row r="179" spans="1:23" s="35" customFormat="1">
      <c r="E179" s="54"/>
      <c r="F179" s="112"/>
      <c r="G179" s="252"/>
      <c r="H179" s="48"/>
      <c r="I179" s="48"/>
      <c r="J179" s="298"/>
      <c r="K179" s="253"/>
      <c r="L179" s="388"/>
      <c r="M179" s="62"/>
      <c r="N179" s="254"/>
      <c r="O179" s="342"/>
      <c r="P179" s="241"/>
      <c r="Q179" s="45"/>
      <c r="R179" s="42"/>
      <c r="S179" s="44"/>
      <c r="T179" s="45"/>
      <c r="U179" s="45"/>
      <c r="V179" s="42"/>
      <c r="W179" s="44"/>
    </row>
    <row r="180" spans="1:23" s="35" customFormat="1" ht="21" customHeight="1">
      <c r="A180" s="670"/>
      <c r="B180" s="670"/>
      <c r="C180" s="670"/>
      <c r="D180" s="671"/>
      <c r="E180" s="255" t="s">
        <v>210</v>
      </c>
      <c r="F180" s="621" t="s">
        <v>211</v>
      </c>
      <c r="G180" s="622"/>
      <c r="H180" s="622"/>
      <c r="I180" s="622"/>
      <c r="J180" s="622"/>
      <c r="K180" s="622"/>
      <c r="L180" s="622"/>
      <c r="M180" s="623"/>
      <c r="N180" s="256"/>
      <c r="O180" s="343"/>
      <c r="P180" s="241"/>
      <c r="Q180" s="257"/>
      <c r="R180" s="358"/>
      <c r="S180" s="359">
        <f>SUM(S181:S186)</f>
        <v>15</v>
      </c>
      <c r="T180" s="360"/>
      <c r="U180" s="257"/>
      <c r="V180" s="259"/>
      <c r="W180" s="258"/>
    </row>
    <row r="181" spans="1:23" s="35" customFormat="1" ht="42.75" customHeight="1">
      <c r="A181" s="672">
        <v>0.15</v>
      </c>
      <c r="B181" s="119">
        <v>0.7</v>
      </c>
      <c r="C181" s="115">
        <v>1</v>
      </c>
      <c r="D181" s="300">
        <v>1</v>
      </c>
      <c r="E181" s="142" t="s">
        <v>212</v>
      </c>
      <c r="F181" s="109" t="s">
        <v>213</v>
      </c>
      <c r="G181" s="142" t="s">
        <v>811</v>
      </c>
      <c r="H181" s="109" t="s">
        <v>213</v>
      </c>
      <c r="I181" s="142" t="s">
        <v>813</v>
      </c>
      <c r="J181" s="242" t="s">
        <v>213</v>
      </c>
      <c r="K181" s="251"/>
      <c r="L181" s="386"/>
      <c r="M181" s="61" t="s">
        <v>189</v>
      </c>
      <c r="N181" s="201">
        <v>1</v>
      </c>
      <c r="O181" s="333">
        <f>$A$181*$B$181*$C$181*$D$181*N181</f>
        <v>0.105</v>
      </c>
      <c r="P181" s="248">
        <v>0</v>
      </c>
      <c r="Q181" s="45"/>
      <c r="R181" s="202">
        <f>100-(P181-L181)*10</f>
        <v>100</v>
      </c>
      <c r="S181" s="203">
        <f>R181*O181</f>
        <v>10.5</v>
      </c>
      <c r="T181" s="45"/>
      <c r="U181" s="45"/>
      <c r="V181" s="42"/>
      <c r="W181" s="44"/>
    </row>
    <row r="182" spans="1:23" s="35" customFormat="1" ht="41.25" customHeight="1">
      <c r="A182" s="673"/>
      <c r="B182" s="119">
        <v>0.3</v>
      </c>
      <c r="C182" s="115">
        <v>1</v>
      </c>
      <c r="D182" s="300">
        <v>1</v>
      </c>
      <c r="E182" s="206" t="s">
        <v>214</v>
      </c>
      <c r="F182" s="109" t="s">
        <v>215</v>
      </c>
      <c r="G182" s="206" t="s">
        <v>812</v>
      </c>
      <c r="H182" s="109" t="s">
        <v>215</v>
      </c>
      <c r="I182" s="206" t="s">
        <v>814</v>
      </c>
      <c r="J182" s="242" t="s">
        <v>215</v>
      </c>
      <c r="K182" s="251"/>
      <c r="L182" s="386"/>
      <c r="M182" s="61" t="s">
        <v>189</v>
      </c>
      <c r="N182" s="201">
        <v>1</v>
      </c>
      <c r="O182" s="333">
        <f>$A$181*$B$182*$C$182*$D$182*N182</f>
        <v>4.4999999999999998E-2</v>
      </c>
      <c r="P182" s="248">
        <v>0</v>
      </c>
      <c r="Q182" s="45"/>
      <c r="R182" s="202">
        <f>100-(P182-L182)*10</f>
        <v>100</v>
      </c>
      <c r="S182" s="203">
        <f>R182*O182</f>
        <v>4.5</v>
      </c>
      <c r="T182" s="45"/>
      <c r="U182" s="45"/>
      <c r="V182" s="42"/>
      <c r="W182" s="44"/>
    </row>
    <row r="183" spans="1:23" s="35" customFormat="1" ht="18.600000000000001" customHeight="1">
      <c r="E183" s="260" t="s">
        <v>73</v>
      </c>
      <c r="F183" s="674" t="s">
        <v>216</v>
      </c>
      <c r="G183" s="675"/>
      <c r="H183" s="675"/>
      <c r="I183" s="675"/>
      <c r="J183" s="675"/>
      <c r="K183" s="675"/>
      <c r="L183" s="675"/>
      <c r="M183" s="676"/>
      <c r="N183" s="256"/>
      <c r="O183" s="256"/>
      <c r="P183" s="241"/>
      <c r="Q183" s="257"/>
      <c r="R183" s="259"/>
      <c r="S183" s="261"/>
      <c r="T183" s="257"/>
      <c r="U183" s="257"/>
      <c r="V183" s="259"/>
      <c r="W183" s="261"/>
    </row>
    <row r="184" spans="1:23" s="35" customFormat="1" ht="62.25" customHeight="1">
      <c r="E184" s="142" t="s">
        <v>19</v>
      </c>
      <c r="F184" s="125" t="s">
        <v>466</v>
      </c>
      <c r="G184" s="206" t="s">
        <v>567</v>
      </c>
      <c r="H184" s="125" t="s">
        <v>466</v>
      </c>
      <c r="I184" s="206" t="s">
        <v>568</v>
      </c>
      <c r="J184" s="45" t="s">
        <v>466</v>
      </c>
      <c r="K184" s="251" t="s">
        <v>844</v>
      </c>
      <c r="L184" s="386">
        <v>0</v>
      </c>
      <c r="M184" s="61" t="s">
        <v>189</v>
      </c>
      <c r="N184" s="201">
        <v>1</v>
      </c>
      <c r="O184" s="201"/>
      <c r="P184" s="248">
        <v>0</v>
      </c>
      <c r="Q184" s="45">
        <v>2</v>
      </c>
      <c r="R184" s="40">
        <v>0</v>
      </c>
      <c r="S184" s="40">
        <v>0</v>
      </c>
      <c r="T184" s="45"/>
      <c r="U184" s="45"/>
      <c r="V184" s="125"/>
      <c r="W184" s="50"/>
    </row>
    <row r="185" spans="1:23" s="35" customFormat="1" ht="62.25" customHeight="1">
      <c r="E185" s="206" t="s">
        <v>824</v>
      </c>
      <c r="F185" s="125" t="s">
        <v>467</v>
      </c>
      <c r="G185" s="206" t="s">
        <v>825</v>
      </c>
      <c r="H185" s="125" t="s">
        <v>467</v>
      </c>
      <c r="I185" s="206" t="s">
        <v>826</v>
      </c>
      <c r="J185" s="45" t="s">
        <v>467</v>
      </c>
      <c r="K185" s="368" t="s">
        <v>844</v>
      </c>
      <c r="L185" s="386">
        <v>0</v>
      </c>
      <c r="M185" s="61" t="s">
        <v>189</v>
      </c>
      <c r="N185" s="201">
        <v>1</v>
      </c>
      <c r="O185" s="201"/>
      <c r="P185" s="248">
        <v>0</v>
      </c>
      <c r="Q185" s="45">
        <v>0.5</v>
      </c>
      <c r="R185" s="40">
        <v>0</v>
      </c>
      <c r="S185" s="40">
        <v>0</v>
      </c>
      <c r="T185" s="45"/>
      <c r="U185" s="45"/>
      <c r="V185" s="125"/>
      <c r="W185" s="50"/>
    </row>
    <row r="186" spans="1:23" ht="57.95" customHeight="1">
      <c r="E186" s="206" t="s">
        <v>827</v>
      </c>
      <c r="F186" s="262" t="s">
        <v>217</v>
      </c>
      <c r="G186" s="206" t="s">
        <v>828</v>
      </c>
      <c r="H186" s="262" t="s">
        <v>217</v>
      </c>
      <c r="I186" s="143" t="s">
        <v>829</v>
      </c>
      <c r="J186" s="311" t="s">
        <v>217</v>
      </c>
      <c r="K186" s="368" t="s">
        <v>844</v>
      </c>
      <c r="L186" s="386">
        <v>0</v>
      </c>
      <c r="M186" s="61" t="s">
        <v>189</v>
      </c>
      <c r="N186" s="201">
        <v>1</v>
      </c>
      <c r="O186" s="201"/>
      <c r="P186" s="248">
        <v>0</v>
      </c>
      <c r="Q186" s="45">
        <v>0.2</v>
      </c>
      <c r="R186" s="40">
        <v>0</v>
      </c>
      <c r="S186" s="40">
        <v>0</v>
      </c>
      <c r="T186" s="45"/>
      <c r="U186" s="45"/>
      <c r="V186" s="125"/>
      <c r="W186" s="50"/>
    </row>
    <row r="187" spans="1:23" s="263" customFormat="1" ht="36.950000000000003" customHeight="1">
      <c r="E187" s="661" t="s">
        <v>218</v>
      </c>
      <c r="F187" s="662"/>
      <c r="G187" s="662"/>
      <c r="H187" s="662"/>
      <c r="I187" s="662"/>
      <c r="J187" s="662"/>
      <c r="K187" s="662"/>
      <c r="L187" s="662"/>
      <c r="M187" s="662"/>
      <c r="N187" s="662"/>
      <c r="O187" s="662"/>
      <c r="P187" s="662"/>
      <c r="Q187" s="662"/>
      <c r="R187" s="663"/>
      <c r="S187" s="284">
        <f>S10+S35+S169+S180</f>
        <v>99.999999999999986</v>
      </c>
      <c r="T187" s="264"/>
      <c r="U187" s="264"/>
      <c r="V187" s="265"/>
      <c r="W187" s="266"/>
    </row>
    <row r="188" spans="1:23">
      <c r="E188" s="664" t="s">
        <v>468</v>
      </c>
      <c r="F188" s="665"/>
      <c r="G188" s="665"/>
      <c r="H188" s="665"/>
      <c r="I188" s="665"/>
      <c r="J188" s="665"/>
      <c r="K188" s="665"/>
      <c r="L188" s="665"/>
      <c r="M188" s="665"/>
      <c r="N188" s="665"/>
      <c r="O188" s="665"/>
      <c r="P188" s="665"/>
      <c r="Q188" s="665"/>
      <c r="R188" s="666"/>
      <c r="S188" s="296" t="str">
        <f>IF(S187&gt;105,"A",IF(AND(S187&gt;100,S187&lt;=105),"B",IF(AND(S187&gt;=95,S187&lt;=100),"C",IF(AND(S187&gt;=90,S187&lt;95),"D",IF(S187&lt;90,"E",0)))))</f>
        <v>C</v>
      </c>
      <c r="T188" s="297"/>
      <c r="U188" s="297"/>
      <c r="V188" s="297"/>
      <c r="W188" s="297"/>
    </row>
    <row r="189" spans="1:23" ht="17.25" customHeight="1">
      <c r="E189" s="63"/>
      <c r="F189" s="63"/>
      <c r="G189" s="267"/>
      <c r="H189" s="138"/>
      <c r="I189" s="138"/>
      <c r="J189" s="312"/>
      <c r="K189" s="27"/>
      <c r="L189" s="390"/>
      <c r="M189" s="64"/>
      <c r="N189" s="268"/>
      <c r="O189" s="268"/>
      <c r="P189" s="134"/>
      <c r="Q189" s="134"/>
      <c r="R189" s="135"/>
    </row>
    <row r="190" spans="1:23" s="66" customFormat="1">
      <c r="E190" s="51"/>
      <c r="F190" s="51"/>
      <c r="G190" s="51"/>
      <c r="H190" s="107" t="s">
        <v>228</v>
      </c>
      <c r="I190" s="107"/>
      <c r="J190" s="313"/>
      <c r="K190" s="313"/>
      <c r="L190" s="60"/>
      <c r="N190" s="660" t="s">
        <v>229</v>
      </c>
      <c r="O190" s="660"/>
      <c r="P190" s="660"/>
      <c r="Q190" s="660"/>
      <c r="R190" s="660"/>
      <c r="S190" s="660"/>
      <c r="T190" s="660"/>
      <c r="U190" s="106"/>
      <c r="V190" s="60"/>
      <c r="W190" s="60"/>
    </row>
    <row r="191" spans="1:23">
      <c r="E191" s="63"/>
      <c r="F191" s="63"/>
      <c r="G191" s="267"/>
      <c r="H191" s="138"/>
      <c r="I191" s="138"/>
      <c r="J191" s="312"/>
      <c r="K191" s="27"/>
      <c r="L191" s="390"/>
      <c r="M191" s="64"/>
      <c r="N191" s="268"/>
      <c r="O191" s="268"/>
      <c r="P191" s="134"/>
      <c r="Q191" s="134"/>
      <c r="R191" s="135"/>
    </row>
    <row r="192" spans="1:23">
      <c r="E192" s="63"/>
      <c r="F192" s="63"/>
      <c r="G192" s="267"/>
      <c r="H192" s="138"/>
      <c r="I192" s="138"/>
      <c r="J192" s="312"/>
      <c r="K192" s="27"/>
      <c r="L192" s="390"/>
      <c r="M192" s="64"/>
      <c r="N192" s="268"/>
      <c r="O192" s="268"/>
      <c r="P192" s="134"/>
      <c r="Q192" s="134"/>
      <c r="R192" s="135"/>
    </row>
    <row r="193" spans="12:12">
      <c r="L193" s="35"/>
    </row>
    <row r="194" spans="12:12">
      <c r="L194" s="35"/>
    </row>
    <row r="195" spans="12:12">
      <c r="L195" s="35"/>
    </row>
    <row r="196" spans="12:12">
      <c r="L196" s="35"/>
    </row>
    <row r="197" spans="12:12">
      <c r="L197" s="35"/>
    </row>
    <row r="198" spans="12:12">
      <c r="L198" s="35"/>
    </row>
    <row r="199" spans="12:12">
      <c r="L199" s="35"/>
    </row>
    <row r="200" spans="12:12">
      <c r="L200" s="35"/>
    </row>
    <row r="201" spans="12:12">
      <c r="L201" s="35"/>
    </row>
    <row r="202" spans="12:12">
      <c r="L202" s="35"/>
    </row>
    <row r="203" spans="12:12">
      <c r="L203" s="35"/>
    </row>
    <row r="204" spans="12:12">
      <c r="L204" s="35"/>
    </row>
    <row r="205" spans="12:12">
      <c r="L205" s="35"/>
    </row>
    <row r="206" spans="12:12">
      <c r="L206" s="35"/>
    </row>
    <row r="207" spans="12:12">
      <c r="L207" s="35"/>
    </row>
    <row r="208" spans="12:12">
      <c r="L208" s="35"/>
    </row>
    <row r="209" spans="12:12">
      <c r="L209" s="35"/>
    </row>
    <row r="210" spans="12:12">
      <c r="L210" s="35"/>
    </row>
    <row r="211" spans="12:12">
      <c r="L211" s="35"/>
    </row>
    <row r="212" spans="12:12">
      <c r="L212" s="35"/>
    </row>
    <row r="213" spans="12:12">
      <c r="L213" s="35"/>
    </row>
    <row r="214" spans="12:12">
      <c r="L214" s="35"/>
    </row>
    <row r="215" spans="12:12">
      <c r="L215" s="35"/>
    </row>
    <row r="216" spans="12:12">
      <c r="L216" s="35"/>
    </row>
    <row r="217" spans="12:12">
      <c r="L217" s="35"/>
    </row>
    <row r="218" spans="12:12">
      <c r="L218" s="35"/>
    </row>
    <row r="219" spans="12:12">
      <c r="L219" s="35"/>
    </row>
    <row r="220" spans="12:12">
      <c r="L220" s="35"/>
    </row>
    <row r="221" spans="12:12">
      <c r="L221" s="35"/>
    </row>
    <row r="222" spans="12:12">
      <c r="L222" s="35"/>
    </row>
    <row r="223" spans="12:12">
      <c r="L223" s="35"/>
    </row>
    <row r="224" spans="12:12">
      <c r="L224" s="35"/>
    </row>
    <row r="225" spans="12:12">
      <c r="L225" s="35"/>
    </row>
    <row r="226" spans="12:12">
      <c r="L226" s="35"/>
    </row>
    <row r="227" spans="12:12">
      <c r="L227" s="35"/>
    </row>
    <row r="228" spans="12:12">
      <c r="L228" s="35"/>
    </row>
    <row r="229" spans="12:12">
      <c r="L229" s="35"/>
    </row>
    <row r="230" spans="12:12">
      <c r="L230" s="35"/>
    </row>
    <row r="231" spans="12:12">
      <c r="L231" s="35"/>
    </row>
    <row r="232" spans="12:12">
      <c r="L232" s="35"/>
    </row>
    <row r="233" spans="12:12">
      <c r="L233" s="35"/>
    </row>
    <row r="234" spans="12:12">
      <c r="L234" s="35"/>
    </row>
    <row r="235" spans="12:12">
      <c r="L235" s="35"/>
    </row>
    <row r="236" spans="12:12">
      <c r="L236" s="35"/>
    </row>
    <row r="237" spans="12:12">
      <c r="L237" s="35"/>
    </row>
    <row r="238" spans="12:12">
      <c r="L238" s="35"/>
    </row>
    <row r="239" spans="12:12">
      <c r="L239" s="35"/>
    </row>
    <row r="240" spans="12:12">
      <c r="L240" s="35"/>
    </row>
    <row r="241" spans="12:12">
      <c r="L241" s="35"/>
    </row>
    <row r="242" spans="12:12">
      <c r="L242" s="35"/>
    </row>
    <row r="243" spans="12:12">
      <c r="L243" s="35"/>
    </row>
    <row r="244" spans="12:12">
      <c r="L244" s="35"/>
    </row>
    <row r="245" spans="12:12">
      <c r="L245" s="35"/>
    </row>
    <row r="246" spans="12:12">
      <c r="L246" s="35"/>
    </row>
    <row r="247" spans="12:12">
      <c r="L247" s="35"/>
    </row>
    <row r="248" spans="12:12">
      <c r="L248" s="35"/>
    </row>
    <row r="249" spans="12:12">
      <c r="L249" s="35"/>
    </row>
    <row r="250" spans="12:12">
      <c r="L250" s="35"/>
    </row>
    <row r="251" spans="12:12">
      <c r="L251" s="35"/>
    </row>
    <row r="252" spans="12:12">
      <c r="L252" s="35"/>
    </row>
    <row r="253" spans="12:12">
      <c r="L253" s="35"/>
    </row>
    <row r="254" spans="12:12">
      <c r="L254" s="35"/>
    </row>
    <row r="255" spans="12:12">
      <c r="L255" s="35"/>
    </row>
    <row r="256" spans="12:12">
      <c r="L256" s="35"/>
    </row>
    <row r="257" spans="12:12">
      <c r="L257" s="35"/>
    </row>
    <row r="258" spans="12:12">
      <c r="L258" s="35"/>
    </row>
    <row r="259" spans="12:12">
      <c r="L259" s="35"/>
    </row>
    <row r="260" spans="12:12">
      <c r="L260" s="35"/>
    </row>
    <row r="261" spans="12:12">
      <c r="L261" s="35"/>
    </row>
    <row r="262" spans="12:12">
      <c r="L262" s="35"/>
    </row>
    <row r="263" spans="12:12">
      <c r="L263" s="35"/>
    </row>
    <row r="264" spans="12:12">
      <c r="L264" s="35"/>
    </row>
    <row r="265" spans="12:12">
      <c r="L265" s="35"/>
    </row>
    <row r="266" spans="12:12">
      <c r="L266" s="35"/>
    </row>
    <row r="267" spans="12:12">
      <c r="L267" s="35"/>
    </row>
    <row r="268" spans="12:12">
      <c r="L268" s="35"/>
    </row>
    <row r="269" spans="12:12">
      <c r="L269" s="35"/>
    </row>
    <row r="270" spans="12:12">
      <c r="L270" s="35"/>
    </row>
    <row r="271" spans="12:12">
      <c r="L271" s="35"/>
    </row>
    <row r="272" spans="12:12">
      <c r="L272" s="35"/>
    </row>
    <row r="273" spans="12:12">
      <c r="L273" s="35"/>
    </row>
    <row r="274" spans="12:12">
      <c r="L274" s="35"/>
    </row>
    <row r="275" spans="12:12">
      <c r="L275" s="35"/>
    </row>
    <row r="276" spans="12:12">
      <c r="L276" s="35"/>
    </row>
    <row r="277" spans="12:12">
      <c r="L277" s="35"/>
    </row>
    <row r="278" spans="12:12">
      <c r="L278" s="35"/>
    </row>
    <row r="279" spans="12:12">
      <c r="L279" s="35"/>
    </row>
    <row r="280" spans="12:12">
      <c r="L280" s="35"/>
    </row>
    <row r="281" spans="12:12">
      <c r="L281" s="35"/>
    </row>
    <row r="282" spans="12:12">
      <c r="L282" s="35"/>
    </row>
    <row r="283" spans="12:12">
      <c r="L283" s="35"/>
    </row>
    <row r="284" spans="12:12">
      <c r="L284" s="35"/>
    </row>
    <row r="285" spans="12:12">
      <c r="L285" s="35"/>
    </row>
  </sheetData>
  <mergeCells count="267">
    <mergeCell ref="C151:C155"/>
    <mergeCell ref="D164:D165"/>
    <mergeCell ref="I164:I165"/>
    <mergeCell ref="J164:J165"/>
    <mergeCell ref="J147:J150"/>
    <mergeCell ref="F151:M151"/>
    <mergeCell ref="H164:H165"/>
    <mergeCell ref="D154:D155"/>
    <mergeCell ref="E154:E155"/>
    <mergeCell ref="F154:F155"/>
    <mergeCell ref="G154:G155"/>
    <mergeCell ref="C156:C160"/>
    <mergeCell ref="F156:M156"/>
    <mergeCell ref="F164:F165"/>
    <mergeCell ref="G164:G165"/>
    <mergeCell ref="E162:E163"/>
    <mergeCell ref="F162:F163"/>
    <mergeCell ref="C161:C165"/>
    <mergeCell ref="E164:E165"/>
    <mergeCell ref="H154:H155"/>
    <mergeCell ref="G162:G163"/>
    <mergeCell ref="J162:J163"/>
    <mergeCell ref="N190:T190"/>
    <mergeCell ref="E187:R187"/>
    <mergeCell ref="E188:R188"/>
    <mergeCell ref="F166:M166"/>
    <mergeCell ref="A180:D180"/>
    <mergeCell ref="F180:M180"/>
    <mergeCell ref="A181:A182"/>
    <mergeCell ref="F183:M183"/>
    <mergeCell ref="B169:B178"/>
    <mergeCell ref="D174:D175"/>
    <mergeCell ref="B35:B166"/>
    <mergeCell ref="E174:E175"/>
    <mergeCell ref="F174:F175"/>
    <mergeCell ref="G174:G175"/>
    <mergeCell ref="A9:A178"/>
    <mergeCell ref="F169:M169"/>
    <mergeCell ref="H174:H175"/>
    <mergeCell ref="C174:C175"/>
    <mergeCell ref="F35:M35"/>
    <mergeCell ref="H162:H163"/>
    <mergeCell ref="I162:I163"/>
    <mergeCell ref="D118:D123"/>
    <mergeCell ref="F161:M161"/>
    <mergeCell ref="D162:D163"/>
    <mergeCell ref="I144:I145"/>
    <mergeCell ref="J144:J145"/>
    <mergeCell ref="C143:C150"/>
    <mergeCell ref="F143:M143"/>
    <mergeCell ref="D144:D145"/>
    <mergeCell ref="E144:E145"/>
    <mergeCell ref="F144:F145"/>
    <mergeCell ref="G144:G145"/>
    <mergeCell ref="H144:H145"/>
    <mergeCell ref="G147:G150"/>
    <mergeCell ref="H147:H150"/>
    <mergeCell ref="I147:I150"/>
    <mergeCell ref="D147:D150"/>
    <mergeCell ref="E147:E150"/>
    <mergeCell ref="F147:F150"/>
    <mergeCell ref="C138:C142"/>
    <mergeCell ref="F138:M138"/>
    <mergeCell ref="D140:D142"/>
    <mergeCell ref="E140:E142"/>
    <mergeCell ref="F140:F142"/>
    <mergeCell ref="G140:G142"/>
    <mergeCell ref="H140:H142"/>
    <mergeCell ref="I140:I142"/>
    <mergeCell ref="J140:J142"/>
    <mergeCell ref="C130:C132"/>
    <mergeCell ref="F130:M130"/>
    <mergeCell ref="C133:C136"/>
    <mergeCell ref="F133:M133"/>
    <mergeCell ref="D134:D135"/>
    <mergeCell ref="E134:E135"/>
    <mergeCell ref="F134:F135"/>
    <mergeCell ref="G134:G135"/>
    <mergeCell ref="H134:H135"/>
    <mergeCell ref="I134:I135"/>
    <mergeCell ref="J134:J135"/>
    <mergeCell ref="H101:H105"/>
    <mergeCell ref="I101:I105"/>
    <mergeCell ref="I118:I121"/>
    <mergeCell ref="J118:J121"/>
    <mergeCell ref="D124:D127"/>
    <mergeCell ref="E124:E127"/>
    <mergeCell ref="F124:F127"/>
    <mergeCell ref="G124:G127"/>
    <mergeCell ref="H124:H127"/>
    <mergeCell ref="I124:I127"/>
    <mergeCell ref="J124:J127"/>
    <mergeCell ref="C106:C129"/>
    <mergeCell ref="F106:M106"/>
    <mergeCell ref="D107:D116"/>
    <mergeCell ref="E107:E116"/>
    <mergeCell ref="F107:F116"/>
    <mergeCell ref="J107:J111"/>
    <mergeCell ref="E118:E123"/>
    <mergeCell ref="F118:F123"/>
    <mergeCell ref="H118:H121"/>
    <mergeCell ref="J128:J129"/>
    <mergeCell ref="D128:D129"/>
    <mergeCell ref="E128:E129"/>
    <mergeCell ref="F128:F129"/>
    <mergeCell ref="G128:G129"/>
    <mergeCell ref="H128:H129"/>
    <mergeCell ref="I128:I129"/>
    <mergeCell ref="C85:C105"/>
    <mergeCell ref="F85:M85"/>
    <mergeCell ref="D86:D95"/>
    <mergeCell ref="E86:E95"/>
    <mergeCell ref="F86:F95"/>
    <mergeCell ref="D96:D97"/>
    <mergeCell ref="E96:E97"/>
    <mergeCell ref="F96:F97"/>
    <mergeCell ref="G96:G97"/>
    <mergeCell ref="H96:H97"/>
    <mergeCell ref="I96:I97"/>
    <mergeCell ref="J96:J97"/>
    <mergeCell ref="D98:D100"/>
    <mergeCell ref="E98:E100"/>
    <mergeCell ref="F98:F100"/>
    <mergeCell ref="G98:G100"/>
    <mergeCell ref="H98:H100"/>
    <mergeCell ref="I98:I100"/>
    <mergeCell ref="J98:J100"/>
    <mergeCell ref="J101:J105"/>
    <mergeCell ref="D101:D105"/>
    <mergeCell ref="E101:E105"/>
    <mergeCell ref="F101:F105"/>
    <mergeCell ref="G101:G105"/>
    <mergeCell ref="D73:D76"/>
    <mergeCell ref="E73:E76"/>
    <mergeCell ref="F73:F76"/>
    <mergeCell ref="G73:G76"/>
    <mergeCell ref="H73:H76"/>
    <mergeCell ref="I73:I76"/>
    <mergeCell ref="J73:J76"/>
    <mergeCell ref="C77:C82"/>
    <mergeCell ref="F77:M77"/>
    <mergeCell ref="D78:D81"/>
    <mergeCell ref="E78:E81"/>
    <mergeCell ref="F78:F81"/>
    <mergeCell ref="G78:G81"/>
    <mergeCell ref="H78:H81"/>
    <mergeCell ref="I78:I81"/>
    <mergeCell ref="J78:J81"/>
    <mergeCell ref="J82:J84"/>
    <mergeCell ref="G63:G66"/>
    <mergeCell ref="H63:H66"/>
    <mergeCell ref="J67:J69"/>
    <mergeCell ref="E59:E62"/>
    <mergeCell ref="F59:F62"/>
    <mergeCell ref="D70:D72"/>
    <mergeCell ref="E70:E72"/>
    <mergeCell ref="F70:F72"/>
    <mergeCell ref="G70:G72"/>
    <mergeCell ref="H70:H72"/>
    <mergeCell ref="I70:I72"/>
    <mergeCell ref="J70:J72"/>
    <mergeCell ref="D67:D69"/>
    <mergeCell ref="E67:E69"/>
    <mergeCell ref="C36:C53"/>
    <mergeCell ref="F36:M36"/>
    <mergeCell ref="G59:G62"/>
    <mergeCell ref="F67:F69"/>
    <mergeCell ref="G67:G69"/>
    <mergeCell ref="H67:H69"/>
    <mergeCell ref="H52:H53"/>
    <mergeCell ref="I52:I53"/>
    <mergeCell ref="I67:I69"/>
    <mergeCell ref="J59:J62"/>
    <mergeCell ref="I63:I66"/>
    <mergeCell ref="J63:J66"/>
    <mergeCell ref="C54:C57"/>
    <mergeCell ref="F54:M54"/>
    <mergeCell ref="C58:C76"/>
    <mergeCell ref="F58:M58"/>
    <mergeCell ref="D59:D62"/>
    <mergeCell ref="D63:D66"/>
    <mergeCell ref="E63:E66"/>
    <mergeCell ref="F63:F66"/>
    <mergeCell ref="H59:H62"/>
    <mergeCell ref="I59:I62"/>
    <mergeCell ref="J49:J51"/>
    <mergeCell ref="D52:D53"/>
    <mergeCell ref="G46:G48"/>
    <mergeCell ref="H46:H48"/>
    <mergeCell ref="I46:I48"/>
    <mergeCell ref="D46:D48"/>
    <mergeCell ref="E46:E48"/>
    <mergeCell ref="J46:J48"/>
    <mergeCell ref="F46:F48"/>
    <mergeCell ref="E52:E53"/>
    <mergeCell ref="F52:F53"/>
    <mergeCell ref="G52:G53"/>
    <mergeCell ref="J52:J53"/>
    <mergeCell ref="D49:D51"/>
    <mergeCell ref="E49:E51"/>
    <mergeCell ref="F49:F51"/>
    <mergeCell ref="G49:G51"/>
    <mergeCell ref="H49:H51"/>
    <mergeCell ref="I49:I51"/>
    <mergeCell ref="D38:D41"/>
    <mergeCell ref="E38:E41"/>
    <mergeCell ref="F38:F41"/>
    <mergeCell ref="F19:H19"/>
    <mergeCell ref="D20:D22"/>
    <mergeCell ref="E20:E22"/>
    <mergeCell ref="F20:F22"/>
    <mergeCell ref="I43:I45"/>
    <mergeCell ref="J43:J45"/>
    <mergeCell ref="C31:C33"/>
    <mergeCell ref="F31:M31"/>
    <mergeCell ref="D32:D33"/>
    <mergeCell ref="E32:E33"/>
    <mergeCell ref="F32:F33"/>
    <mergeCell ref="E23:E24"/>
    <mergeCell ref="I3:I6"/>
    <mergeCell ref="O3:O6"/>
    <mergeCell ref="B9:D9"/>
    <mergeCell ref="F9:M9"/>
    <mergeCell ref="B10:B33"/>
    <mergeCell ref="F10:M10"/>
    <mergeCell ref="D15:D16"/>
    <mergeCell ref="E15:E16"/>
    <mergeCell ref="F15:F16"/>
    <mergeCell ref="F17:M17"/>
    <mergeCell ref="C3:C6"/>
    <mergeCell ref="D3:D6"/>
    <mergeCell ref="E3:E6"/>
    <mergeCell ref="F3:F6"/>
    <mergeCell ref="D23:D24"/>
    <mergeCell ref="D29:D30"/>
    <mergeCell ref="E29:E30"/>
    <mergeCell ref="F29:F30"/>
    <mergeCell ref="F12:F13"/>
    <mergeCell ref="C19:C30"/>
    <mergeCell ref="N3:N6"/>
    <mergeCell ref="J3:J6"/>
    <mergeCell ref="P3:W4"/>
    <mergeCell ref="K4:K6"/>
    <mergeCell ref="L4:L6"/>
    <mergeCell ref="P5:S5"/>
    <mergeCell ref="T5:W5"/>
    <mergeCell ref="K3:L3"/>
    <mergeCell ref="M3:M6"/>
    <mergeCell ref="C11:C16"/>
    <mergeCell ref="F11:M11"/>
    <mergeCell ref="D12:D13"/>
    <mergeCell ref="E12:E13"/>
    <mergeCell ref="E25:E27"/>
    <mergeCell ref="F25:F27"/>
    <mergeCell ref="F23:F24"/>
    <mergeCell ref="D25:D27"/>
    <mergeCell ref="I1:R1"/>
    <mergeCell ref="S1:W1"/>
    <mergeCell ref="I2:J2"/>
    <mergeCell ref="K2:N2"/>
    <mergeCell ref="P2:R2"/>
    <mergeCell ref="S2:V2"/>
    <mergeCell ref="A3:A6"/>
    <mergeCell ref="B3:B6"/>
    <mergeCell ref="G3:G6"/>
    <mergeCell ref="H3:H6"/>
    <mergeCell ref="A1:H2"/>
  </mergeCells>
  <printOptions horizontalCentered="1"/>
  <pageMargins left="0.35433070866141736" right="0.35433070866141736" top="0.39370078740157483" bottom="0.39370078740157483" header="0.31496062992125984" footer="0.31496062992125984"/>
  <pageSetup paperSize="8"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BSC DL TRAN YEN </vt:lpstr>
      <vt:lpstr>MTCN- DL TRAN YEN </vt:lpstr>
      <vt:lpstr> KPI PGĐ KT</vt:lpstr>
    </vt:vector>
  </TitlesOfParts>
  <Company>FTU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Nhâm Ngô</dc:creator>
  <cp:lastModifiedBy>admin</cp:lastModifiedBy>
  <cp:lastPrinted>2018-05-21T14:29:44Z</cp:lastPrinted>
  <dcterms:created xsi:type="dcterms:W3CDTF">2016-11-18T02:13:24Z</dcterms:created>
  <dcterms:modified xsi:type="dcterms:W3CDTF">2018-07-07T03:32:08Z</dcterms:modified>
</cp:coreProperties>
</file>